
<file path=[Content_Types].xml><?xml version="1.0" encoding="utf-8"?>
<Types xmlns="http://schemas.openxmlformats.org/package/2006/content-types">
  <Default Extension="xml" ContentType="application/xml"/>
  <Default Extension="jpeg" ContentType="image/jpeg"/>
  <Default Extension="JPG" ContentType="image/.jpg"/>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10455"/>
  </bookViews>
  <sheets>
    <sheet name="明细表" sheetId="6" r:id="rId1"/>
    <sheet name="商品编码表" sheetId="2" r:id="rId2"/>
    <sheet name="编码规则代码" sheetId="1" r:id="rId3"/>
    <sheet name="类目代码.新物云数据源" sheetId="3" state="hidden" r:id="rId4"/>
    <sheet name="颜色代码.新物云数据源" sheetId="4" state="hidden" r:id="rId5"/>
    <sheet name="选项参数" sheetId="7" r:id="rId6"/>
    <sheet name="上新规则表" sheetId="8" r:id="rId7"/>
  </sheets>
  <definedNames>
    <definedName name="_xlnm._FilterDatabase" localSheetId="0" hidden="1">明细表!$A$3:$AO$153</definedName>
    <definedName name="_xlnm._FilterDatabase" localSheetId="1" hidden="1">商品编码表!$A$4:$L$1383</definedName>
    <definedName name="_xlnm._FilterDatabase" localSheetId="3" hidden="1">类目代码.新物云数据源!$A$1:$L$96</definedName>
    <definedName name="_xlnm._FilterDatabase" localSheetId="4" hidden="1">颜色代码.新物云数据源!$A$1:$G$113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7" name="ID_DBAA19E8EAE348EC87FF1DEDE37218F5" descr="5e59aa23d613718d5ce736281e9283c"/>
        <xdr:cNvPicPr>
          <a:picLocks noChangeAspect="1"/>
        </xdr:cNvPicPr>
      </xdr:nvPicPr>
      <xdr:blipFill>
        <a:blip r:embed="rId1"/>
        <a:stretch>
          <a:fillRect/>
        </a:stretch>
      </xdr:blipFill>
      <xdr:spPr>
        <a:xfrm>
          <a:off x="1340485" y="2247900"/>
          <a:ext cx="1269365" cy="1800225"/>
        </a:xfrm>
        <a:prstGeom prst="rect">
          <a:avLst/>
        </a:prstGeom>
      </xdr:spPr>
    </xdr:pic>
  </etc:cellImage>
  <etc:cellImage>
    <xdr:pic>
      <xdr:nvPicPr>
        <xdr:cNvPr id="2" name="ID_7DCE87B49DF047A1A77EA86C46B631BB"/>
        <xdr:cNvPicPr/>
      </xdr:nvPicPr>
      <xdr:blipFill>
        <a:blip r:embed="rId2"/>
        <a:stretch>
          <a:fillRect/>
        </a:stretch>
      </xdr:blipFill>
      <xdr:spPr>
        <a:xfrm>
          <a:off x="1481455" y="64152145"/>
          <a:ext cx="10053955" cy="7162800"/>
        </a:xfrm>
        <a:prstGeom prst="rect">
          <a:avLst/>
        </a:prstGeom>
      </xdr:spPr>
    </xdr:pic>
  </etc:cellImage>
  <etc:cellImage>
    <xdr:pic>
      <xdr:nvPicPr>
        <xdr:cNvPr id="3" name="ID_030323694EE84F30868D96844AEE9AB7"/>
        <xdr:cNvPicPr>
          <a:picLocks noChangeAspect="1"/>
        </xdr:cNvPicPr>
      </xdr:nvPicPr>
      <xdr:blipFill>
        <a:blip r:embed="rId3"/>
        <a:stretch>
          <a:fillRect/>
        </a:stretch>
      </xdr:blipFill>
      <xdr:spPr>
        <a:xfrm>
          <a:off x="1480185" y="83959700"/>
          <a:ext cx="1062990" cy="1480185"/>
        </a:xfrm>
        <a:prstGeom prst="rect">
          <a:avLst/>
        </a:prstGeom>
        <a:noFill/>
        <a:ln w="9525">
          <a:noFill/>
        </a:ln>
      </xdr:spPr>
    </xdr:pic>
  </etc:cellImage>
  <etc:cellImage>
    <xdr:pic>
      <xdr:nvPicPr>
        <xdr:cNvPr id="4" name="ID_F5866DBF88274DE9A8758554EA0CD7A7"/>
        <xdr:cNvPicPr>
          <a:picLocks noChangeAspect="1"/>
        </xdr:cNvPicPr>
      </xdr:nvPicPr>
      <xdr:blipFill>
        <a:blip r:embed="rId4"/>
        <a:stretch>
          <a:fillRect/>
        </a:stretch>
      </xdr:blipFill>
      <xdr:spPr>
        <a:xfrm>
          <a:off x="1973580" y="82471895"/>
          <a:ext cx="969645" cy="1419225"/>
        </a:xfrm>
        <a:prstGeom prst="rect">
          <a:avLst/>
        </a:prstGeom>
        <a:noFill/>
        <a:ln w="9525">
          <a:noFill/>
        </a:ln>
      </xdr:spPr>
    </xdr:pic>
  </etc:cellImage>
  <etc:cellImage>
    <xdr:pic>
      <xdr:nvPicPr>
        <xdr:cNvPr id="5" name="ID_EC7E09FDFD2846D38847511D7BD714FC"/>
        <xdr:cNvPicPr>
          <a:picLocks noChangeAspect="1"/>
        </xdr:cNvPicPr>
      </xdr:nvPicPr>
      <xdr:blipFill>
        <a:blip r:embed="rId5"/>
        <a:stretch>
          <a:fillRect/>
        </a:stretch>
      </xdr:blipFill>
      <xdr:spPr>
        <a:xfrm>
          <a:off x="1949450" y="80971390"/>
          <a:ext cx="989330" cy="1398905"/>
        </a:xfrm>
        <a:prstGeom prst="rect">
          <a:avLst/>
        </a:prstGeom>
        <a:noFill/>
        <a:ln w="9525">
          <a:noFill/>
        </a:ln>
      </xdr:spPr>
    </xdr:pic>
  </etc:cellImage>
  <etc:cellImage>
    <xdr:pic>
      <xdr:nvPicPr>
        <xdr:cNvPr id="11" name="ID_70B9C1029E19440B98C45EDBA1866307"/>
        <xdr:cNvPicPr>
          <a:picLocks noChangeAspect="1"/>
        </xdr:cNvPicPr>
      </xdr:nvPicPr>
      <xdr:blipFill>
        <a:blip r:embed="rId6"/>
        <a:stretch>
          <a:fillRect/>
        </a:stretch>
      </xdr:blipFill>
      <xdr:spPr>
        <a:xfrm>
          <a:off x="1949450" y="79435325"/>
          <a:ext cx="1072515" cy="1421765"/>
        </a:xfrm>
        <a:prstGeom prst="rect">
          <a:avLst/>
        </a:prstGeom>
        <a:noFill/>
        <a:ln w="9525">
          <a:noFill/>
        </a:ln>
      </xdr:spPr>
    </xdr:pic>
  </etc:cellImage>
  <etc:cellImage>
    <xdr:pic>
      <xdr:nvPicPr>
        <xdr:cNvPr id="16" name="ID_DE24CB8D4E8B4EFABA6424045DFAC1E0"/>
        <xdr:cNvPicPr>
          <a:picLocks noChangeAspect="1"/>
        </xdr:cNvPicPr>
      </xdr:nvPicPr>
      <xdr:blipFill>
        <a:blip r:embed="rId7"/>
        <a:stretch>
          <a:fillRect/>
        </a:stretch>
      </xdr:blipFill>
      <xdr:spPr>
        <a:xfrm>
          <a:off x="1889760" y="77875765"/>
          <a:ext cx="1099185" cy="1457960"/>
        </a:xfrm>
        <a:prstGeom prst="rect">
          <a:avLst/>
        </a:prstGeom>
        <a:noFill/>
        <a:ln w="9525">
          <a:noFill/>
        </a:ln>
      </xdr:spPr>
    </xdr:pic>
  </etc:cellImage>
  <etc:cellImage>
    <xdr:pic>
      <xdr:nvPicPr>
        <xdr:cNvPr id="25" name="ID_8BE3A4E408C241EB8534DBC7741E7146"/>
        <xdr:cNvPicPr>
          <a:picLocks noChangeAspect="1"/>
        </xdr:cNvPicPr>
      </xdr:nvPicPr>
      <xdr:blipFill>
        <a:blip r:embed="rId8"/>
        <a:stretch>
          <a:fillRect/>
        </a:stretch>
      </xdr:blipFill>
      <xdr:spPr>
        <a:xfrm>
          <a:off x="1961515" y="76447015"/>
          <a:ext cx="1023620" cy="1362710"/>
        </a:xfrm>
        <a:prstGeom prst="rect">
          <a:avLst/>
        </a:prstGeom>
        <a:noFill/>
        <a:ln w="9525">
          <a:noFill/>
        </a:ln>
      </xdr:spPr>
    </xdr:pic>
  </etc:cellImage>
  <etc:cellImage>
    <xdr:pic>
      <xdr:nvPicPr>
        <xdr:cNvPr id="27" name="ID_51CB0D595F784627BBC1CAA70819691E"/>
        <xdr:cNvPicPr>
          <a:picLocks noChangeAspect="1"/>
        </xdr:cNvPicPr>
      </xdr:nvPicPr>
      <xdr:blipFill>
        <a:blip r:embed="rId9"/>
        <a:stretch>
          <a:fillRect/>
        </a:stretch>
      </xdr:blipFill>
      <xdr:spPr>
        <a:xfrm>
          <a:off x="1818640" y="74887455"/>
          <a:ext cx="974090" cy="1297305"/>
        </a:xfrm>
        <a:prstGeom prst="rect">
          <a:avLst/>
        </a:prstGeom>
        <a:noFill/>
        <a:ln w="9525">
          <a:noFill/>
        </a:ln>
      </xdr:spPr>
    </xdr:pic>
  </etc:cellImage>
  <etc:cellImage>
    <xdr:pic>
      <xdr:nvPicPr>
        <xdr:cNvPr id="47" name="ID_2581C72CC8CD4E2C85157CB3D2527041"/>
        <xdr:cNvPicPr>
          <a:picLocks noChangeAspect="1"/>
        </xdr:cNvPicPr>
      </xdr:nvPicPr>
      <xdr:blipFill>
        <a:blip r:embed="rId10"/>
        <a:stretch>
          <a:fillRect/>
        </a:stretch>
      </xdr:blipFill>
      <xdr:spPr>
        <a:xfrm>
          <a:off x="1807210" y="73327260"/>
          <a:ext cx="1063625" cy="1421765"/>
        </a:xfrm>
        <a:prstGeom prst="rect">
          <a:avLst/>
        </a:prstGeom>
        <a:noFill/>
        <a:ln w="9525">
          <a:noFill/>
        </a:ln>
      </xdr:spPr>
    </xdr:pic>
  </etc:cellImage>
  <etc:cellImage>
    <xdr:pic>
      <xdr:nvPicPr>
        <xdr:cNvPr id="48" name="ID_1ED7E65927DD4FE689ECD8C1870036B8"/>
        <xdr:cNvPicPr>
          <a:picLocks noChangeAspect="1"/>
        </xdr:cNvPicPr>
      </xdr:nvPicPr>
      <xdr:blipFill>
        <a:blip r:embed="rId11"/>
        <a:stretch>
          <a:fillRect/>
        </a:stretch>
      </xdr:blipFill>
      <xdr:spPr>
        <a:xfrm>
          <a:off x="1806575" y="71815325"/>
          <a:ext cx="1059180" cy="1402080"/>
        </a:xfrm>
        <a:prstGeom prst="rect">
          <a:avLst/>
        </a:prstGeom>
        <a:noFill/>
        <a:ln w="9525">
          <a:noFill/>
        </a:ln>
      </xdr:spPr>
    </xdr:pic>
  </etc:cellImage>
  <etc:cellImage>
    <xdr:pic>
      <xdr:nvPicPr>
        <xdr:cNvPr id="61" name="ID_9F51BD46B5C44C9180B6E8F57E1DBB2C"/>
        <xdr:cNvPicPr>
          <a:picLocks noChangeAspect="1"/>
        </xdr:cNvPicPr>
      </xdr:nvPicPr>
      <xdr:blipFill>
        <a:blip r:embed="rId12"/>
        <a:stretch>
          <a:fillRect/>
        </a:stretch>
      </xdr:blipFill>
      <xdr:spPr>
        <a:xfrm>
          <a:off x="1758950" y="70303390"/>
          <a:ext cx="1054100" cy="1400810"/>
        </a:xfrm>
        <a:prstGeom prst="rect">
          <a:avLst/>
        </a:prstGeom>
        <a:noFill/>
        <a:ln w="9525">
          <a:noFill/>
        </a:ln>
      </xdr:spPr>
    </xdr:pic>
  </etc:cellImage>
  <etc:cellImage>
    <xdr:pic>
      <xdr:nvPicPr>
        <xdr:cNvPr id="65" name="ID_5B04437582404C5E90ABFF47B1978902"/>
        <xdr:cNvPicPr>
          <a:picLocks noChangeAspect="1"/>
        </xdr:cNvPicPr>
      </xdr:nvPicPr>
      <xdr:blipFill>
        <a:blip r:embed="rId13"/>
        <a:stretch>
          <a:fillRect/>
        </a:stretch>
      </xdr:blipFill>
      <xdr:spPr>
        <a:xfrm>
          <a:off x="1913890" y="68803520"/>
          <a:ext cx="1005840" cy="1340485"/>
        </a:xfrm>
        <a:prstGeom prst="rect">
          <a:avLst/>
        </a:prstGeom>
        <a:noFill/>
        <a:ln w="9525">
          <a:noFill/>
        </a:ln>
      </xdr:spPr>
    </xdr:pic>
  </etc:cellImage>
  <etc:cellImage>
    <xdr:pic>
      <xdr:nvPicPr>
        <xdr:cNvPr id="66" name="ID_CC09D445575A4AD89CB60662FDD8D920"/>
        <xdr:cNvPicPr>
          <a:picLocks noChangeAspect="1"/>
        </xdr:cNvPicPr>
      </xdr:nvPicPr>
      <xdr:blipFill>
        <a:blip r:embed="rId14"/>
        <a:stretch>
          <a:fillRect/>
        </a:stretch>
      </xdr:blipFill>
      <xdr:spPr>
        <a:xfrm>
          <a:off x="1795145" y="67231260"/>
          <a:ext cx="1106170" cy="1472565"/>
        </a:xfrm>
        <a:prstGeom prst="rect">
          <a:avLst/>
        </a:prstGeom>
        <a:noFill/>
        <a:ln w="9525">
          <a:noFill/>
        </a:ln>
      </xdr:spPr>
    </xdr:pic>
  </etc:cellImage>
  <etc:cellImage>
    <xdr:pic>
      <xdr:nvPicPr>
        <xdr:cNvPr id="67" name="ID_5635EBADD50B4FEF885DD571CA859EF5"/>
        <xdr:cNvPicPr>
          <a:picLocks noChangeAspect="1"/>
        </xdr:cNvPicPr>
      </xdr:nvPicPr>
      <xdr:blipFill>
        <a:blip r:embed="rId15"/>
        <a:stretch>
          <a:fillRect/>
        </a:stretch>
      </xdr:blipFill>
      <xdr:spPr>
        <a:xfrm>
          <a:off x="1901825" y="62647830"/>
          <a:ext cx="1094105" cy="1448435"/>
        </a:xfrm>
        <a:prstGeom prst="rect">
          <a:avLst/>
        </a:prstGeom>
      </xdr:spPr>
    </xdr:pic>
  </etc:cellImage>
  <etc:cellImage>
    <xdr:pic>
      <xdr:nvPicPr>
        <xdr:cNvPr id="68" name="ID_DF236EE4AE784BD88E2E7DEFB64942BA"/>
        <xdr:cNvPicPr>
          <a:picLocks noChangeAspect="1"/>
        </xdr:cNvPicPr>
      </xdr:nvPicPr>
      <xdr:blipFill>
        <a:blip r:embed="rId16"/>
        <a:stretch>
          <a:fillRect/>
        </a:stretch>
      </xdr:blipFill>
      <xdr:spPr>
        <a:xfrm>
          <a:off x="1854835" y="61135895"/>
          <a:ext cx="1075055" cy="1423035"/>
        </a:xfrm>
        <a:prstGeom prst="rect">
          <a:avLst/>
        </a:prstGeom>
        <a:noFill/>
        <a:ln w="9525">
          <a:noFill/>
        </a:ln>
      </xdr:spPr>
    </xdr:pic>
  </etc:cellImage>
  <etc:cellImage>
    <xdr:pic>
      <xdr:nvPicPr>
        <xdr:cNvPr id="69" name="ID_8032E53D61AE4C8493659E55AEF66C12"/>
        <xdr:cNvPicPr>
          <a:picLocks noChangeAspect="1"/>
        </xdr:cNvPicPr>
      </xdr:nvPicPr>
      <xdr:blipFill>
        <a:blip r:embed="rId17"/>
        <a:stretch>
          <a:fillRect/>
        </a:stretch>
      </xdr:blipFill>
      <xdr:spPr>
        <a:xfrm>
          <a:off x="1795145" y="59611260"/>
          <a:ext cx="1094105" cy="1457960"/>
        </a:xfrm>
        <a:prstGeom prst="rect">
          <a:avLst/>
        </a:prstGeom>
        <a:noFill/>
        <a:ln w="9525">
          <a:noFill/>
        </a:ln>
      </xdr:spPr>
    </xdr:pic>
  </etc:cellImage>
  <etc:cellImage>
    <xdr:pic>
      <xdr:nvPicPr>
        <xdr:cNvPr id="70" name="ID_43F6119BB337449DA8EB9D1204693F55"/>
        <xdr:cNvPicPr>
          <a:picLocks noChangeAspect="1"/>
        </xdr:cNvPicPr>
      </xdr:nvPicPr>
      <xdr:blipFill>
        <a:blip r:embed="rId18"/>
        <a:stretch>
          <a:fillRect/>
        </a:stretch>
      </xdr:blipFill>
      <xdr:spPr>
        <a:xfrm>
          <a:off x="1878330" y="58087260"/>
          <a:ext cx="1053465" cy="1383665"/>
        </a:xfrm>
        <a:prstGeom prst="rect">
          <a:avLst/>
        </a:prstGeom>
        <a:noFill/>
        <a:ln w="9525">
          <a:noFill/>
        </a:ln>
      </xdr:spPr>
    </xdr:pic>
  </etc:cellImage>
  <etc:cellImage>
    <xdr:pic>
      <xdr:nvPicPr>
        <xdr:cNvPr id="71" name="ID_168F5098DA6A402CB12C53D4790B5539"/>
        <xdr:cNvPicPr>
          <a:picLocks noChangeAspect="1"/>
        </xdr:cNvPicPr>
      </xdr:nvPicPr>
      <xdr:blipFill>
        <a:blip r:embed="rId19"/>
        <a:stretch>
          <a:fillRect/>
        </a:stretch>
      </xdr:blipFill>
      <xdr:spPr>
        <a:xfrm>
          <a:off x="1901825" y="56563895"/>
          <a:ext cx="1104900" cy="1461135"/>
        </a:xfrm>
        <a:prstGeom prst="rect">
          <a:avLst/>
        </a:prstGeom>
        <a:noFill/>
        <a:ln w="9525">
          <a:noFill/>
        </a:ln>
      </xdr:spPr>
    </xdr:pic>
  </etc:cellImage>
  <etc:cellImage>
    <xdr:pic>
      <xdr:nvPicPr>
        <xdr:cNvPr id="72" name="ID_B884BDC264BA4906AC71B6BCF1975C26"/>
        <xdr:cNvPicPr>
          <a:picLocks noChangeAspect="1"/>
        </xdr:cNvPicPr>
      </xdr:nvPicPr>
      <xdr:blipFill>
        <a:blip r:embed="rId20"/>
        <a:stretch>
          <a:fillRect/>
        </a:stretch>
      </xdr:blipFill>
      <xdr:spPr>
        <a:xfrm>
          <a:off x="1854200" y="55015130"/>
          <a:ext cx="1132840" cy="1494790"/>
        </a:xfrm>
        <a:prstGeom prst="rect">
          <a:avLst/>
        </a:prstGeom>
        <a:noFill/>
        <a:ln w="9525">
          <a:noFill/>
        </a:ln>
      </xdr:spPr>
    </xdr:pic>
  </etc:cellImage>
  <etc:cellImage>
    <xdr:pic>
      <xdr:nvPicPr>
        <xdr:cNvPr id="73" name="ID_C923BD54177F49619F03717EED509DA9"/>
        <xdr:cNvPicPr>
          <a:picLocks noChangeAspect="1"/>
        </xdr:cNvPicPr>
      </xdr:nvPicPr>
      <xdr:blipFill>
        <a:blip r:embed="rId21"/>
        <a:stretch>
          <a:fillRect/>
        </a:stretch>
      </xdr:blipFill>
      <xdr:spPr>
        <a:xfrm>
          <a:off x="1759585" y="53515895"/>
          <a:ext cx="1101725" cy="1449705"/>
        </a:xfrm>
        <a:prstGeom prst="rect">
          <a:avLst/>
        </a:prstGeom>
        <a:noFill/>
        <a:ln w="9525">
          <a:noFill/>
        </a:ln>
      </xdr:spPr>
    </xdr:pic>
  </etc:cellImage>
  <etc:cellImage>
    <xdr:pic>
      <xdr:nvPicPr>
        <xdr:cNvPr id="74" name="ID_752DF1BDD1084DA2998A5F4A12228F6D"/>
        <xdr:cNvPicPr>
          <a:picLocks noChangeAspect="1"/>
        </xdr:cNvPicPr>
      </xdr:nvPicPr>
      <xdr:blipFill>
        <a:blip r:embed="rId22"/>
        <a:stretch>
          <a:fillRect/>
        </a:stretch>
      </xdr:blipFill>
      <xdr:spPr>
        <a:xfrm>
          <a:off x="1782445" y="51967765"/>
          <a:ext cx="1102995" cy="1450340"/>
        </a:xfrm>
        <a:prstGeom prst="rect">
          <a:avLst/>
        </a:prstGeom>
        <a:noFill/>
        <a:ln w="9525">
          <a:noFill/>
        </a:ln>
      </xdr:spPr>
    </xdr:pic>
  </etc:cellImage>
  <etc:cellImage>
    <xdr:pic>
      <xdr:nvPicPr>
        <xdr:cNvPr id="75" name="ID_2D08CB069A924C909C30B4909B579AA2"/>
        <xdr:cNvPicPr>
          <a:picLocks noChangeAspect="1"/>
        </xdr:cNvPicPr>
      </xdr:nvPicPr>
      <xdr:blipFill>
        <a:blip r:embed="rId23"/>
        <a:stretch>
          <a:fillRect/>
        </a:stretch>
      </xdr:blipFill>
      <xdr:spPr>
        <a:xfrm>
          <a:off x="1854200" y="50467260"/>
          <a:ext cx="1089660" cy="1441450"/>
        </a:xfrm>
        <a:prstGeom prst="rect">
          <a:avLst/>
        </a:prstGeom>
        <a:noFill/>
        <a:ln w="9525">
          <a:noFill/>
        </a:ln>
      </xdr:spPr>
    </xdr:pic>
  </etc:cellImage>
  <etc:cellImage>
    <xdr:pic>
      <xdr:nvPicPr>
        <xdr:cNvPr id="76" name="ID_B66D5BEC4CA34D289F2BC9FBB6C2CED4"/>
        <xdr:cNvPicPr>
          <a:picLocks noChangeAspect="1"/>
        </xdr:cNvPicPr>
      </xdr:nvPicPr>
      <xdr:blipFill>
        <a:blip r:embed="rId24"/>
        <a:stretch>
          <a:fillRect/>
        </a:stretch>
      </xdr:blipFill>
      <xdr:spPr>
        <a:xfrm>
          <a:off x="1854200" y="48955325"/>
          <a:ext cx="1085215" cy="1433830"/>
        </a:xfrm>
        <a:prstGeom prst="rect">
          <a:avLst/>
        </a:prstGeom>
        <a:noFill/>
        <a:ln w="9525">
          <a:noFill/>
        </a:ln>
      </xdr:spPr>
    </xdr:pic>
  </etc:cellImage>
  <etc:cellImage>
    <xdr:pic>
      <xdr:nvPicPr>
        <xdr:cNvPr id="77" name="ID_B576F844C3EB45E2BD7188AD19D426CF"/>
        <xdr:cNvPicPr>
          <a:picLocks noChangeAspect="1"/>
        </xdr:cNvPicPr>
      </xdr:nvPicPr>
      <xdr:blipFill>
        <a:blip r:embed="rId25"/>
        <a:stretch>
          <a:fillRect/>
        </a:stretch>
      </xdr:blipFill>
      <xdr:spPr>
        <a:xfrm>
          <a:off x="1842135" y="47419260"/>
          <a:ext cx="1106170" cy="1461770"/>
        </a:xfrm>
        <a:prstGeom prst="rect">
          <a:avLst/>
        </a:prstGeom>
        <a:noFill/>
        <a:ln w="9525">
          <a:noFill/>
        </a:ln>
      </xdr:spPr>
    </xdr:pic>
  </etc:cellImage>
  <etc:cellImage>
    <xdr:pic>
      <xdr:nvPicPr>
        <xdr:cNvPr id="78" name="ID_3A10480E87C24669A3296888CFF55C9D"/>
        <xdr:cNvPicPr>
          <a:picLocks noChangeAspect="1"/>
        </xdr:cNvPicPr>
      </xdr:nvPicPr>
      <xdr:blipFill>
        <a:blip r:embed="rId26"/>
        <a:stretch>
          <a:fillRect/>
        </a:stretch>
      </xdr:blipFill>
      <xdr:spPr>
        <a:xfrm>
          <a:off x="1794510" y="45883830"/>
          <a:ext cx="1133475" cy="1504950"/>
        </a:xfrm>
        <a:prstGeom prst="rect">
          <a:avLst/>
        </a:prstGeom>
        <a:noFill/>
        <a:ln w="9525">
          <a:noFill/>
        </a:ln>
      </xdr:spPr>
    </xdr:pic>
  </etc:cellImage>
  <etc:cellImage>
    <xdr:pic>
      <xdr:nvPicPr>
        <xdr:cNvPr id="79" name="ID_4B134C646A614581A15E0C449D978DD9"/>
        <xdr:cNvPicPr>
          <a:picLocks noChangeAspect="1"/>
        </xdr:cNvPicPr>
      </xdr:nvPicPr>
      <xdr:blipFill>
        <a:blip r:embed="rId27"/>
        <a:stretch>
          <a:fillRect/>
        </a:stretch>
      </xdr:blipFill>
      <xdr:spPr>
        <a:xfrm>
          <a:off x="1806575" y="44335700"/>
          <a:ext cx="1104900" cy="1466215"/>
        </a:xfrm>
        <a:prstGeom prst="rect">
          <a:avLst/>
        </a:prstGeom>
        <a:noFill/>
        <a:ln w="9525">
          <a:noFill/>
        </a:ln>
      </xdr:spPr>
    </xdr:pic>
  </etc:cellImage>
  <etc:cellImage>
    <xdr:pic>
      <xdr:nvPicPr>
        <xdr:cNvPr id="80" name="ID_9CFC1B85667042F5A7B5F9D5E4D4D907"/>
        <xdr:cNvPicPr>
          <a:picLocks noChangeAspect="1"/>
        </xdr:cNvPicPr>
      </xdr:nvPicPr>
      <xdr:blipFill>
        <a:blip r:embed="rId28"/>
        <a:stretch>
          <a:fillRect/>
        </a:stretch>
      </xdr:blipFill>
      <xdr:spPr>
        <a:xfrm>
          <a:off x="1723390" y="42835830"/>
          <a:ext cx="1177290" cy="1492250"/>
        </a:xfrm>
        <a:prstGeom prst="rect">
          <a:avLst/>
        </a:prstGeom>
        <a:noFill/>
        <a:ln w="9525">
          <a:noFill/>
        </a:ln>
      </xdr:spPr>
    </xdr:pic>
  </etc:cellImage>
  <etc:cellImage>
    <xdr:pic>
      <xdr:nvPicPr>
        <xdr:cNvPr id="81" name="ID_ADAD91E19F4B45CC9559049FB68B1B88"/>
        <xdr:cNvPicPr>
          <a:picLocks noChangeAspect="1"/>
        </xdr:cNvPicPr>
      </xdr:nvPicPr>
      <xdr:blipFill>
        <a:blip r:embed="rId29"/>
        <a:stretch>
          <a:fillRect/>
        </a:stretch>
      </xdr:blipFill>
      <xdr:spPr>
        <a:xfrm>
          <a:off x="1866265" y="41311830"/>
          <a:ext cx="1043305" cy="1393190"/>
        </a:xfrm>
        <a:prstGeom prst="rect">
          <a:avLst/>
        </a:prstGeom>
        <a:noFill/>
        <a:ln w="9525">
          <a:noFill/>
        </a:ln>
      </xdr:spPr>
    </xdr:pic>
  </etc:cellImage>
  <etc:cellImage>
    <xdr:pic>
      <xdr:nvPicPr>
        <xdr:cNvPr id="82" name="ID_69F215EA0CEA4571A04E53C5F12966F6"/>
        <xdr:cNvPicPr>
          <a:picLocks noChangeAspect="1"/>
        </xdr:cNvPicPr>
      </xdr:nvPicPr>
      <xdr:blipFill>
        <a:blip r:embed="rId30"/>
        <a:stretch>
          <a:fillRect/>
        </a:stretch>
      </xdr:blipFill>
      <xdr:spPr>
        <a:xfrm>
          <a:off x="1901825" y="39775765"/>
          <a:ext cx="1106170" cy="1484630"/>
        </a:xfrm>
        <a:prstGeom prst="rect">
          <a:avLst/>
        </a:prstGeom>
        <a:noFill/>
        <a:ln w="9525">
          <a:noFill/>
        </a:ln>
      </xdr:spPr>
    </xdr:pic>
  </etc:cellImage>
  <etc:cellImage>
    <xdr:pic>
      <xdr:nvPicPr>
        <xdr:cNvPr id="83" name="ID_7081109E29024A668A0DFA6EA6E37A43"/>
        <xdr:cNvPicPr>
          <a:picLocks noChangeAspect="1"/>
        </xdr:cNvPicPr>
      </xdr:nvPicPr>
      <xdr:blipFill>
        <a:blip r:embed="rId31"/>
        <a:stretch>
          <a:fillRect/>
        </a:stretch>
      </xdr:blipFill>
      <xdr:spPr>
        <a:xfrm>
          <a:off x="1937385" y="38251130"/>
          <a:ext cx="1116965" cy="1489075"/>
        </a:xfrm>
        <a:prstGeom prst="rect">
          <a:avLst/>
        </a:prstGeom>
        <a:noFill/>
        <a:ln w="9525">
          <a:noFill/>
        </a:ln>
      </xdr:spPr>
    </xdr:pic>
  </etc:cellImage>
  <etc:cellImage>
    <xdr:pic>
      <xdr:nvPicPr>
        <xdr:cNvPr id="84" name="ID_C5D961A66BAC41C4917A3654DC1690C0"/>
        <xdr:cNvPicPr>
          <a:picLocks noChangeAspect="1"/>
        </xdr:cNvPicPr>
      </xdr:nvPicPr>
      <xdr:blipFill>
        <a:blip r:embed="rId32"/>
        <a:stretch>
          <a:fillRect/>
        </a:stretch>
      </xdr:blipFill>
      <xdr:spPr>
        <a:xfrm>
          <a:off x="1842770" y="36739195"/>
          <a:ext cx="1120140" cy="1489710"/>
        </a:xfrm>
        <a:prstGeom prst="rect">
          <a:avLst/>
        </a:prstGeom>
        <a:noFill/>
        <a:ln w="9525">
          <a:noFill/>
        </a:ln>
      </xdr:spPr>
    </xdr:pic>
  </etc:cellImage>
  <etc:cellImage>
    <xdr:pic>
      <xdr:nvPicPr>
        <xdr:cNvPr id="85" name="ID_1BC8A375F33B4AD89DE00B0B001C20B1"/>
        <xdr:cNvPicPr>
          <a:picLocks noChangeAspect="1"/>
        </xdr:cNvPicPr>
      </xdr:nvPicPr>
      <xdr:blipFill>
        <a:blip r:embed="rId33"/>
        <a:stretch>
          <a:fillRect/>
        </a:stretch>
      </xdr:blipFill>
      <xdr:spPr>
        <a:xfrm>
          <a:off x="1842770" y="35191700"/>
          <a:ext cx="1097915" cy="1459230"/>
        </a:xfrm>
        <a:prstGeom prst="rect">
          <a:avLst/>
        </a:prstGeom>
        <a:noFill/>
        <a:ln w="9525">
          <a:noFill/>
        </a:ln>
      </xdr:spPr>
    </xdr:pic>
  </etc:cellImage>
  <etc:cellImage>
    <xdr:pic>
      <xdr:nvPicPr>
        <xdr:cNvPr id="86" name="ID_2BAA9B50AAA74503989163B2DB6482AB"/>
        <xdr:cNvPicPr>
          <a:picLocks noChangeAspect="1"/>
        </xdr:cNvPicPr>
      </xdr:nvPicPr>
      <xdr:blipFill>
        <a:blip r:embed="rId34"/>
        <a:stretch>
          <a:fillRect/>
        </a:stretch>
      </xdr:blipFill>
      <xdr:spPr>
        <a:xfrm>
          <a:off x="1699260" y="33680400"/>
          <a:ext cx="1105535" cy="1463675"/>
        </a:xfrm>
        <a:prstGeom prst="rect">
          <a:avLst/>
        </a:prstGeom>
        <a:noFill/>
        <a:ln w="9525">
          <a:noFill/>
        </a:ln>
      </xdr:spPr>
    </xdr:pic>
  </etc:cellImage>
  <etc:cellImage>
    <xdr:pic>
      <xdr:nvPicPr>
        <xdr:cNvPr id="87" name="ID_AB692DB82D714805A301DB0C0C34E7B2"/>
        <xdr:cNvPicPr>
          <a:picLocks noChangeAspect="1"/>
        </xdr:cNvPicPr>
      </xdr:nvPicPr>
      <xdr:blipFill>
        <a:blip r:embed="rId35"/>
        <a:stretch>
          <a:fillRect/>
        </a:stretch>
      </xdr:blipFill>
      <xdr:spPr>
        <a:xfrm>
          <a:off x="1711960" y="32191325"/>
          <a:ext cx="1047750" cy="1386840"/>
        </a:xfrm>
        <a:prstGeom prst="rect">
          <a:avLst/>
        </a:prstGeom>
        <a:noFill/>
        <a:ln w="9525">
          <a:noFill/>
        </a:ln>
      </xdr:spPr>
    </xdr:pic>
  </etc:cellImage>
  <etc:cellImage>
    <xdr:pic>
      <xdr:nvPicPr>
        <xdr:cNvPr id="88" name="ID_A4911E2862084BC299AB46BAD7AB1F49"/>
        <xdr:cNvPicPr>
          <a:picLocks noChangeAspect="1"/>
        </xdr:cNvPicPr>
      </xdr:nvPicPr>
      <xdr:blipFill>
        <a:blip r:embed="rId36"/>
        <a:stretch>
          <a:fillRect/>
        </a:stretch>
      </xdr:blipFill>
      <xdr:spPr>
        <a:xfrm>
          <a:off x="1735455" y="30667325"/>
          <a:ext cx="1099185" cy="1460500"/>
        </a:xfrm>
        <a:prstGeom prst="rect">
          <a:avLst/>
        </a:prstGeom>
        <a:noFill/>
        <a:ln w="9525">
          <a:noFill/>
        </a:ln>
      </xdr:spPr>
    </xdr:pic>
  </etc:cellImage>
  <etc:cellImage>
    <xdr:pic>
      <xdr:nvPicPr>
        <xdr:cNvPr id="90" name="ID_610E1248C97740D0874894DD0F58AA28"/>
        <xdr:cNvPicPr>
          <a:picLocks noChangeAspect="1"/>
        </xdr:cNvPicPr>
      </xdr:nvPicPr>
      <xdr:blipFill>
        <a:blip r:embed="rId37"/>
        <a:stretch>
          <a:fillRect/>
        </a:stretch>
      </xdr:blipFill>
      <xdr:spPr>
        <a:xfrm>
          <a:off x="1747520" y="27619325"/>
          <a:ext cx="1092835" cy="1456690"/>
        </a:xfrm>
        <a:prstGeom prst="rect">
          <a:avLst/>
        </a:prstGeom>
        <a:noFill/>
        <a:ln w="9525">
          <a:noFill/>
        </a:ln>
      </xdr:spPr>
    </xdr:pic>
  </etc:cellImage>
  <etc:cellImage>
    <xdr:pic>
      <xdr:nvPicPr>
        <xdr:cNvPr id="91" name="ID_AD240BD28EA84BD9AEC3075DEA4C2214"/>
        <xdr:cNvPicPr>
          <a:picLocks noChangeAspect="1"/>
        </xdr:cNvPicPr>
      </xdr:nvPicPr>
      <xdr:blipFill>
        <a:blip r:embed="rId38"/>
        <a:stretch>
          <a:fillRect/>
        </a:stretch>
      </xdr:blipFill>
      <xdr:spPr>
        <a:xfrm>
          <a:off x="1722755" y="26083895"/>
          <a:ext cx="1080770" cy="1437640"/>
        </a:xfrm>
        <a:prstGeom prst="rect">
          <a:avLst/>
        </a:prstGeom>
        <a:noFill/>
        <a:ln w="9525">
          <a:noFill/>
        </a:ln>
      </xdr:spPr>
    </xdr:pic>
  </etc:cellImage>
  <etc:cellImage>
    <xdr:pic>
      <xdr:nvPicPr>
        <xdr:cNvPr id="92" name="ID_0A96965945B04CC1B0DD8EDBFCB0306D"/>
        <xdr:cNvPicPr>
          <a:picLocks noChangeAspect="1"/>
        </xdr:cNvPicPr>
      </xdr:nvPicPr>
      <xdr:blipFill>
        <a:blip r:embed="rId39"/>
        <a:stretch>
          <a:fillRect/>
        </a:stretch>
      </xdr:blipFill>
      <xdr:spPr>
        <a:xfrm>
          <a:off x="1985010" y="24559260"/>
          <a:ext cx="1058545" cy="1390015"/>
        </a:xfrm>
        <a:prstGeom prst="rect">
          <a:avLst/>
        </a:prstGeom>
        <a:noFill/>
        <a:ln w="9525">
          <a:noFill/>
        </a:ln>
      </xdr:spPr>
    </xdr:pic>
  </etc:cellImage>
  <etc:cellImage>
    <xdr:pic>
      <xdr:nvPicPr>
        <xdr:cNvPr id="93" name="ID_5D7B38E7C3534F0890BC7BEB2A378B8F"/>
        <xdr:cNvPicPr>
          <a:picLocks noChangeAspect="1"/>
        </xdr:cNvPicPr>
      </xdr:nvPicPr>
      <xdr:blipFill>
        <a:blip r:embed="rId40"/>
        <a:stretch>
          <a:fillRect/>
        </a:stretch>
      </xdr:blipFill>
      <xdr:spPr>
        <a:xfrm>
          <a:off x="1866265" y="22999700"/>
          <a:ext cx="1139825" cy="1517650"/>
        </a:xfrm>
        <a:prstGeom prst="rect">
          <a:avLst/>
        </a:prstGeom>
        <a:noFill/>
        <a:ln w="9525">
          <a:noFill/>
        </a:ln>
      </xdr:spPr>
    </xdr:pic>
  </etc:cellImage>
  <etc:cellImage>
    <xdr:pic>
      <xdr:nvPicPr>
        <xdr:cNvPr id="94" name="ID_1CAAF39C78CE4A298DB1ED8EBB41FF8E"/>
        <xdr:cNvPicPr>
          <a:picLocks noChangeAspect="1"/>
        </xdr:cNvPicPr>
      </xdr:nvPicPr>
      <xdr:blipFill>
        <a:blip r:embed="rId41"/>
        <a:stretch>
          <a:fillRect/>
        </a:stretch>
      </xdr:blipFill>
      <xdr:spPr>
        <a:xfrm>
          <a:off x="1639570" y="21487765"/>
          <a:ext cx="1134745" cy="1503680"/>
        </a:xfrm>
        <a:prstGeom prst="rect">
          <a:avLst/>
        </a:prstGeom>
        <a:noFill/>
        <a:ln w="9525">
          <a:noFill/>
        </a:ln>
      </xdr:spPr>
    </xdr:pic>
  </etc:cellImage>
  <etc:cellImage>
    <xdr:pic>
      <xdr:nvPicPr>
        <xdr:cNvPr id="95" name="ID_FA72EAE63FAC449A9B6ABDECACF3B452"/>
        <xdr:cNvPicPr>
          <a:picLocks noChangeAspect="1"/>
        </xdr:cNvPicPr>
      </xdr:nvPicPr>
      <xdr:blipFill>
        <a:blip r:embed="rId42"/>
        <a:stretch>
          <a:fillRect/>
        </a:stretch>
      </xdr:blipFill>
      <xdr:spPr>
        <a:xfrm>
          <a:off x="1830705" y="19975830"/>
          <a:ext cx="1126490" cy="1492250"/>
        </a:xfrm>
        <a:prstGeom prst="rect">
          <a:avLst/>
        </a:prstGeom>
        <a:noFill/>
        <a:ln w="9525">
          <a:noFill/>
        </a:ln>
      </xdr:spPr>
    </xdr:pic>
  </etc:cellImage>
  <etc:cellImage>
    <xdr:pic>
      <xdr:nvPicPr>
        <xdr:cNvPr id="96" name="ID_33513AA6A6C04B8C9D364A94DD4BD704"/>
        <xdr:cNvPicPr>
          <a:picLocks noChangeAspect="1"/>
        </xdr:cNvPicPr>
      </xdr:nvPicPr>
      <xdr:blipFill>
        <a:blip r:embed="rId43"/>
        <a:stretch>
          <a:fillRect/>
        </a:stretch>
      </xdr:blipFill>
      <xdr:spPr>
        <a:xfrm>
          <a:off x="1842135" y="18487390"/>
          <a:ext cx="1018540" cy="1353820"/>
        </a:xfrm>
        <a:prstGeom prst="rect">
          <a:avLst/>
        </a:prstGeom>
        <a:noFill/>
        <a:ln w="9525">
          <a:noFill/>
        </a:ln>
      </xdr:spPr>
    </xdr:pic>
  </etc:cellImage>
  <etc:cellImage>
    <xdr:pic>
      <xdr:nvPicPr>
        <xdr:cNvPr id="97" name="ID_D05EB228EF714AD695BCCBD79B2B550E"/>
        <xdr:cNvPicPr>
          <a:picLocks noChangeAspect="1"/>
        </xdr:cNvPicPr>
      </xdr:nvPicPr>
      <xdr:blipFill>
        <a:blip r:embed="rId44"/>
        <a:stretch>
          <a:fillRect/>
        </a:stretch>
      </xdr:blipFill>
      <xdr:spPr>
        <a:xfrm>
          <a:off x="1746885" y="16915765"/>
          <a:ext cx="1102360" cy="1459865"/>
        </a:xfrm>
        <a:prstGeom prst="rect">
          <a:avLst/>
        </a:prstGeom>
        <a:noFill/>
        <a:ln w="9525">
          <a:noFill/>
        </a:ln>
      </xdr:spPr>
    </xdr:pic>
  </etc:cellImage>
  <etc:cellImage>
    <xdr:pic>
      <xdr:nvPicPr>
        <xdr:cNvPr id="98" name="ID_27CDF8C7344646B2A8CCB15BD8A328F2"/>
        <xdr:cNvPicPr>
          <a:picLocks noChangeAspect="1"/>
        </xdr:cNvPicPr>
      </xdr:nvPicPr>
      <xdr:blipFill>
        <a:blip r:embed="rId45"/>
        <a:stretch>
          <a:fillRect/>
        </a:stretch>
      </xdr:blipFill>
      <xdr:spPr>
        <a:xfrm>
          <a:off x="1794510" y="15403195"/>
          <a:ext cx="1134745" cy="1507490"/>
        </a:xfrm>
        <a:prstGeom prst="rect">
          <a:avLst/>
        </a:prstGeom>
        <a:noFill/>
        <a:ln w="9525">
          <a:noFill/>
        </a:ln>
      </xdr:spPr>
    </xdr:pic>
  </etc:cellImage>
  <etc:cellImage>
    <xdr:pic>
      <xdr:nvPicPr>
        <xdr:cNvPr id="99" name="ID_7DDCC89C7AC1447784091DA8D9A513A7"/>
        <xdr:cNvPicPr>
          <a:picLocks noChangeAspect="1"/>
        </xdr:cNvPicPr>
      </xdr:nvPicPr>
      <xdr:blipFill>
        <a:blip r:embed="rId46"/>
        <a:stretch>
          <a:fillRect/>
        </a:stretch>
      </xdr:blipFill>
      <xdr:spPr>
        <a:xfrm>
          <a:off x="1854200" y="13914755"/>
          <a:ext cx="1061720" cy="1412875"/>
        </a:xfrm>
        <a:prstGeom prst="rect">
          <a:avLst/>
        </a:prstGeom>
        <a:noFill/>
        <a:ln w="9525">
          <a:noFill/>
        </a:ln>
      </xdr:spPr>
    </xdr:pic>
  </etc:cellImage>
  <etc:cellImage>
    <xdr:pic>
      <xdr:nvPicPr>
        <xdr:cNvPr id="100" name="ID_2FA259095FBC428285A53CA0D262E30A"/>
        <xdr:cNvPicPr>
          <a:picLocks noChangeAspect="1"/>
        </xdr:cNvPicPr>
      </xdr:nvPicPr>
      <xdr:blipFill>
        <a:blip r:embed="rId47"/>
        <a:stretch>
          <a:fillRect/>
        </a:stretch>
      </xdr:blipFill>
      <xdr:spPr>
        <a:xfrm>
          <a:off x="1854835" y="65814575"/>
          <a:ext cx="1027430" cy="1447165"/>
        </a:xfrm>
        <a:prstGeom prst="rect">
          <a:avLst/>
        </a:prstGeom>
        <a:noFill/>
        <a:ln w="9525">
          <a:noFill/>
        </a:ln>
      </xdr:spPr>
    </xdr:pic>
  </etc:cellImage>
  <etc:cellImage>
    <xdr:pic>
      <xdr:nvPicPr>
        <xdr:cNvPr id="101" name="ID_02553946F09C4AD9BF1FF364B46AF316"/>
        <xdr:cNvPicPr>
          <a:picLocks noChangeAspect="1"/>
        </xdr:cNvPicPr>
      </xdr:nvPicPr>
      <xdr:blipFill>
        <a:blip r:embed="rId48"/>
        <a:stretch>
          <a:fillRect/>
        </a:stretch>
      </xdr:blipFill>
      <xdr:spPr>
        <a:xfrm>
          <a:off x="1758315" y="1714500"/>
          <a:ext cx="1095375" cy="1424940"/>
        </a:xfrm>
        <a:prstGeom prst="rect">
          <a:avLst/>
        </a:prstGeom>
        <a:noFill/>
        <a:ln w="9525">
          <a:noFill/>
        </a:ln>
      </xdr:spPr>
    </xdr:pic>
  </etc:cellImage>
  <etc:cellImage>
    <xdr:pic>
      <xdr:nvPicPr>
        <xdr:cNvPr id="102" name="ID_6D6FE1D9CD2743C8B91AEBF43518BDD5"/>
        <xdr:cNvPicPr>
          <a:picLocks noChangeAspect="1"/>
        </xdr:cNvPicPr>
      </xdr:nvPicPr>
      <xdr:blipFill>
        <a:blip r:embed="rId49"/>
        <a:stretch>
          <a:fillRect/>
        </a:stretch>
      </xdr:blipFill>
      <xdr:spPr>
        <a:xfrm>
          <a:off x="1889760" y="4806950"/>
          <a:ext cx="986155" cy="1313180"/>
        </a:xfrm>
        <a:prstGeom prst="rect">
          <a:avLst/>
        </a:prstGeom>
        <a:noFill/>
        <a:ln w="9525">
          <a:noFill/>
        </a:ln>
      </xdr:spPr>
    </xdr:pic>
  </etc:cellImage>
  <etc:cellImage>
    <xdr:pic>
      <xdr:nvPicPr>
        <xdr:cNvPr id="103" name="ID_1846BAAB3534450687B471E35F668035"/>
        <xdr:cNvPicPr>
          <a:picLocks noChangeAspect="1"/>
        </xdr:cNvPicPr>
      </xdr:nvPicPr>
      <xdr:blipFill>
        <a:blip r:embed="rId50"/>
        <a:stretch>
          <a:fillRect/>
        </a:stretch>
      </xdr:blipFill>
      <xdr:spPr>
        <a:xfrm>
          <a:off x="1889760" y="6330950"/>
          <a:ext cx="1003300" cy="1335405"/>
        </a:xfrm>
        <a:prstGeom prst="rect">
          <a:avLst/>
        </a:prstGeom>
        <a:noFill/>
        <a:ln w="9525">
          <a:noFill/>
        </a:ln>
      </xdr:spPr>
    </xdr:pic>
  </etc:cellImage>
  <etc:cellImage>
    <xdr:pic>
      <xdr:nvPicPr>
        <xdr:cNvPr id="104" name="ID_CC0D410CFE4047C7870C9985D4055EDF"/>
        <xdr:cNvPicPr>
          <a:picLocks noChangeAspect="1"/>
        </xdr:cNvPicPr>
      </xdr:nvPicPr>
      <xdr:blipFill>
        <a:blip r:embed="rId51"/>
        <a:stretch>
          <a:fillRect/>
        </a:stretch>
      </xdr:blipFill>
      <xdr:spPr>
        <a:xfrm>
          <a:off x="1913890" y="7926070"/>
          <a:ext cx="996950" cy="1233170"/>
        </a:xfrm>
        <a:prstGeom prst="rect">
          <a:avLst/>
        </a:prstGeom>
        <a:noFill/>
        <a:ln w="9525">
          <a:noFill/>
        </a:ln>
      </xdr:spPr>
    </xdr:pic>
  </etc:cellImage>
  <etc:cellImage>
    <xdr:pic>
      <xdr:nvPicPr>
        <xdr:cNvPr id="105" name="ID_E8A64498045E4056A2D8B9FCC32B473F"/>
        <xdr:cNvPicPr>
          <a:picLocks noChangeAspect="1"/>
        </xdr:cNvPicPr>
      </xdr:nvPicPr>
      <xdr:blipFill>
        <a:blip r:embed="rId52"/>
        <a:stretch>
          <a:fillRect/>
        </a:stretch>
      </xdr:blipFill>
      <xdr:spPr>
        <a:xfrm>
          <a:off x="1972945" y="9391015"/>
          <a:ext cx="946150" cy="1263650"/>
        </a:xfrm>
        <a:prstGeom prst="rect">
          <a:avLst/>
        </a:prstGeom>
        <a:noFill/>
        <a:ln w="9525">
          <a:noFill/>
        </a:ln>
      </xdr:spPr>
    </xdr:pic>
  </etc:cellImage>
  <etc:cellImage>
    <xdr:pic>
      <xdr:nvPicPr>
        <xdr:cNvPr id="106" name="ID_916161041175440897484AFF13159909"/>
        <xdr:cNvPicPr>
          <a:picLocks noChangeAspect="1"/>
        </xdr:cNvPicPr>
      </xdr:nvPicPr>
      <xdr:blipFill>
        <a:blip r:embed="rId53"/>
        <a:stretch>
          <a:fillRect/>
        </a:stretch>
      </xdr:blipFill>
      <xdr:spPr>
        <a:xfrm>
          <a:off x="1866265" y="10867390"/>
          <a:ext cx="1085850" cy="1442720"/>
        </a:xfrm>
        <a:prstGeom prst="rect">
          <a:avLst/>
        </a:prstGeom>
        <a:noFill/>
        <a:ln w="9525">
          <a:noFill/>
        </a:ln>
      </xdr:spPr>
    </xdr:pic>
  </etc:cellImage>
  <etc:cellImage>
    <xdr:pic>
      <xdr:nvPicPr>
        <xdr:cNvPr id="107" name="ID_D311BEFEBBB34F80BB448F2F7C7A1D41"/>
        <xdr:cNvPicPr>
          <a:picLocks noChangeAspect="1"/>
        </xdr:cNvPicPr>
      </xdr:nvPicPr>
      <xdr:blipFill>
        <a:blip r:embed="rId54"/>
        <a:stretch>
          <a:fillRect/>
        </a:stretch>
      </xdr:blipFill>
      <xdr:spPr>
        <a:xfrm>
          <a:off x="1807210" y="12379325"/>
          <a:ext cx="1048385" cy="1394460"/>
        </a:xfrm>
        <a:prstGeom prst="rect">
          <a:avLst/>
        </a:prstGeom>
        <a:noFill/>
        <a:ln w="9525">
          <a:noFill/>
        </a:ln>
      </xdr:spPr>
    </xdr:pic>
  </etc:cellImage>
  <etc:cellImage>
    <xdr:pic>
      <xdr:nvPicPr>
        <xdr:cNvPr id="6" name="ID_801934E52D394A60A0FF45128EF3DD4B"/>
        <xdr:cNvPicPr/>
      </xdr:nvPicPr>
      <xdr:blipFill>
        <a:blip r:embed="rId55"/>
        <a:stretch>
          <a:fillRect/>
        </a:stretch>
      </xdr:blipFill>
      <xdr:spPr>
        <a:xfrm>
          <a:off x="3607435" y="34588450"/>
          <a:ext cx="8182610" cy="10050145"/>
        </a:xfrm>
        <a:prstGeom prst="rect">
          <a:avLst/>
        </a:prstGeom>
      </xdr:spPr>
    </xdr:pic>
  </etc:cellImage>
</etc:cellImage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<sst xmlns="http://schemas.openxmlformats.org/spreadsheetml/2006/main" count="11349" uniqueCount="1789">
  <si>
    <t>填写人</t>
  </si>
  <si>
    <t>设计助理</t>
  </si>
  <si>
    <t>商品</t>
  </si>
  <si>
    <t>设计师</t>
  </si>
  <si>
    <t>文案</t>
  </si>
  <si>
    <t>聂胜</t>
  </si>
  <si>
    <t>天猫</t>
  </si>
  <si>
    <t>唯品</t>
  </si>
  <si>
    <t>京东</t>
  </si>
  <si>
    <t>小红书</t>
  </si>
  <si>
    <t>填写说明</t>
  </si>
  <si>
    <t>审版前填写</t>
  </si>
  <si>
    <t>公式</t>
  </si>
  <si>
    <t>审版前填写
图片需要内嵌</t>
  </si>
  <si>
    <t>审版前填写
公式关联商品编码表</t>
  </si>
  <si>
    <t>下单及编辑链接前完成</t>
  </si>
  <si>
    <t>审版前填写
填款号，没有留空；
注意针对按套开发的款填写；</t>
  </si>
  <si>
    <t>审版前需有初始面料信息；
下单及编辑链接前需填最终面料信息；</t>
  </si>
  <si>
    <t>商品打标：
S-300件；A-200件；B-100件；C-50件以下；D-取消；
C款只做单色；</t>
  </si>
  <si>
    <t>根据拍摄图确认</t>
  </si>
  <si>
    <t>序号</t>
  </si>
  <si>
    <t>款式编码</t>
  </si>
  <si>
    <t>商品编码</t>
  </si>
  <si>
    <t>图片</t>
  </si>
  <si>
    <t>品类</t>
  </si>
  <si>
    <t>唯品品类</t>
  </si>
  <si>
    <t>是否安排打版</t>
  </si>
  <si>
    <t>是否
取消</t>
  </si>
  <si>
    <t>开发类型</t>
  </si>
  <si>
    <t>波段</t>
  </si>
  <si>
    <t>预估上架时间</t>
  </si>
  <si>
    <t>搭配款</t>
  </si>
  <si>
    <t>开发颜色数</t>
  </si>
  <si>
    <t>开发颜色</t>
  </si>
  <si>
    <t>开发尺码</t>
  </si>
  <si>
    <t>面料</t>
  </si>
  <si>
    <t>成分</t>
  </si>
  <si>
    <t>指数</t>
  </si>
  <si>
    <t>克重</t>
  </si>
  <si>
    <t>纸箱规格</t>
  </si>
  <si>
    <t>执行标准</t>
  </si>
  <si>
    <t>安全类别</t>
  </si>
  <si>
    <t>短标题</t>
  </si>
  <si>
    <t>预估
成本</t>
  </si>
  <si>
    <t>预估
日常价</t>
  </si>
  <si>
    <t>预估
毛利率</t>
  </si>
  <si>
    <t>最终成本</t>
  </si>
  <si>
    <t>最终日常价</t>
  </si>
  <si>
    <t>最终吊牌价</t>
  </si>
  <si>
    <t>改版备注</t>
  </si>
  <si>
    <t>最终打标结果</t>
  </si>
  <si>
    <t>备注</t>
  </si>
  <si>
    <t>H5A123416</t>
  </si>
  <si>
    <t>是</t>
  </si>
  <si>
    <t>自研</t>
  </si>
  <si>
    <t>面料A:珠光丝绒面料
面料B:50D四面弹绵绸里布</t>
  </si>
  <si>
    <t>面料A:92%涤纶8%氨纶
面料B:90%涤纶10%氨纶</t>
  </si>
  <si>
    <t>常规/常规/微弹/常规</t>
  </si>
  <si>
    <t>小</t>
  </si>
  <si>
    <t>荔枝手工刺绣丝绒上衣</t>
  </si>
  <si>
    <t>H5A223415</t>
  </si>
  <si>
    <t>丝绒长款半裙</t>
  </si>
  <si>
    <t>H5A123407</t>
  </si>
  <si>
    <t>面料A:黄色绣花面料</t>
  </si>
  <si>
    <t>面料A:绣花100%棉
底布：锦天丝混纺</t>
  </si>
  <si>
    <t>常规/常规/适中/宽松</t>
  </si>
  <si>
    <t>绣花斜扣上衣</t>
  </si>
  <si>
    <t>H5A113436</t>
  </si>
  <si>
    <t>面料A:刺绣花朵面料</t>
  </si>
  <si>
    <t>面料A:82%人棉18%锦纶</t>
  </si>
  <si>
    <t>绣花休闲衬衫</t>
  </si>
  <si>
    <t>H5A413438</t>
  </si>
  <si>
    <t>面料A:毛绒黑色闪片面料
面料B：珠光丝绒面料
里料A：黑色仿真丝缎</t>
  </si>
  <si>
    <t>面料A:100%涤纶
面料B:90%涤纶10%氨纶
里料A：97%涤纶3%氨纶</t>
  </si>
  <si>
    <t>常规/常规/微弹/宽松</t>
  </si>
  <si>
    <t>黑底丝绒银花外套</t>
  </si>
  <si>
    <t>H5A413464</t>
  </si>
  <si>
    <t>面料A:黄色棉麻面料
里料A:黄色仿真丝缎</t>
  </si>
  <si>
    <t>面料A:80%涤纶20%人棉
里料A:97%涤纶3%氨纶</t>
  </si>
  <si>
    <t>常规/常规/无弹/常规</t>
  </si>
  <si>
    <t>小香风不规则西装外套</t>
  </si>
  <si>
    <t>H5A483467</t>
  </si>
  <si>
    <t>面料A:棉粘混纺剪花面料
里料A:仿真丝缎</t>
  </si>
  <si>
    <t>面料A:50%涤纶50%黏胶
里料A:97%涤纶3%氨纶</t>
  </si>
  <si>
    <t>常规/短款/无弹/常规</t>
  </si>
  <si>
    <t>剪花设计感短外套</t>
  </si>
  <si>
    <t>H5A123442</t>
  </si>
  <si>
    <t>面料A:针织麻感面料</t>
  </si>
  <si>
    <t>面料A:10%亚麻90%聚酯纤维</t>
  </si>
  <si>
    <t>常规/常规/高弹/常规</t>
  </si>
  <si>
    <t>新中式镂空领上衣</t>
  </si>
  <si>
    <t>H5A413456</t>
  </si>
  <si>
    <t>面料A:竖纹仿皮面料
里料A:仿真丝缎</t>
  </si>
  <si>
    <t>面料A:面：100%PU
底：85%聚酯纤维 8%新丽赛 3%天丝  4%氨纶
里料A:97%涤纶3%氨纶</t>
  </si>
  <si>
    <t>设计感蝴蝶胸针外套</t>
  </si>
  <si>
    <t>H5A223453</t>
  </si>
  <si>
    <t>竖纹皮短半裙</t>
  </si>
  <si>
    <t>H5A413497</t>
  </si>
  <si>
    <t>面料A:蝴蝶结钉珠面料
面料B：竖纹丝绒面料
里料A：仿真丝缎</t>
  </si>
  <si>
    <t>面料A:30%羊毛70%涤纶
面料B：35%锦纶65%人造丝
里料A:97%涤纶3%氨纶</t>
  </si>
  <si>
    <t>新中式盘扣蝴蝶结钉珠小香风短款外套</t>
  </si>
  <si>
    <t>H5A123457</t>
  </si>
  <si>
    <t>面料A:竖纹纯色面料</t>
  </si>
  <si>
    <t>面料A:97%涤纶3%氨纶</t>
  </si>
  <si>
    <t>休闲百搭上衣</t>
  </si>
  <si>
    <t>H5A453454</t>
  </si>
  <si>
    <t>面料A:斜纹醋酸混羊毛面料
面料B：黄底彩斑面料</t>
  </si>
  <si>
    <t>面料A:73%涤纶20%仿醋酸5%羊毛2%氨纶
面料B：100%聚酯纤维</t>
  </si>
  <si>
    <t>常规/长款/无弹/宽松</t>
  </si>
  <si>
    <t>黑色鎏金撞色风衣</t>
  </si>
  <si>
    <t>H5A123540</t>
  </si>
  <si>
    <t>外采</t>
  </si>
  <si>
    <t>面料A:羊毛混纺面料</t>
  </si>
  <si>
    <t>面料A:54%波斯纶20%晴纶20%尼龙6%美丽奴羊毛</t>
  </si>
  <si>
    <t>常规/常规/高弹/修身</t>
  </si>
  <si>
    <t>高领百搭针织上衣</t>
  </si>
  <si>
    <t>H5A123543</t>
  </si>
  <si>
    <t>面料A:5%羊绒 5%羊毛40%涤纶50%抗晴</t>
  </si>
  <si>
    <t>气质荡领上衣</t>
  </si>
  <si>
    <t>H5A123541</t>
  </si>
  <si>
    <t>外采二创</t>
  </si>
  <si>
    <t>面料A:</t>
  </si>
  <si>
    <t>刺绣针织上衣</t>
  </si>
  <si>
    <t>H5A173542</t>
  </si>
  <si>
    <t>面料A:天丝面料</t>
  </si>
  <si>
    <t>面料A:100%天丝</t>
  </si>
  <si>
    <t>手工钉珠v领气质针织衫</t>
  </si>
  <si>
    <t>H5A123544</t>
  </si>
  <si>
    <t>面料A:羊毛面料</t>
  </si>
  <si>
    <t>面料A:100%羊毛</t>
  </si>
  <si>
    <t>白色针织刺绣上衣</t>
  </si>
  <si>
    <t>H5A113481</t>
  </si>
  <si>
    <t>面料A:天丝羊毛混纺</t>
  </si>
  <si>
    <t>面料A:15.5%天丝58%聚酯纤维17.5%羊毛9%醋酸</t>
  </si>
  <si>
    <t>常规/常规/无弹/宽松</t>
  </si>
  <si>
    <t>天丝羊毛中式衬衫</t>
  </si>
  <si>
    <t>H5A223477</t>
  </si>
  <si>
    <t>面料A:仿牛仔面料</t>
  </si>
  <si>
    <t>面料A:74.1%棉 20.6%聚酯纤维 5.3%再生纤维素纤维（含微量其他纤维，含）聚酯薄膜纤维</t>
  </si>
  <si>
    <t>常规/中长款/无弹/常规</t>
  </si>
  <si>
    <t>深蓝七分牛仔裙</t>
  </si>
  <si>
    <t>H5A153479</t>
  </si>
  <si>
    <t>面料A:羊毛锦纶混纺面料</t>
  </si>
  <si>
    <t>面料A:68.7%绵羊毛 31.3%锦纶（装饰物除外）</t>
  </si>
  <si>
    <t>V领五角星毛衣</t>
  </si>
  <si>
    <t>H5A123384</t>
  </si>
  <si>
    <t>H5A413437</t>
  </si>
  <si>
    <t>H5A113465</t>
  </si>
  <si>
    <t>H5A223466</t>
  </si>
  <si>
    <t>H5A413474</t>
  </si>
  <si>
    <t>H5A483460</t>
  </si>
  <si>
    <t>H5A223461</t>
  </si>
  <si>
    <t>H5A453431</t>
  </si>
  <si>
    <t>H5A153546</t>
  </si>
  <si>
    <t>H5A153547</t>
  </si>
  <si>
    <t>H5A153548</t>
  </si>
  <si>
    <t>H5A153551</t>
  </si>
  <si>
    <t>H5A153552</t>
  </si>
  <si>
    <t>H5A223553</t>
  </si>
  <si>
    <t>H5A433554</t>
  </si>
  <si>
    <t>H5A223488</t>
  </si>
  <si>
    <t>H5A433483</t>
  </si>
  <si>
    <t>H5A413539</t>
  </si>
  <si>
    <t>H5A433482</t>
  </si>
  <si>
    <t>H5A113471</t>
  </si>
  <si>
    <t>H5A443555</t>
  </si>
  <si>
    <t>H5A413495</t>
  </si>
  <si>
    <t>H5A113441</t>
  </si>
  <si>
    <t>H5A413470</t>
  </si>
  <si>
    <t>H5A113443</t>
  </si>
  <si>
    <t>H5A113473</t>
  </si>
  <si>
    <t>H5A113434</t>
  </si>
  <si>
    <t>H5A123475</t>
  </si>
  <si>
    <t>H5A223476</t>
  </si>
  <si>
    <t>H5A223556</t>
  </si>
  <si>
    <t>H5A123557</t>
  </si>
  <si>
    <t>H5A223435</t>
  </si>
  <si>
    <t>H5A453432</t>
  </si>
  <si>
    <t>H5A433496</t>
  </si>
  <si>
    <t>注意：颗粒度到skc ！！！   不做的颜色、尺码不要体现在表格上！！！</t>
  </si>
  <si>
    <t>不用填写
公式关联明细表</t>
  </si>
  <si>
    <t>手动填写</t>
  </si>
  <si>
    <t>款号和商品编码公式自动生成</t>
  </si>
  <si>
    <t>上新日期</t>
  </si>
  <si>
    <t>上新波段</t>
  </si>
  <si>
    <t>款式编号</t>
  </si>
  <si>
    <t>商品编码
（齐色齐码）</t>
  </si>
  <si>
    <t>品牌</t>
  </si>
  <si>
    <t>年份</t>
  </si>
  <si>
    <t>季节</t>
  </si>
  <si>
    <t>三级类目名称</t>
  </si>
  <si>
    <t>唯品类目</t>
  </si>
  <si>
    <t>尺码</t>
  </si>
  <si>
    <t>颜色</t>
  </si>
  <si>
    <t>流水号</t>
  </si>
  <si>
    <t>秋一波</t>
  </si>
  <si>
    <t>HECO</t>
  </si>
  <si>
    <t>秋季</t>
  </si>
  <si>
    <t>长袖T恤</t>
  </si>
  <si>
    <t>女式T恤</t>
  </si>
  <si>
    <t>S</t>
  </si>
  <si>
    <t>紫色</t>
  </si>
  <si>
    <t>黄色</t>
  </si>
  <si>
    <t>姜黄色</t>
  </si>
  <si>
    <t>半身裙</t>
  </si>
  <si>
    <t>半截裙</t>
  </si>
  <si>
    <t>衬衣</t>
  </si>
  <si>
    <t>女式衬衫</t>
  </si>
  <si>
    <t>白色</t>
  </si>
  <si>
    <t>杏色</t>
  </si>
  <si>
    <t>黑色</t>
  </si>
  <si>
    <t>连衣裙</t>
  </si>
  <si>
    <t>外套</t>
  </si>
  <si>
    <t>女式外套</t>
  </si>
  <si>
    <t>绿色</t>
  </si>
  <si>
    <t>金色</t>
  </si>
  <si>
    <t>长裤</t>
  </si>
  <si>
    <t>女式休闲裤</t>
  </si>
  <si>
    <t>棕色</t>
  </si>
  <si>
    <t>吊带/背心</t>
  </si>
  <si>
    <t>女式背心</t>
  </si>
  <si>
    <t>马甲</t>
  </si>
  <si>
    <t>女式马夹</t>
  </si>
  <si>
    <t>深蓝色</t>
  </si>
  <si>
    <t>蓝色</t>
  </si>
  <si>
    <t>咖色</t>
  </si>
  <si>
    <t>粉色</t>
  </si>
  <si>
    <t>秋二波</t>
  </si>
  <si>
    <t>灰色</t>
  </si>
  <si>
    <t>橙色</t>
  </si>
  <si>
    <t>米白色</t>
  </si>
  <si>
    <t>扎染色</t>
  </si>
  <si>
    <t>针织衫</t>
  </si>
  <si>
    <t>女式针织衫</t>
  </si>
  <si>
    <t>均码</t>
  </si>
  <si>
    <t>浅绿色</t>
  </si>
  <si>
    <t>秋三波</t>
  </si>
  <si>
    <t>红色</t>
  </si>
  <si>
    <t>卡其色</t>
  </si>
  <si>
    <t>酒红色</t>
  </si>
  <si>
    <t>深紫色</t>
  </si>
  <si>
    <t>第二波</t>
  </si>
  <si>
    <t>秋四波</t>
  </si>
  <si>
    <t>黑金色</t>
  </si>
  <si>
    <t>M</t>
  </si>
  <si>
    <t>L</t>
  </si>
  <si>
    <t>XL</t>
  </si>
  <si>
    <t>黑银色</t>
  </si>
  <si>
    <t>深杏色</t>
  </si>
  <si>
    <t>军绿色</t>
  </si>
  <si>
    <t>墨绿色</t>
  </si>
  <si>
    <t>浅紫色</t>
  </si>
  <si>
    <t>牛仔裤</t>
  </si>
  <si>
    <t>女式牛仔裤</t>
  </si>
  <si>
    <t>风衣</t>
  </si>
  <si>
    <t>女式风衣</t>
  </si>
  <si>
    <t>毛呢</t>
  </si>
  <si>
    <t>驼色</t>
  </si>
  <si>
    <t>短外套</t>
  </si>
  <si>
    <t>米黄色</t>
  </si>
  <si>
    <t>毛衣</t>
  </si>
  <si>
    <t>女式毛衣</t>
  </si>
  <si>
    <t>浅咖色</t>
  </si>
  <si>
    <t>包包</t>
  </si>
  <si>
    <t>鞋子</t>
  </si>
  <si>
    <t>古铜色</t>
  </si>
  <si>
    <t>深灰色</t>
  </si>
  <si>
    <t>桔黄色</t>
  </si>
  <si>
    <t>大衣</t>
  </si>
  <si>
    <t>女式大衣</t>
  </si>
  <si>
    <t>品牌代码</t>
  </si>
  <si>
    <t>年份代码</t>
  </si>
  <si>
    <t>年分</t>
  </si>
  <si>
    <t>季节代码</t>
  </si>
  <si>
    <t>二级类目名称</t>
  </si>
  <si>
    <t>三级类目编码</t>
  </si>
  <si>
    <t>尺码代码</t>
  </si>
  <si>
    <t>颜色代码</t>
  </si>
  <si>
    <t>类目</t>
  </si>
  <si>
    <t>类目代码</t>
  </si>
  <si>
    <t>H</t>
  </si>
  <si>
    <t>春季</t>
  </si>
  <si>
    <t/>
  </si>
  <si>
    <t>上衣 1</t>
  </si>
  <si>
    <t>F</t>
  </si>
  <si>
    <t>值编码</t>
  </si>
  <si>
    <t>值名称</t>
  </si>
  <si>
    <t>已关联分组</t>
  </si>
  <si>
    <t>001</t>
  </si>
  <si>
    <t>002</t>
  </si>
  <si>
    <t>11</t>
  </si>
  <si>
    <t>X</t>
  </si>
  <si>
    <t>夏季</t>
  </si>
  <si>
    <t>默认</t>
  </si>
  <si>
    <t>裙装 2</t>
  </si>
  <si>
    <t>10</t>
  </si>
  <si>
    <t>黑色系</t>
  </si>
  <si>
    <r>
      <rPr>
        <sz val="10.5"/>
        <color theme="1"/>
        <rFont val="黑体"/>
        <charset val="134"/>
      </rPr>
      <t>黑色</t>
    </r>
  </si>
  <si>
    <r>
      <rPr>
        <sz val="10.5"/>
        <color theme="1"/>
        <rFont val="黑体"/>
        <charset val="134"/>
      </rPr>
      <t>黄灰色</t>
    </r>
  </si>
  <si>
    <r>
      <rPr>
        <sz val="10.5"/>
        <color theme="1"/>
        <rFont val="黑体"/>
        <charset val="134"/>
      </rPr>
      <t>白色</t>
    </r>
  </si>
  <si>
    <r>
      <rPr>
        <sz val="10.5"/>
        <color theme="1"/>
        <rFont val="黑体"/>
        <charset val="134"/>
      </rPr>
      <t>米白色</t>
    </r>
  </si>
  <si>
    <r>
      <rPr>
        <sz val="10.5"/>
        <color theme="1"/>
        <rFont val="黑体"/>
        <charset val="134"/>
      </rPr>
      <t>奶白色</t>
    </r>
  </si>
  <si>
    <r>
      <rPr>
        <sz val="10.5"/>
        <color theme="1"/>
        <rFont val="黑体"/>
        <charset val="134"/>
      </rPr>
      <t>灰色</t>
    </r>
  </si>
  <si>
    <r>
      <rPr>
        <sz val="10.5"/>
        <color theme="1"/>
        <rFont val="黑体"/>
        <charset val="134"/>
      </rPr>
      <t>浅灰色</t>
    </r>
  </si>
  <si>
    <r>
      <rPr>
        <sz val="10.5"/>
        <color theme="1"/>
        <rFont val="黑体"/>
        <charset val="134"/>
      </rPr>
      <t>深灰色</t>
    </r>
  </si>
  <si>
    <r>
      <rPr>
        <sz val="10.5"/>
        <color theme="1"/>
        <rFont val="黑体"/>
        <charset val="134"/>
      </rPr>
      <t>蓝灰色</t>
    </r>
  </si>
  <si>
    <r>
      <rPr>
        <sz val="10.5"/>
        <color theme="1"/>
        <rFont val="黑体"/>
        <charset val="134"/>
      </rPr>
      <t>银色</t>
    </r>
  </si>
  <si>
    <r>
      <rPr>
        <sz val="10.5"/>
        <color theme="1"/>
        <rFont val="黑体"/>
        <charset val="134"/>
      </rPr>
      <t>黑拼黑白色</t>
    </r>
  </si>
  <si>
    <r>
      <rPr>
        <sz val="10.5"/>
        <color theme="1"/>
        <rFont val="黑体"/>
        <charset val="134"/>
      </rPr>
      <t>黑拼杏色</t>
    </r>
  </si>
  <si>
    <t>12</t>
  </si>
  <si>
    <t>A</t>
  </si>
  <si>
    <t>上衣</t>
  </si>
  <si>
    <t>裤装 3</t>
  </si>
  <si>
    <t>003</t>
  </si>
  <si>
    <t>004</t>
  </si>
  <si>
    <t>短袖T恤</t>
  </si>
  <si>
    <t>13</t>
  </si>
  <si>
    <t>W</t>
  </si>
  <si>
    <t>冬季</t>
  </si>
  <si>
    <t>裙装</t>
  </si>
  <si>
    <t>外套 4</t>
  </si>
  <si>
    <r>
      <rPr>
        <sz val="10.5"/>
        <color theme="1"/>
        <rFont val="黑体"/>
        <charset val="134"/>
      </rPr>
      <t>黄色</t>
    </r>
  </si>
  <si>
    <r>
      <rPr>
        <sz val="10.5"/>
        <color theme="1"/>
        <rFont val="黑体"/>
        <charset val="134"/>
      </rPr>
      <t>桔黄色</t>
    </r>
  </si>
  <si>
    <r>
      <rPr>
        <sz val="10.5"/>
        <color theme="1"/>
        <rFont val="黑体"/>
        <charset val="134"/>
      </rPr>
      <t>姜黄色</t>
    </r>
  </si>
  <si>
    <r>
      <rPr>
        <sz val="10.5"/>
        <color theme="1"/>
        <rFont val="黑体"/>
        <charset val="134"/>
      </rPr>
      <t>芥末黄</t>
    </r>
  </si>
  <si>
    <r>
      <rPr>
        <sz val="10.5"/>
        <color theme="1"/>
        <rFont val="黑体"/>
        <charset val="134"/>
      </rPr>
      <t>柠檬黄</t>
    </r>
  </si>
  <si>
    <r>
      <rPr>
        <sz val="10.5"/>
        <color theme="1"/>
        <rFont val="黑体"/>
        <charset val="134"/>
      </rPr>
      <t>金色</t>
    </r>
  </si>
  <si>
    <r>
      <rPr>
        <sz val="10.5"/>
        <color theme="1"/>
        <rFont val="黑体"/>
        <charset val="134"/>
      </rPr>
      <t>白金色</t>
    </r>
  </si>
  <si>
    <r>
      <rPr>
        <sz val="10.5"/>
        <color theme="1"/>
        <rFont val="黑体"/>
        <charset val="134"/>
      </rPr>
      <t>米黄色</t>
    </r>
  </si>
  <si>
    <r>
      <rPr>
        <sz val="10.5"/>
        <color theme="1"/>
        <rFont val="黑体"/>
        <charset val="134"/>
      </rPr>
      <t>金粉色</t>
    </r>
  </si>
  <si>
    <r>
      <rPr>
        <sz val="10.5"/>
        <color theme="1"/>
        <rFont val="黑体"/>
        <charset val="134"/>
      </rPr>
      <t>银粉色</t>
    </r>
  </si>
  <si>
    <t>背心</t>
  </si>
  <si>
    <t>14</t>
  </si>
  <si>
    <t>裤装</t>
  </si>
  <si>
    <t>套装 5</t>
  </si>
  <si>
    <t>奶白色</t>
  </si>
  <si>
    <t>15</t>
  </si>
  <si>
    <t>配饰 6</t>
  </si>
  <si>
    <t>XXL</t>
  </si>
  <si>
    <r>
      <rPr>
        <sz val="10.5"/>
        <color theme="1"/>
        <rFont val="黑体"/>
        <charset val="134"/>
      </rPr>
      <t>绿色</t>
    </r>
  </si>
  <si>
    <r>
      <rPr>
        <sz val="10.5"/>
        <color theme="1"/>
        <rFont val="黑体"/>
        <charset val="134"/>
      </rPr>
      <t>墨绿色</t>
    </r>
  </si>
  <si>
    <r>
      <rPr>
        <sz val="10.5"/>
        <color theme="1"/>
        <rFont val="黑体"/>
        <charset val="134"/>
      </rPr>
      <t>浅绿色</t>
    </r>
  </si>
  <si>
    <r>
      <rPr>
        <sz val="10.5"/>
        <color theme="1"/>
        <rFont val="黑体"/>
        <charset val="134"/>
      </rPr>
      <t>芥茉绿</t>
    </r>
  </si>
  <si>
    <r>
      <rPr>
        <sz val="10.5"/>
        <color theme="1"/>
        <rFont val="黑体"/>
        <charset val="134"/>
      </rPr>
      <t>孔雀绿</t>
    </r>
  </si>
  <si>
    <r>
      <rPr>
        <sz val="10.5"/>
        <color theme="1"/>
        <rFont val="黑体"/>
        <charset val="134"/>
      </rPr>
      <t>军绿色</t>
    </r>
  </si>
  <si>
    <r>
      <rPr>
        <sz val="10.5"/>
        <color theme="1"/>
        <rFont val="黑体"/>
        <charset val="134"/>
      </rPr>
      <t>薄荷绿</t>
    </r>
  </si>
  <si>
    <r>
      <rPr>
        <sz val="10.5"/>
        <color theme="1"/>
        <rFont val="黑体"/>
        <charset val="134"/>
      </rPr>
      <t>青柠色</t>
    </r>
  </si>
  <si>
    <r>
      <rPr>
        <sz val="10.5"/>
        <color theme="1"/>
        <rFont val="黑体"/>
        <charset val="134"/>
      </rPr>
      <t>黑蓝色</t>
    </r>
  </si>
  <si>
    <t>卫衣</t>
  </si>
  <si>
    <t>16</t>
  </si>
  <si>
    <t>套装</t>
  </si>
  <si>
    <t>浅灰色</t>
  </si>
  <si>
    <t>17</t>
  </si>
  <si>
    <t>配饰</t>
  </si>
  <si>
    <r>
      <rPr>
        <sz val="10.5"/>
        <color theme="1"/>
        <rFont val="黑体"/>
        <charset val="134"/>
      </rPr>
      <t>蓝色</t>
    </r>
  </si>
  <si>
    <r>
      <rPr>
        <sz val="10.5"/>
        <color theme="1"/>
        <rFont val="黑体"/>
        <charset val="134"/>
      </rPr>
      <t>深蓝色</t>
    </r>
  </si>
  <si>
    <r>
      <rPr>
        <sz val="10.5"/>
        <color theme="1"/>
        <rFont val="黑体"/>
        <charset val="134"/>
      </rPr>
      <t>浅蓝色</t>
    </r>
  </si>
  <si>
    <r>
      <rPr>
        <sz val="10.5"/>
        <color theme="1"/>
        <rFont val="黑体"/>
        <charset val="134"/>
      </rPr>
      <t>宝蓝色</t>
    </r>
  </si>
  <si>
    <r>
      <rPr>
        <sz val="10.5"/>
        <color theme="1"/>
        <rFont val="黑体"/>
        <charset val="134"/>
      </rPr>
      <t>青碧色</t>
    </r>
  </si>
  <si>
    <r>
      <rPr>
        <sz val="10.5"/>
        <color theme="1"/>
        <rFont val="黑体"/>
        <charset val="134"/>
      </rPr>
      <t>薄荷蓝</t>
    </r>
  </si>
  <si>
    <r>
      <rPr>
        <sz val="10.5"/>
        <color theme="1"/>
        <rFont val="黑体"/>
        <charset val="134"/>
      </rPr>
      <t>冰蓝色</t>
    </r>
  </si>
  <si>
    <r>
      <rPr>
        <sz val="10.5"/>
        <color theme="1"/>
        <rFont val="黑体"/>
        <charset val="134"/>
      </rPr>
      <t>藏蓝色</t>
    </r>
  </si>
  <si>
    <r>
      <rPr>
        <sz val="10.5"/>
        <color theme="1"/>
        <rFont val="黑体"/>
        <charset val="134"/>
      </rPr>
      <t>雾霾蓝</t>
    </r>
  </si>
  <si>
    <r>
      <rPr>
        <sz val="10.5"/>
        <color theme="1"/>
        <rFont val="黑体"/>
        <charset val="134"/>
      </rPr>
      <t>水鸭蓝</t>
    </r>
  </si>
  <si>
    <t>汉服衬衫</t>
  </si>
  <si>
    <t>18</t>
  </si>
  <si>
    <t>图案</t>
  </si>
  <si>
    <t>蓝灰色</t>
  </si>
  <si>
    <t>披肩</t>
  </si>
  <si>
    <t>19</t>
  </si>
  <si>
    <t>银色</t>
  </si>
  <si>
    <r>
      <rPr>
        <sz val="10.5"/>
        <color theme="1"/>
        <rFont val="黑体"/>
        <charset val="134"/>
      </rPr>
      <t>红色</t>
    </r>
  </si>
  <si>
    <r>
      <rPr>
        <sz val="10.5"/>
        <color theme="1"/>
        <rFont val="黑体"/>
        <charset val="134"/>
      </rPr>
      <t>玫红色</t>
    </r>
  </si>
  <si>
    <r>
      <rPr>
        <sz val="10.5"/>
        <color theme="1"/>
        <rFont val="黑体"/>
        <charset val="134"/>
      </rPr>
      <t>枣红色</t>
    </r>
  </si>
  <si>
    <r>
      <rPr>
        <sz val="10.5"/>
        <color theme="1"/>
        <rFont val="黑体"/>
        <charset val="134"/>
      </rPr>
      <t>粉色</t>
    </r>
  </si>
  <si>
    <r>
      <rPr>
        <sz val="10.5"/>
        <color theme="1"/>
        <rFont val="黑体"/>
        <charset val="134"/>
      </rPr>
      <t>酒红色</t>
    </r>
  </si>
  <si>
    <r>
      <rPr>
        <sz val="10.5"/>
        <color theme="1"/>
        <rFont val="黑体"/>
        <charset val="134"/>
      </rPr>
      <t>珊瑚红</t>
    </r>
  </si>
  <si>
    <r>
      <rPr>
        <sz val="10.5"/>
        <color theme="1"/>
        <rFont val="黑体"/>
        <charset val="134"/>
      </rPr>
      <t>珊瑚粉</t>
    </r>
  </si>
  <si>
    <r>
      <rPr>
        <sz val="10.5"/>
        <color theme="1"/>
        <rFont val="黑体"/>
        <charset val="134"/>
      </rPr>
      <t>西瓜粉色</t>
    </r>
  </si>
  <si>
    <r>
      <rPr>
        <sz val="10.5"/>
        <color theme="1"/>
        <rFont val="黑体"/>
        <charset val="134"/>
      </rPr>
      <t>枯玫瑰色</t>
    </r>
  </si>
  <si>
    <t>21</t>
  </si>
  <si>
    <t>20</t>
  </si>
  <si>
    <t>黄色系</t>
  </si>
  <si>
    <t>22</t>
  </si>
  <si>
    <r>
      <rPr>
        <sz val="10.5"/>
        <color theme="1"/>
        <rFont val="黑体"/>
        <charset val="134"/>
      </rPr>
      <t>紫色</t>
    </r>
  </si>
  <si>
    <r>
      <rPr>
        <sz val="10.5"/>
        <color theme="1"/>
        <rFont val="黑体"/>
        <charset val="134"/>
      </rPr>
      <t>浅紫色</t>
    </r>
  </si>
  <si>
    <r>
      <rPr>
        <sz val="10.5"/>
        <color theme="1"/>
        <rFont val="黑体"/>
        <charset val="134"/>
      </rPr>
      <t>深紫色</t>
    </r>
  </si>
  <si>
    <r>
      <rPr>
        <sz val="10.5"/>
        <color theme="1"/>
        <rFont val="黑体"/>
        <charset val="134"/>
      </rPr>
      <t>浅灰紫</t>
    </r>
  </si>
  <si>
    <r>
      <rPr>
        <sz val="10.5"/>
        <color theme="1"/>
        <rFont val="黑体"/>
        <charset val="134"/>
      </rPr>
      <t>紫罗兰色</t>
    </r>
  </si>
  <si>
    <r>
      <rPr>
        <sz val="10.5"/>
        <color theme="1"/>
        <rFont val="黑体"/>
        <charset val="134"/>
      </rPr>
      <t>紫丁香色</t>
    </r>
  </si>
  <si>
    <r>
      <rPr>
        <sz val="10.5"/>
        <color theme="1"/>
        <rFont val="黑体"/>
        <charset val="134"/>
      </rPr>
      <t>中紫红色</t>
    </r>
  </si>
  <si>
    <t>马面裙</t>
  </si>
  <si>
    <t>31</t>
  </si>
  <si>
    <t>旗袍礼服</t>
  </si>
  <si>
    <t>32</t>
  </si>
  <si>
    <t>23</t>
  </si>
  <si>
    <t>芥末黄</t>
  </si>
  <si>
    <r>
      <rPr>
        <sz val="10.5"/>
        <color theme="1"/>
        <rFont val="黑体"/>
        <charset val="134"/>
      </rPr>
      <t>杏色</t>
    </r>
  </si>
  <si>
    <r>
      <rPr>
        <sz val="10.5"/>
        <color theme="1"/>
        <rFont val="黑体"/>
        <charset val="134"/>
      </rPr>
      <t>浅杏色</t>
    </r>
  </si>
  <si>
    <r>
      <rPr>
        <sz val="10.5"/>
        <color theme="1"/>
        <rFont val="黑体"/>
        <charset val="134"/>
      </rPr>
      <t>深杏色</t>
    </r>
  </si>
  <si>
    <r>
      <rPr>
        <sz val="10.5"/>
        <color theme="1"/>
        <rFont val="黑体"/>
        <charset val="134"/>
      </rPr>
      <t>藕粉色</t>
    </r>
  </si>
  <si>
    <r>
      <rPr>
        <sz val="10.5"/>
        <color theme="1"/>
        <rFont val="黑体"/>
        <charset val="134"/>
      </rPr>
      <t>驼色</t>
    </r>
  </si>
  <si>
    <r>
      <rPr>
        <sz val="10.5"/>
        <color theme="1"/>
        <rFont val="黑体"/>
        <charset val="134"/>
      </rPr>
      <t>卡其色</t>
    </r>
  </si>
  <si>
    <r>
      <rPr>
        <sz val="10.5"/>
        <color theme="1"/>
        <rFont val="黑体"/>
        <charset val="134"/>
      </rPr>
      <t>香槟色</t>
    </r>
  </si>
  <si>
    <r>
      <rPr>
        <sz val="10.5"/>
        <color theme="1"/>
        <rFont val="黑体"/>
        <charset val="134"/>
      </rPr>
      <t>米色</t>
    </r>
  </si>
  <si>
    <t>24</t>
  </si>
  <si>
    <t>柠檬黄</t>
  </si>
  <si>
    <t>短裤</t>
  </si>
  <si>
    <t>25</t>
  </si>
  <si>
    <r>
      <rPr>
        <sz val="10.5"/>
        <color theme="1"/>
        <rFont val="黑体"/>
        <charset val="134"/>
      </rPr>
      <t>咖色</t>
    </r>
  </si>
  <si>
    <r>
      <rPr>
        <sz val="10.5"/>
        <color theme="1"/>
        <rFont val="黑体"/>
        <charset val="134"/>
      </rPr>
      <t>浅咖色</t>
    </r>
  </si>
  <si>
    <r>
      <rPr>
        <sz val="10.5"/>
        <color theme="1"/>
        <rFont val="黑体"/>
        <charset val="134"/>
      </rPr>
      <t>棕色</t>
    </r>
  </si>
  <si>
    <r>
      <rPr>
        <sz val="10.5"/>
        <color theme="1"/>
        <rFont val="黑体"/>
        <charset val="134"/>
      </rPr>
      <t>红木色</t>
    </r>
  </si>
  <si>
    <r>
      <rPr>
        <sz val="10.5"/>
        <color theme="1"/>
        <rFont val="黑体"/>
        <charset val="134"/>
      </rPr>
      <t>栗色</t>
    </r>
  </si>
  <si>
    <r>
      <rPr>
        <sz val="10.5"/>
        <color theme="1"/>
        <rFont val="黑体"/>
        <charset val="134"/>
      </rPr>
      <t>古铜色</t>
    </r>
  </si>
  <si>
    <r>
      <rPr>
        <sz val="10.5"/>
        <color theme="1"/>
        <rFont val="黑体"/>
        <charset val="134"/>
      </rPr>
      <t>摩卡棕</t>
    </r>
  </si>
  <si>
    <r>
      <rPr>
        <sz val="10.5"/>
        <color theme="1"/>
        <rFont val="黑体"/>
        <charset val="134"/>
      </rPr>
      <t>锈棕色</t>
    </r>
  </si>
  <si>
    <r>
      <rPr>
        <sz val="10.5"/>
        <color theme="1"/>
        <rFont val="黑体"/>
        <charset val="134"/>
      </rPr>
      <t>咖棕色</t>
    </r>
  </si>
  <si>
    <r>
      <rPr>
        <sz val="10.5"/>
        <color theme="1"/>
        <rFont val="黑体"/>
        <charset val="134"/>
      </rPr>
      <t>巧克力棕</t>
    </r>
  </si>
  <si>
    <t>七分/九分裤</t>
  </si>
  <si>
    <t>26</t>
  </si>
  <si>
    <t>白金色</t>
  </si>
  <si>
    <t>27</t>
  </si>
  <si>
    <r>
      <rPr>
        <sz val="10.5"/>
        <color theme="1"/>
        <rFont val="黑体"/>
        <charset val="134"/>
      </rPr>
      <t>橙色</t>
    </r>
  </si>
  <si>
    <r>
      <rPr>
        <sz val="10.5"/>
        <color theme="1"/>
        <rFont val="黑体"/>
        <charset val="134"/>
      </rPr>
      <t>浅橙色</t>
    </r>
  </si>
  <si>
    <r>
      <rPr>
        <sz val="10.5"/>
        <color theme="1"/>
        <rFont val="黑体"/>
        <charset val="134"/>
      </rPr>
      <t>鲜橙色</t>
    </r>
  </si>
  <si>
    <r>
      <rPr>
        <sz val="10.5"/>
        <color theme="1"/>
        <rFont val="黑体"/>
        <charset val="134"/>
      </rPr>
      <t>燃橙色</t>
    </r>
  </si>
  <si>
    <r>
      <rPr>
        <sz val="10.5"/>
        <color theme="1"/>
        <rFont val="黑体"/>
        <charset val="134"/>
      </rPr>
      <t>珊瑚橙</t>
    </r>
  </si>
  <si>
    <t>皮裤</t>
  </si>
  <si>
    <t>马面裙/明制马面裙</t>
  </si>
  <si>
    <t>30</t>
  </si>
  <si>
    <t>绿色系</t>
  </si>
  <si>
    <t>01</t>
  </si>
  <si>
    <t>02</t>
  </si>
  <si>
    <t>03</t>
  </si>
  <si>
    <t>04</t>
  </si>
  <si>
    <t>05</t>
  </si>
  <si>
    <t>06</t>
  </si>
  <si>
    <t>07</t>
  </si>
  <si>
    <t>08</t>
  </si>
  <si>
    <t>09</t>
  </si>
  <si>
    <t>连体裤</t>
  </si>
  <si>
    <t>38</t>
  </si>
  <si>
    <r>
      <rPr>
        <sz val="10.5"/>
        <color theme="1"/>
        <rFont val="黑体"/>
        <charset val="134"/>
      </rPr>
      <t>黑银色</t>
    </r>
  </si>
  <si>
    <r>
      <rPr>
        <sz val="10.5"/>
        <color theme="1"/>
        <rFont val="黑体"/>
        <charset val="134"/>
      </rPr>
      <t>红彩金</t>
    </r>
  </si>
  <si>
    <r>
      <rPr>
        <sz val="10.5"/>
        <color theme="1"/>
        <rFont val="黑体"/>
        <charset val="134"/>
      </rPr>
      <t>红金色</t>
    </r>
  </si>
  <si>
    <r>
      <rPr>
        <sz val="10.5"/>
        <color theme="1"/>
        <rFont val="黑体"/>
        <charset val="134"/>
      </rPr>
      <t>黑白色</t>
    </r>
  </si>
  <si>
    <r>
      <rPr>
        <sz val="10.5"/>
        <color theme="1"/>
        <rFont val="黑体"/>
        <charset val="134"/>
      </rPr>
      <t>扎染色</t>
    </r>
  </si>
  <si>
    <r>
      <rPr>
        <sz val="10.5"/>
        <color theme="1"/>
        <rFont val="黑体"/>
        <charset val="134"/>
      </rPr>
      <t>透明色</t>
    </r>
  </si>
  <si>
    <r>
      <rPr>
        <sz val="10.5"/>
        <color theme="1"/>
        <rFont val="黑体"/>
        <charset val="134"/>
      </rPr>
      <t>黑金色</t>
    </r>
  </si>
  <si>
    <r>
      <rPr>
        <sz val="10.5"/>
        <color theme="1"/>
        <rFont val="黑体"/>
        <charset val="134"/>
      </rPr>
      <t>红黑色</t>
    </r>
  </si>
  <si>
    <r>
      <rPr>
        <sz val="10.5"/>
        <color theme="1"/>
        <rFont val="黑体"/>
        <charset val="134"/>
      </rPr>
      <t>枪色</t>
    </r>
  </si>
  <si>
    <t>41</t>
  </si>
  <si>
    <t>羽绒服</t>
  </si>
  <si>
    <t>42</t>
  </si>
  <si>
    <t>33</t>
  </si>
  <si>
    <t>芥末绿</t>
  </si>
  <si>
    <t>43</t>
  </si>
  <si>
    <t>34</t>
  </si>
  <si>
    <t>孔雀绿</t>
  </si>
  <si>
    <t>44</t>
  </si>
  <si>
    <t>35</t>
  </si>
  <si>
    <t>45</t>
  </si>
  <si>
    <t>36</t>
  </si>
  <si>
    <t>薄荷绿</t>
  </si>
  <si>
    <t>棉衣</t>
  </si>
  <si>
    <t>46</t>
  </si>
  <si>
    <t>37</t>
  </si>
  <si>
    <t>青柠色</t>
  </si>
  <si>
    <t>47</t>
  </si>
  <si>
    <t>40</t>
  </si>
  <si>
    <t>蓝色系</t>
  </si>
  <si>
    <t>48</t>
  </si>
  <si>
    <t>51</t>
  </si>
  <si>
    <t>浅蓝色</t>
  </si>
  <si>
    <t>60</t>
  </si>
  <si>
    <t>宝蓝色</t>
  </si>
  <si>
    <t>61</t>
  </si>
  <si>
    <t>青碧色</t>
  </si>
  <si>
    <t>腰带/腰封</t>
  </si>
  <si>
    <t>62</t>
  </si>
  <si>
    <t>薄荷蓝</t>
  </si>
  <si>
    <t>围巾/围脖</t>
  </si>
  <si>
    <t>63</t>
  </si>
  <si>
    <t>冰蓝色</t>
  </si>
  <si>
    <t>项链</t>
  </si>
  <si>
    <t>64</t>
  </si>
  <si>
    <t>藏蓝色</t>
  </si>
  <si>
    <t>袜子/袜套</t>
  </si>
  <si>
    <t>65</t>
  </si>
  <si>
    <t>雾霾蓝</t>
  </si>
  <si>
    <t>手镯</t>
  </si>
  <si>
    <t>66</t>
  </si>
  <si>
    <t>49</t>
  </si>
  <si>
    <t>水鸭蓝</t>
  </si>
  <si>
    <t>眼镜</t>
  </si>
  <si>
    <t>67</t>
  </si>
  <si>
    <t>50</t>
  </si>
  <si>
    <t>红色系</t>
  </si>
  <si>
    <t>手套</t>
  </si>
  <si>
    <t>68</t>
  </si>
  <si>
    <t>玫红色</t>
  </si>
  <si>
    <t>帽子</t>
  </si>
  <si>
    <t>69</t>
  </si>
  <si>
    <t>52</t>
  </si>
  <si>
    <t>枣红色</t>
  </si>
  <si>
    <t>耳环</t>
  </si>
  <si>
    <t>70</t>
  </si>
  <si>
    <t>53</t>
  </si>
  <si>
    <t>54</t>
  </si>
  <si>
    <t>55</t>
  </si>
  <si>
    <t>珊瑚红</t>
  </si>
  <si>
    <t>56</t>
  </si>
  <si>
    <t>浅粉色</t>
  </si>
  <si>
    <t>57</t>
  </si>
  <si>
    <t>西瓜粉色</t>
  </si>
  <si>
    <t>58</t>
  </si>
  <si>
    <t>枯玫瑰色</t>
  </si>
  <si>
    <t>红彩金</t>
  </si>
  <si>
    <t>彩色系</t>
  </si>
  <si>
    <t>婚纱/旗袍/礼服</t>
  </si>
  <si>
    <t>紫色系</t>
  </si>
  <si>
    <t>清制马面裙</t>
  </si>
  <si>
    <t>明制马面裙</t>
  </si>
  <si>
    <t>浅灰紫</t>
  </si>
  <si>
    <t>西装</t>
  </si>
  <si>
    <t>紫罗兰色</t>
  </si>
  <si>
    <t>1009</t>
  </si>
  <si>
    <t>暗黑风</t>
  </si>
  <si>
    <t>紫丁香色</t>
  </si>
  <si>
    <t>1010</t>
  </si>
  <si>
    <t>千金风（包含名媛/小香）</t>
  </si>
  <si>
    <t>中紫红色</t>
  </si>
  <si>
    <t>1011</t>
  </si>
  <si>
    <t>少女风（包含甜酷/可爱/多巴胺等）</t>
  </si>
  <si>
    <t>杏色系</t>
  </si>
  <si>
    <t>1012</t>
  </si>
  <si>
    <t>艺术感</t>
  </si>
  <si>
    <t>71</t>
  </si>
  <si>
    <t>浅杏色</t>
  </si>
  <si>
    <t>1013</t>
  </si>
  <si>
    <t>植物系（包含水果蔬菜食物类）</t>
  </si>
  <si>
    <t>72</t>
  </si>
  <si>
    <t>1014</t>
  </si>
  <si>
    <t>动物系</t>
  </si>
  <si>
    <t>73</t>
  </si>
  <si>
    <t>藕粉色</t>
  </si>
  <si>
    <t>1015</t>
  </si>
  <si>
    <t>渐变色(包含丁达尔)</t>
  </si>
  <si>
    <t>74</t>
  </si>
  <si>
    <t>1016</t>
  </si>
  <si>
    <t>手链</t>
  </si>
  <si>
    <t>75</t>
  </si>
  <si>
    <t>1017</t>
  </si>
  <si>
    <t>斜挎链</t>
  </si>
  <si>
    <t>76</t>
  </si>
  <si>
    <t>香槟色</t>
  </si>
  <si>
    <t>1018</t>
  </si>
  <si>
    <t>磁吸环</t>
  </si>
  <si>
    <t>77</t>
  </si>
  <si>
    <t>米色</t>
  </si>
  <si>
    <t>1019</t>
  </si>
  <si>
    <t>肌理感图案</t>
  </si>
  <si>
    <t>80</t>
  </si>
  <si>
    <t>咖色系</t>
  </si>
  <si>
    <t>1020</t>
  </si>
  <si>
    <t>春节主题（可围绕生肖、红包、发财等氛围）</t>
  </si>
  <si>
    <t>81</t>
  </si>
  <si>
    <t>82</t>
  </si>
  <si>
    <t>83</t>
  </si>
  <si>
    <t>红木色</t>
  </si>
  <si>
    <t>84</t>
  </si>
  <si>
    <t>栗色</t>
  </si>
  <si>
    <t>85</t>
  </si>
  <si>
    <t>86</t>
  </si>
  <si>
    <t>摩卡棕</t>
  </si>
  <si>
    <t>87</t>
  </si>
  <si>
    <t>锈棕色</t>
  </si>
  <si>
    <t>88</t>
  </si>
  <si>
    <t>咖棕色</t>
  </si>
  <si>
    <t>89</t>
  </si>
  <si>
    <t>巧克力棕</t>
  </si>
  <si>
    <t>90</t>
  </si>
  <si>
    <t>橙色系</t>
  </si>
  <si>
    <t>91</t>
  </si>
  <si>
    <t>浅橙色</t>
  </si>
  <si>
    <t>92</t>
  </si>
  <si>
    <t>鲜橙色</t>
  </si>
  <si>
    <t>93</t>
  </si>
  <si>
    <t>燃橙色</t>
  </si>
  <si>
    <t>94</t>
  </si>
  <si>
    <t>珊瑚橙</t>
  </si>
  <si>
    <t>红金色</t>
  </si>
  <si>
    <t>黑白色</t>
  </si>
  <si>
    <t>透明色</t>
  </si>
  <si>
    <t>红黑色</t>
  </si>
  <si>
    <t>枪色</t>
  </si>
  <si>
    <t>黑拼黑白色</t>
  </si>
  <si>
    <t>黑拼杏色</t>
  </si>
  <si>
    <t>金粉色</t>
  </si>
  <si>
    <t>银粉色</t>
  </si>
  <si>
    <t>005</t>
  </si>
  <si>
    <t>黑蓝色</t>
  </si>
  <si>
    <t>006</t>
  </si>
  <si>
    <t>黑彩金</t>
  </si>
  <si>
    <t>007</t>
  </si>
  <si>
    <t>白黑色</t>
  </si>
  <si>
    <t>008</t>
  </si>
  <si>
    <t>黑紫色</t>
  </si>
  <si>
    <t>009</t>
  </si>
  <si>
    <t>灰金色</t>
  </si>
  <si>
    <t>冰青色</t>
  </si>
  <si>
    <t>010</t>
  </si>
  <si>
    <t>白银色</t>
  </si>
  <si>
    <t>011</t>
  </si>
  <si>
    <t>杏金色</t>
  </si>
  <si>
    <t>012</t>
  </si>
  <si>
    <t>杏银色</t>
  </si>
  <si>
    <t>28</t>
  </si>
  <si>
    <t>黄灰色</t>
  </si>
  <si>
    <t>59</t>
  </si>
  <si>
    <t>龙膏烛粉</t>
  </si>
  <si>
    <t>78</t>
  </si>
  <si>
    <t>烟粉色</t>
  </si>
  <si>
    <t>79</t>
  </si>
  <si>
    <t>米驼色</t>
  </si>
  <si>
    <t>39</t>
  </si>
  <si>
    <t>灰绿色</t>
  </si>
  <si>
    <t>013</t>
  </si>
  <si>
    <t>奶杏色</t>
  </si>
  <si>
    <t>014</t>
  </si>
  <si>
    <t>黄绿色</t>
  </si>
  <si>
    <t>015</t>
  </si>
  <si>
    <t>黑拼卡其</t>
  </si>
  <si>
    <t>016</t>
  </si>
  <si>
    <t>棕拼卡其</t>
  </si>
  <si>
    <t>017</t>
  </si>
  <si>
    <t>深黑色</t>
  </si>
  <si>
    <t>018</t>
  </si>
  <si>
    <t>浅黑色</t>
  </si>
  <si>
    <t>019</t>
  </si>
  <si>
    <t>黑拼灰</t>
  </si>
  <si>
    <t>020</t>
  </si>
  <si>
    <t>棕拼米白</t>
  </si>
  <si>
    <t>021</t>
  </si>
  <si>
    <t>棕拼白</t>
  </si>
  <si>
    <t>022</t>
  </si>
  <si>
    <t>深灰拼白</t>
  </si>
  <si>
    <t>黑拼紫</t>
  </si>
  <si>
    <t>有效状态</t>
  </si>
  <si>
    <t>一级类目编码</t>
  </si>
  <si>
    <t>一级类目名称</t>
  </si>
  <si>
    <t>二级类目编码</t>
  </si>
  <si>
    <t>四级类目编码</t>
  </si>
  <si>
    <t>四级类目名称</t>
  </si>
  <si>
    <t>五级类目编码</t>
  </si>
  <si>
    <t>五级类目名称</t>
  </si>
  <si>
    <t>上/下装</t>
  </si>
  <si>
    <t>启用</t>
  </si>
  <si>
    <t>cp</t>
  </si>
  <si>
    <t>成品</t>
  </si>
  <si>
    <t>ycl</t>
  </si>
  <si>
    <t>物料</t>
  </si>
  <si>
    <t>ZL</t>
  </si>
  <si>
    <t>主料</t>
  </si>
  <si>
    <t>FL</t>
  </si>
  <si>
    <t>辅料</t>
  </si>
  <si>
    <t>N</t>
  </si>
  <si>
    <t>1</t>
  </si>
  <si>
    <t>2</t>
  </si>
  <si>
    <t>3</t>
  </si>
  <si>
    <t>4</t>
  </si>
  <si>
    <t>5</t>
  </si>
  <si>
    <t>6</t>
  </si>
  <si>
    <t>7</t>
  </si>
  <si>
    <t>上装</t>
  </si>
  <si>
    <t>下装</t>
  </si>
  <si>
    <t>ZZ</t>
  </si>
  <si>
    <t>针织</t>
  </si>
  <si>
    <t>SZ</t>
  </si>
  <si>
    <t>梭织</t>
  </si>
  <si>
    <t>NZ</t>
  </si>
  <si>
    <t>牛仔</t>
  </si>
  <si>
    <t>MN</t>
  </si>
  <si>
    <t>WS</t>
  </si>
  <si>
    <t>网纱</t>
  </si>
  <si>
    <t>PL</t>
  </si>
  <si>
    <t>皮料</t>
  </si>
  <si>
    <t>OGS</t>
  </si>
  <si>
    <t>欧根纱</t>
  </si>
  <si>
    <t>SC</t>
  </si>
  <si>
    <t>丝绸</t>
  </si>
  <si>
    <t>MR</t>
  </si>
  <si>
    <t>毛绒</t>
  </si>
  <si>
    <t>FHB</t>
  </si>
  <si>
    <t>复合布</t>
  </si>
  <si>
    <t>KZ</t>
  </si>
  <si>
    <t>扣子</t>
  </si>
  <si>
    <t>LW</t>
  </si>
  <si>
    <t>螺纹</t>
  </si>
  <si>
    <t>PJ</t>
  </si>
  <si>
    <t>配件</t>
  </si>
  <si>
    <t>LL</t>
  </si>
  <si>
    <t>拉链</t>
  </si>
  <si>
    <t>SHZ</t>
  </si>
  <si>
    <t>绳子</t>
  </si>
  <si>
    <t>YD</t>
  </si>
  <si>
    <t>腰带</t>
  </si>
  <si>
    <t>XJ</t>
  </si>
  <si>
    <t>橡筋</t>
  </si>
  <si>
    <t>LB</t>
  </si>
  <si>
    <t>领标</t>
  </si>
  <si>
    <t>DP</t>
  </si>
  <si>
    <t>吊牌</t>
  </si>
  <si>
    <t>HGZ</t>
  </si>
  <si>
    <t>合格证</t>
  </si>
  <si>
    <t>BZD</t>
  </si>
  <si>
    <t>包装袋</t>
  </si>
  <si>
    <t>KT</t>
  </si>
  <si>
    <t>捆条</t>
  </si>
  <si>
    <t>ZD</t>
  </si>
  <si>
    <t>织带</t>
  </si>
  <si>
    <t>SP</t>
  </si>
  <si>
    <t>饰品</t>
  </si>
  <si>
    <t>XH</t>
  </si>
  <si>
    <t>绣花</t>
  </si>
  <si>
    <t>1001</t>
  </si>
  <si>
    <t>花边</t>
  </si>
  <si>
    <t>1002</t>
  </si>
  <si>
    <t>布朴</t>
  </si>
  <si>
    <t>1005</t>
  </si>
  <si>
    <t>肩棉</t>
  </si>
  <si>
    <t>LiB</t>
  </si>
  <si>
    <t>里布</t>
  </si>
  <si>
    <t>禁用</t>
  </si>
  <si>
    <t>值名称2</t>
  </si>
  <si>
    <t>排序值</t>
  </si>
  <si>
    <t>0</t>
  </si>
  <si>
    <t>8</t>
  </si>
  <si>
    <t>9</t>
  </si>
  <si>
    <t>29</t>
  </si>
  <si>
    <t>A01</t>
  </si>
  <si>
    <t>停用数据</t>
  </si>
  <si>
    <t>A02</t>
  </si>
  <si>
    <t>黑金</t>
  </si>
  <si>
    <t>A03</t>
  </si>
  <si>
    <t>红金</t>
  </si>
  <si>
    <t>A04</t>
  </si>
  <si>
    <t>黄色扎染</t>
  </si>
  <si>
    <t>A05</t>
  </si>
  <si>
    <t>黑紫</t>
  </si>
  <si>
    <t>95</t>
  </si>
  <si>
    <t>A06</t>
  </si>
  <si>
    <t>粉紫色</t>
  </si>
  <si>
    <t>96</t>
  </si>
  <si>
    <t>A07</t>
  </si>
  <si>
    <t>黑色披肩 L码</t>
  </si>
  <si>
    <t>97</t>
  </si>
  <si>
    <t>A08</t>
  </si>
  <si>
    <t>黑色披肩 M码</t>
  </si>
  <si>
    <t>98</t>
  </si>
  <si>
    <t>A09</t>
  </si>
  <si>
    <t>黑色披肩 S码</t>
  </si>
  <si>
    <t>99</t>
  </si>
  <si>
    <t>A10</t>
  </si>
  <si>
    <t>黑色披肩 XL码</t>
  </si>
  <si>
    <t>100</t>
  </si>
  <si>
    <t>A11</t>
  </si>
  <si>
    <t>湖蓝色</t>
  </si>
  <si>
    <t>101</t>
  </si>
  <si>
    <t>A12</t>
  </si>
  <si>
    <t>米橙色</t>
  </si>
  <si>
    <t>102</t>
  </si>
  <si>
    <t>A13</t>
  </si>
  <si>
    <t>103</t>
  </si>
  <si>
    <t>A14</t>
  </si>
  <si>
    <t>湖绿色半裙</t>
  </si>
  <si>
    <t>104</t>
  </si>
  <si>
    <t>A15</t>
  </si>
  <si>
    <t>湖绿色上衣</t>
  </si>
  <si>
    <t>105</t>
  </si>
  <si>
    <t>A16</t>
  </si>
  <si>
    <t>湖蓝</t>
  </si>
  <si>
    <t>106</t>
  </si>
  <si>
    <t>A17</t>
  </si>
  <si>
    <t>酸黄色</t>
  </si>
  <si>
    <t>107</t>
  </si>
  <si>
    <t>A18</t>
  </si>
  <si>
    <t>水墨染色</t>
  </si>
  <si>
    <t>108</t>
  </si>
  <si>
    <t>A19</t>
  </si>
  <si>
    <t>宝石蓝色</t>
  </si>
  <si>
    <t>109</t>
  </si>
  <si>
    <t>A20</t>
  </si>
  <si>
    <t>黑拼黑</t>
  </si>
  <si>
    <t>110</t>
  </si>
  <si>
    <t>A21</t>
  </si>
  <si>
    <t>黑拼黄</t>
  </si>
  <si>
    <t>111</t>
  </si>
  <si>
    <t>A22</t>
  </si>
  <si>
    <t>112</t>
  </si>
  <si>
    <t>A23</t>
  </si>
  <si>
    <t>黑色马甲</t>
  </si>
  <si>
    <t>113</t>
  </si>
  <si>
    <t>A24</t>
  </si>
  <si>
    <t>黑色外套</t>
  </si>
  <si>
    <t>114</t>
  </si>
  <si>
    <t>A25</t>
  </si>
  <si>
    <t>红色马甲</t>
  </si>
  <si>
    <t>115</t>
  </si>
  <si>
    <t>A26</t>
  </si>
  <si>
    <t>红色外套</t>
  </si>
  <si>
    <t>116</t>
  </si>
  <si>
    <t>A27</t>
  </si>
  <si>
    <t>卡其色马甲</t>
  </si>
  <si>
    <t>117</t>
  </si>
  <si>
    <t>A28</t>
  </si>
  <si>
    <t>卡其色外套</t>
  </si>
  <si>
    <t>118</t>
  </si>
  <si>
    <t>A29</t>
  </si>
  <si>
    <t>119</t>
  </si>
  <si>
    <t>A30</t>
  </si>
  <si>
    <t>黑色半裙</t>
  </si>
  <si>
    <t>120</t>
  </si>
  <si>
    <t>A31</t>
  </si>
  <si>
    <t>黑色上衣</t>
  </si>
  <si>
    <t>121</t>
  </si>
  <si>
    <t>A32</t>
  </si>
  <si>
    <t>米色半裙</t>
  </si>
  <si>
    <t>122</t>
  </si>
  <si>
    <t>A33</t>
  </si>
  <si>
    <t>米色上衣</t>
  </si>
  <si>
    <t>123</t>
  </si>
  <si>
    <t>A34</t>
  </si>
  <si>
    <t>黑色长款</t>
  </si>
  <si>
    <t>124</t>
  </si>
  <si>
    <t>A35</t>
  </si>
  <si>
    <t>黑色马面裙</t>
  </si>
  <si>
    <t>125</t>
  </si>
  <si>
    <t>A36</t>
  </si>
  <si>
    <t>米白色上衣</t>
  </si>
  <si>
    <t>126</t>
  </si>
  <si>
    <t>A37</t>
  </si>
  <si>
    <t>金黑色</t>
  </si>
  <si>
    <t>127</t>
  </si>
  <si>
    <t>A38</t>
  </si>
  <si>
    <t>银黑色</t>
  </si>
  <si>
    <t>128</t>
  </si>
  <si>
    <t>A39</t>
  </si>
  <si>
    <t>129</t>
  </si>
  <si>
    <t>A40</t>
  </si>
  <si>
    <t>草木扎染米色</t>
  </si>
  <si>
    <t>130</t>
  </si>
  <si>
    <t>A41</t>
  </si>
  <si>
    <t>红色半裙</t>
  </si>
  <si>
    <t>131</t>
  </si>
  <si>
    <t>A42</t>
  </si>
  <si>
    <t>红色上衣</t>
  </si>
  <si>
    <t>132</t>
  </si>
  <si>
    <t>A43</t>
  </si>
  <si>
    <t>米白色半裙</t>
  </si>
  <si>
    <t>133</t>
  </si>
  <si>
    <t>A44</t>
  </si>
  <si>
    <t>龙卡其色</t>
  </si>
  <si>
    <t>134</t>
  </si>
  <si>
    <t>A45</t>
  </si>
  <si>
    <t>竹卡其色</t>
  </si>
  <si>
    <t>135</t>
  </si>
  <si>
    <t>A46</t>
  </si>
  <si>
    <t>卡其色半裙</t>
  </si>
  <si>
    <t>136</t>
  </si>
  <si>
    <t>A47</t>
  </si>
  <si>
    <t>卡其色上衣</t>
  </si>
  <si>
    <t>137</t>
  </si>
  <si>
    <t>A48</t>
  </si>
  <si>
    <t>白黑竹 L码</t>
  </si>
  <si>
    <t>138</t>
  </si>
  <si>
    <t>A49</t>
  </si>
  <si>
    <t>白黑竹 M码</t>
  </si>
  <si>
    <t>139</t>
  </si>
  <si>
    <t>A50</t>
  </si>
  <si>
    <t>白黑竹 S码</t>
  </si>
  <si>
    <t>140</t>
  </si>
  <si>
    <t>A51</t>
  </si>
  <si>
    <t>白黑竹 XL码</t>
  </si>
  <si>
    <t>141</t>
  </si>
  <si>
    <t>A52</t>
  </si>
  <si>
    <t>白金竹  M码</t>
  </si>
  <si>
    <t>142</t>
  </si>
  <si>
    <t>A53</t>
  </si>
  <si>
    <t>白金竹 L码</t>
  </si>
  <si>
    <t>143</t>
  </si>
  <si>
    <t>A54</t>
  </si>
  <si>
    <t>白金竹 S码</t>
  </si>
  <si>
    <t>144</t>
  </si>
  <si>
    <t>A55</t>
  </si>
  <si>
    <t>白金竹 XL码</t>
  </si>
  <si>
    <t>145</t>
  </si>
  <si>
    <t>A56</t>
  </si>
  <si>
    <t>黑金竹 L码</t>
  </si>
  <si>
    <t>146</t>
  </si>
  <si>
    <t>A57</t>
  </si>
  <si>
    <t>黑金竹 M码</t>
  </si>
  <si>
    <t>147</t>
  </si>
  <si>
    <t>A58</t>
  </si>
  <si>
    <t>黑金竹 S码</t>
  </si>
  <si>
    <t>148</t>
  </si>
  <si>
    <t>A59</t>
  </si>
  <si>
    <t>黑金竹 XL码</t>
  </si>
  <si>
    <t>149</t>
  </si>
  <si>
    <t>A60</t>
  </si>
  <si>
    <t>黑银竹 L码</t>
  </si>
  <si>
    <t>150</t>
  </si>
  <si>
    <t>A61</t>
  </si>
  <si>
    <t>黑银竹 M码</t>
  </si>
  <si>
    <t>151</t>
  </si>
  <si>
    <t>A62</t>
  </si>
  <si>
    <t>黑银竹 S码</t>
  </si>
  <si>
    <t>152</t>
  </si>
  <si>
    <t>A63</t>
  </si>
  <si>
    <t>黑银竹 XL码</t>
  </si>
  <si>
    <t>153</t>
  </si>
  <si>
    <t>A64</t>
  </si>
  <si>
    <t>深灰</t>
  </si>
  <si>
    <t>154</t>
  </si>
  <si>
    <t>A65</t>
  </si>
  <si>
    <t>黑拼白色 L码</t>
  </si>
  <si>
    <t>155</t>
  </si>
  <si>
    <t>A66</t>
  </si>
  <si>
    <t>黑拼白色 M码</t>
  </si>
  <si>
    <t>156</t>
  </si>
  <si>
    <t>A67</t>
  </si>
  <si>
    <t>黑拼白色 S码</t>
  </si>
  <si>
    <t>157</t>
  </si>
  <si>
    <t>A68</t>
  </si>
  <si>
    <t>黑拼白色 XL码</t>
  </si>
  <si>
    <t>158</t>
  </si>
  <si>
    <t>A69</t>
  </si>
  <si>
    <t>黑色 L码</t>
  </si>
  <si>
    <t>159</t>
  </si>
  <si>
    <t>A70</t>
  </si>
  <si>
    <t>黑色 M码</t>
  </si>
  <si>
    <t>160</t>
  </si>
  <si>
    <t>A71</t>
  </si>
  <si>
    <t>黑色 S码</t>
  </si>
  <si>
    <t>161</t>
  </si>
  <si>
    <t>A72</t>
  </si>
  <si>
    <t>黑色 XL码</t>
  </si>
  <si>
    <t>162</t>
  </si>
  <si>
    <t>A73</t>
  </si>
  <si>
    <t>粉黑色</t>
  </si>
  <si>
    <t>163</t>
  </si>
  <si>
    <t>A74</t>
  </si>
  <si>
    <t>杏灰</t>
  </si>
  <si>
    <t>164</t>
  </si>
  <si>
    <t>A75</t>
  </si>
  <si>
    <t>黑色（常规款）</t>
  </si>
  <si>
    <t>165</t>
  </si>
  <si>
    <t>A76</t>
  </si>
  <si>
    <t>米白色（毛绒款）</t>
  </si>
  <si>
    <t>166</t>
  </si>
  <si>
    <t>A77</t>
  </si>
  <si>
    <t>绿灰色</t>
  </si>
  <si>
    <t>167</t>
  </si>
  <si>
    <t>A78</t>
  </si>
  <si>
    <t>粉色半裙</t>
  </si>
  <si>
    <t>168</t>
  </si>
  <si>
    <t>A79</t>
  </si>
  <si>
    <t>黄色裤子</t>
  </si>
  <si>
    <t>169</t>
  </si>
  <si>
    <t>A80</t>
  </si>
  <si>
    <t>黄色上衣</t>
  </si>
  <si>
    <t>170</t>
  </si>
  <si>
    <t>A81</t>
  </si>
  <si>
    <t>米白色裤子</t>
  </si>
  <si>
    <t>171</t>
  </si>
  <si>
    <t>A82</t>
  </si>
  <si>
    <t>黑拼黑白</t>
  </si>
  <si>
    <t>172</t>
  </si>
  <si>
    <t>A83</t>
  </si>
  <si>
    <t>黑拼杏</t>
  </si>
  <si>
    <t>173</t>
  </si>
  <si>
    <t>A84</t>
  </si>
  <si>
    <t>杏色半裙</t>
  </si>
  <si>
    <t>174</t>
  </si>
  <si>
    <t>A85</t>
  </si>
  <si>
    <t>杏色上衣</t>
  </si>
  <si>
    <t>175</t>
  </si>
  <si>
    <t>A86</t>
  </si>
  <si>
    <t>银色大花</t>
  </si>
  <si>
    <t>176</t>
  </si>
  <si>
    <t>A87</t>
  </si>
  <si>
    <t>银色小花</t>
  </si>
  <si>
    <t>177</t>
  </si>
  <si>
    <t>A88</t>
  </si>
  <si>
    <t>雪灰色半裙</t>
  </si>
  <si>
    <t>178</t>
  </si>
  <si>
    <t>A89</t>
  </si>
  <si>
    <t>雪灰色上衣</t>
  </si>
  <si>
    <t>179</t>
  </si>
  <si>
    <t>A90</t>
  </si>
  <si>
    <t>白色半裙</t>
  </si>
  <si>
    <t>180</t>
  </si>
  <si>
    <t>A91</t>
  </si>
  <si>
    <t>白色上衣</t>
  </si>
  <si>
    <t>181</t>
  </si>
  <si>
    <t>A92</t>
  </si>
  <si>
    <t>玫红</t>
  </si>
  <si>
    <t>182</t>
  </si>
  <si>
    <t>A93</t>
  </si>
  <si>
    <t>黑灰</t>
  </si>
  <si>
    <t>183</t>
  </si>
  <si>
    <t>A94</t>
  </si>
  <si>
    <t>蓝白</t>
  </si>
  <si>
    <t>184</t>
  </si>
  <si>
    <t>A95</t>
  </si>
  <si>
    <t>金黑色  L码</t>
  </si>
  <si>
    <t>185</t>
  </si>
  <si>
    <t>A96</t>
  </si>
  <si>
    <t>金黑色  M码</t>
  </si>
  <si>
    <t>186</t>
  </si>
  <si>
    <t>A97</t>
  </si>
  <si>
    <t>金黑色  S码</t>
  </si>
  <si>
    <t>187</t>
  </si>
  <si>
    <t>A98</t>
  </si>
  <si>
    <t>金黑色 XL码</t>
  </si>
  <si>
    <t>188</t>
  </si>
  <si>
    <t>A99</t>
  </si>
  <si>
    <t>金色  L码</t>
  </si>
  <si>
    <t>189</t>
  </si>
  <si>
    <t>A100</t>
  </si>
  <si>
    <t>金色  M码</t>
  </si>
  <si>
    <t>190</t>
  </si>
  <si>
    <t>A101</t>
  </si>
  <si>
    <t>金色  XL码</t>
  </si>
  <si>
    <t>191</t>
  </si>
  <si>
    <t>A102</t>
  </si>
  <si>
    <t>金色 S码</t>
  </si>
  <si>
    <t>192</t>
  </si>
  <si>
    <t>A103</t>
  </si>
  <si>
    <t>银黑色  L码</t>
  </si>
  <si>
    <t>193</t>
  </si>
  <si>
    <t>A104</t>
  </si>
  <si>
    <t>银黑色  M码</t>
  </si>
  <si>
    <t>194</t>
  </si>
  <si>
    <t>A105</t>
  </si>
  <si>
    <t>银黑色  S码</t>
  </si>
  <si>
    <t>195</t>
  </si>
  <si>
    <t>A106</t>
  </si>
  <si>
    <t>银黑色  XL码</t>
  </si>
  <si>
    <t>196</t>
  </si>
  <si>
    <t>A107</t>
  </si>
  <si>
    <t>咖色半裙</t>
  </si>
  <si>
    <t>197</t>
  </si>
  <si>
    <t>A108</t>
  </si>
  <si>
    <t>咖色上衣</t>
  </si>
  <si>
    <t>198</t>
  </si>
  <si>
    <t>A109</t>
  </si>
  <si>
    <t>黄色长款</t>
  </si>
  <si>
    <t>199</t>
  </si>
  <si>
    <t>A110</t>
  </si>
  <si>
    <t>黄色短款</t>
  </si>
  <si>
    <t>200</t>
  </si>
  <si>
    <t>A111</t>
  </si>
  <si>
    <t>蓝色长款</t>
  </si>
  <si>
    <t>201</t>
  </si>
  <si>
    <t>A112</t>
  </si>
  <si>
    <t>蓝色短款</t>
  </si>
  <si>
    <t>202</t>
  </si>
  <si>
    <t>A113</t>
  </si>
  <si>
    <t>绿色长款</t>
  </si>
  <si>
    <t>203</t>
  </si>
  <si>
    <t>A114</t>
  </si>
  <si>
    <t>绿色短款</t>
  </si>
  <si>
    <t>204</t>
  </si>
  <si>
    <t>A115</t>
  </si>
  <si>
    <t>205</t>
  </si>
  <si>
    <t>A116</t>
  </si>
  <si>
    <t>银色大花长款</t>
  </si>
  <si>
    <t>206</t>
  </si>
  <si>
    <t>A117</t>
  </si>
  <si>
    <t>银色大花短款</t>
  </si>
  <si>
    <t>207</t>
  </si>
  <si>
    <t>A118</t>
  </si>
  <si>
    <t>银色小花长款</t>
  </si>
  <si>
    <t>208</t>
  </si>
  <si>
    <t>A119</t>
  </si>
  <si>
    <t>银色小花短款</t>
  </si>
  <si>
    <t>209</t>
  </si>
  <si>
    <t>A120</t>
  </si>
  <si>
    <t>黑色半身裙</t>
  </si>
  <si>
    <t>210</t>
  </si>
  <si>
    <t>A121</t>
  </si>
  <si>
    <t>姜黄色半身裙</t>
  </si>
  <si>
    <t>211</t>
  </si>
  <si>
    <t>A122</t>
  </si>
  <si>
    <t>黑红色</t>
  </si>
  <si>
    <t>212</t>
  </si>
  <si>
    <t>A123</t>
  </si>
  <si>
    <t>213</t>
  </si>
  <si>
    <t>A124</t>
  </si>
  <si>
    <t>白色套装</t>
  </si>
  <si>
    <t>214</t>
  </si>
  <si>
    <t>A125</t>
  </si>
  <si>
    <t>黑色套装</t>
  </si>
  <si>
    <t>215</t>
  </si>
  <si>
    <t>A126</t>
  </si>
  <si>
    <t>杏色套装</t>
  </si>
  <si>
    <t>216</t>
  </si>
  <si>
    <t>A127</t>
  </si>
  <si>
    <t>蓝色提花</t>
  </si>
  <si>
    <t>217</t>
  </si>
  <si>
    <t>A128</t>
  </si>
  <si>
    <t>绿色提花</t>
  </si>
  <si>
    <t>218</t>
  </si>
  <si>
    <t>A129</t>
  </si>
  <si>
    <t>紫色提花</t>
  </si>
  <si>
    <t>219</t>
  </si>
  <si>
    <t>A130</t>
  </si>
  <si>
    <t>黑色背心裙</t>
  </si>
  <si>
    <t>220</t>
  </si>
  <si>
    <t>A131</t>
  </si>
  <si>
    <t>黑色开衫</t>
  </si>
  <si>
    <t>221</t>
  </si>
  <si>
    <t>A132</t>
  </si>
  <si>
    <t>灰色背心裙</t>
  </si>
  <si>
    <t>222</t>
  </si>
  <si>
    <t>A133</t>
  </si>
  <si>
    <t>灰色开衫</t>
  </si>
  <si>
    <t>223</t>
  </si>
  <si>
    <t>A134</t>
  </si>
  <si>
    <t>芥末绿背心裙</t>
  </si>
  <si>
    <t>224</t>
  </si>
  <si>
    <t>A135</t>
  </si>
  <si>
    <t>芥末绿开衫</t>
  </si>
  <si>
    <t>225</t>
  </si>
  <si>
    <t>A136</t>
  </si>
  <si>
    <t>蓝色背心裙</t>
  </si>
  <si>
    <t>226</t>
  </si>
  <si>
    <t>A137</t>
  </si>
  <si>
    <t>蓝色开衫</t>
  </si>
  <si>
    <t>227</t>
  </si>
  <si>
    <t>A138</t>
  </si>
  <si>
    <t>杏色背心裙</t>
  </si>
  <si>
    <t>228</t>
  </si>
  <si>
    <t>A139</t>
  </si>
  <si>
    <t>杏色开衫</t>
  </si>
  <si>
    <t>229</t>
  </si>
  <si>
    <t>A140</t>
  </si>
  <si>
    <t>三彩色</t>
  </si>
  <si>
    <t>230</t>
  </si>
  <si>
    <t>A141</t>
  </si>
  <si>
    <t>香槟色半裙</t>
  </si>
  <si>
    <t>231</t>
  </si>
  <si>
    <t>A142</t>
  </si>
  <si>
    <t>香槟色上衣</t>
  </si>
  <si>
    <t>232</t>
  </si>
  <si>
    <t>A143</t>
  </si>
  <si>
    <t>黑色短款</t>
  </si>
  <si>
    <t>233</t>
  </si>
  <si>
    <t>A144</t>
  </si>
  <si>
    <t>咖色长款</t>
  </si>
  <si>
    <t>234</t>
  </si>
  <si>
    <t>A145</t>
  </si>
  <si>
    <t>咖色短款</t>
  </si>
  <si>
    <t>235</t>
  </si>
  <si>
    <t>A146</t>
  </si>
  <si>
    <t>杏色长款</t>
  </si>
  <si>
    <t>236</t>
  </si>
  <si>
    <t>A147</t>
  </si>
  <si>
    <t>杏色短款</t>
  </si>
  <si>
    <t>237</t>
  </si>
  <si>
    <t>A148</t>
  </si>
  <si>
    <t>蓝色外套</t>
  </si>
  <si>
    <t>238</t>
  </si>
  <si>
    <t>A149</t>
  </si>
  <si>
    <t>绿色外套</t>
  </si>
  <si>
    <t>239</t>
  </si>
  <si>
    <t>A150</t>
  </si>
  <si>
    <t>白色长袖</t>
  </si>
  <si>
    <t>240</t>
  </si>
  <si>
    <t>A151</t>
  </si>
  <si>
    <t>白色短款</t>
  </si>
  <si>
    <t>241</t>
  </si>
  <si>
    <t>A152</t>
  </si>
  <si>
    <t>灰色长袖</t>
  </si>
  <si>
    <t>242</t>
  </si>
  <si>
    <t>A153</t>
  </si>
  <si>
    <t>灰色短款</t>
  </si>
  <si>
    <t>243</t>
  </si>
  <si>
    <t>A154</t>
  </si>
  <si>
    <t>杏色长袖</t>
  </si>
  <si>
    <t>244</t>
  </si>
  <si>
    <t>A155</t>
  </si>
  <si>
    <t>米白色长款</t>
  </si>
  <si>
    <t>245</t>
  </si>
  <si>
    <t>A156</t>
  </si>
  <si>
    <t>米白色短款</t>
  </si>
  <si>
    <t>246</t>
  </si>
  <si>
    <t>A157</t>
  </si>
  <si>
    <t>驼色长款</t>
  </si>
  <si>
    <t>247</t>
  </si>
  <si>
    <t>A158</t>
  </si>
  <si>
    <t>驼色短款</t>
  </si>
  <si>
    <t>248</t>
  </si>
  <si>
    <t>A159</t>
  </si>
  <si>
    <t>黑色长款半身裙</t>
  </si>
  <si>
    <t>249</t>
  </si>
  <si>
    <t>A160</t>
  </si>
  <si>
    <t>黑色短款半身裙</t>
  </si>
  <si>
    <t>250</t>
  </si>
  <si>
    <t>A161</t>
  </si>
  <si>
    <t>黑色黑竹</t>
  </si>
  <si>
    <t>251</t>
  </si>
  <si>
    <t>A162</t>
  </si>
  <si>
    <t>黑色银色竹</t>
  </si>
  <si>
    <t>252</t>
  </si>
  <si>
    <t>A163</t>
  </si>
  <si>
    <t>咖色长半裙</t>
  </si>
  <si>
    <t>253</t>
  </si>
  <si>
    <t>A164</t>
  </si>
  <si>
    <t>咖色短半裙</t>
  </si>
  <si>
    <t>254</t>
  </si>
  <si>
    <t>A165</t>
  </si>
  <si>
    <t>白色半身裙</t>
  </si>
  <si>
    <t>255</t>
  </si>
  <si>
    <t>A166</t>
  </si>
  <si>
    <t>黑色提花</t>
  </si>
  <si>
    <t>256</t>
  </si>
  <si>
    <t>A167</t>
  </si>
  <si>
    <t>灰色提花</t>
  </si>
  <si>
    <t>257</t>
  </si>
  <si>
    <t>A168</t>
  </si>
  <si>
    <t>黑色吊带</t>
  </si>
  <si>
    <t>258</t>
  </si>
  <si>
    <t>A169</t>
  </si>
  <si>
    <t>灰色小衫</t>
  </si>
  <si>
    <t>259</t>
  </si>
  <si>
    <t>A170</t>
  </si>
  <si>
    <t>杏色吊带</t>
  </si>
  <si>
    <t>260</t>
  </si>
  <si>
    <t>A171</t>
  </si>
  <si>
    <t>杏色小衫</t>
  </si>
  <si>
    <t>261</t>
  </si>
  <si>
    <t>A172</t>
  </si>
  <si>
    <t>蓝色半裙</t>
  </si>
  <si>
    <t>262</t>
  </si>
  <si>
    <t>A173</t>
  </si>
  <si>
    <t>蓝色上衣</t>
  </si>
  <si>
    <t>263</t>
  </si>
  <si>
    <t>A174</t>
  </si>
  <si>
    <t>绿色长半裙</t>
  </si>
  <si>
    <t>264</t>
  </si>
  <si>
    <t>A175</t>
  </si>
  <si>
    <t>绿色短半裙</t>
  </si>
  <si>
    <t>265</t>
  </si>
  <si>
    <t>A176</t>
  </si>
  <si>
    <t>绿色上衣</t>
  </si>
  <si>
    <t>266</t>
  </si>
  <si>
    <t>A177</t>
  </si>
  <si>
    <t>银色半裙</t>
  </si>
  <si>
    <t>267</t>
  </si>
  <si>
    <t>A178</t>
  </si>
  <si>
    <t>银色上衣</t>
  </si>
  <si>
    <t>268</t>
  </si>
  <si>
    <t>A179</t>
  </si>
  <si>
    <t>杏绿色</t>
  </si>
  <si>
    <t>269</t>
  </si>
  <si>
    <t>A180</t>
  </si>
  <si>
    <t>黑织金色</t>
  </si>
  <si>
    <t>270</t>
  </si>
  <si>
    <t>A181</t>
  </si>
  <si>
    <t>浅黄色</t>
  </si>
  <si>
    <t>271</t>
  </si>
  <si>
    <t>A182</t>
  </si>
  <si>
    <t>黑色（常规）</t>
  </si>
  <si>
    <t>272</t>
  </si>
  <si>
    <t>A183</t>
  </si>
  <si>
    <t>黑色（偏薄）</t>
  </si>
  <si>
    <t>273</t>
  </si>
  <si>
    <t>A184</t>
  </si>
  <si>
    <t>胭脂红</t>
  </si>
  <si>
    <t>274</t>
  </si>
  <si>
    <t>A185</t>
  </si>
  <si>
    <t>蓝色裙子</t>
  </si>
  <si>
    <t>275</t>
  </si>
  <si>
    <t>A186</t>
  </si>
  <si>
    <t>粉银色</t>
  </si>
  <si>
    <t>276</t>
  </si>
  <si>
    <t>A187</t>
  </si>
  <si>
    <t>灰蓝色</t>
  </si>
  <si>
    <t>277</t>
  </si>
  <si>
    <t>A188</t>
  </si>
  <si>
    <t>咖啡色半裙</t>
  </si>
  <si>
    <t>278</t>
  </si>
  <si>
    <t>A189</t>
  </si>
  <si>
    <t>咖啡色上衣</t>
  </si>
  <si>
    <t>279</t>
  </si>
  <si>
    <t>A190</t>
  </si>
  <si>
    <t>白色裤子</t>
  </si>
  <si>
    <t>280</t>
  </si>
  <si>
    <t>A191</t>
  </si>
  <si>
    <t>黑色裤子</t>
  </si>
  <si>
    <t>281</t>
  </si>
  <si>
    <t>A192</t>
  </si>
  <si>
    <t>卡其色裤子</t>
  </si>
  <si>
    <t>282</t>
  </si>
  <si>
    <t>A193</t>
  </si>
  <si>
    <t>杏色半身裙</t>
  </si>
  <si>
    <t>283</t>
  </si>
  <si>
    <t>A194</t>
  </si>
  <si>
    <t>杏色外套</t>
  </si>
  <si>
    <t>284</t>
  </si>
  <si>
    <t>A196</t>
  </si>
  <si>
    <t>红色长裙</t>
  </si>
  <si>
    <t>285</t>
  </si>
  <si>
    <t>A195</t>
  </si>
  <si>
    <t>红色短裙</t>
  </si>
  <si>
    <t>286</t>
  </si>
  <si>
    <t>1038</t>
  </si>
  <si>
    <t>春夏薄款</t>
  </si>
  <si>
    <t>287</t>
  </si>
  <si>
    <t>1039</t>
  </si>
  <si>
    <t>红色半身裙</t>
  </si>
  <si>
    <t>288</t>
  </si>
  <si>
    <t>1040</t>
  </si>
  <si>
    <t>土黄色</t>
  </si>
  <si>
    <t>289</t>
  </si>
  <si>
    <t>290</t>
  </si>
  <si>
    <t>291</t>
  </si>
  <si>
    <t>292</t>
  </si>
  <si>
    <t>293</t>
  </si>
  <si>
    <t>294</t>
  </si>
  <si>
    <t>295</t>
  </si>
  <si>
    <t>296</t>
  </si>
  <si>
    <t>297</t>
  </si>
  <si>
    <t>298</t>
  </si>
  <si>
    <t>299</t>
  </si>
  <si>
    <t>300</t>
  </si>
  <si>
    <t>1065</t>
  </si>
  <si>
    <t>黑色长袖</t>
  </si>
  <si>
    <t>301</t>
  </si>
  <si>
    <t>1066</t>
  </si>
  <si>
    <t>黑色短袖</t>
  </si>
  <si>
    <t>302</t>
  </si>
  <si>
    <t>303</t>
  </si>
  <si>
    <t>1080</t>
  </si>
  <si>
    <t>红色薄款</t>
  </si>
  <si>
    <t>304</t>
  </si>
  <si>
    <t>1081</t>
  </si>
  <si>
    <t>蓝色薄款</t>
  </si>
  <si>
    <t>305</t>
  </si>
  <si>
    <t>1082</t>
  </si>
  <si>
    <t>粉色薄款</t>
  </si>
  <si>
    <t>306</t>
  </si>
  <si>
    <t>307</t>
  </si>
  <si>
    <t>1083</t>
  </si>
  <si>
    <t>黑拼白花朵</t>
  </si>
  <si>
    <t>308</t>
  </si>
  <si>
    <t>309</t>
  </si>
  <si>
    <t>310</t>
  </si>
  <si>
    <t>311</t>
  </si>
  <si>
    <t>312</t>
  </si>
  <si>
    <t>1096</t>
  </si>
  <si>
    <t>黑拼亮丝</t>
  </si>
  <si>
    <t>313</t>
  </si>
  <si>
    <t>1097</t>
  </si>
  <si>
    <t>扎染灰</t>
  </si>
  <si>
    <t>314</t>
  </si>
  <si>
    <t>1098</t>
  </si>
  <si>
    <t>短袖长款套装</t>
  </si>
  <si>
    <t>315</t>
  </si>
  <si>
    <t>1099</t>
  </si>
  <si>
    <t>短袖短款套装</t>
  </si>
  <si>
    <t>316</t>
  </si>
  <si>
    <t>1100</t>
  </si>
  <si>
    <t>蓝色长款套装</t>
  </si>
  <si>
    <t>317</t>
  </si>
  <si>
    <t>1101</t>
  </si>
  <si>
    <t>蓝色短款套装</t>
  </si>
  <si>
    <t>318</t>
  </si>
  <si>
    <t>1102</t>
  </si>
  <si>
    <t>卡其拼黑色</t>
  </si>
  <si>
    <t>319</t>
  </si>
  <si>
    <t>1103</t>
  </si>
  <si>
    <t>黑拼卡其色</t>
  </si>
  <si>
    <t>320</t>
  </si>
  <si>
    <t>1104</t>
  </si>
  <si>
    <t>纯印花黑</t>
  </si>
  <si>
    <t>321</t>
  </si>
  <si>
    <t>1105</t>
  </si>
  <si>
    <t>黑拼印花</t>
  </si>
  <si>
    <t>322</t>
  </si>
  <si>
    <t>1106</t>
  </si>
  <si>
    <t>印花拼黑</t>
  </si>
  <si>
    <t>323</t>
  </si>
  <si>
    <t>1107</t>
  </si>
  <si>
    <t>黑色套装短款</t>
  </si>
  <si>
    <t>324</t>
  </si>
  <si>
    <t>1108</t>
  </si>
  <si>
    <t>灰色套装短款</t>
  </si>
  <si>
    <t>325</t>
  </si>
  <si>
    <t>1109</t>
  </si>
  <si>
    <t>黑色套装长款</t>
  </si>
  <si>
    <t>326</t>
  </si>
  <si>
    <t>1110</t>
  </si>
  <si>
    <t>灰色套装长款</t>
  </si>
  <si>
    <t>327</t>
  </si>
  <si>
    <t>1111</t>
  </si>
  <si>
    <t>印花款</t>
  </si>
  <si>
    <t>328</t>
  </si>
  <si>
    <t>329</t>
  </si>
  <si>
    <t>1112</t>
  </si>
  <si>
    <t>330</t>
  </si>
  <si>
    <t>331</t>
  </si>
  <si>
    <t>1119</t>
  </si>
  <si>
    <t>卡其格纹</t>
  </si>
  <si>
    <t>332</t>
  </si>
  <si>
    <t>1120</t>
  </si>
  <si>
    <t>CHICSKY旧款颜色</t>
  </si>
  <si>
    <t>333</t>
  </si>
  <si>
    <t>1121</t>
  </si>
  <si>
    <t>黑拼格纹</t>
  </si>
  <si>
    <t>334</t>
  </si>
  <si>
    <t>1122</t>
  </si>
  <si>
    <t>格纹黑</t>
  </si>
  <si>
    <t>335</t>
  </si>
  <si>
    <t>1123</t>
  </si>
  <si>
    <t>纯黑色</t>
  </si>
  <si>
    <t>336</t>
  </si>
  <si>
    <t>1124</t>
  </si>
  <si>
    <t>卡其色长款</t>
  </si>
  <si>
    <t>337</t>
  </si>
  <si>
    <t>1125</t>
  </si>
  <si>
    <t>黑拼白</t>
  </si>
  <si>
    <t>默认分组</t>
  </si>
  <si>
    <t>338</t>
  </si>
  <si>
    <t>339</t>
  </si>
  <si>
    <t>340</t>
  </si>
  <si>
    <t>1127</t>
  </si>
  <si>
    <t>单件黑色衬衫</t>
  </si>
  <si>
    <t>341</t>
  </si>
  <si>
    <t>1128</t>
  </si>
  <si>
    <t>单件黑色马甲</t>
  </si>
  <si>
    <t>342</t>
  </si>
  <si>
    <t>1129</t>
  </si>
  <si>
    <t>黑拼红</t>
  </si>
  <si>
    <t>343</t>
  </si>
  <si>
    <t>1130</t>
  </si>
  <si>
    <t>黑拼粉</t>
  </si>
  <si>
    <t>344</t>
  </si>
  <si>
    <t>1131</t>
  </si>
  <si>
    <t>白色翅膀</t>
  </si>
  <si>
    <t>345</t>
  </si>
  <si>
    <t>1132</t>
  </si>
  <si>
    <t>黑色翅膀</t>
  </si>
  <si>
    <t>346</t>
  </si>
  <si>
    <t>1133</t>
  </si>
  <si>
    <t>碎花收腰</t>
  </si>
  <si>
    <t>347</t>
  </si>
  <si>
    <t>1134</t>
  </si>
  <si>
    <t>碎花宽松</t>
  </si>
  <si>
    <t>348</t>
  </si>
  <si>
    <t>1135</t>
  </si>
  <si>
    <t>349</t>
  </si>
  <si>
    <t>1136</t>
  </si>
  <si>
    <t>灰色上衣</t>
  </si>
  <si>
    <t>350</t>
  </si>
  <si>
    <t>1137</t>
  </si>
  <si>
    <t>灰色裤子</t>
  </si>
  <si>
    <t>351</t>
  </si>
  <si>
    <t>1138</t>
  </si>
  <si>
    <t>黑拼黑蕾丝</t>
  </si>
  <si>
    <t>352</t>
  </si>
  <si>
    <t>1139</t>
  </si>
  <si>
    <t>黑拼白蕾丝</t>
  </si>
  <si>
    <t>353</t>
  </si>
  <si>
    <t>1140</t>
  </si>
  <si>
    <t>白拼白蕾丝</t>
  </si>
  <si>
    <t>354</t>
  </si>
  <si>
    <t>1141</t>
  </si>
  <si>
    <t>黑条纹</t>
  </si>
  <si>
    <t>355</t>
  </si>
  <si>
    <t>1142</t>
  </si>
  <si>
    <t>蓝条纹</t>
  </si>
  <si>
    <t>356</t>
  </si>
  <si>
    <t>1143</t>
  </si>
  <si>
    <t>千鸟格</t>
  </si>
  <si>
    <t>357</t>
  </si>
  <si>
    <t>1144</t>
  </si>
  <si>
    <t>蝴蝶碎花</t>
  </si>
  <si>
    <t>358</t>
  </si>
  <si>
    <t>1145</t>
  </si>
  <si>
    <t>白色碎花</t>
  </si>
  <si>
    <t>359</t>
  </si>
  <si>
    <t>1146</t>
  </si>
  <si>
    <t>小扎染宽松</t>
  </si>
  <si>
    <t>360</t>
  </si>
  <si>
    <t>1147</t>
  </si>
  <si>
    <t>白色碎花收腰</t>
  </si>
  <si>
    <t>361</t>
  </si>
  <si>
    <t>1148</t>
  </si>
  <si>
    <t>大扎染宽松</t>
  </si>
  <si>
    <t>362</t>
  </si>
  <si>
    <t>1149</t>
  </si>
  <si>
    <t>蝴蝶碎花宽松</t>
  </si>
  <si>
    <t>363</t>
  </si>
  <si>
    <t>1150</t>
  </si>
  <si>
    <t>大花宽松</t>
  </si>
  <si>
    <t>364</t>
  </si>
  <si>
    <t>1151</t>
  </si>
  <si>
    <t>小花宽松</t>
  </si>
  <si>
    <t>365</t>
  </si>
  <si>
    <t>1152</t>
  </si>
  <si>
    <t>四叶草宽松</t>
  </si>
  <si>
    <t>366</t>
  </si>
  <si>
    <t>1153</t>
  </si>
  <si>
    <t>彩色花宽松</t>
  </si>
  <si>
    <t>367</t>
  </si>
  <si>
    <t>1154</t>
  </si>
  <si>
    <t>条纹花宽松</t>
  </si>
  <si>
    <t>368</t>
  </si>
  <si>
    <t>1155</t>
  </si>
  <si>
    <t>黑色碎花宽松</t>
  </si>
  <si>
    <t>369</t>
  </si>
  <si>
    <t>1156</t>
  </si>
  <si>
    <t>扎染收腰</t>
  </si>
  <si>
    <t>370</t>
  </si>
  <si>
    <t>1157</t>
  </si>
  <si>
    <t>格子</t>
  </si>
  <si>
    <t>371</t>
  </si>
  <si>
    <t>1158</t>
  </si>
  <si>
    <t>加厚格子</t>
  </si>
  <si>
    <t>372</t>
  </si>
  <si>
    <t>1159</t>
  </si>
  <si>
    <t>纹理格</t>
  </si>
  <si>
    <t>373</t>
  </si>
  <si>
    <t>1160</t>
  </si>
  <si>
    <t>深浅交错格</t>
  </si>
  <si>
    <t>374</t>
  </si>
  <si>
    <t>1161</t>
  </si>
  <si>
    <t>白毛粗花呢</t>
  </si>
  <si>
    <t>375</t>
  </si>
  <si>
    <t>1162</t>
  </si>
  <si>
    <t>椰树宽松</t>
  </si>
  <si>
    <t>376</t>
  </si>
  <si>
    <t>1163</t>
  </si>
  <si>
    <t>密集花宽松</t>
  </si>
  <si>
    <t>377</t>
  </si>
  <si>
    <t>1164</t>
  </si>
  <si>
    <t>扎染宽松</t>
  </si>
  <si>
    <t>378</t>
  </si>
  <si>
    <t>1165</t>
  </si>
  <si>
    <t>玫瑰宽松</t>
  </si>
  <si>
    <t>379</t>
  </si>
  <si>
    <t>1166</t>
  </si>
  <si>
    <t>规则图案宽松</t>
  </si>
  <si>
    <t>380</t>
  </si>
  <si>
    <t>1167</t>
  </si>
  <si>
    <t>白色碎花宽松</t>
  </si>
  <si>
    <t>381</t>
  </si>
  <si>
    <t>1168</t>
  </si>
  <si>
    <t>卡其灰色</t>
  </si>
  <si>
    <t>382</t>
  </si>
  <si>
    <t>1169</t>
  </si>
  <si>
    <t>字母</t>
  </si>
  <si>
    <t>383</t>
  </si>
  <si>
    <t>1170</t>
  </si>
  <si>
    <t>条纹白色</t>
  </si>
  <si>
    <t>384</t>
  </si>
  <si>
    <t>1171</t>
  </si>
  <si>
    <t>扎染花收腰</t>
  </si>
  <si>
    <t>385</t>
  </si>
  <si>
    <t>1172</t>
  </si>
  <si>
    <t>粗花呢</t>
  </si>
  <si>
    <t>386</t>
  </si>
  <si>
    <t>1173</t>
  </si>
  <si>
    <t>黑拼灰长款</t>
  </si>
  <si>
    <t>387</t>
  </si>
  <si>
    <t>1174</t>
  </si>
  <si>
    <t>黑拼灰短款</t>
  </si>
  <si>
    <t>388</t>
  </si>
  <si>
    <t>1175</t>
  </si>
  <si>
    <t>389</t>
  </si>
  <si>
    <t>1176</t>
  </si>
  <si>
    <t>规则图案收腰</t>
  </si>
  <si>
    <t>390</t>
  </si>
  <si>
    <t>1177</t>
  </si>
  <si>
    <t>密集花收腰</t>
  </si>
  <si>
    <t>391</t>
  </si>
  <si>
    <t>1178</t>
  </si>
  <si>
    <t>椰树收腰</t>
  </si>
  <si>
    <t>392</t>
  </si>
  <si>
    <t>1179</t>
  </si>
  <si>
    <t>玫瑰收腰</t>
  </si>
  <si>
    <t>393</t>
  </si>
  <si>
    <t>1180</t>
  </si>
  <si>
    <t>大花收腰</t>
  </si>
  <si>
    <t>394</t>
  </si>
  <si>
    <t>1181</t>
  </si>
  <si>
    <t>条纹花收腰</t>
  </si>
  <si>
    <t>395</t>
  </si>
  <si>
    <t>1182</t>
  </si>
  <si>
    <t>彩色花收腰</t>
  </si>
  <si>
    <t>396</t>
  </si>
  <si>
    <t>1183</t>
  </si>
  <si>
    <t>蝴蝶碎花收腰</t>
  </si>
  <si>
    <t>397</t>
  </si>
  <si>
    <t>1184</t>
  </si>
  <si>
    <t>小花收腰</t>
  </si>
  <si>
    <t>398</t>
  </si>
  <si>
    <t>1185</t>
  </si>
  <si>
    <t>四叶草收腰</t>
  </si>
  <si>
    <t>399</t>
  </si>
  <si>
    <t>1186</t>
  </si>
  <si>
    <t>小花扎染收腰</t>
  </si>
  <si>
    <t>400</t>
  </si>
  <si>
    <t>1187</t>
  </si>
  <si>
    <t>黑色碎花收腰</t>
  </si>
  <si>
    <t>401</t>
  </si>
  <si>
    <t>1188</t>
  </si>
  <si>
    <t>格纹</t>
  </si>
  <si>
    <t>402</t>
  </si>
  <si>
    <t>1189</t>
  </si>
  <si>
    <t>军绿色短款</t>
  </si>
  <si>
    <t>403</t>
  </si>
  <si>
    <t>1190</t>
  </si>
  <si>
    <t>黑色拼玫红</t>
  </si>
  <si>
    <t>404</t>
  </si>
  <si>
    <t>1192</t>
  </si>
  <si>
    <t>纯灰色</t>
  </si>
  <si>
    <t>405</t>
  </si>
  <si>
    <t>1193</t>
  </si>
  <si>
    <t>波点</t>
  </si>
  <si>
    <t>406</t>
  </si>
  <si>
    <t>1194</t>
  </si>
  <si>
    <t>花纹波点</t>
  </si>
  <si>
    <t>407</t>
  </si>
  <si>
    <t>1195</t>
  </si>
  <si>
    <t>杏色裤子</t>
  </si>
  <si>
    <t>408</t>
  </si>
  <si>
    <t>1196</t>
  </si>
  <si>
    <t>深灰色上衣</t>
  </si>
  <si>
    <t>409</t>
  </si>
  <si>
    <t>1197</t>
  </si>
  <si>
    <t>深灰色裤子</t>
  </si>
  <si>
    <t>410</t>
  </si>
  <si>
    <t>1198</t>
  </si>
  <si>
    <t>白色长款</t>
  </si>
  <si>
    <t>411</t>
  </si>
  <si>
    <t>1199</t>
  </si>
  <si>
    <t>椰树长款</t>
  </si>
  <si>
    <t>412</t>
  </si>
  <si>
    <t>1200</t>
  </si>
  <si>
    <t>细格纹</t>
  </si>
  <si>
    <t>413</t>
  </si>
  <si>
    <t>1201</t>
  </si>
  <si>
    <t>大格纹</t>
  </si>
  <si>
    <t>414</t>
  </si>
  <si>
    <t>1202</t>
  </si>
  <si>
    <t>粗花呢A</t>
  </si>
  <si>
    <t>415</t>
  </si>
  <si>
    <t>1203</t>
  </si>
  <si>
    <t>粗花呢B</t>
  </si>
  <si>
    <t>416</t>
  </si>
  <si>
    <t>1204</t>
  </si>
  <si>
    <t>粗花呢C</t>
  </si>
  <si>
    <t>417</t>
  </si>
  <si>
    <t>1205</t>
  </si>
  <si>
    <t>粗花呢D</t>
  </si>
  <si>
    <t>418</t>
  </si>
  <si>
    <t>1206</t>
  </si>
  <si>
    <t>粗花呢E</t>
  </si>
  <si>
    <t>419</t>
  </si>
  <si>
    <t>1207</t>
  </si>
  <si>
    <t>粗花呢F</t>
  </si>
  <si>
    <t>420</t>
  </si>
  <si>
    <t>1208</t>
  </si>
  <si>
    <t>灰色卷毛</t>
  </si>
  <si>
    <t>421</t>
  </si>
  <si>
    <t>1209</t>
  </si>
  <si>
    <t>白色卷毛</t>
  </si>
  <si>
    <t>422</t>
  </si>
  <si>
    <t>1210</t>
  </si>
  <si>
    <t>白色圆领</t>
  </si>
  <si>
    <t>423</t>
  </si>
  <si>
    <t>1211</t>
  </si>
  <si>
    <t>白色半高领</t>
  </si>
  <si>
    <t>424</t>
  </si>
  <si>
    <t>1214</t>
  </si>
  <si>
    <t>图片色A</t>
  </si>
  <si>
    <t>425</t>
  </si>
  <si>
    <t>1215</t>
  </si>
  <si>
    <t>图片色B</t>
  </si>
  <si>
    <t>426</t>
  </si>
  <si>
    <t>1216</t>
  </si>
  <si>
    <t>图片色C</t>
  </si>
  <si>
    <t>427</t>
  </si>
  <si>
    <t>1217</t>
  </si>
  <si>
    <t>图片色D</t>
  </si>
  <si>
    <t>428</t>
  </si>
  <si>
    <t>429</t>
  </si>
  <si>
    <t>聚水潭-品类</t>
  </si>
  <si>
    <t>一级代码</t>
  </si>
  <si>
    <t>一级品类</t>
  </si>
  <si>
    <t>二级代码</t>
  </si>
  <si>
    <t>级品类</t>
  </si>
  <si>
    <t>一级分类名称</t>
  </si>
  <si>
    <t>二级分类名称</t>
  </si>
  <si>
    <t>三级分类名称</t>
  </si>
  <si>
    <t>包装盒</t>
  </si>
  <si>
    <t>1上衣</t>
  </si>
  <si>
    <t>11衬衫</t>
  </si>
  <si>
    <t>衬衫</t>
  </si>
  <si>
    <t>女装</t>
  </si>
  <si>
    <t>女上装</t>
  </si>
  <si>
    <t>莫闰香</t>
  </si>
  <si>
    <t>12长袖T恤</t>
  </si>
  <si>
    <t>女式西服</t>
  </si>
  <si>
    <t>中</t>
  </si>
  <si>
    <t>郭燕玲</t>
  </si>
  <si>
    <t>13短袖T恤</t>
  </si>
  <si>
    <t>大</t>
  </si>
  <si>
    <t>陈诗梦</t>
  </si>
  <si>
    <t>14背心</t>
  </si>
  <si>
    <t>15毛衣</t>
  </si>
  <si>
    <t>女士皮衣/皮草</t>
  </si>
  <si>
    <t>16卫衣</t>
  </si>
  <si>
    <t>女式夹克</t>
  </si>
  <si>
    <t>17针织衫</t>
  </si>
  <si>
    <t>18汉服衬衫</t>
  </si>
  <si>
    <t>女式打底衫</t>
  </si>
  <si>
    <t>19披肩</t>
  </si>
  <si>
    <t>2裙装</t>
  </si>
  <si>
    <t>21连衣裙</t>
  </si>
  <si>
    <t>女式羊绒衫</t>
  </si>
  <si>
    <t>22半身裙</t>
  </si>
  <si>
    <t>女式羊毛衫</t>
  </si>
  <si>
    <t>31马面裙</t>
  </si>
  <si>
    <t>女式Polo衫</t>
  </si>
  <si>
    <t>32 旗袍礼服</t>
  </si>
  <si>
    <t>3裤装</t>
  </si>
  <si>
    <t>23长裤</t>
  </si>
  <si>
    <t>女式卫衣</t>
  </si>
  <si>
    <t>24短裤</t>
  </si>
  <si>
    <t>25七分/九分裤</t>
  </si>
  <si>
    <t>26牛仔裤</t>
  </si>
  <si>
    <t>27皮裤</t>
  </si>
  <si>
    <t>女式棉衣</t>
  </si>
  <si>
    <t>38连体裤</t>
  </si>
  <si>
    <t>女式羽绒服</t>
  </si>
  <si>
    <t>4外套</t>
  </si>
  <si>
    <t>41外套</t>
  </si>
  <si>
    <t>女士时尚防晒衣</t>
  </si>
  <si>
    <t>42羽绒服</t>
  </si>
  <si>
    <t>女下装</t>
  </si>
  <si>
    <t>女式西裤</t>
  </si>
  <si>
    <t>43马甲</t>
  </si>
  <si>
    <t>女式皮裤</t>
  </si>
  <si>
    <t>44大衣</t>
  </si>
  <si>
    <t>女式羽绒裤</t>
  </si>
  <si>
    <t>45风衣</t>
  </si>
  <si>
    <t>46棉衣</t>
  </si>
  <si>
    <t>女式打底裤</t>
  </si>
  <si>
    <t>47毛呢</t>
  </si>
  <si>
    <t>48短外套</t>
  </si>
  <si>
    <t>5套装</t>
  </si>
  <si>
    <t>51套装</t>
  </si>
  <si>
    <t>连衣裙/连体裤</t>
  </si>
  <si>
    <t>女式连体裤</t>
  </si>
  <si>
    <t>6配饰</t>
  </si>
  <si>
    <t>60鞋子</t>
  </si>
  <si>
    <t>61包包</t>
  </si>
  <si>
    <t>女式礼服套装</t>
  </si>
  <si>
    <t>女式套装</t>
  </si>
  <si>
    <t>62腰带/腰封</t>
  </si>
  <si>
    <t>女式礼服</t>
  </si>
  <si>
    <t>63围巾/围脖</t>
  </si>
  <si>
    <t>汉服</t>
  </si>
  <si>
    <t>64项链</t>
  </si>
  <si>
    <t>旗袍</t>
  </si>
  <si>
    <t>65袜子/袜套</t>
  </si>
  <si>
    <t>66手镯</t>
  </si>
  <si>
    <t>67眼镜</t>
  </si>
  <si>
    <t>68手套</t>
  </si>
  <si>
    <t>69帽子</t>
  </si>
  <si>
    <t>70耳环</t>
  </si>
  <si>
    <t>上新规划表：</t>
  </si>
  <si>
    <t>https://o1dkdinyxp.feishu.cn/base/DZusbNWiEaoSu2shoHtcUjIynnd?from=from_copylink</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</si>
</sst>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d;@"/>
    <numFmt numFmtId="177" formatCode="0_ "/>
    <numFmt numFmtId="178" formatCode="0.00_ "/>
    <numFmt numFmtId="179" formatCode="0.0%"/>
  </numFmts>
  <fonts count="48">
    <font>
      <sz val="11"/>
      <color theme="1"/>
      <name val="宋体"/>
      <charset val="134"/>
      <scheme val="minor"/>
    </font>
    <font>
      <sz val="11"/>
      <color theme="1"/>
      <name val="微软雅黑"/>
      <charset val="134"/>
    </font>
    <font>
      <u/>
      <sz val="11"/>
      <color rgb="FF0000FF"/>
      <name val="微软雅黑"/>
      <charset val="0"/>
    </font>
    <font>
      <sz val="10"/>
      <color rgb="FF000000"/>
      <name val="微软雅黑"/>
      <charset val="0"/>
    </font>
    <font>
      <sz val="11"/>
      <color rgb="FF000000"/>
      <name val="宋体"/>
      <charset val="134"/>
      <scheme val="minor"/>
    </font>
    <font>
      <sz val="11"/>
      <color indexed="8"/>
      <name val="宋体"/>
      <charset val="134"/>
      <scheme val="minor"/>
    </font>
    <font>
      <b/>
      <sz val="11"/>
      <name val="Calibri"/>
      <charset val="134"/>
    </font>
    <font>
      <sz val="10"/>
      <color theme="1"/>
      <name val="宋体"/>
      <charset val="134"/>
      <scheme val="minor"/>
    </font>
    <font>
      <sz val="10"/>
      <color rgb="FF000000"/>
      <name val="宋体"/>
      <charset val="0"/>
      <scheme val="minor"/>
    </font>
    <font>
      <b/>
      <sz val="11"/>
      <name val="宋体"/>
      <charset val="134"/>
    </font>
    <font>
      <sz val="13"/>
      <color theme="1"/>
      <name val="Times New Roman"/>
      <charset val="134"/>
    </font>
    <font>
      <sz val="10"/>
      <name val="宋体"/>
      <charset val="134"/>
    </font>
    <font>
      <sz val="13"/>
      <color rgb="FF000000"/>
      <name val="Times New Roman"/>
      <charset val="134"/>
    </font>
    <font>
      <sz val="11"/>
      <color rgb="FF000000"/>
      <name val="宋体"/>
      <charset val="134"/>
    </font>
    <font>
      <sz val="10.5"/>
      <color theme="1"/>
      <name val="黑体"/>
      <charset val="134"/>
    </font>
    <font>
      <sz val="10"/>
      <color rgb="FF000000"/>
      <name val="宋体"/>
      <charset val="134"/>
    </font>
    <font>
      <sz val="12"/>
      <color rgb="FF000000"/>
      <name val="宋体"/>
      <charset val="134"/>
    </font>
    <font>
      <b/>
      <sz val="11"/>
      <color theme="1"/>
      <name val="微软雅黑"/>
      <charset val="134"/>
    </font>
    <font>
      <b/>
      <sz val="14"/>
      <color rgb="FFFFFF00"/>
      <name val="微软雅黑"/>
      <charset val="134"/>
    </font>
    <font>
      <b/>
      <sz val="11"/>
      <color rgb="FFFFFF00"/>
      <name val="微软雅黑"/>
      <charset val="134"/>
    </font>
    <font>
      <b/>
      <sz val="11"/>
      <color rgb="FFFF0000"/>
      <name val="微软雅黑"/>
      <charset val="134"/>
    </font>
    <font>
      <sz val="11"/>
      <name val="微软雅黑"/>
      <charset val="134"/>
    </font>
    <font>
      <b/>
      <sz val="11"/>
      <color theme="9"/>
      <name val="微软雅黑"/>
      <charset val="134"/>
    </font>
    <font>
      <sz val="11"/>
      <color theme="9"/>
      <name val="微软雅黑"/>
      <charset val="134"/>
    </font>
    <font>
      <b/>
      <sz val="10.5"/>
      <color rgb="FFFF0000"/>
      <name val="微软雅黑"/>
      <charset val="134"/>
    </font>
    <font>
      <sz val="8"/>
      <color theme="1"/>
      <name val="微软雅黑"/>
      <charset val="134"/>
    </font>
    <font>
      <b/>
      <sz val="11"/>
      <color theme="0"/>
      <name val="微软雅黑"/>
      <charset val="134"/>
    </font>
    <font>
      <sz val="11"/>
      <color rgb="FF000000"/>
      <name val="微软雅黑"/>
      <charset val="134"/>
    </font>
    <font>
      <b/>
      <sz val="1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5">
    <fill>
      <patternFill patternType="none"/>
    </fill>
    <fill>
      <patternFill patternType="gray125"/>
    </fill>
    <fill>
      <patternFill patternType="solid">
        <fgColor theme="7" tint="0.8"/>
        <bgColor indexed="64"/>
      </patternFill>
    </fill>
    <fill>
      <patternFill patternType="solid">
        <fgColor theme="9" tint="0.8"/>
        <bgColor indexed="64"/>
      </patternFill>
    </fill>
    <fill>
      <patternFill patternType="solid">
        <fgColor rgb="FFCCCCCC"/>
        <bgColor indexed="64"/>
      </patternFill>
    </fill>
    <fill>
      <patternFill patternType="solid">
        <fgColor indexed="42"/>
        <bgColor indexed="64"/>
      </patternFill>
    </fill>
    <fill>
      <patternFill patternType="solid">
        <fgColor theme="4" tint="0.8"/>
        <bgColor indexed="64"/>
      </patternFill>
    </fill>
    <fill>
      <patternFill patternType="solid">
        <fgColor theme="9"/>
        <bgColor indexed="64"/>
      </patternFill>
    </fill>
    <fill>
      <patternFill patternType="solid">
        <fgColor rgb="FFFFFF00"/>
        <bgColor indexed="64"/>
      </patternFill>
    </fill>
    <fill>
      <patternFill patternType="solid">
        <fgColor theme="6" tint="0.8"/>
        <bgColor indexed="64"/>
      </patternFill>
    </fill>
    <fill>
      <patternFill patternType="solid">
        <fgColor rgb="FFB58DD9"/>
        <bgColor indexed="64"/>
      </patternFill>
    </fill>
    <fill>
      <patternFill patternType="solid">
        <fgColor theme="5" tint="0.8"/>
        <bgColor indexed="64"/>
      </patternFill>
    </fill>
    <fill>
      <patternFill patternType="solid">
        <fgColor theme="3"/>
        <bgColor indexed="64"/>
      </patternFill>
    </fill>
    <fill>
      <patternFill patternType="solid">
        <fgColor theme="9" tint="0.4"/>
        <bgColor indexed="64"/>
      </patternFill>
    </fill>
    <fill>
      <patternFill patternType="solid">
        <fgColor theme="6"/>
        <bgColor indexed="64"/>
      </patternFill>
    </fill>
    <fill>
      <patternFill patternType="solid">
        <fgColor theme="4"/>
        <bgColor indexed="64"/>
      </patternFill>
    </fill>
    <fill>
      <patternFill patternType="solid">
        <fgColor theme="7"/>
        <bgColor indexed="64"/>
      </patternFill>
    </fill>
    <fill>
      <patternFill patternType="solid">
        <fgColor theme="6" tint="0.4"/>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0" fillId="19" borderId="9" applyNumberFormat="0" applyFont="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10" applyNumberFormat="0" applyFill="0" applyAlignment="0" applyProtection="0">
      <alignment vertical="center"/>
    </xf>
    <xf numFmtId="0" fontId="35"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37" fillId="20" borderId="12" applyNumberFormat="0" applyAlignment="0" applyProtection="0">
      <alignment vertical="center"/>
    </xf>
    <xf numFmtId="0" fontId="38" fillId="21" borderId="13" applyNumberFormat="0" applyAlignment="0" applyProtection="0">
      <alignment vertical="center"/>
    </xf>
    <xf numFmtId="0" fontId="39" fillId="21" borderId="12" applyNumberFormat="0" applyAlignment="0" applyProtection="0">
      <alignment vertical="center"/>
    </xf>
    <xf numFmtId="0" fontId="40" fillId="22" borderId="14" applyNumberFormat="0" applyAlignment="0" applyProtection="0">
      <alignment vertical="center"/>
    </xf>
    <xf numFmtId="0" fontId="41" fillId="0" borderId="15" applyNumberFormat="0" applyFill="0" applyAlignment="0" applyProtection="0">
      <alignment vertical="center"/>
    </xf>
    <xf numFmtId="0" fontId="42" fillId="0" borderId="16" applyNumberFormat="0" applyFill="0" applyAlignment="0" applyProtection="0">
      <alignment vertical="center"/>
    </xf>
    <xf numFmtId="0" fontId="43" fillId="23" borderId="0" applyNumberFormat="0" applyBorder="0" applyAlignment="0" applyProtection="0">
      <alignment vertical="center"/>
    </xf>
    <xf numFmtId="0" fontId="44" fillId="24" borderId="0" applyNumberFormat="0" applyBorder="0" applyAlignment="0" applyProtection="0">
      <alignment vertical="center"/>
    </xf>
    <xf numFmtId="0" fontId="45" fillId="25" borderId="0" applyNumberFormat="0" applyBorder="0" applyAlignment="0" applyProtection="0">
      <alignment vertical="center"/>
    </xf>
    <xf numFmtId="0" fontId="46" fillId="15" borderId="0" applyNumberFormat="0" applyBorder="0" applyAlignment="0" applyProtection="0">
      <alignment vertical="center"/>
    </xf>
    <xf numFmtId="0" fontId="47" fillId="26" borderId="0" applyNumberFormat="0" applyBorder="0" applyAlignment="0" applyProtection="0">
      <alignment vertical="center"/>
    </xf>
    <xf numFmtId="0" fontId="47" fillId="27" borderId="0" applyNumberFormat="0" applyBorder="0" applyAlignment="0" applyProtection="0">
      <alignment vertical="center"/>
    </xf>
    <xf numFmtId="0" fontId="46" fillId="28" borderId="0" applyNumberFormat="0" applyBorder="0" applyAlignment="0" applyProtection="0">
      <alignment vertical="center"/>
    </xf>
    <xf numFmtId="0" fontId="46" fillId="18" borderId="0" applyNumberFormat="0" applyBorder="0" applyAlignment="0" applyProtection="0">
      <alignment vertical="center"/>
    </xf>
    <xf numFmtId="0" fontId="47" fillId="29" borderId="0" applyNumberFormat="0" applyBorder="0" applyAlignment="0" applyProtection="0">
      <alignment vertical="center"/>
    </xf>
    <xf numFmtId="0" fontId="47" fillId="30" borderId="0" applyNumberFormat="0" applyBorder="0" applyAlignment="0" applyProtection="0">
      <alignment vertical="center"/>
    </xf>
    <xf numFmtId="0" fontId="46" fillId="31" borderId="0" applyNumberFormat="0" applyBorder="0" applyAlignment="0" applyProtection="0">
      <alignment vertical="center"/>
    </xf>
    <xf numFmtId="0" fontId="46" fillId="14" borderId="0" applyNumberFormat="0" applyBorder="0" applyAlignment="0" applyProtection="0">
      <alignment vertical="center"/>
    </xf>
    <xf numFmtId="0" fontId="47" fillId="32" borderId="0" applyNumberFormat="0" applyBorder="0" applyAlignment="0" applyProtection="0">
      <alignment vertical="center"/>
    </xf>
    <xf numFmtId="0" fontId="47" fillId="33" borderId="0" applyNumberFormat="0" applyBorder="0" applyAlignment="0" applyProtection="0">
      <alignment vertical="center"/>
    </xf>
    <xf numFmtId="0" fontId="46" fillId="34" borderId="0" applyNumberFormat="0" applyBorder="0" applyAlignment="0" applyProtection="0">
      <alignment vertical="center"/>
    </xf>
    <xf numFmtId="0" fontId="46" fillId="16" borderId="0" applyNumberFormat="0" applyBorder="0" applyAlignment="0" applyProtection="0">
      <alignment vertical="center"/>
    </xf>
    <xf numFmtId="0" fontId="47" fillId="35" borderId="0" applyNumberFormat="0" applyBorder="0" applyAlignment="0" applyProtection="0">
      <alignment vertical="center"/>
    </xf>
    <xf numFmtId="0" fontId="47" fillId="36" borderId="0" applyNumberFormat="0" applyBorder="0" applyAlignment="0" applyProtection="0">
      <alignment vertical="center"/>
    </xf>
    <xf numFmtId="0" fontId="46" fillId="37" borderId="0" applyNumberFormat="0" applyBorder="0" applyAlignment="0" applyProtection="0">
      <alignment vertical="center"/>
    </xf>
    <xf numFmtId="0" fontId="46" fillId="38" borderId="0" applyNumberFormat="0" applyBorder="0" applyAlignment="0" applyProtection="0">
      <alignment vertical="center"/>
    </xf>
    <xf numFmtId="0" fontId="47" fillId="39" borderId="0" applyNumberFormat="0" applyBorder="0" applyAlignment="0" applyProtection="0">
      <alignment vertical="center"/>
    </xf>
    <xf numFmtId="0" fontId="47" fillId="40" borderId="0" applyNumberFormat="0" applyBorder="0" applyAlignment="0" applyProtection="0">
      <alignment vertical="center"/>
    </xf>
    <xf numFmtId="0" fontId="46" fillId="41" borderId="0" applyNumberFormat="0" applyBorder="0" applyAlignment="0" applyProtection="0">
      <alignment vertical="center"/>
    </xf>
    <xf numFmtId="0" fontId="46" fillId="7" borderId="0" applyNumberFormat="0" applyBorder="0" applyAlignment="0" applyProtection="0">
      <alignment vertical="center"/>
    </xf>
    <xf numFmtId="0" fontId="47" fillId="42" borderId="0" applyNumberFormat="0" applyBorder="0" applyAlignment="0" applyProtection="0">
      <alignment vertical="center"/>
    </xf>
    <xf numFmtId="0" fontId="47" fillId="43" borderId="0" applyNumberFormat="0" applyBorder="0" applyAlignment="0" applyProtection="0">
      <alignment vertical="center"/>
    </xf>
    <xf numFmtId="0" fontId="46" fillId="44" borderId="0" applyNumberFormat="0" applyBorder="0" applyAlignment="0" applyProtection="0">
      <alignment vertical="center"/>
    </xf>
  </cellStyleXfs>
  <cellXfs count="136">
    <xf numFmtId="0" fontId="0" fillId="0" borderId="0" xfId="0">
      <alignment vertical="center"/>
    </xf>
    <xf numFmtId="0" fontId="1" fillId="0" borderId="0" xfId="0" applyFont="1">
      <alignment vertical="center"/>
    </xf>
    <xf numFmtId="0" fontId="1" fillId="0" borderId="0" xfId="0" applyFont="1" applyAlignment="1">
      <alignment vertical="center"/>
    </xf>
    <xf numFmtId="0" fontId="2" fillId="0" borderId="0" xfId="6" applyNumberFormat="1" applyFont="1" applyFill="1" applyBorder="1" applyAlignment="1" applyProtection="1">
      <alignment vertical="center"/>
    </xf>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3" fillId="3" borderId="0" xfId="0" applyFont="1" applyFill="1" applyAlignment="1">
      <alignment horizontal="center" vertical="center" wrapText="1"/>
    </xf>
    <xf numFmtId="0" fontId="3" fillId="3" borderId="0" xfId="0" applyFont="1" applyFill="1" applyAlignment="1"/>
    <xf numFmtId="0" fontId="4" fillId="0" borderId="0" xfId="0" applyFont="1" applyFill="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5" fillId="0" borderId="0" xfId="0" applyFont="1" applyFill="1" applyAlignment="1">
      <alignment vertical="center"/>
    </xf>
    <xf numFmtId="14" fontId="5" fillId="0" borderId="0" xfId="0" applyNumberFormat="1" applyFont="1" applyFill="1" applyAlignment="1">
      <alignment horizontal="left" wrapText="1"/>
    </xf>
    <xf numFmtId="0" fontId="6" fillId="5" borderId="0" xfId="0" applyFont="1" applyFill="1" applyAlignment="1"/>
    <xf numFmtId="0" fontId="0" fillId="0" borderId="0" xfId="0" applyNumberFormat="1" applyProtection="1">
      <alignment vertical="center"/>
      <protection hidden="1"/>
    </xf>
    <xf numFmtId="0" fontId="7" fillId="0" borderId="0" xfId="0" applyNumberFormat="1" applyFont="1" applyProtection="1">
      <alignment vertical="center"/>
      <protection hidden="1"/>
    </xf>
    <xf numFmtId="0" fontId="8" fillId="0" borderId="0" xfId="0" applyFont="1" applyAlignment="1">
      <alignment horizontal="center" vertical="center" wrapText="1"/>
    </xf>
    <xf numFmtId="0" fontId="8" fillId="0" borderId="0" xfId="0" applyFont="1" applyAlignment="1"/>
    <xf numFmtId="0" fontId="8" fillId="0" borderId="0" xfId="0" applyFont="1" applyFill="1" applyAlignment="1"/>
    <xf numFmtId="0" fontId="6" fillId="5" borderId="0" xfId="0" applyNumberFormat="1" applyFont="1" applyFill="1" applyAlignment="1" applyProtection="1">
      <protection hidden="1"/>
    </xf>
    <xf numFmtId="0" fontId="9" fillId="5" borderId="0" xfId="0" applyNumberFormat="1" applyFont="1" applyFill="1" applyAlignment="1" applyProtection="1">
      <protection hidden="1"/>
    </xf>
    <xf numFmtId="0" fontId="10" fillId="0" borderId="0" xfId="0" applyNumberFormat="1" applyFont="1" applyAlignment="1" applyProtection="1">
      <alignment horizontal="justify" vertical="center"/>
      <protection hidden="1"/>
    </xf>
    <xf numFmtId="0" fontId="5" fillId="0" borderId="0" xfId="0" applyNumberFormat="1" applyFont="1" applyFill="1" applyAlignment="1" applyProtection="1">
      <alignment horizontal="left" wrapText="1"/>
      <protection hidden="1"/>
    </xf>
    <xf numFmtId="0" fontId="11" fillId="0" borderId="2" xfId="0" applyNumberFormat="1" applyFont="1" applyBorder="1" applyAlignment="1" applyProtection="1">
      <alignment horizontal="center" vertical="center" wrapText="1"/>
      <protection hidden="1"/>
    </xf>
    <xf numFmtId="0" fontId="11" fillId="0" borderId="3" xfId="0" applyNumberFormat="1" applyFont="1" applyBorder="1" applyAlignment="1" applyProtection="1">
      <alignment horizontal="center" vertical="center" wrapText="1"/>
      <protection hidden="1"/>
    </xf>
    <xf numFmtId="0" fontId="12" fillId="0" borderId="0" xfId="0" applyNumberFormat="1" applyFont="1" applyAlignment="1" applyProtection="1">
      <alignment horizontal="justify" vertical="center"/>
      <protection hidden="1"/>
    </xf>
    <xf numFmtId="0" fontId="13" fillId="0" borderId="0" xfId="0" applyNumberFormat="1" applyFont="1" applyFill="1" applyAlignment="1" applyProtection="1">
      <alignment horizontal="left" wrapText="1"/>
      <protection hidden="1"/>
    </xf>
    <xf numFmtId="0" fontId="4" fillId="4" borderId="1" xfId="0" applyNumberFormat="1" applyFont="1" applyFill="1" applyBorder="1" applyAlignment="1" applyProtection="1">
      <alignment vertical="center"/>
      <protection hidden="1"/>
    </xf>
    <xf numFmtId="0" fontId="4" fillId="0" borderId="1" xfId="0" applyNumberFormat="1" applyFont="1" applyFill="1" applyBorder="1" applyAlignment="1" applyProtection="1">
      <alignment vertical="center"/>
      <protection hidden="1"/>
    </xf>
    <xf numFmtId="0" fontId="14" fillId="0" borderId="4" xfId="0" applyNumberFormat="1" applyFont="1" applyBorder="1" applyAlignment="1" applyProtection="1">
      <alignment horizontal="center" vertical="center" wrapText="1"/>
      <protection hidden="1"/>
    </xf>
    <xf numFmtId="0" fontId="14" fillId="0" borderId="5" xfId="0" applyNumberFormat="1" applyFont="1" applyBorder="1" applyAlignment="1" applyProtection="1">
      <alignment horizontal="center" vertical="center" wrapText="1"/>
      <protection hidden="1"/>
    </xf>
    <xf numFmtId="0" fontId="14" fillId="0" borderId="6" xfId="0" applyNumberFormat="1" applyFont="1" applyBorder="1" applyAlignment="1" applyProtection="1">
      <alignment horizontal="center" vertical="center" wrapText="1"/>
      <protection hidden="1"/>
    </xf>
    <xf numFmtId="0" fontId="14" fillId="0" borderId="6" xfId="0" applyNumberFormat="1" applyFont="1" applyBorder="1" applyAlignment="1" applyProtection="1">
      <alignment horizontal="center" vertical="top" wrapText="1"/>
      <protection hidden="1"/>
    </xf>
    <xf numFmtId="0" fontId="14" fillId="0" borderId="4" xfId="0" applyNumberFormat="1" applyFont="1" applyBorder="1" applyAlignment="1" applyProtection="1">
      <alignment horizontal="center" vertical="top" wrapText="1"/>
      <protection hidden="1"/>
    </xf>
    <xf numFmtId="0" fontId="14" fillId="0" borderId="5" xfId="0" applyNumberFormat="1" applyFont="1" applyBorder="1" applyAlignment="1" applyProtection="1">
      <alignment horizontal="center" vertical="top" wrapText="1"/>
      <protection hidden="1"/>
    </xf>
    <xf numFmtId="0" fontId="14" fillId="0" borderId="5" xfId="0" applyNumberFormat="1" applyFont="1" applyBorder="1" applyAlignment="1" applyProtection="1">
      <alignment horizontal="left" vertical="top" wrapText="1"/>
      <protection hidden="1"/>
    </xf>
    <xf numFmtId="0" fontId="14" fillId="0" borderId="6" xfId="0" applyNumberFormat="1" applyFont="1" applyBorder="1" applyAlignment="1" applyProtection="1">
      <alignment horizontal="left" vertical="top" wrapText="1"/>
      <protection hidden="1"/>
    </xf>
    <xf numFmtId="0" fontId="0" fillId="0" borderId="2" xfId="0" applyNumberFormat="1" applyBorder="1" applyProtection="1">
      <alignment vertical="center"/>
      <protection hidden="1"/>
    </xf>
    <xf numFmtId="0" fontId="15" fillId="0" borderId="2" xfId="0" applyNumberFormat="1" applyFont="1" applyBorder="1" applyAlignment="1" applyProtection="1">
      <alignment horizontal="left" vertical="center" wrapText="1"/>
      <protection hidden="1"/>
    </xf>
    <xf numFmtId="0" fontId="16" fillId="0" borderId="3" xfId="0" applyNumberFormat="1" applyFont="1" applyBorder="1" applyAlignment="1" applyProtection="1">
      <alignment horizontal="left" vertical="center" wrapText="1"/>
      <protection hidden="1"/>
    </xf>
    <xf numFmtId="0" fontId="15" fillId="0" borderId="5" xfId="0" applyNumberFormat="1" applyFont="1" applyBorder="1" applyAlignment="1" applyProtection="1">
      <alignment horizontal="left" vertical="center" wrapText="1"/>
      <protection hidden="1"/>
    </xf>
    <xf numFmtId="0" fontId="16" fillId="0" borderId="7" xfId="0" applyNumberFormat="1" applyFont="1" applyBorder="1" applyAlignment="1" applyProtection="1">
      <alignment horizontal="left" vertical="center" wrapText="1"/>
      <protection hidden="1"/>
    </xf>
    <xf numFmtId="0" fontId="15" fillId="0" borderId="5" xfId="0" applyNumberFormat="1" applyFont="1" applyBorder="1" applyAlignment="1" applyProtection="1">
      <alignment horizontal="justify" vertical="center" wrapText="1"/>
      <protection hidden="1"/>
    </xf>
    <xf numFmtId="0" fontId="16" fillId="0" borderId="7" xfId="0" applyNumberFormat="1" applyFont="1" applyBorder="1" applyAlignment="1" applyProtection="1">
      <alignment horizontal="justify" vertical="center" wrapText="1"/>
      <protection hidden="1"/>
    </xf>
    <xf numFmtId="0" fontId="1" fillId="0" borderId="0" xfId="0" applyFont="1" applyAlignment="1" applyProtection="1">
      <alignment horizontal="center" vertical="center"/>
      <protection locked="0"/>
    </xf>
    <xf numFmtId="0" fontId="17" fillId="6" borderId="0" xfId="0" applyFont="1" applyFill="1" applyAlignment="1" applyProtection="1">
      <alignment horizontal="center" vertical="center"/>
      <protection locked="0"/>
    </xf>
    <xf numFmtId="0" fontId="1" fillId="0" borderId="0" xfId="0" applyFont="1" applyFill="1" applyAlignment="1" applyProtection="1">
      <alignment horizontal="center" vertical="center"/>
      <protection locked="0"/>
    </xf>
    <xf numFmtId="176" fontId="1" fillId="0" borderId="0" xfId="0" applyNumberFormat="1" applyFont="1" applyAlignment="1" applyProtection="1">
      <alignment horizontal="center" vertical="center"/>
      <protection locked="0"/>
    </xf>
    <xf numFmtId="0" fontId="17" fillId="0" borderId="0" xfId="0" applyFont="1" applyAlignment="1" applyProtection="1">
      <alignment horizontal="center" vertical="center"/>
      <protection hidden="1"/>
    </xf>
    <xf numFmtId="0" fontId="1" fillId="0" borderId="0" xfId="0" applyFont="1" applyAlignment="1" applyProtection="1">
      <alignment horizontal="center" vertical="center"/>
      <protection hidden="1"/>
    </xf>
    <xf numFmtId="176" fontId="18" fillId="7" borderId="0" xfId="0" applyNumberFormat="1" applyFont="1" applyFill="1" applyAlignment="1">
      <alignment horizontal="left" vertical="center"/>
    </xf>
    <xf numFmtId="176" fontId="1" fillId="7" borderId="0" xfId="0" applyNumberFormat="1" applyFont="1" applyFill="1" applyAlignment="1">
      <alignment horizontal="center" vertical="center"/>
    </xf>
    <xf numFmtId="0" fontId="1" fillId="7" borderId="0" xfId="0" applyFont="1" applyFill="1" applyAlignment="1">
      <alignment horizontal="center" vertical="center"/>
    </xf>
    <xf numFmtId="176" fontId="19" fillId="0" borderId="0" xfId="0" applyNumberFormat="1" applyFont="1" applyFill="1" applyAlignment="1">
      <alignment horizontal="center" vertical="center"/>
    </xf>
    <xf numFmtId="176" fontId="1" fillId="0" borderId="0" xfId="0" applyNumberFormat="1" applyFont="1" applyFill="1" applyAlignment="1">
      <alignment horizontal="center" vertical="center"/>
    </xf>
    <xf numFmtId="0" fontId="1" fillId="0" borderId="0" xfId="0" applyFont="1" applyFill="1" applyAlignment="1">
      <alignment horizontal="center" vertical="center"/>
    </xf>
    <xf numFmtId="176" fontId="20" fillId="8" borderId="0" xfId="0" applyNumberFormat="1" applyFont="1" applyFill="1" applyAlignment="1" applyProtection="1">
      <alignment horizontal="center" vertical="center" wrapText="1"/>
      <protection locked="0"/>
    </xf>
    <xf numFmtId="0" fontId="21" fillId="0" borderId="0" xfId="0" applyFont="1" applyAlignment="1" applyProtection="1">
      <alignment horizontal="center" vertical="center"/>
      <protection locked="0"/>
    </xf>
    <xf numFmtId="0" fontId="22" fillId="8" borderId="0" xfId="0" applyFont="1" applyFill="1" applyAlignment="1" applyProtection="1">
      <alignment horizontal="centerContinuous" vertical="center"/>
      <protection hidden="1"/>
    </xf>
    <xf numFmtId="0" fontId="23" fillId="8" borderId="0" xfId="0" applyFont="1" applyFill="1" applyAlignment="1" applyProtection="1">
      <alignment horizontal="centerContinuous" vertical="center"/>
      <protection hidden="1"/>
    </xf>
    <xf numFmtId="176" fontId="17" fillId="8" borderId="0" xfId="0" applyNumberFormat="1" applyFont="1" applyFill="1" applyAlignment="1" applyProtection="1">
      <alignment horizontal="center" vertical="center"/>
      <protection locked="0"/>
    </xf>
    <xf numFmtId="0" fontId="17" fillId="8" borderId="0" xfId="0" applyFont="1" applyFill="1" applyAlignment="1" applyProtection="1">
      <alignment horizontal="center" vertical="center"/>
      <protection hidden="1"/>
    </xf>
    <xf numFmtId="0" fontId="17" fillId="8" borderId="0" xfId="0" applyFont="1" applyFill="1" applyAlignment="1" applyProtection="1">
      <alignment horizontal="center" vertical="center" wrapText="1"/>
      <protection hidden="1"/>
    </xf>
    <xf numFmtId="0" fontId="20" fillId="6" borderId="0" xfId="0" applyFont="1" applyFill="1" applyAlignment="1" applyProtection="1">
      <alignment horizontal="center" vertical="center"/>
      <protection locked="0"/>
    </xf>
    <xf numFmtId="0" fontId="24" fillId="6" borderId="0" xfId="0" applyFont="1" applyFill="1" applyAlignment="1" applyProtection="1">
      <alignment horizontal="center" vertical="center"/>
      <protection locked="0"/>
    </xf>
    <xf numFmtId="176" fontId="1" fillId="0" borderId="0" xfId="0" applyNumberFormat="1" applyFont="1" applyFill="1" applyAlignment="1" applyProtection="1">
      <alignment horizontal="center" vertical="center"/>
      <protection locked="0"/>
    </xf>
    <xf numFmtId="0" fontId="17" fillId="0" borderId="0" xfId="0" applyFont="1" applyFill="1" applyAlignment="1" applyProtection="1">
      <alignment horizontal="center" vertical="center"/>
      <protection hidden="1"/>
    </xf>
    <xf numFmtId="0" fontId="1" fillId="0" borderId="0" xfId="0" applyFont="1" applyFill="1" applyAlignment="1" applyProtection="1">
      <alignment horizontal="center" vertical="center"/>
      <protection hidden="1"/>
    </xf>
    <xf numFmtId="0" fontId="1" fillId="0" borderId="0" xfId="0" applyFont="1" applyFill="1" applyAlignment="1" applyProtection="1">
      <alignment horizontal="center" vertical="center"/>
      <protection locked="0"/>
    </xf>
    <xf numFmtId="176" fontId="1" fillId="0" borderId="0" xfId="0" applyNumberFormat="1" applyFont="1" applyFill="1" applyAlignment="1" applyProtection="1">
      <alignment horizontal="center" vertical="center"/>
      <protection locked="0"/>
    </xf>
    <xf numFmtId="0" fontId="17" fillId="0" borderId="0" xfId="0" applyFont="1" applyFill="1" applyAlignment="1" applyProtection="1">
      <alignment horizontal="center" vertical="center"/>
      <protection hidden="1"/>
    </xf>
    <xf numFmtId="0" fontId="1" fillId="0" borderId="0" xfId="0" applyFont="1" applyFill="1" applyAlignment="1" applyProtection="1">
      <alignment horizontal="center" vertical="center"/>
      <protection hidden="1"/>
    </xf>
    <xf numFmtId="176" fontId="1" fillId="9" borderId="0" xfId="0" applyNumberFormat="1" applyFont="1" applyFill="1" applyAlignment="1" applyProtection="1">
      <alignment horizontal="center" vertical="center"/>
      <protection locked="0"/>
    </xf>
    <xf numFmtId="0" fontId="25" fillId="0" borderId="0" xfId="0" applyFont="1" applyAlignment="1">
      <alignment horizontal="center" vertical="top" wrapText="1"/>
    </xf>
    <xf numFmtId="0" fontId="25" fillId="0" borderId="0" xfId="0" applyFont="1" applyAlignment="1">
      <alignment horizontal="center" vertical="center"/>
    </xf>
    <xf numFmtId="0" fontId="1" fillId="0" borderId="0" xfId="0" applyFont="1" applyAlignment="1">
      <alignment horizontal="center" vertical="top" wrapText="1"/>
    </xf>
    <xf numFmtId="0" fontId="1" fillId="0" borderId="0" xfId="0" applyFont="1" applyAlignment="1">
      <alignment horizontal="center" vertical="center" wrapText="1"/>
    </xf>
    <xf numFmtId="176" fontId="1" fillId="0" borderId="0" xfId="0" applyNumberFormat="1" applyFont="1" applyAlignment="1">
      <alignment horizontal="center" vertical="center" wrapText="1"/>
    </xf>
    <xf numFmtId="0" fontId="1" fillId="0" borderId="0" xfId="0" applyFont="1" applyAlignment="1">
      <alignment horizontal="left" vertical="center" wrapText="1"/>
    </xf>
    <xf numFmtId="177" fontId="1" fillId="0" borderId="0" xfId="0" applyNumberFormat="1" applyFont="1" applyAlignment="1">
      <alignment horizontal="center" vertical="center" wrapText="1"/>
    </xf>
    <xf numFmtId="178" fontId="1" fillId="0" borderId="0" xfId="0" applyNumberFormat="1" applyFont="1" applyAlignment="1">
      <alignment horizontal="center" vertical="center"/>
    </xf>
    <xf numFmtId="179" fontId="1" fillId="0" borderId="0" xfId="0" applyNumberFormat="1" applyFont="1" applyAlignment="1">
      <alignment horizontal="center" vertical="center"/>
    </xf>
    <xf numFmtId="177" fontId="1" fillId="0" borderId="0" xfId="0" applyNumberFormat="1" applyFont="1" applyAlignment="1">
      <alignment horizontal="center" vertical="center"/>
    </xf>
    <xf numFmtId="0" fontId="25" fillId="6" borderId="0" xfId="0" applyFont="1" applyFill="1" applyAlignment="1">
      <alignment horizontal="center" vertical="top"/>
    </xf>
    <xf numFmtId="0" fontId="25" fillId="6" borderId="0" xfId="0" applyFont="1" applyFill="1" applyAlignment="1">
      <alignment horizontal="center" vertical="top" wrapText="1"/>
    </xf>
    <xf numFmtId="0" fontId="25" fillId="10" borderId="0" xfId="0" applyFont="1" applyFill="1" applyAlignment="1">
      <alignment horizontal="center" vertical="top" wrapText="1"/>
    </xf>
    <xf numFmtId="0" fontId="25" fillId="11" borderId="0" xfId="0" applyFont="1" applyFill="1" applyAlignment="1">
      <alignment horizontal="center" vertical="top" wrapText="1"/>
    </xf>
    <xf numFmtId="0" fontId="25" fillId="0" borderId="0" xfId="0" applyFont="1" applyAlignment="1">
      <alignment horizontal="center" vertical="center" wrapText="1"/>
    </xf>
    <xf numFmtId="177" fontId="25" fillId="0" borderId="0" xfId="0" applyNumberFormat="1" applyFont="1" applyFill="1" applyAlignment="1">
      <alignment horizontal="center" vertical="center" wrapText="1"/>
    </xf>
    <xf numFmtId="0" fontId="26" fillId="12" borderId="8" xfId="0" applyFont="1" applyFill="1" applyBorder="1" applyAlignment="1">
      <alignment horizontal="center" vertical="top" wrapText="1"/>
    </xf>
    <xf numFmtId="0" fontId="26" fillId="12" borderId="8" xfId="0" applyFont="1" applyFill="1" applyBorder="1" applyAlignment="1">
      <alignment horizontal="center" vertical="top"/>
    </xf>
    <xf numFmtId="0" fontId="26" fillId="13" borderId="8" xfId="0" applyFont="1" applyFill="1" applyBorder="1" applyAlignment="1">
      <alignment horizontal="center" vertical="top" wrapText="1"/>
    </xf>
    <xf numFmtId="0" fontId="1" fillId="0" borderId="8" xfId="0" applyFont="1" applyFill="1" applyBorder="1" applyAlignment="1">
      <alignment horizontal="center" vertical="center"/>
    </xf>
    <xf numFmtId="0" fontId="1" fillId="0" borderId="8" xfId="0" applyFont="1" applyBorder="1" applyAlignment="1">
      <alignment horizontal="center" vertical="center"/>
    </xf>
    <xf numFmtId="0" fontId="1" fillId="0" borderId="8" xfId="0" applyFont="1" applyFill="1" applyBorder="1" applyAlignment="1">
      <alignment horizontal="left" vertical="center" wrapText="1"/>
    </xf>
    <xf numFmtId="0" fontId="1" fillId="0" borderId="8" xfId="0" applyFont="1" applyFill="1" applyBorder="1" applyAlignment="1">
      <alignment horizontal="center" vertical="center" wrapText="1"/>
    </xf>
    <xf numFmtId="0" fontId="1" fillId="13" borderId="8" xfId="0" applyFont="1" applyFill="1" applyBorder="1" applyAlignment="1">
      <alignment horizontal="center" vertical="center" wrapText="1"/>
    </xf>
    <xf numFmtId="0" fontId="27" fillId="0" borderId="8" xfId="0" applyFont="1" applyBorder="1" applyAlignment="1" applyProtection="1">
      <alignment horizontal="center" vertical="center"/>
      <protection hidden="1"/>
    </xf>
    <xf numFmtId="176" fontId="25" fillId="11" borderId="0" xfId="0" applyNumberFormat="1" applyFont="1" applyFill="1" applyAlignment="1">
      <alignment horizontal="center" vertical="top" wrapText="1"/>
    </xf>
    <xf numFmtId="176" fontId="25" fillId="0" borderId="0" xfId="0" applyNumberFormat="1" applyFont="1" applyFill="1" applyAlignment="1">
      <alignment horizontal="center" vertical="center" wrapText="1"/>
    </xf>
    <xf numFmtId="176" fontId="26" fillId="12" borderId="8" xfId="0" applyNumberFormat="1" applyFont="1" applyFill="1" applyBorder="1" applyAlignment="1">
      <alignment horizontal="center" vertical="top" wrapText="1"/>
    </xf>
    <xf numFmtId="176" fontId="1" fillId="0" borderId="8" xfId="0" applyNumberFormat="1" applyFont="1" applyFill="1" applyBorder="1" applyAlignment="1">
      <alignment horizontal="center" vertical="center" wrapText="1"/>
    </xf>
    <xf numFmtId="0" fontId="25" fillId="2" borderId="0" xfId="0" applyFont="1" applyFill="1" applyAlignment="1">
      <alignment horizontal="center" vertical="top" wrapText="1"/>
    </xf>
    <xf numFmtId="0" fontId="25" fillId="0" borderId="0" xfId="0" applyFont="1" applyAlignment="1">
      <alignment horizontal="left" vertical="center" wrapText="1"/>
    </xf>
    <xf numFmtId="177" fontId="26" fillId="12" borderId="8" xfId="0" applyNumberFormat="1" applyFont="1" applyFill="1" applyBorder="1" applyAlignment="1">
      <alignment horizontal="center" vertical="top" wrapText="1"/>
    </xf>
    <xf numFmtId="0" fontId="1" fillId="0" borderId="8" xfId="0" applyFont="1" applyBorder="1" applyAlignment="1">
      <alignment horizontal="left" vertical="center" wrapText="1"/>
    </xf>
    <xf numFmtId="0" fontId="1" fillId="0" borderId="8" xfId="0" applyFont="1" applyBorder="1" applyAlignment="1">
      <alignment horizontal="center" vertical="center" wrapText="1"/>
    </xf>
    <xf numFmtId="178" fontId="1" fillId="0" borderId="8" xfId="0" applyNumberFormat="1" applyFont="1" applyBorder="1" applyAlignment="1">
      <alignment horizontal="center" vertical="center" wrapText="1"/>
    </xf>
    <xf numFmtId="177" fontId="1" fillId="0" borderId="8" xfId="0" applyNumberFormat="1" applyFont="1" applyBorder="1" applyAlignment="1">
      <alignment horizontal="center" vertical="center" wrapText="1"/>
    </xf>
    <xf numFmtId="177" fontId="1" fillId="0" borderId="8" xfId="0" applyNumberFormat="1" applyFont="1" applyFill="1" applyBorder="1" applyAlignment="1">
      <alignment horizontal="center" vertical="center" wrapText="1"/>
    </xf>
    <xf numFmtId="178" fontId="25" fillId="6" borderId="0" xfId="0" applyNumberFormat="1" applyFont="1" applyFill="1" applyAlignment="1">
      <alignment horizontal="center" vertical="top" wrapText="1"/>
    </xf>
    <xf numFmtId="178" fontId="25" fillId="11" borderId="0" xfId="0" applyNumberFormat="1" applyFont="1" applyFill="1" applyAlignment="1">
      <alignment horizontal="center" vertical="top" wrapText="1"/>
    </xf>
    <xf numFmtId="179" fontId="25" fillId="11" borderId="0" xfId="0" applyNumberFormat="1" applyFont="1" applyFill="1" applyAlignment="1">
      <alignment horizontal="center" vertical="top" wrapText="1"/>
    </xf>
    <xf numFmtId="177" fontId="25" fillId="11" borderId="0" xfId="0" applyNumberFormat="1" applyFont="1" applyFill="1" applyAlignment="1">
      <alignment horizontal="center" vertical="top" wrapText="1"/>
    </xf>
    <xf numFmtId="0" fontId="25" fillId="3" borderId="0" xfId="0" applyFont="1" applyFill="1" applyAlignment="1">
      <alignment horizontal="center" vertical="top" wrapText="1"/>
    </xf>
    <xf numFmtId="178" fontId="25" fillId="0" borderId="0" xfId="0" applyNumberFormat="1" applyFont="1" applyAlignment="1">
      <alignment horizontal="center" vertical="center" wrapText="1"/>
    </xf>
    <xf numFmtId="179" fontId="25" fillId="0" borderId="0" xfId="0" applyNumberFormat="1" applyFont="1" applyAlignment="1">
      <alignment horizontal="center" vertical="center" wrapText="1"/>
    </xf>
    <xf numFmtId="0" fontId="25" fillId="14" borderId="0" xfId="0" applyFont="1" applyFill="1" applyAlignment="1">
      <alignment horizontal="center" vertical="center"/>
    </xf>
    <xf numFmtId="0" fontId="25" fillId="14" borderId="0" xfId="0" applyFont="1" applyFill="1" applyAlignment="1">
      <alignment horizontal="centerContinuous" vertical="center" wrapText="1"/>
    </xf>
    <xf numFmtId="178" fontId="26" fillId="15" borderId="8" xfId="0" applyNumberFormat="1" applyFont="1" applyFill="1" applyBorder="1" applyAlignment="1">
      <alignment horizontal="center" vertical="top" wrapText="1"/>
    </xf>
    <xf numFmtId="179" fontId="26" fillId="15" borderId="8" xfId="0" applyNumberFormat="1" applyFont="1" applyFill="1" applyBorder="1" applyAlignment="1">
      <alignment horizontal="center" vertical="top" wrapText="1"/>
    </xf>
    <xf numFmtId="177" fontId="26" fillId="16" borderId="8" xfId="0" applyNumberFormat="1" applyFont="1" applyFill="1" applyBorder="1" applyAlignment="1">
      <alignment horizontal="center" vertical="top" wrapText="1"/>
    </xf>
    <xf numFmtId="0" fontId="28" fillId="14" borderId="8" xfId="0" applyFont="1" applyFill="1" applyBorder="1" applyAlignment="1">
      <alignment horizontal="center" vertical="top" wrapText="1"/>
    </xf>
    <xf numFmtId="0" fontId="17" fillId="17" borderId="8" xfId="0" applyFont="1" applyFill="1" applyBorder="1" applyAlignment="1">
      <alignment horizontal="center" vertical="top" wrapText="1"/>
    </xf>
    <xf numFmtId="178" fontId="1" fillId="0" borderId="8" xfId="0" applyNumberFormat="1" applyFont="1" applyFill="1" applyBorder="1" applyAlignment="1">
      <alignment horizontal="center" vertical="center"/>
    </xf>
    <xf numFmtId="179" fontId="1" fillId="0" borderId="8" xfId="0" applyNumberFormat="1" applyFont="1" applyFill="1" applyBorder="1" applyAlignment="1">
      <alignment horizontal="center" vertical="center"/>
    </xf>
    <xf numFmtId="177" fontId="1" fillId="0" borderId="8" xfId="0" applyNumberFormat="1" applyFont="1" applyFill="1" applyBorder="1" applyAlignment="1">
      <alignment horizontal="center" vertical="center"/>
    </xf>
    <xf numFmtId="177" fontId="1" fillId="0" borderId="8" xfId="0" applyNumberFormat="1" applyFont="1" applyBorder="1" applyAlignment="1">
      <alignment horizontal="center" vertical="center"/>
    </xf>
    <xf numFmtId="178" fontId="1" fillId="0" borderId="8" xfId="0" applyNumberFormat="1" applyFont="1" applyBorder="1" applyAlignment="1">
      <alignment horizontal="center" vertical="center"/>
    </xf>
    <xf numFmtId="0" fontId="25" fillId="14" borderId="0" xfId="0" applyFont="1" applyFill="1" applyAlignment="1">
      <alignment horizontal="centerContinuous" vertical="center"/>
    </xf>
    <xf numFmtId="0" fontId="25" fillId="18" borderId="0" xfId="0" applyFont="1" applyFill="1" applyAlignment="1">
      <alignment horizontal="center" vertical="center"/>
    </xf>
    <xf numFmtId="0" fontId="17" fillId="14" borderId="8" xfId="0" applyFont="1" applyFill="1" applyBorder="1" applyAlignment="1">
      <alignment horizontal="center" vertical="top" wrapText="1"/>
    </xf>
    <xf numFmtId="0" fontId="17" fillId="18" borderId="8" xfId="0" applyFont="1" applyFill="1" applyBorder="1" applyAlignment="1">
      <alignment horizontal="center" vertical="top" wrapText="1"/>
    </xf>
    <xf numFmtId="0" fontId="1" fillId="0" borderId="0" xfId="0" applyFont="1" applyFill="1" applyAlignment="1">
      <alignment horizontal="center" vertical="center" wrapText="1"/>
    </xf>
    <xf numFmtId="176" fontId="1" fillId="0" borderId="0" xfId="0" applyNumberFormat="1" applyFont="1" applyFill="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
    <dxf>
      <font>
        <color rgb="FFD73434"/>
      </font>
      <fill>
        <patternFill patternType="solid">
          <bgColor rgb="FFFEC8CE"/>
        </patternFill>
      </fill>
    </dxf>
    <dxf>
      <font>
        <color rgb="FF9C0006"/>
      </font>
      <fill>
        <patternFill patternType="solid">
          <bgColor rgb="FFFFC7CE"/>
        </patternFill>
      </fill>
    </dxf>
  </dxfs>
  <tableStyles count="0" defaultTableStyle="TableStyleMedium2" defaultPivotStyle="PivotStyleLight16"/>
  <colors>
    <mruColors>
      <color rgb="00B58DD9"/>
      <color rgb="00FF0000"/>
      <color rgb="00FFFF00"/>
    </mruColors>
  </color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jpe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jpeg"/></Relationships>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tyles" Target="styles.xml"/><Relationship Id="rId16" Type="http://www.wps.cn/officeDocument/2020/cellImage" Target="cellimages.xml"/><Relationship Id="rId15" Type="http://schemas.openxmlformats.org/officeDocument/2006/relationships/sheetMetadata" Target="metadata.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customXml" Target="../customXml/item5.xml"/><Relationship Id="rId11" Type="http://schemas.openxmlformats.org/officeDocument/2006/relationships/customXml" Target="../customXml/item4.xml"/><Relationship Id="rId10" Type="http://schemas.openxmlformats.org/officeDocument/2006/relationships/customXml" Target="../customXml/item3.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7.xml.rels><?xml version="1.0" encoding="UTF-8" standalone="yes"?>
<Relationships xmlns="http://schemas.openxmlformats.org/package/2006/relationships"><Relationship Id="rId1" Type="http://schemas.openxmlformats.org/officeDocument/2006/relationships/hyperlink" Target="https://o1dkdinyxp.feishu.cn/base/DZusbNWiEaoSu2shoHtcUjIynnd?from=from_copylink"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154"/>
  <sheetViews>
    <sheetView tabSelected="1" zoomScale="60" zoomScaleNormal="60" workbookViewId="0">
      <pane xSplit="11" ySplit="3" topLeftCell="L4" activePane="bottomRight" state="frozen"/>
      <selection/>
      <selection pane="topRight"/>
      <selection pane="bottomLeft"/>
      <selection pane="bottomRight" activeCell="M4" sqref="M4"/>
    </sheetView>
  </sheetViews>
  <sheetFormatPr defaultColWidth="9" defaultRowHeight="15"/>
  <cols>
    <col min="1" max="1" width="6.97345132743363" style="4" customWidth="1"/>
    <col min="2" max="2" width="13.6548672566372" style="4" customWidth="1"/>
    <col min="3" max="3" width="29.5398230088496" style="77" customWidth="1"/>
    <col min="4" max="4" width="23.0353982300885" style="4" customWidth="1"/>
    <col min="5" max="5" width="9" style="77"/>
    <col min="6" max="6" width="9" style="77" outlineLevel="1"/>
    <col min="7" max="7" width="5.76106194690265" style="77" customWidth="1" outlineLevel="1"/>
    <col min="8" max="8" width="7.42477876106195" style="77" customWidth="1"/>
    <col min="9" max="9" width="7.64601769911504" style="77" customWidth="1"/>
    <col min="10" max="10" width="8.91150442477876" style="77" customWidth="1"/>
    <col min="11" max="11" width="13.2743362831858" style="78" customWidth="1"/>
    <col min="12" max="13" width="8.91150442477876" style="77" customWidth="1" outlineLevel="1"/>
    <col min="14" max="14" width="7.9646017699115" style="4" customWidth="1" outlineLevel="1"/>
    <col min="15" max="15" width="11.1238938053097" style="77" customWidth="1"/>
    <col min="16" max="16" width="10.4424778761062" style="77" customWidth="1"/>
    <col min="17" max="17" width="13.283185840708" style="79" customWidth="1" outlineLevel="1"/>
    <col min="18" max="18" width="18.9646017699115" style="79" customWidth="1" outlineLevel="1"/>
    <col min="19" max="19" width="11.070796460177" style="77" customWidth="1" outlineLevel="1"/>
    <col min="20" max="20" width="9" style="80" outlineLevel="1"/>
    <col min="21" max="21" width="10.2477876106195" style="77" customWidth="1" outlineLevel="1"/>
    <col min="22" max="23" width="11.3805309734513" style="77" customWidth="1" outlineLevel="1"/>
    <col min="24" max="24" width="12.2300884955752" style="79" customWidth="1" outlineLevel="1"/>
    <col min="25" max="25" width="10.716814159292" style="81" customWidth="1"/>
    <col min="26" max="26" width="10.716814159292" style="81" customWidth="1" outlineLevel="1"/>
    <col min="27" max="27" width="10.716814159292" style="82" customWidth="1" outlineLevel="1"/>
    <col min="28" max="30" width="10.716814159292" style="83" customWidth="1" outlineLevel="1"/>
    <col min="31" max="31" width="27.8849557522124" style="4" customWidth="1"/>
    <col min="32" max="38" width="9" style="4"/>
    <col min="39" max="39" width="22.1946902654867" style="4" customWidth="1"/>
    <col min="40" max="16384" width="9" style="4"/>
  </cols>
  <sheetData>
    <row r="1" s="74" customFormat="1" ht="25" customHeight="1" spans="1:39">
      <c r="A1" s="74" t="s">
        <v>0</v>
      </c>
      <c r="B1" s="84" t="s">
        <v>1</v>
      </c>
      <c r="C1" s="85" t="s">
        <v>2</v>
      </c>
      <c r="D1" s="85" t="s">
        <v>1</v>
      </c>
      <c r="E1" s="85" t="s">
        <v>1</v>
      </c>
      <c r="F1" s="85" t="s">
        <v>1</v>
      </c>
      <c r="G1" s="86" t="s">
        <v>3</v>
      </c>
      <c r="H1" s="87" t="s">
        <v>2</v>
      </c>
      <c r="I1" s="85" t="s">
        <v>1</v>
      </c>
      <c r="J1" s="85" t="s">
        <v>1</v>
      </c>
      <c r="K1" s="99" t="s">
        <v>2</v>
      </c>
      <c r="L1" s="85" t="s">
        <v>1</v>
      </c>
      <c r="M1" s="85" t="s">
        <v>1</v>
      </c>
      <c r="N1" s="85" t="s">
        <v>1</v>
      </c>
      <c r="O1" s="85" t="s">
        <v>1</v>
      </c>
      <c r="P1" s="85"/>
      <c r="Q1" s="85" t="s">
        <v>1</v>
      </c>
      <c r="R1" s="85" t="s">
        <v>1</v>
      </c>
      <c r="S1" s="85" t="s">
        <v>1</v>
      </c>
      <c r="T1" s="85" t="s">
        <v>1</v>
      </c>
      <c r="U1" s="85" t="s">
        <v>1</v>
      </c>
      <c r="V1" s="85" t="s">
        <v>1</v>
      </c>
      <c r="W1" s="85" t="s">
        <v>1</v>
      </c>
      <c r="X1" s="103" t="s">
        <v>4</v>
      </c>
      <c r="Y1" s="111" t="s">
        <v>1</v>
      </c>
      <c r="Z1" s="112" t="s">
        <v>2</v>
      </c>
      <c r="AA1" s="113" t="s">
        <v>2</v>
      </c>
      <c r="AB1" s="114" t="s">
        <v>2</v>
      </c>
      <c r="AC1" s="114" t="s">
        <v>2</v>
      </c>
      <c r="AD1" s="114" t="s">
        <v>2</v>
      </c>
      <c r="AE1" s="87" t="s">
        <v>2</v>
      </c>
      <c r="AF1" s="115" t="s">
        <v>5</v>
      </c>
      <c r="AG1" s="115" t="s">
        <v>2</v>
      </c>
      <c r="AH1" s="115" t="s">
        <v>6</v>
      </c>
      <c r="AI1" s="115" t="s">
        <v>7</v>
      </c>
      <c r="AJ1" s="115" t="s">
        <v>8</v>
      </c>
      <c r="AK1" s="115" t="s">
        <v>9</v>
      </c>
      <c r="AL1" s="87" t="s">
        <v>2</v>
      </c>
      <c r="AM1" s="87" t="s">
        <v>2</v>
      </c>
    </row>
    <row r="2" s="75" customFormat="1" ht="56" customHeight="1" spans="1:39">
      <c r="A2" s="88" t="s">
        <v>10</v>
      </c>
      <c r="B2" s="75" t="s">
        <v>11</v>
      </c>
      <c r="C2" s="88" t="s">
        <v>12</v>
      </c>
      <c r="D2" s="88" t="s">
        <v>13</v>
      </c>
      <c r="E2" s="88" t="s">
        <v>12</v>
      </c>
      <c r="F2" s="88" t="s">
        <v>12</v>
      </c>
      <c r="G2" s="89"/>
      <c r="H2" s="88"/>
      <c r="I2" s="88" t="s">
        <v>11</v>
      </c>
      <c r="J2" s="88" t="s">
        <v>14</v>
      </c>
      <c r="K2" s="100" t="s">
        <v>15</v>
      </c>
      <c r="L2" s="88"/>
      <c r="M2" s="88" t="s">
        <v>16</v>
      </c>
      <c r="N2" s="88" t="s">
        <v>12</v>
      </c>
      <c r="O2" s="88" t="s">
        <v>12</v>
      </c>
      <c r="P2" s="88" t="s">
        <v>12</v>
      </c>
      <c r="Q2" s="104" t="s">
        <v>17</v>
      </c>
      <c r="R2" s="104" t="s">
        <v>17</v>
      </c>
      <c r="S2" s="88" t="s">
        <v>11</v>
      </c>
      <c r="T2" s="89" t="s">
        <v>15</v>
      </c>
      <c r="U2" s="89" t="s">
        <v>15</v>
      </c>
      <c r="V2" s="89" t="s">
        <v>15</v>
      </c>
      <c r="W2" s="89" t="s">
        <v>15</v>
      </c>
      <c r="X2" s="89" t="s">
        <v>15</v>
      </c>
      <c r="Y2" s="116" t="s">
        <v>11</v>
      </c>
      <c r="Z2" s="116" t="s">
        <v>11</v>
      </c>
      <c r="AA2" s="117" t="s">
        <v>11</v>
      </c>
      <c r="AB2" s="89" t="s">
        <v>15</v>
      </c>
      <c r="AC2" s="89" t="s">
        <v>15</v>
      </c>
      <c r="AD2" s="89" t="s">
        <v>15</v>
      </c>
      <c r="AE2" s="118"/>
      <c r="AF2" s="119" t="s">
        <v>18</v>
      </c>
      <c r="AG2" s="130"/>
      <c r="AH2" s="130"/>
      <c r="AI2" s="130"/>
      <c r="AJ2" s="130"/>
      <c r="AK2" s="130"/>
      <c r="AL2" s="119" t="s">
        <v>19</v>
      </c>
      <c r="AM2" s="131"/>
    </row>
    <row r="3" s="76" customFormat="1" ht="50" customHeight="1" spans="1:39">
      <c r="A3" s="90" t="s">
        <v>20</v>
      </c>
      <c r="B3" s="91" t="s">
        <v>21</v>
      </c>
      <c r="C3" s="90" t="s">
        <v>22</v>
      </c>
      <c r="D3" s="90" t="s">
        <v>23</v>
      </c>
      <c r="E3" s="90" t="s">
        <v>24</v>
      </c>
      <c r="F3" s="90" t="s">
        <v>25</v>
      </c>
      <c r="G3" s="90" t="s">
        <v>26</v>
      </c>
      <c r="H3" s="92" t="s">
        <v>27</v>
      </c>
      <c r="I3" s="90" t="s">
        <v>28</v>
      </c>
      <c r="J3" s="90" t="s">
        <v>29</v>
      </c>
      <c r="K3" s="101" t="s">
        <v>30</v>
      </c>
      <c r="L3" s="90" t="s">
        <v>3</v>
      </c>
      <c r="M3" s="90" t="s">
        <v>31</v>
      </c>
      <c r="N3" s="90" t="s">
        <v>32</v>
      </c>
      <c r="O3" s="90" t="s">
        <v>33</v>
      </c>
      <c r="P3" s="90" t="s">
        <v>34</v>
      </c>
      <c r="Q3" s="90" t="s">
        <v>35</v>
      </c>
      <c r="R3" s="90" t="s">
        <v>36</v>
      </c>
      <c r="S3" s="90" t="s">
        <v>37</v>
      </c>
      <c r="T3" s="105" t="s">
        <v>38</v>
      </c>
      <c r="U3" s="90" t="s">
        <v>39</v>
      </c>
      <c r="V3" s="90" t="s">
        <v>40</v>
      </c>
      <c r="W3" s="90" t="s">
        <v>41</v>
      </c>
      <c r="X3" s="90" t="s">
        <v>42</v>
      </c>
      <c r="Y3" s="120" t="s">
        <v>43</v>
      </c>
      <c r="Z3" s="120" t="s">
        <v>44</v>
      </c>
      <c r="AA3" s="121" t="s">
        <v>45</v>
      </c>
      <c r="AB3" s="122" t="s">
        <v>46</v>
      </c>
      <c r="AC3" s="122" t="s">
        <v>47</v>
      </c>
      <c r="AD3" s="122" t="s">
        <v>48</v>
      </c>
      <c r="AE3" s="123" t="s">
        <v>49</v>
      </c>
      <c r="AF3" s="124" t="s">
        <v>5</v>
      </c>
      <c r="AG3" s="124" t="s">
        <v>2</v>
      </c>
      <c r="AH3" s="124" t="s">
        <v>6</v>
      </c>
      <c r="AI3" s="124" t="s">
        <v>7</v>
      </c>
      <c r="AJ3" s="124" t="s">
        <v>8</v>
      </c>
      <c r="AK3" s="124" t="s">
        <v>9</v>
      </c>
      <c r="AL3" s="132" t="s">
        <v>50</v>
      </c>
      <c r="AM3" s="133" t="s">
        <v>51</v>
      </c>
    </row>
    <row r="4" s="4" customFormat="1" ht="144" customHeight="1" spans="1:41">
      <c r="A4" s="93">
        <f>ROW()-3</f>
        <v>1</v>
      </c>
      <c r="B4" s="94" t="s">
        <v>52</v>
      </c>
      <c r="C4" s="95" t="str" cm="1">
        <f t="array" ref="C4">_xlfn.TEXTJOIN(CHAR(10),TRUE,IF(商品编码表!C$4:C$9993=B4,商品编码表!K$4:K$9993&amp;"-"&amp;商品编码表!J$4:J$9993&amp;"-"&amp;商品编码表!D$4:D$9993,""))</f>
        <v>黑色-S-H5A12341610S
黑色-M-H5A12341610M
黑色-L-H5A12341610L
黑色-XL-H5A12341610XL
红色-S-H5A12341650S
红色-M-H5A12341650M
红色-L-H5A12341650L
红色-XL-H5A12341650XL</v>
      </c>
      <c r="D4" s="94" t="str">
        <f>_xlfn.DISPIMG("ID_02553946F09C4AD9BF1FF364B46AF316",1)</f>
        <v>=DISPIMG("ID_02553946F09C4AD9BF1FF364B46AF316",1)</v>
      </c>
      <c r="E4" s="96" t="str">
        <f>_xlfn.XLOOKUP(B4,商品编码表!C:C,商品编码表!H:H)</f>
        <v>长袖T恤</v>
      </c>
      <c r="F4" s="96" t="str">
        <f>_xlfn.XLOOKUP(B4,商品编码表!C:C,商品编码表!I:I)</f>
        <v>女式T恤</v>
      </c>
      <c r="G4" s="96" t="s">
        <v>53</v>
      </c>
      <c r="H4" s="97"/>
      <c r="I4" s="96" t="s">
        <v>54</v>
      </c>
      <c r="J4" s="96" t="str">
        <f>IFERROR(_xlfn.XLOOKUP(B4,商品编码表!C:C,商品编码表!B:B),"")</f>
        <v>秋四波</v>
      </c>
      <c r="K4" s="102">
        <v>45912</v>
      </c>
      <c r="L4" s="96"/>
      <c r="M4" s="94"/>
      <c r="N4" s="94">
        <f>LEN(O4)-(LEN(_xlfn.TEXTJOIN(,,,_wpsfn.REGEXP(O4,"[一-龟]+"))))+1</f>
        <v>2</v>
      </c>
      <c r="O4" s="96" t="str" cm="1">
        <f t="array" ref="O4">_xlfn.TEXTJOIN("/",,_xlfn.UNIQUE(_xlfn._xlws.FILTER(商品编码表!K:K,商品编码表!C:C=B4)))</f>
        <v>黑色/红色</v>
      </c>
      <c r="P4" s="96" t="str" cm="1">
        <f t="array" ref="P4">_xlfn.TEXTJOIN(";",,_xlfn.UNIQUE(_xlfn._xlws.FILTER(商品编码表!J:J,商品编码表!C:C=B4)))</f>
        <v>S;M;L;XL</v>
      </c>
      <c r="Q4" s="106" t="s">
        <v>55</v>
      </c>
      <c r="R4" s="106" t="s">
        <v>56</v>
      </c>
      <c r="S4" s="96" t="s">
        <v>57</v>
      </c>
      <c r="T4" s="107"/>
      <c r="U4" s="96" t="s">
        <v>58</v>
      </c>
      <c r="V4" s="106"/>
      <c r="W4" s="108"/>
      <c r="X4" s="106" t="s">
        <v>59</v>
      </c>
      <c r="Y4" s="125"/>
      <c r="Z4" s="125">
        <f>Y4*3.8</f>
        <v>0</v>
      </c>
      <c r="AA4" s="126" t="e">
        <f>1-Y4/Z4</f>
        <v>#DIV/0!</v>
      </c>
      <c r="AB4" s="127"/>
      <c r="AC4" s="128"/>
      <c r="AD4" s="128"/>
      <c r="AE4" s="94"/>
      <c r="AF4" s="94"/>
      <c r="AG4" s="94"/>
      <c r="AH4" s="94"/>
      <c r="AI4" s="94"/>
      <c r="AJ4" s="94"/>
      <c r="AK4" s="94"/>
      <c r="AL4" s="94"/>
      <c r="AM4" s="94"/>
      <c r="AN4" s="56"/>
      <c r="AO4" s="56"/>
    </row>
    <row r="5" s="4" customFormat="1" ht="144" customHeight="1" spans="1:41">
      <c r="A5" s="93">
        <f t="shared" ref="A4:A67" si="0">ROW()-3</f>
        <v>2</v>
      </c>
      <c r="B5" s="94" t="s">
        <v>60</v>
      </c>
      <c r="C5" s="95" t="str" cm="1">
        <f t="array" ref="C5">_xlfn.TEXTJOIN(CHAR(10),TRUE,IF(商品编码表!C$4:C$9993=B5,商品编码表!K$4:K$9993&amp;"-"&amp;商品编码表!J$4:J$9993&amp;"-"&amp;商品编码表!D$4:D$9993,""))</f>
        <v>黑色-S-H5A22341510S
黑色-M-H5A22341510M
黑色-L-H5A22341510L
黑色-XL-H5A22341510XL
红色-S-H5A22341550S
红色-M-H5A22341550M
红色-L-H5A22341550L
红色-XL-H5A22341550XL</v>
      </c>
      <c r="D5" s="94" t="str">
        <f>_xlfn.DISPIMG("ID_DBAA19E8EAE348EC87FF1DEDE37218F5",1)</f>
        <v>=DISPIMG("ID_DBAA19E8EAE348EC87FF1DEDE37218F5",1)</v>
      </c>
      <c r="E5" s="96" t="str">
        <f>_xlfn.XLOOKUP(B5,商品编码表!C:C,商品编码表!H:H)</f>
        <v>半身裙</v>
      </c>
      <c r="F5" s="96" t="str">
        <f>_xlfn.XLOOKUP(B5,商品编码表!C:C,商品编码表!I:I)</f>
        <v>半截裙</v>
      </c>
      <c r="G5" s="96" t="s">
        <v>53</v>
      </c>
      <c r="H5" s="97"/>
      <c r="I5" s="96" t="s">
        <v>54</v>
      </c>
      <c r="J5" s="96" t="str">
        <f>IFERROR(_xlfn.XLOOKUP(B5,商品编码表!C:C,商品编码表!B:B),"")</f>
        <v>秋四波</v>
      </c>
      <c r="K5" s="102">
        <v>45912</v>
      </c>
      <c r="L5" s="96"/>
      <c r="M5" s="94"/>
      <c r="N5" s="94">
        <f>LEN(O5)-(LEN(_xlfn.TEXTJOIN(,,,_wpsfn.REGEXP(O5,"[一-龟]+"))))+1</f>
        <v>2</v>
      </c>
      <c r="O5" s="96" t="str" cm="1">
        <f t="array" ref="O5">_xlfn.TEXTJOIN("/",,_xlfn.UNIQUE(_xlfn._xlws.FILTER(商品编码表!K:K,商品编码表!C:C=B5)))</f>
        <v>黑色/红色</v>
      </c>
      <c r="P5" s="96" t="str" cm="1">
        <f t="array" ref="P5">_xlfn.TEXTJOIN(";",,_xlfn.UNIQUE(_xlfn._xlws.FILTER(商品编码表!J:J,商品编码表!C:C=B5)))</f>
        <v>S;M;L;XL</v>
      </c>
      <c r="Q5" s="106" t="s">
        <v>55</v>
      </c>
      <c r="R5" s="106" t="s">
        <v>56</v>
      </c>
      <c r="S5" s="96" t="s">
        <v>57</v>
      </c>
      <c r="T5" s="109">
        <v>100</v>
      </c>
      <c r="U5" s="96" t="s">
        <v>58</v>
      </c>
      <c r="V5" s="106"/>
      <c r="W5" s="108"/>
      <c r="X5" s="106" t="s">
        <v>61</v>
      </c>
      <c r="Y5" s="125"/>
      <c r="Z5" s="125">
        <f>Y5*3.8</f>
        <v>0</v>
      </c>
      <c r="AA5" s="126" t="e">
        <f>1-Y5/Z5</f>
        <v>#DIV/0!</v>
      </c>
      <c r="AB5" s="127"/>
      <c r="AC5" s="128"/>
      <c r="AD5" s="128"/>
      <c r="AE5" s="94"/>
      <c r="AF5" s="94"/>
      <c r="AG5" s="94"/>
      <c r="AH5" s="94"/>
      <c r="AI5" s="94"/>
      <c r="AJ5" s="94"/>
      <c r="AK5" s="94"/>
      <c r="AL5" s="94"/>
      <c r="AM5" s="94"/>
      <c r="AN5" s="56"/>
      <c r="AO5" s="56"/>
    </row>
    <row r="6" s="4" customFormat="1" ht="144" customHeight="1" spans="1:41">
      <c r="A6" s="93">
        <f t="shared" si="0"/>
        <v>3</v>
      </c>
      <c r="B6" s="94" t="s">
        <v>62</v>
      </c>
      <c r="C6" s="95" t="str" cm="1">
        <f t="array" ref="C6">_xlfn.TEXTJOIN(CHAR(10),TRUE,IF(商品编码表!C$4:C$9993=B6,商品编码表!K$4:K$9993&amp;"-"&amp;商品编码表!J$4:J$9993&amp;"-"&amp;商品编码表!D$4:D$9993,""))</f>
        <v>黄色-S-H5A12340720S
黄色-M-H5A12340720M
黄色-L-H5A12340720L
黄色-XL-H5A12340720XL</v>
      </c>
      <c r="D6" s="94" t="str">
        <f>_xlfn.DISPIMG("ID_6D6FE1D9CD2743C8B91AEBF43518BDD5",1)</f>
        <v>=DISPIMG("ID_6D6FE1D9CD2743C8B91AEBF43518BDD5",1)</v>
      </c>
      <c r="E6" s="96" t="str">
        <f>_xlfn.XLOOKUP(B6,商品编码表!C:C,商品编码表!H:H)</f>
        <v>长袖T恤</v>
      </c>
      <c r="F6" s="96" t="str">
        <f>_xlfn.XLOOKUP(B6,商品编码表!C:C,商品编码表!I:I)</f>
        <v>女式T恤</v>
      </c>
      <c r="G6" s="96" t="s">
        <v>53</v>
      </c>
      <c r="H6" s="97"/>
      <c r="I6" s="96" t="s">
        <v>54</v>
      </c>
      <c r="J6" s="96" t="str">
        <f>IFERROR(_xlfn.XLOOKUP(B6,商品编码表!C:C,商品编码表!B:B),"")</f>
        <v>秋四波</v>
      </c>
      <c r="K6" s="102">
        <v>45912</v>
      </c>
      <c r="L6" s="96"/>
      <c r="M6" s="94"/>
      <c r="N6" s="94">
        <f>LEN(O6)-(LEN(_xlfn.TEXTJOIN(,,,_wpsfn.REGEXP(O6,"[一-龟]+"))))+1</f>
        <v>1</v>
      </c>
      <c r="O6" s="96" t="str" cm="1">
        <f t="array" ref="O6">_xlfn.TEXTJOIN("/",,_xlfn.UNIQUE(_xlfn._xlws.FILTER(商品编码表!K:K,商品编码表!C:C=B6)))</f>
        <v>黄色</v>
      </c>
      <c r="P6" s="96" t="str" cm="1">
        <f t="array" ref="P6">_xlfn.TEXTJOIN(";",,_xlfn.UNIQUE(_xlfn._xlws.FILTER(商品编码表!J:J,商品编码表!C:C=B6)))</f>
        <v>S;M;L;XL</v>
      </c>
      <c r="Q6" s="106" t="s">
        <v>63</v>
      </c>
      <c r="R6" s="106" t="s">
        <v>64</v>
      </c>
      <c r="S6" s="96" t="s">
        <v>65</v>
      </c>
      <c r="T6" s="107"/>
      <c r="U6" s="96" t="s">
        <v>58</v>
      </c>
      <c r="V6" s="106"/>
      <c r="W6" s="108"/>
      <c r="X6" s="106" t="s">
        <v>66</v>
      </c>
      <c r="Y6" s="125"/>
      <c r="Z6" s="125">
        <f>Y6*3.8</f>
        <v>0</v>
      </c>
      <c r="AA6" s="126" t="e">
        <f>1-Y6/Z6</f>
        <v>#DIV/0!</v>
      </c>
      <c r="AB6" s="127"/>
      <c r="AC6" s="128"/>
      <c r="AD6" s="128"/>
      <c r="AE6" s="94"/>
      <c r="AF6" s="94"/>
      <c r="AG6" s="94"/>
      <c r="AH6" s="94"/>
      <c r="AI6" s="94"/>
      <c r="AJ6" s="94"/>
      <c r="AK6" s="94"/>
      <c r="AL6" s="94"/>
      <c r="AM6" s="94"/>
      <c r="AN6" s="56"/>
      <c r="AO6" s="56"/>
    </row>
    <row r="7" s="4" customFormat="1" ht="144" customHeight="1" spans="1:41">
      <c r="A7" s="93">
        <f t="shared" si="0"/>
        <v>4</v>
      </c>
      <c r="B7" s="94" t="s">
        <v>67</v>
      </c>
      <c r="C7" s="95" t="str" cm="1">
        <f t="array" ref="C7">_xlfn.TEXTJOIN(CHAR(10),TRUE,IF(商品编码表!C$4:C$9993=B7,商品编码表!K$4:K$9993&amp;"-"&amp;商品编码表!J$4:J$9993&amp;"-"&amp;商品编码表!D$4:D$9993,""))</f>
        <v>蓝色-S-H5A11343640S
蓝色-M-H5A11343640M
蓝色-L-H5A11343640L
蓝色-XL-H5A11343640XL
杏色-S-H5A11343670S
杏色-M-H5A11343670M
杏色-L-H5A11343670L
杏色-XL-H5A11343670XL</v>
      </c>
      <c r="D7" s="94" t="str">
        <f>_xlfn.DISPIMG("ID_1846BAAB3534450687B471E35F668035",1)</f>
        <v>=DISPIMG("ID_1846BAAB3534450687B471E35F668035",1)</v>
      </c>
      <c r="E7" s="96" t="str">
        <f>_xlfn.XLOOKUP(B7,商品编码表!C:C,商品编码表!H:H)</f>
        <v>衬衣</v>
      </c>
      <c r="F7" s="96" t="str">
        <f>_xlfn.XLOOKUP(B7,商品编码表!C:C,商品编码表!I:I)</f>
        <v>女式衬衫</v>
      </c>
      <c r="G7" s="96" t="s">
        <v>53</v>
      </c>
      <c r="H7" s="97"/>
      <c r="I7" s="96" t="s">
        <v>54</v>
      </c>
      <c r="J7" s="96" t="str">
        <f>IFERROR(_xlfn.XLOOKUP(B7,商品编码表!C:C,商品编码表!B:B),"")</f>
        <v>秋四波</v>
      </c>
      <c r="K7" s="102">
        <v>45912</v>
      </c>
      <c r="L7" s="96"/>
      <c r="M7" s="94"/>
      <c r="N7" s="94">
        <f>LEN(O7)-(LEN(_xlfn.TEXTJOIN(,,,_wpsfn.REGEXP(O7,"[一-龟]+"))))+1</f>
        <v>2</v>
      </c>
      <c r="O7" s="96" t="str" cm="1">
        <f t="array" ref="O7">_xlfn.TEXTJOIN("/",,_xlfn.UNIQUE(_xlfn._xlws.FILTER(商品编码表!K:K,商品编码表!C:C=B7)))</f>
        <v>蓝色/杏色</v>
      </c>
      <c r="P7" s="96" t="str" cm="1">
        <f t="array" ref="P7">_xlfn.TEXTJOIN(";",,_xlfn.UNIQUE(_xlfn._xlws.FILTER(商品编码表!J:J,商品编码表!C:C=B7)))</f>
        <v>S;M;L;XL</v>
      </c>
      <c r="Q7" s="106" t="s">
        <v>68</v>
      </c>
      <c r="R7" s="106" t="s">
        <v>69</v>
      </c>
      <c r="S7" s="96" t="s">
        <v>65</v>
      </c>
      <c r="T7" s="107"/>
      <c r="U7" s="96" t="s">
        <v>58</v>
      </c>
      <c r="V7" s="106"/>
      <c r="W7" s="108"/>
      <c r="X7" s="106" t="s">
        <v>70</v>
      </c>
      <c r="Y7" s="125"/>
      <c r="Z7" s="125">
        <f>Y7*3.8</f>
        <v>0</v>
      </c>
      <c r="AA7" s="126" t="e">
        <f>1-Y7/Z7</f>
        <v>#DIV/0!</v>
      </c>
      <c r="AB7" s="127"/>
      <c r="AC7" s="128"/>
      <c r="AD7" s="128"/>
      <c r="AE7" s="94"/>
      <c r="AF7" s="94"/>
      <c r="AG7" s="94"/>
      <c r="AH7" s="94"/>
      <c r="AI7" s="94"/>
      <c r="AJ7" s="94"/>
      <c r="AK7" s="94"/>
      <c r="AL7" s="94"/>
      <c r="AM7" s="94"/>
      <c r="AN7" s="56"/>
      <c r="AO7" s="56"/>
    </row>
    <row r="8" s="4" customFormat="1" ht="144" customHeight="1" spans="1:41">
      <c r="A8" s="93">
        <f t="shared" si="0"/>
        <v>5</v>
      </c>
      <c r="B8" s="94" t="s">
        <v>71</v>
      </c>
      <c r="C8" s="95" t="str" cm="1">
        <f t="array" ref="C8">_xlfn.TEXTJOIN(CHAR(10),TRUE,IF(商品编码表!C$4:C$9993=B8,商品编码表!K$4:K$9993&amp;"-"&amp;商品编码表!J$4:J$9993&amp;"-"&amp;商品编码表!D$4:D$9993,""))</f>
        <v>黑色-S-H5A41343810S
黑色-M-H5A41343810M
黑色-L-H5A41343810L
黑色-XL-H5A41343810XL</v>
      </c>
      <c r="D8" s="94" t="str">
        <f>_xlfn.DISPIMG("ID_CC0D410CFE4047C7870C9985D4055EDF",1)</f>
        <v>=DISPIMG("ID_CC0D410CFE4047C7870C9985D4055EDF",1)</v>
      </c>
      <c r="E8" s="96" t="str">
        <f>_xlfn.XLOOKUP(B8,商品编码表!C:C,商品编码表!H:H)</f>
        <v>外套</v>
      </c>
      <c r="F8" s="96" t="str">
        <f>_xlfn.XLOOKUP(B8,商品编码表!C:C,商品编码表!I:I)</f>
        <v>女式外套</v>
      </c>
      <c r="G8" s="96" t="s">
        <v>53</v>
      </c>
      <c r="H8" s="97"/>
      <c r="I8" s="96" t="s">
        <v>54</v>
      </c>
      <c r="J8" s="96" t="str">
        <f>IFERROR(_xlfn.XLOOKUP(B8,商品编码表!C:C,商品编码表!B:B),"")</f>
        <v>秋四波</v>
      </c>
      <c r="K8" s="102">
        <v>45912</v>
      </c>
      <c r="L8" s="96"/>
      <c r="M8" s="94"/>
      <c r="N8" s="94">
        <f>LEN(O8)-(LEN(_xlfn.TEXTJOIN(,,,_wpsfn.REGEXP(O8,"[一-龟]+"))))+1</f>
        <v>1</v>
      </c>
      <c r="O8" s="96" t="str" cm="1">
        <f t="array" ref="O8">_xlfn.TEXTJOIN("/",,_xlfn.UNIQUE(_xlfn._xlws.FILTER(商品编码表!K:K,商品编码表!C:C=B8)))</f>
        <v>黑色</v>
      </c>
      <c r="P8" s="96" t="str" cm="1">
        <f t="array" ref="P8">_xlfn.TEXTJOIN(";",,_xlfn.UNIQUE(_xlfn._xlws.FILTER(商品编码表!J:J,商品编码表!C:C=B8)))</f>
        <v>S;M;L;XL</v>
      </c>
      <c r="Q8" s="106" t="s">
        <v>72</v>
      </c>
      <c r="R8" s="106" t="s">
        <v>73</v>
      </c>
      <c r="S8" s="96" t="s">
        <v>74</v>
      </c>
      <c r="T8" s="107"/>
      <c r="U8" s="96" t="s">
        <v>58</v>
      </c>
      <c r="V8" s="106"/>
      <c r="W8" s="108"/>
      <c r="X8" s="106" t="s">
        <v>75</v>
      </c>
      <c r="Y8" s="125"/>
      <c r="Z8" s="125">
        <f>Y8*3.8</f>
        <v>0</v>
      </c>
      <c r="AA8" s="126" t="e">
        <f>1-Y8/Z8</f>
        <v>#DIV/0!</v>
      </c>
      <c r="AB8" s="127"/>
      <c r="AC8" s="128"/>
      <c r="AD8" s="128"/>
      <c r="AE8" s="94"/>
      <c r="AF8" s="94"/>
      <c r="AG8" s="94"/>
      <c r="AH8" s="94"/>
      <c r="AI8" s="94"/>
      <c r="AJ8" s="94"/>
      <c r="AK8" s="94"/>
      <c r="AL8" s="94"/>
      <c r="AM8" s="94"/>
      <c r="AN8" s="56"/>
      <c r="AO8" s="56"/>
    </row>
    <row r="9" s="4" customFormat="1" ht="144" customHeight="1" spans="1:41">
      <c r="A9" s="93">
        <f t="shared" si="0"/>
        <v>6</v>
      </c>
      <c r="B9" s="94" t="s">
        <v>76</v>
      </c>
      <c r="C9" s="95" t="str" cm="1">
        <f t="array" ref="C9">_xlfn.TEXTJOIN(CHAR(10),TRUE,IF(商品编码表!C$4:C$9993=B9,商品编码表!K$4:K$9993&amp;"-"&amp;商品编码表!J$4:J$9993&amp;"-"&amp;商品编码表!D$4:D$9993,""))</f>
        <v>卡其色-S-H5A41346475S
卡其色-M-H5A41346475M
卡其色-L-H5A41346475L
卡其色-XL-H5A41346475XL</v>
      </c>
      <c r="D9" s="94" t="str">
        <f>_xlfn.DISPIMG("ID_E8A64498045E4056A2D8B9FCC32B473F",1)</f>
        <v>=DISPIMG("ID_E8A64498045E4056A2D8B9FCC32B473F",1)</v>
      </c>
      <c r="E9" s="96" t="str">
        <f>_xlfn.XLOOKUP(B9,商品编码表!C:C,商品编码表!H:H)</f>
        <v>外套</v>
      </c>
      <c r="F9" s="96" t="str">
        <f>_xlfn.XLOOKUP(B9,商品编码表!C:C,商品编码表!I:I)</f>
        <v>女式外套</v>
      </c>
      <c r="G9" s="96" t="s">
        <v>53</v>
      </c>
      <c r="H9" s="97"/>
      <c r="I9" s="96" t="s">
        <v>54</v>
      </c>
      <c r="J9" s="96" t="str">
        <f>IFERROR(_xlfn.XLOOKUP(B9,商品编码表!C:C,商品编码表!B:B),"")</f>
        <v>秋四波</v>
      </c>
      <c r="K9" s="102">
        <v>45912</v>
      </c>
      <c r="L9" s="96"/>
      <c r="M9" s="94"/>
      <c r="N9" s="94">
        <f>LEN(O9)-(LEN(_xlfn.TEXTJOIN(,,,_wpsfn.REGEXP(O9,"[一-龟]+"))))+1</f>
        <v>1</v>
      </c>
      <c r="O9" s="96" t="str" cm="1">
        <f t="array" ref="O9">_xlfn.TEXTJOIN("/",,_xlfn.UNIQUE(_xlfn._xlws.FILTER(商品编码表!K:K,商品编码表!C:C=B9)))</f>
        <v>卡其色</v>
      </c>
      <c r="P9" s="96" t="str" cm="1">
        <f t="array" ref="P9">_xlfn.TEXTJOIN(";",,_xlfn.UNIQUE(_xlfn._xlws.FILTER(商品编码表!J:J,商品编码表!C:C=B9)))</f>
        <v>S;M;L;XL</v>
      </c>
      <c r="Q9" s="106" t="s">
        <v>77</v>
      </c>
      <c r="R9" s="106" t="s">
        <v>78</v>
      </c>
      <c r="S9" s="96" t="s">
        <v>79</v>
      </c>
      <c r="T9" s="107"/>
      <c r="U9" s="96" t="s">
        <v>58</v>
      </c>
      <c r="V9" s="106"/>
      <c r="W9" s="108"/>
      <c r="X9" s="106" t="s">
        <v>80</v>
      </c>
      <c r="Y9" s="125"/>
      <c r="Z9" s="125">
        <f>Y9*3.8</f>
        <v>0</v>
      </c>
      <c r="AA9" s="126" t="e">
        <f>1-Y9/Z9</f>
        <v>#DIV/0!</v>
      </c>
      <c r="AB9" s="127"/>
      <c r="AC9" s="128"/>
      <c r="AD9" s="128"/>
      <c r="AE9" s="94"/>
      <c r="AF9" s="94"/>
      <c r="AG9" s="94"/>
      <c r="AH9" s="94"/>
      <c r="AI9" s="94"/>
      <c r="AJ9" s="94"/>
      <c r="AK9" s="94"/>
      <c r="AL9" s="94"/>
      <c r="AM9" s="94"/>
      <c r="AN9" s="56"/>
      <c r="AO9" s="56"/>
    </row>
    <row r="10" s="4" customFormat="1" ht="144" customHeight="1" spans="1:41">
      <c r="A10" s="93">
        <f t="shared" si="0"/>
        <v>7</v>
      </c>
      <c r="B10" s="94" t="s">
        <v>81</v>
      </c>
      <c r="C10" s="95" t="str" cm="1">
        <f t="array" ref="C10">_xlfn.TEXTJOIN(CHAR(10),TRUE,IF(商品编码表!C$4:C$9993=B10,商品编码表!K$4:K$9993&amp;"-"&amp;商品编码表!J$4:J$9993&amp;"-"&amp;商品编码表!D$4:D$9993,""))</f>
        <v>蓝色-S-H5A48346740S
蓝色-M-H5A48346740M
蓝色-L-H5A48346740L
蓝色-XL-H5A48346740XL
灰色-S-H5A48346715S
灰色-M-H5A48346715M
灰色-L-H5A48346715L
灰色-XL-H5A48346715XL</v>
      </c>
      <c r="D10" s="94" t="str">
        <f>_xlfn.DISPIMG("ID_916161041175440897484AFF13159909",1)</f>
        <v>=DISPIMG("ID_916161041175440897484AFF13159909",1)</v>
      </c>
      <c r="E10" s="96" t="str">
        <f>_xlfn.XLOOKUP(B10,商品编码表!C:C,商品编码表!H:H)</f>
        <v>短外套</v>
      </c>
      <c r="F10" s="96" t="str">
        <f>_xlfn.XLOOKUP(B10,商品编码表!C:C,商品编码表!I:I)</f>
        <v>女式外套</v>
      </c>
      <c r="G10" s="96" t="s">
        <v>53</v>
      </c>
      <c r="H10" s="97"/>
      <c r="I10" s="96" t="s">
        <v>54</v>
      </c>
      <c r="J10" s="96" t="str">
        <f>IFERROR(_xlfn.XLOOKUP(B10,商品编码表!C:C,商品编码表!B:B),"")</f>
        <v>秋四波</v>
      </c>
      <c r="K10" s="102">
        <v>45912</v>
      </c>
      <c r="L10" s="96"/>
      <c r="M10" s="94"/>
      <c r="N10" s="94">
        <f>LEN(O10)-(LEN(_xlfn.TEXTJOIN(,,,_wpsfn.REGEXP(O10,"[一-龟]+"))))+1</f>
        <v>2</v>
      </c>
      <c r="O10" s="96" t="str" cm="1">
        <f t="array" ref="O10">_xlfn.TEXTJOIN("/",,_xlfn.UNIQUE(_xlfn._xlws.FILTER(商品编码表!K:K,商品编码表!C:C=B10)))</f>
        <v>蓝色/灰色</v>
      </c>
      <c r="P10" s="96" t="str" cm="1">
        <f t="array" ref="P10">_xlfn.TEXTJOIN(";",,_xlfn.UNIQUE(_xlfn._xlws.FILTER(商品编码表!J:J,商品编码表!C:C=B10)))</f>
        <v>S;M;L;XL</v>
      </c>
      <c r="Q10" s="106" t="s">
        <v>82</v>
      </c>
      <c r="R10" s="106" t="s">
        <v>83</v>
      </c>
      <c r="S10" s="96" t="s">
        <v>84</v>
      </c>
      <c r="T10" s="107"/>
      <c r="U10" s="96" t="s">
        <v>58</v>
      </c>
      <c r="V10" s="106"/>
      <c r="W10" s="108"/>
      <c r="X10" s="106" t="s">
        <v>85</v>
      </c>
      <c r="Y10" s="125"/>
      <c r="Z10" s="125">
        <f>Y10*3.8</f>
        <v>0</v>
      </c>
      <c r="AA10" s="126" t="e">
        <f>1-Y10/Z10</f>
        <v>#DIV/0!</v>
      </c>
      <c r="AB10" s="127"/>
      <c r="AC10" s="128"/>
      <c r="AD10" s="128"/>
      <c r="AE10" s="94"/>
      <c r="AF10" s="94"/>
      <c r="AG10" s="94"/>
      <c r="AH10" s="94"/>
      <c r="AI10" s="94"/>
      <c r="AJ10" s="94"/>
      <c r="AK10" s="94"/>
      <c r="AL10" s="94"/>
      <c r="AM10" s="94"/>
      <c r="AN10" s="56"/>
      <c r="AO10" s="56"/>
    </row>
    <row r="11" s="4" customFormat="1" ht="144" customHeight="1" spans="1:41">
      <c r="A11" s="93">
        <f t="shared" si="0"/>
        <v>8</v>
      </c>
      <c r="B11" s="94" t="s">
        <v>86</v>
      </c>
      <c r="C11" s="95" t="str" cm="1">
        <f t="array" ref="C11">_xlfn.TEXTJOIN(CHAR(10),TRUE,IF(商品编码表!C$4:C$9993=B11,商品编码表!K$4:K$9993&amp;"-"&amp;商品编码表!J$4:J$9993&amp;"-"&amp;商品编码表!D$4:D$9993,""))</f>
        <v>杏色-S-H5A12344270S
杏色-M-H5A12344270M
杏色-L-H5A12344270L
杏色-XL-H5A12344270XL
黄色-S-H5A12344220S
黄色-M-H5A12344220M
黄色-L-H5A12344220L
黄色-XL-H5A12344220XL
黑色-S-H5A12344210S
黑色-M-H5A12344210M
黑色-L-H5A12344210L
黑色-XL-H5A12344210XL</v>
      </c>
      <c r="D11" s="94" t="str">
        <f>_xlfn.DISPIMG("ID_D311BEFEBBB34F80BB448F2F7C7A1D41",1)</f>
        <v>=DISPIMG("ID_D311BEFEBBB34F80BB448F2F7C7A1D41",1)</v>
      </c>
      <c r="E11" s="96" t="str">
        <f>_xlfn.XLOOKUP(B11,商品编码表!C:C,商品编码表!H:H)</f>
        <v>长袖T恤</v>
      </c>
      <c r="F11" s="96" t="str">
        <f>_xlfn.XLOOKUP(B11,商品编码表!C:C,商品编码表!I:I)</f>
        <v>女式T恤</v>
      </c>
      <c r="G11" s="96" t="s">
        <v>53</v>
      </c>
      <c r="H11" s="97"/>
      <c r="I11" s="96" t="s">
        <v>54</v>
      </c>
      <c r="J11" s="96" t="str">
        <f>IFERROR(_xlfn.XLOOKUP(B11,商品编码表!C:C,商品编码表!B:B),"")</f>
        <v>秋四波</v>
      </c>
      <c r="K11" s="102">
        <v>45912</v>
      </c>
      <c r="L11" s="96"/>
      <c r="M11" s="94"/>
      <c r="N11" s="94">
        <f>LEN(O11)-(LEN(_xlfn.TEXTJOIN(,,,_wpsfn.REGEXP(O11,"[一-龟]+"))))+1</f>
        <v>3</v>
      </c>
      <c r="O11" s="96" t="str" cm="1">
        <f t="array" ref="O11">_xlfn.TEXTJOIN("/",,_xlfn.UNIQUE(_xlfn._xlws.FILTER(商品编码表!K:K,商品编码表!C:C=B11)))</f>
        <v>杏色/黄色/黑色</v>
      </c>
      <c r="P11" s="96" t="str" cm="1">
        <f t="array" ref="P11">_xlfn.TEXTJOIN(";",,_xlfn.UNIQUE(_xlfn._xlws.FILTER(商品编码表!J:J,商品编码表!C:C=B11)))</f>
        <v>S;M;L;XL</v>
      </c>
      <c r="Q11" s="106" t="s">
        <v>87</v>
      </c>
      <c r="R11" s="106" t="s">
        <v>88</v>
      </c>
      <c r="S11" s="96" t="s">
        <v>89</v>
      </c>
      <c r="T11" s="107"/>
      <c r="U11" s="96" t="s">
        <v>58</v>
      </c>
      <c r="V11" s="106"/>
      <c r="W11" s="108"/>
      <c r="X11" s="106" t="s">
        <v>90</v>
      </c>
      <c r="Y11" s="125"/>
      <c r="Z11" s="125">
        <f>Y11*3.8</f>
        <v>0</v>
      </c>
      <c r="AA11" s="126" t="e">
        <f>1-Y11/Z11</f>
        <v>#DIV/0!</v>
      </c>
      <c r="AB11" s="127"/>
      <c r="AC11" s="128"/>
      <c r="AD11" s="128"/>
      <c r="AE11" s="94"/>
      <c r="AF11" s="94"/>
      <c r="AG11" s="94"/>
      <c r="AH11" s="94"/>
      <c r="AI11" s="94"/>
      <c r="AJ11" s="94"/>
      <c r="AK11" s="94"/>
      <c r="AL11" s="94"/>
      <c r="AM11" s="94"/>
      <c r="AN11" s="56"/>
      <c r="AO11" s="56"/>
    </row>
    <row r="12" s="4" customFormat="1" ht="144" customHeight="1" spans="1:41">
      <c r="A12" s="93">
        <f t="shared" si="0"/>
        <v>9</v>
      </c>
      <c r="B12" s="94" t="s">
        <v>91</v>
      </c>
      <c r="C12" s="95" t="str" cm="1">
        <f t="array" ref="C12">_xlfn.TEXTJOIN(CHAR(10),TRUE,IF(商品编码表!C$4:C$9993=B12,商品编码表!K$4:K$9993&amp;"-"&amp;商品编码表!J$4:J$9993&amp;"-"&amp;商品编码表!D$4:D$9993,""))</f>
        <v>黑色-S-H5A41345610S
黑色-M-H5A41345610M
黑色-L-H5A41345610L
黑色-XL-H5A41345610XL
酒红色-S-H5A41345654S
酒红色-M-H5A41345654M
酒红色-L-H5A41345654L
酒红色-XL-H5A41345654XL</v>
      </c>
      <c r="D12" s="94" t="str">
        <f>_xlfn.DISPIMG("ID_7DDCC89C7AC1447784091DA8D9A513A7",1)</f>
        <v>=DISPIMG("ID_7DDCC89C7AC1447784091DA8D9A513A7",1)</v>
      </c>
      <c r="E12" s="96" t="str">
        <f>_xlfn.XLOOKUP(B12,商品编码表!C:C,商品编码表!H:H)</f>
        <v>外套</v>
      </c>
      <c r="F12" s="96" t="str">
        <f>_xlfn.XLOOKUP(B12,商品编码表!C:C,商品编码表!I:I)</f>
        <v>女式外套</v>
      </c>
      <c r="G12" s="96" t="s">
        <v>53</v>
      </c>
      <c r="H12" s="97"/>
      <c r="I12" s="96" t="s">
        <v>54</v>
      </c>
      <c r="J12" s="96" t="str">
        <f>IFERROR(_xlfn.XLOOKUP(B12,商品编码表!C:C,商品编码表!B:B),"")</f>
        <v>秋四波</v>
      </c>
      <c r="K12" s="102">
        <v>45912</v>
      </c>
      <c r="L12" s="96"/>
      <c r="M12" s="94"/>
      <c r="N12" s="94">
        <f>LEN(O12)-(LEN(_xlfn.TEXTJOIN(,,,_wpsfn.REGEXP(O12,"[一-龟]+"))))+1</f>
        <v>2</v>
      </c>
      <c r="O12" s="96" t="str" cm="1">
        <f t="array" ref="O12">_xlfn.TEXTJOIN("/",,_xlfn.UNIQUE(_xlfn._xlws.FILTER(商品编码表!K:K,商品编码表!C:C=B12)))</f>
        <v>黑色/酒红色</v>
      </c>
      <c r="P12" s="96" t="str" cm="1">
        <f t="array" ref="P12">_xlfn.TEXTJOIN(";",,_xlfn.UNIQUE(_xlfn._xlws.FILTER(商品编码表!J:J,商品编码表!C:C=B12)))</f>
        <v>S;M;L;XL</v>
      </c>
      <c r="Q12" s="106" t="s">
        <v>92</v>
      </c>
      <c r="R12" s="106" t="s">
        <v>93</v>
      </c>
      <c r="S12" s="96" t="s">
        <v>84</v>
      </c>
      <c r="T12" s="107"/>
      <c r="U12" s="96" t="s">
        <v>58</v>
      </c>
      <c r="V12" s="106"/>
      <c r="W12" s="108"/>
      <c r="X12" s="106" t="s">
        <v>94</v>
      </c>
      <c r="Y12" s="125"/>
      <c r="Z12" s="125">
        <f>Y12*3.8</f>
        <v>0</v>
      </c>
      <c r="AA12" s="126" t="e">
        <f>1-Y12/Z12</f>
        <v>#DIV/0!</v>
      </c>
      <c r="AB12" s="127"/>
      <c r="AC12" s="128"/>
      <c r="AD12" s="128"/>
      <c r="AE12" s="94"/>
      <c r="AF12" s="94"/>
      <c r="AG12" s="94"/>
      <c r="AH12" s="94"/>
      <c r="AI12" s="94"/>
      <c r="AJ12" s="94"/>
      <c r="AK12" s="94"/>
      <c r="AL12" s="94"/>
      <c r="AM12" s="94"/>
      <c r="AN12" s="56"/>
      <c r="AO12" s="56"/>
    </row>
    <row r="13" s="4" customFormat="1" ht="144" customHeight="1" spans="1:41">
      <c r="A13" s="93">
        <f t="shared" si="0"/>
        <v>10</v>
      </c>
      <c r="B13" s="94" t="s">
        <v>95</v>
      </c>
      <c r="C13" s="95" t="str" cm="1">
        <f t="array" ref="C13">_xlfn.TEXTJOIN(CHAR(10),TRUE,IF(商品编码表!C$4:C$9993=B13,商品编码表!K$4:K$9993&amp;"-"&amp;商品编码表!J$4:J$9993&amp;"-"&amp;商品编码表!D$4:D$9993,""))</f>
        <v>黑色-S-H5A22345310S
黑色-M-H5A22345310M
黑色-L-H5A22345310L
黑色-XL-H5A22345310XL
酒红色-S-H5A22345354S
酒红色-M-H5A22345354M
酒红色-L-H5A22345354L
酒红色-XL-H5A22345354XL</v>
      </c>
      <c r="D13" s="94" t="str">
        <f>_xlfn.DISPIMG("ID_27CDF8C7344646B2A8CCB15BD8A328F2",1)</f>
        <v>=DISPIMG("ID_27CDF8C7344646B2A8CCB15BD8A328F2",1)</v>
      </c>
      <c r="E13" s="96" t="str">
        <f>_xlfn.XLOOKUP(B13,商品编码表!C:C,商品编码表!H:H)</f>
        <v>半身裙</v>
      </c>
      <c r="F13" s="96" t="str">
        <f>_xlfn.XLOOKUP(B13,商品编码表!C:C,商品编码表!I:I)</f>
        <v>半截裙</v>
      </c>
      <c r="G13" s="96" t="s">
        <v>53</v>
      </c>
      <c r="H13" s="97"/>
      <c r="I13" s="96" t="s">
        <v>54</v>
      </c>
      <c r="J13" s="96" t="str">
        <f>IFERROR(_xlfn.XLOOKUP(B13,商品编码表!C:C,商品编码表!B:B),"")</f>
        <v>秋四波</v>
      </c>
      <c r="K13" s="102">
        <v>45912</v>
      </c>
      <c r="L13" s="96"/>
      <c r="M13" s="94"/>
      <c r="N13" s="94">
        <f>LEN(O13)-(LEN(_xlfn.TEXTJOIN(,,,_wpsfn.REGEXP(O13,"[一-龟]+"))))+1</f>
        <v>2</v>
      </c>
      <c r="O13" s="96" t="str" cm="1">
        <f t="array" ref="O13">_xlfn.TEXTJOIN("/",,_xlfn.UNIQUE(_xlfn._xlws.FILTER(商品编码表!K:K,商品编码表!C:C=B13)))</f>
        <v>黑色/酒红色</v>
      </c>
      <c r="P13" s="96" t="str" cm="1">
        <f t="array" ref="P13">_xlfn.TEXTJOIN(";",,_xlfn.UNIQUE(_xlfn._xlws.FILTER(商品编码表!J:J,商品编码表!C:C=B13)))</f>
        <v>S;M;L;XL</v>
      </c>
      <c r="Q13" s="106" t="s">
        <v>92</v>
      </c>
      <c r="R13" s="106" t="s">
        <v>93</v>
      </c>
      <c r="S13" s="96" t="s">
        <v>84</v>
      </c>
      <c r="T13" s="107"/>
      <c r="U13" s="96" t="s">
        <v>58</v>
      </c>
      <c r="V13" s="106"/>
      <c r="W13" s="108"/>
      <c r="X13" s="106" t="s">
        <v>96</v>
      </c>
      <c r="Y13" s="125"/>
      <c r="Z13" s="125">
        <f>Y13*3.8</f>
        <v>0</v>
      </c>
      <c r="AA13" s="126" t="e">
        <f>1-Y13/Z13</f>
        <v>#DIV/0!</v>
      </c>
      <c r="AB13" s="127"/>
      <c r="AC13" s="128"/>
      <c r="AD13" s="128"/>
      <c r="AE13" s="94"/>
      <c r="AF13" s="94"/>
      <c r="AG13" s="94"/>
      <c r="AH13" s="94"/>
      <c r="AI13" s="94"/>
      <c r="AJ13" s="94"/>
      <c r="AK13" s="94"/>
      <c r="AL13" s="94"/>
      <c r="AM13" s="94"/>
      <c r="AN13" s="56"/>
      <c r="AO13" s="56"/>
    </row>
    <row r="14" s="4" customFormat="1" ht="144" customHeight="1" spans="1:41">
      <c r="A14" s="93">
        <f t="shared" si="0"/>
        <v>11</v>
      </c>
      <c r="B14" s="94" t="s">
        <v>97</v>
      </c>
      <c r="C14" s="95" t="str" cm="1">
        <f t="array" ref="C14">_xlfn.TEXTJOIN(CHAR(10),TRUE,IF(商品编码表!C$4:C$9993=B14,商品编码表!K$4:K$9993&amp;"-"&amp;商品编码表!J$4:J$9993&amp;"-"&amp;商品编码表!D$4:D$9993,""))</f>
        <v>米白色-S-H5A41349713S
米白色-M-H5A41349713M
米白色-L-H5A41349713L
米白色-XL-H5A41349713XL
黑色-S-H5A41349710S
黑色-M-H5A41349710M
黑色-L-H5A41349710L
黑色-XL-H5A41349710XL</v>
      </c>
      <c r="D14" s="94" t="str">
        <f>_xlfn.DISPIMG("ID_D05EB228EF714AD695BCCBD79B2B550E",1)</f>
        <v>=DISPIMG("ID_D05EB228EF714AD695BCCBD79B2B550E",1)</v>
      </c>
      <c r="E14" s="96" t="str">
        <f>_xlfn.XLOOKUP(B14,商品编码表!C:C,商品编码表!H:H)</f>
        <v>外套</v>
      </c>
      <c r="F14" s="96" t="str">
        <f>_xlfn.XLOOKUP(B14,商品编码表!C:C,商品编码表!I:I)</f>
        <v>女式外套</v>
      </c>
      <c r="G14" s="96" t="s">
        <v>53</v>
      </c>
      <c r="H14" s="97"/>
      <c r="I14" s="96" t="s">
        <v>54</v>
      </c>
      <c r="J14" s="96" t="str">
        <f>IFERROR(_xlfn.XLOOKUP(B14,商品编码表!C:C,商品编码表!B:B),"")</f>
        <v>秋四波</v>
      </c>
      <c r="K14" s="102">
        <v>45912</v>
      </c>
      <c r="L14" s="96"/>
      <c r="M14" s="94"/>
      <c r="N14" s="94">
        <f>LEN(O14)-(LEN(_xlfn.TEXTJOIN(,,,_wpsfn.REGEXP(O14,"[一-龟]+"))))+1</f>
        <v>2</v>
      </c>
      <c r="O14" s="96" t="str" cm="1">
        <f t="array" ref="O14">_xlfn.TEXTJOIN("/",,_xlfn.UNIQUE(_xlfn._xlws.FILTER(商品编码表!K:K,商品编码表!C:C=B14)))</f>
        <v>米白色/黑色</v>
      </c>
      <c r="P14" s="96" t="str" cm="1">
        <f t="array" ref="P14">_xlfn.TEXTJOIN(";",,_xlfn.UNIQUE(_xlfn._xlws.FILTER(商品编码表!J:J,商品编码表!C:C=B14)))</f>
        <v>S;M;L;XL</v>
      </c>
      <c r="Q14" s="106" t="s">
        <v>98</v>
      </c>
      <c r="R14" s="106" t="s">
        <v>99</v>
      </c>
      <c r="S14" s="96" t="s">
        <v>84</v>
      </c>
      <c r="T14" s="107"/>
      <c r="U14" s="96" t="s">
        <v>58</v>
      </c>
      <c r="V14" s="106"/>
      <c r="W14" s="108"/>
      <c r="X14" s="106" t="s">
        <v>100</v>
      </c>
      <c r="Y14" s="125"/>
      <c r="Z14" s="125">
        <f>Y14*3.8</f>
        <v>0</v>
      </c>
      <c r="AA14" s="126" t="e">
        <f>1-Y14/Z14</f>
        <v>#DIV/0!</v>
      </c>
      <c r="AB14" s="127"/>
      <c r="AC14" s="128"/>
      <c r="AD14" s="128"/>
      <c r="AE14" s="94"/>
      <c r="AF14" s="94"/>
      <c r="AG14" s="94"/>
      <c r="AH14" s="94"/>
      <c r="AI14" s="94"/>
      <c r="AJ14" s="94"/>
      <c r="AK14" s="94"/>
      <c r="AL14" s="94"/>
      <c r="AM14" s="94"/>
      <c r="AN14" s="56"/>
      <c r="AO14" s="56"/>
    </row>
    <row r="15" s="4" customFormat="1" ht="144" customHeight="1" spans="1:41">
      <c r="A15" s="93">
        <f t="shared" si="0"/>
        <v>12</v>
      </c>
      <c r="B15" s="94" t="s">
        <v>101</v>
      </c>
      <c r="C15" s="95" t="str" cm="1">
        <f t="array" ref="C15">_xlfn.TEXTJOIN(CHAR(10),TRUE,IF(商品编码表!C$4:C$9993=B15,商品编码表!K$4:K$9993&amp;"-"&amp;商品编码表!J$4:J$9993&amp;"-"&amp;商品编码表!D$4:D$9993,""))</f>
        <v>黑色-S-H5A12345710S
黑色-M-H5A12345710M
黑色-L-H5A12345710L
黑色-XL-H5A12345710XL
米白色-S-H5A12345713S
米白色-M-H5A12345713M
米白色-L-H5A12345713L
米白色-XL-H5A12345713XL</v>
      </c>
      <c r="D15" s="94" t="str">
        <f>_xlfn.DISPIMG("ID_33513AA6A6C04B8C9D364A94DD4BD704",1)</f>
        <v>=DISPIMG("ID_33513AA6A6C04B8C9D364A94DD4BD704",1)</v>
      </c>
      <c r="E15" s="96" t="str">
        <f>_xlfn.XLOOKUP(B15,商品编码表!C:C,商品编码表!H:H)</f>
        <v>长袖T恤</v>
      </c>
      <c r="F15" s="96" t="str">
        <f>_xlfn.XLOOKUP(B15,商品编码表!C:C,商品编码表!I:I)</f>
        <v>女式T恤</v>
      </c>
      <c r="G15" s="96" t="s">
        <v>53</v>
      </c>
      <c r="H15" s="97"/>
      <c r="I15" s="96" t="s">
        <v>54</v>
      </c>
      <c r="J15" s="96" t="str">
        <f>IFERROR(_xlfn.XLOOKUP(B15,商品编码表!C:C,商品编码表!B:B),"")</f>
        <v>秋四波</v>
      </c>
      <c r="K15" s="102">
        <v>45912</v>
      </c>
      <c r="L15" s="96"/>
      <c r="M15" s="94"/>
      <c r="N15" s="94">
        <f>LEN(O15)-(LEN(_xlfn.TEXTJOIN(,,,_wpsfn.REGEXP(O15,"[一-龟]+"))))+1</f>
        <v>2</v>
      </c>
      <c r="O15" s="96" t="str" cm="1">
        <f t="array" ref="O15">_xlfn.TEXTJOIN("/",,_xlfn.UNIQUE(_xlfn._xlws.FILTER(商品编码表!K:K,商品编码表!C:C=B15)))</f>
        <v>黑色/米白色</v>
      </c>
      <c r="P15" s="96" t="str" cm="1">
        <f t="array" ref="P15">_xlfn.TEXTJOIN(";",,_xlfn.UNIQUE(_xlfn._xlws.FILTER(商品编码表!J:J,商品编码表!C:C=B15)))</f>
        <v>S;M;L;XL</v>
      </c>
      <c r="Q15" s="106" t="s">
        <v>102</v>
      </c>
      <c r="R15" s="106" t="s">
        <v>103</v>
      </c>
      <c r="S15" s="96" t="s">
        <v>57</v>
      </c>
      <c r="T15" s="107"/>
      <c r="U15" s="96" t="s">
        <v>58</v>
      </c>
      <c r="V15" s="106"/>
      <c r="W15" s="108"/>
      <c r="X15" s="106" t="s">
        <v>104</v>
      </c>
      <c r="Y15" s="125"/>
      <c r="Z15" s="125">
        <f>Y15*3.8</f>
        <v>0</v>
      </c>
      <c r="AA15" s="126" t="e">
        <f>1-Y15/Z15</f>
        <v>#DIV/0!</v>
      </c>
      <c r="AB15" s="127"/>
      <c r="AC15" s="128"/>
      <c r="AD15" s="128"/>
      <c r="AE15" s="94"/>
      <c r="AF15" s="94"/>
      <c r="AG15" s="94"/>
      <c r="AH15" s="94"/>
      <c r="AI15" s="94"/>
      <c r="AJ15" s="94"/>
      <c r="AK15" s="94"/>
      <c r="AL15" s="94"/>
      <c r="AM15" s="94"/>
      <c r="AN15" s="56"/>
      <c r="AO15" s="56"/>
    </row>
    <row r="16" s="4" customFormat="1" ht="144" customHeight="1" spans="1:41">
      <c r="A16" s="93">
        <f t="shared" si="0"/>
        <v>13</v>
      </c>
      <c r="B16" s="98" t="s">
        <v>105</v>
      </c>
      <c r="C16" s="95" t="str" cm="1">
        <f t="array" ref="C16">_xlfn.TEXTJOIN(CHAR(10),TRUE,IF(商品编码表!C$4:C$9993=B16,商品编码表!K$4:K$9993&amp;"-"&amp;商品编码表!J$4:J$9993&amp;"-"&amp;商品编码表!D$4:D$9993,""))</f>
        <v>黑色-S-H5A45345410S
黑色-M-H5A45345410M
黑色-L-H5A45345410L</v>
      </c>
      <c r="D16" s="94" t="str">
        <f>_xlfn.DISPIMG("ID_FA72EAE63FAC449A9B6ABDECACF3B452",1)</f>
        <v>=DISPIMG("ID_FA72EAE63FAC449A9B6ABDECACF3B452",1)</v>
      </c>
      <c r="E16" s="96" t="str">
        <f>_xlfn.XLOOKUP(B16,商品编码表!C:C,商品编码表!H:H)</f>
        <v>风衣</v>
      </c>
      <c r="F16" s="96" t="str">
        <f>_xlfn.XLOOKUP(B16,商品编码表!C:C,商品编码表!I:I)</f>
        <v>女式风衣</v>
      </c>
      <c r="G16" s="96" t="s">
        <v>53</v>
      </c>
      <c r="H16" s="97"/>
      <c r="I16" s="96" t="s">
        <v>54</v>
      </c>
      <c r="J16" s="96" t="str">
        <f>IFERROR(_xlfn.XLOOKUP(B16,商品编码表!C:C,商品编码表!B:B),"")</f>
        <v>秋四波</v>
      </c>
      <c r="K16" s="102">
        <v>45912</v>
      </c>
      <c r="L16" s="96"/>
      <c r="M16" s="94"/>
      <c r="N16" s="94">
        <f>LEN(O16)-(LEN(_xlfn.TEXTJOIN(,,,_wpsfn.REGEXP(O16,"[一-龟]+"))))+1</f>
        <v>1</v>
      </c>
      <c r="O16" s="96" t="str" cm="1">
        <f t="array" ref="O16">_xlfn.TEXTJOIN("/",,_xlfn.UNIQUE(_xlfn._xlws.FILTER(商品编码表!K:K,商品编码表!C:C=B16)))</f>
        <v>黑色</v>
      </c>
      <c r="P16" s="96" t="str" cm="1">
        <f t="array" ref="P16">_xlfn.TEXTJOIN(";",,_xlfn.UNIQUE(_xlfn._xlws.FILTER(商品编码表!J:J,商品编码表!C:C=B16)))</f>
        <v>S;M;L</v>
      </c>
      <c r="Q16" s="106" t="s">
        <v>106</v>
      </c>
      <c r="R16" s="106" t="s">
        <v>107</v>
      </c>
      <c r="S16" s="96" t="s">
        <v>108</v>
      </c>
      <c r="T16" s="107"/>
      <c r="U16" s="96" t="s">
        <v>58</v>
      </c>
      <c r="V16" s="106"/>
      <c r="W16" s="108"/>
      <c r="X16" s="106" t="s">
        <v>109</v>
      </c>
      <c r="Y16" s="125"/>
      <c r="Z16" s="125">
        <f>Y16*3.8</f>
        <v>0</v>
      </c>
      <c r="AA16" s="126" t="e">
        <f>1-Y16/Z16</f>
        <v>#DIV/0!</v>
      </c>
      <c r="AB16" s="127"/>
      <c r="AC16" s="128"/>
      <c r="AD16" s="128"/>
      <c r="AE16" s="94"/>
      <c r="AF16" s="94"/>
      <c r="AG16" s="94"/>
      <c r="AH16" s="94"/>
      <c r="AI16" s="94"/>
      <c r="AJ16" s="94"/>
      <c r="AK16" s="94"/>
      <c r="AL16" s="94"/>
      <c r="AM16" s="94"/>
      <c r="AN16" s="56"/>
      <c r="AO16" s="56"/>
    </row>
    <row r="17" s="4" customFormat="1" ht="144" customHeight="1" spans="1:41">
      <c r="A17" s="93">
        <f t="shared" si="0"/>
        <v>14</v>
      </c>
      <c r="B17" s="94" t="s">
        <v>110</v>
      </c>
      <c r="C17" s="95" t="str" cm="1">
        <f t="array" ref="C17">_xlfn.TEXTJOIN(CHAR(10),TRUE,IF(商品编码表!C$4:C$9993=B17,商品编码表!K$4:K$9993&amp;"-"&amp;商品编码表!J$4:J$9993&amp;"-"&amp;商品编码表!D$4:D$9993,""))</f>
        <v>黑色-S-H5A12354010S
黑色-M-H5A12354010M
黑色-L-H5A12354010L
黑色-均码-H5A12354010F
白色-S-H5A12354012S
白色-M-H5A12354012M
白色-L-H5A12354012L
白色-均码-H5A12354012F
咖色-S-H5A12354080S
咖色-M-H5A12354080M
咖色-L-H5A12354080L
咖色-均码-H5A12354080F</v>
      </c>
      <c r="D17" s="94" t="str">
        <f>_xlfn.DISPIMG("ID_1CAAF39C78CE4A298DB1ED8EBB41FF8E",1)</f>
        <v>=DISPIMG("ID_1CAAF39C78CE4A298DB1ED8EBB41FF8E",1)</v>
      </c>
      <c r="E17" s="96" t="str">
        <f>_xlfn.XLOOKUP(B17,商品编码表!C:C,商品编码表!H:H)</f>
        <v>长袖T恤</v>
      </c>
      <c r="F17" s="96" t="str">
        <f>_xlfn.XLOOKUP(B17,商品编码表!C:C,商品编码表!I:I)</f>
        <v>女式T恤</v>
      </c>
      <c r="G17" s="96"/>
      <c r="H17" s="97"/>
      <c r="I17" s="96" t="s">
        <v>111</v>
      </c>
      <c r="J17" s="96" t="str">
        <f>IFERROR(_xlfn.XLOOKUP(B17,商品编码表!C:C,商品编码表!B:B),"")</f>
        <v>秋四波</v>
      </c>
      <c r="K17" s="102">
        <v>45912</v>
      </c>
      <c r="L17" s="96"/>
      <c r="M17" s="94"/>
      <c r="N17" s="94">
        <f>LEN(O17)-(LEN(_xlfn.TEXTJOIN(,,,_wpsfn.REGEXP(O17,"[一-龟]+"))))+1</f>
        <v>3</v>
      </c>
      <c r="O17" s="96" t="str" cm="1">
        <f t="array" ref="O17">_xlfn.TEXTJOIN("/",,_xlfn.UNIQUE(_xlfn._xlws.FILTER(商品编码表!K:K,商品编码表!C:C=B17)))</f>
        <v>黑色/白色/咖色</v>
      </c>
      <c r="P17" s="96" t="str" cm="1">
        <f t="array" ref="P17">_xlfn.TEXTJOIN(";",,_xlfn.UNIQUE(_xlfn._xlws.FILTER(商品编码表!J:J,商品编码表!C:C=B17)))</f>
        <v>S;M;L;均码</v>
      </c>
      <c r="Q17" s="106" t="s">
        <v>112</v>
      </c>
      <c r="R17" s="106" t="s">
        <v>113</v>
      </c>
      <c r="S17" s="96" t="s">
        <v>114</v>
      </c>
      <c r="T17" s="107"/>
      <c r="U17" s="96" t="s">
        <v>58</v>
      </c>
      <c r="V17" s="106"/>
      <c r="W17" s="108"/>
      <c r="X17" s="106" t="s">
        <v>115</v>
      </c>
      <c r="Y17" s="125"/>
      <c r="Z17" s="125">
        <f>Y17*3.8</f>
        <v>0</v>
      </c>
      <c r="AA17" s="126" t="e">
        <f>1-Y17/Z17</f>
        <v>#DIV/0!</v>
      </c>
      <c r="AB17" s="127"/>
      <c r="AC17" s="128"/>
      <c r="AD17" s="128"/>
      <c r="AE17" s="94"/>
      <c r="AF17" s="94"/>
      <c r="AG17" s="94"/>
      <c r="AH17" s="94"/>
      <c r="AI17" s="94"/>
      <c r="AJ17" s="94"/>
      <c r="AK17" s="94"/>
      <c r="AL17" s="94"/>
      <c r="AM17" s="94"/>
      <c r="AN17" s="56"/>
      <c r="AO17" s="56"/>
    </row>
    <row r="18" s="4" customFormat="1" ht="144" customHeight="1" spans="1:41">
      <c r="A18" s="93">
        <f t="shared" si="0"/>
        <v>15</v>
      </c>
      <c r="B18" s="94" t="s">
        <v>116</v>
      </c>
      <c r="C18" s="95" t="str" cm="1">
        <f t="array" ref="C18">_xlfn.TEXTJOIN(CHAR(10),TRUE,IF(商品编码表!C$4:C$9993=B18,商品编码表!K$4:K$9993&amp;"-"&amp;商品编码表!J$4:J$9993&amp;"-"&amp;商品编码表!D$4:D$9993,""))</f>
        <v>黑色-S-H5A12354310S
黑色-M-H5A12354310M
黑色-L-H5A12354310L
黑色-均码-H5A12354310F
白色-S-H5A12354312S
白色-M-H5A12354312M
白色-L-H5A12354312L
白色-均码-H5A12354312F
灰色-S-H5A12354315S
灰色-M-H5A12354315M
灰色-L-H5A12354315L
灰色-均码-H5A12354315F</v>
      </c>
      <c r="D18" s="94" t="str">
        <f>_xlfn.DISPIMG("ID_5D7B38E7C3534F0890BC7BEB2A378B8F",1)</f>
        <v>=DISPIMG("ID_5D7B38E7C3534F0890BC7BEB2A378B8F",1)</v>
      </c>
      <c r="E18" s="96" t="str">
        <f>_xlfn.XLOOKUP(B18,商品编码表!C:C,商品编码表!H:H)</f>
        <v>长袖T恤</v>
      </c>
      <c r="F18" s="96" t="str">
        <f>_xlfn.XLOOKUP(B18,商品编码表!C:C,商品编码表!I:I)</f>
        <v>女式T恤</v>
      </c>
      <c r="G18" s="96"/>
      <c r="H18" s="97"/>
      <c r="I18" s="96" t="s">
        <v>111</v>
      </c>
      <c r="J18" s="96" t="str">
        <f>IFERROR(_xlfn.XLOOKUP(B18,商品编码表!C:C,商品编码表!B:B),"")</f>
        <v>秋四波</v>
      </c>
      <c r="K18" s="102">
        <v>45912</v>
      </c>
      <c r="L18" s="96"/>
      <c r="M18" s="94"/>
      <c r="N18" s="94">
        <f>LEN(O18)-(LEN(_xlfn.TEXTJOIN(,,,_wpsfn.REGEXP(O18,"[一-龟]+"))))+1</f>
        <v>3</v>
      </c>
      <c r="O18" s="96" t="str" cm="1">
        <f t="array" ref="O18">_xlfn.TEXTJOIN("/",,_xlfn.UNIQUE(_xlfn._xlws.FILTER(商品编码表!K:K,商品编码表!C:C=B18)))</f>
        <v>黑色/白色/灰色</v>
      </c>
      <c r="P18" s="96" t="str" cm="1">
        <f t="array" ref="P18">_xlfn.TEXTJOIN(";",,_xlfn.UNIQUE(_xlfn._xlws.FILTER(商品编码表!J:J,商品编码表!C:C=B18)))</f>
        <v>S;M;L;均码</v>
      </c>
      <c r="Q18" s="106" t="s">
        <v>112</v>
      </c>
      <c r="R18" s="106" t="s">
        <v>117</v>
      </c>
      <c r="S18" s="96" t="s">
        <v>89</v>
      </c>
      <c r="T18" s="107"/>
      <c r="U18" s="96" t="s">
        <v>58</v>
      </c>
      <c r="V18" s="106"/>
      <c r="W18" s="108"/>
      <c r="X18" s="106" t="s">
        <v>118</v>
      </c>
      <c r="Y18" s="125"/>
      <c r="Z18" s="125">
        <f>Y18*3.8</f>
        <v>0</v>
      </c>
      <c r="AA18" s="126" t="e">
        <f>1-Y18/Z18</f>
        <v>#DIV/0!</v>
      </c>
      <c r="AB18" s="127"/>
      <c r="AC18" s="128"/>
      <c r="AD18" s="128"/>
      <c r="AE18" s="94"/>
      <c r="AF18" s="94"/>
      <c r="AG18" s="94"/>
      <c r="AH18" s="94"/>
      <c r="AI18" s="94"/>
      <c r="AJ18" s="94"/>
      <c r="AK18" s="94"/>
      <c r="AL18" s="94"/>
      <c r="AM18" s="94"/>
      <c r="AN18" s="56"/>
      <c r="AO18" s="56"/>
    </row>
    <row r="19" s="4" customFormat="1" ht="144" customHeight="1" spans="1:41">
      <c r="A19" s="93">
        <f t="shared" si="0"/>
        <v>16</v>
      </c>
      <c r="B19" s="94" t="s">
        <v>119</v>
      </c>
      <c r="C19" s="95" t="str" cm="1">
        <f t="array" ref="C19">_xlfn.TEXTJOIN(CHAR(10),TRUE,IF(商品编码表!C$4:C$9993=B19,商品编码表!K$4:K$9993&amp;"-"&amp;商品编码表!J$4:J$9993&amp;"-"&amp;商品编码表!D$4:D$9993,""))</f>
        <v>黑色-S-H5A12354110S
黑色-M-H5A12354110M
黑色-L-H5A12354110L
黑色-均码-H5A12354110F
白色-S-H5A12354112S
白色-M-H5A12354112M
白色-L-H5A12354112L
白色-均码-H5A12354112F</v>
      </c>
      <c r="D19" s="94" t="str">
        <f>_xlfn.DISPIMG("ID_0A96965945B04CC1B0DD8EDBFCB0306D",1)</f>
        <v>=DISPIMG("ID_0A96965945B04CC1B0DD8EDBFCB0306D",1)</v>
      </c>
      <c r="E19" s="96" t="str">
        <f>_xlfn.XLOOKUP(B19,商品编码表!C:C,商品编码表!H:H)</f>
        <v>长袖T恤</v>
      </c>
      <c r="F19" s="96" t="str">
        <f>_xlfn.XLOOKUP(B19,商品编码表!C:C,商品编码表!I:I)</f>
        <v>女式T恤</v>
      </c>
      <c r="G19" s="96"/>
      <c r="H19" s="97"/>
      <c r="I19" s="96" t="s">
        <v>120</v>
      </c>
      <c r="J19" s="96" t="str">
        <f>IFERROR(_xlfn.XLOOKUP(B19,商品编码表!C:C,商品编码表!B:B),"")</f>
        <v>秋四波</v>
      </c>
      <c r="K19" s="102">
        <v>45912</v>
      </c>
      <c r="L19" s="96"/>
      <c r="M19" s="94"/>
      <c r="N19" s="94">
        <f>LEN(O19)-(LEN(_xlfn.TEXTJOIN(,,,_wpsfn.REGEXP(O19,"[一-龟]+"))))+1</f>
        <v>2</v>
      </c>
      <c r="O19" s="96" t="str" cm="1">
        <f t="array" ref="O19">_xlfn.TEXTJOIN("/",,_xlfn.UNIQUE(_xlfn._xlws.FILTER(商品编码表!K:K,商品编码表!C:C=B19)))</f>
        <v>黑色/白色</v>
      </c>
      <c r="P19" s="96" t="str" cm="1">
        <f t="array" ref="P19">_xlfn.TEXTJOIN(";",,_xlfn.UNIQUE(_xlfn._xlws.FILTER(商品编码表!J:J,商品编码表!C:C=B19)))</f>
        <v>S;M;L;均码</v>
      </c>
      <c r="Q19" s="106" t="s">
        <v>112</v>
      </c>
      <c r="R19" s="106" t="s">
        <v>121</v>
      </c>
      <c r="S19" s="96" t="s">
        <v>89</v>
      </c>
      <c r="T19" s="107"/>
      <c r="U19" s="96" t="s">
        <v>58</v>
      </c>
      <c r="V19" s="106"/>
      <c r="W19" s="108"/>
      <c r="X19" s="106" t="s">
        <v>122</v>
      </c>
      <c r="Y19" s="125"/>
      <c r="Z19" s="125">
        <f>Y19*3.8</f>
        <v>0</v>
      </c>
      <c r="AA19" s="126" t="e">
        <f>1-Y19/Z19</f>
        <v>#DIV/0!</v>
      </c>
      <c r="AB19" s="127"/>
      <c r="AC19" s="128"/>
      <c r="AD19" s="128"/>
      <c r="AE19" s="94"/>
      <c r="AF19" s="94"/>
      <c r="AG19" s="94"/>
      <c r="AH19" s="94"/>
      <c r="AI19" s="94"/>
      <c r="AJ19" s="94"/>
      <c r="AK19" s="94"/>
      <c r="AL19" s="94"/>
      <c r="AM19" s="94"/>
      <c r="AN19" s="56"/>
      <c r="AO19" s="56"/>
    </row>
    <row r="20" s="4" customFormat="1" ht="144" customHeight="1" spans="1:41">
      <c r="A20" s="93">
        <f t="shared" si="0"/>
        <v>17</v>
      </c>
      <c r="B20" s="94" t="s">
        <v>123</v>
      </c>
      <c r="C20" s="95" t="str" cm="1">
        <f t="array" ref="C20">_xlfn.TEXTJOIN(CHAR(10),TRUE,IF(商品编码表!C$4:C$9993=B20,商品编码表!K$4:K$9993&amp;"-"&amp;商品编码表!J$4:J$9993&amp;"-"&amp;商品编码表!D$4:D$9993,""))</f>
        <v>白色-S-H5A17354212S
白色-M-H5A17354212M
白色-L-H5A17354212L
白色-均码-H5A17354212F
驼色-S-H5A17354274S
驼色-M-H5A17354274M
驼色-L-H5A17354274L
驼色-均码-H5A17354274F
黑色-S-H5A17354210S
黑色-M-H5A17354210M
黑色-L-H5A17354210L
黑色-均码-H5A17354210F</v>
      </c>
      <c r="D20" s="94" t="str">
        <f>_xlfn.DISPIMG("ID_AD240BD28EA84BD9AEC3075DEA4C2214",1)</f>
        <v>=DISPIMG("ID_AD240BD28EA84BD9AEC3075DEA4C2214",1)</v>
      </c>
      <c r="E20" s="96" t="str">
        <f>_xlfn.XLOOKUP(B20,商品编码表!C:C,商品编码表!H:H)</f>
        <v>针织衫</v>
      </c>
      <c r="F20" s="96" t="str">
        <f>_xlfn.XLOOKUP(B20,商品编码表!C:C,商品编码表!I:I)</f>
        <v>女式针织衫</v>
      </c>
      <c r="G20" s="96"/>
      <c r="H20" s="97"/>
      <c r="I20" s="96" t="s">
        <v>120</v>
      </c>
      <c r="J20" s="96" t="str">
        <f>IFERROR(_xlfn.XLOOKUP(B20,商品编码表!C:C,商品编码表!B:B),"")</f>
        <v>秋四波</v>
      </c>
      <c r="K20" s="102">
        <v>45912</v>
      </c>
      <c r="L20" s="96"/>
      <c r="M20" s="94"/>
      <c r="N20" s="94">
        <f>LEN(O20)-(LEN(_xlfn.TEXTJOIN(,,,_wpsfn.REGEXP(O20,"[一-龟]+"))))+1</f>
        <v>3</v>
      </c>
      <c r="O20" s="96" t="str" cm="1">
        <f t="array" ref="O20">_xlfn.TEXTJOIN("/",,_xlfn.UNIQUE(_xlfn._xlws.FILTER(商品编码表!K:K,商品编码表!C:C=B20)))</f>
        <v>白色/驼色/黑色</v>
      </c>
      <c r="P20" s="96" t="str" cm="1">
        <f t="array" ref="P20">_xlfn.TEXTJOIN(";",,_xlfn.UNIQUE(_xlfn._xlws.FILTER(商品编码表!J:J,商品编码表!C:C=B20)))</f>
        <v>S;M;L;均码</v>
      </c>
      <c r="Q20" s="106" t="s">
        <v>124</v>
      </c>
      <c r="R20" s="106" t="s">
        <v>125</v>
      </c>
      <c r="S20" s="96" t="s">
        <v>89</v>
      </c>
      <c r="T20" s="107"/>
      <c r="U20" s="96" t="s">
        <v>58</v>
      </c>
      <c r="V20" s="106"/>
      <c r="W20" s="108"/>
      <c r="X20" s="106" t="s">
        <v>126</v>
      </c>
      <c r="Y20" s="125"/>
      <c r="Z20" s="125">
        <f>Y20*3.8</f>
        <v>0</v>
      </c>
      <c r="AA20" s="126" t="e">
        <f>1-Y20/Z20</f>
        <v>#DIV/0!</v>
      </c>
      <c r="AB20" s="127"/>
      <c r="AC20" s="128"/>
      <c r="AD20" s="128"/>
      <c r="AE20" s="94"/>
      <c r="AF20" s="94"/>
      <c r="AG20" s="94"/>
      <c r="AH20" s="94"/>
      <c r="AI20" s="94"/>
      <c r="AJ20" s="94"/>
      <c r="AK20" s="94"/>
      <c r="AL20" s="94"/>
      <c r="AM20" s="94"/>
      <c r="AN20" s="56"/>
      <c r="AO20" s="56"/>
    </row>
    <row r="21" s="4" customFormat="1" ht="144" customHeight="1" spans="1:41">
      <c r="A21" s="93">
        <f t="shared" si="0"/>
        <v>18</v>
      </c>
      <c r="B21" s="94" t="s">
        <v>127</v>
      </c>
      <c r="C21" s="95" t="str" cm="1">
        <f t="array" ref="C21">_xlfn.TEXTJOIN(CHAR(10),TRUE,IF(商品编码表!C$4:C$9993=B21,商品编码表!K$4:K$9993&amp;"-"&amp;商品编码表!J$4:J$9993&amp;"-"&amp;商品编码表!D$4:D$9993,""))</f>
        <v>白色-S-H5A12354412S
白色-M-H5A12354412M
白色-L-H5A12354412L
白色-均码-H5A12354412F</v>
      </c>
      <c r="D21" s="94" t="str">
        <f>_xlfn.DISPIMG("ID_610E1248C97740D0874894DD0F58AA28",1)</f>
        <v>=DISPIMG("ID_610E1248C97740D0874894DD0F58AA28",1)</v>
      </c>
      <c r="E21" s="96" t="str">
        <f>_xlfn.XLOOKUP(B21,商品编码表!C:C,商品编码表!H:H)</f>
        <v>长袖T恤</v>
      </c>
      <c r="F21" s="96" t="str">
        <f>_xlfn.XLOOKUP(B21,商品编码表!C:C,商品编码表!I:I)</f>
        <v>女式T恤</v>
      </c>
      <c r="G21" s="96"/>
      <c r="H21" s="97"/>
      <c r="I21" s="96" t="s">
        <v>120</v>
      </c>
      <c r="J21" s="96" t="str">
        <f>IFERROR(_xlfn.XLOOKUP(B21,商品编码表!C:C,商品编码表!B:B),"")</f>
        <v>秋四波</v>
      </c>
      <c r="K21" s="102">
        <v>45912</v>
      </c>
      <c r="L21" s="96"/>
      <c r="M21" s="94"/>
      <c r="N21" s="94">
        <f>LEN(O21)-(LEN(_xlfn.TEXTJOIN(,,,_wpsfn.REGEXP(O21,"[一-龟]+"))))+1</f>
        <v>1</v>
      </c>
      <c r="O21" s="96" t="str" cm="1">
        <f t="array" ref="O21">_xlfn.TEXTJOIN("/",,_xlfn.UNIQUE(_xlfn._xlws.FILTER(商品编码表!K:K,商品编码表!C:C=B21)))</f>
        <v>白色</v>
      </c>
      <c r="P21" s="96" t="str" cm="1">
        <f t="array" ref="P21">_xlfn.TEXTJOIN(";",,_xlfn.UNIQUE(_xlfn._xlws.FILTER(商品编码表!J:J,商品编码表!C:C=B21)))</f>
        <v>S;M;L;均码</v>
      </c>
      <c r="Q21" s="106" t="s">
        <v>128</v>
      </c>
      <c r="R21" s="106" t="s">
        <v>129</v>
      </c>
      <c r="S21" s="96" t="s">
        <v>89</v>
      </c>
      <c r="T21" s="107"/>
      <c r="U21" s="96" t="s">
        <v>58</v>
      </c>
      <c r="V21" s="106"/>
      <c r="W21" s="108"/>
      <c r="X21" s="106" t="s">
        <v>130</v>
      </c>
      <c r="Y21" s="125"/>
      <c r="Z21" s="125">
        <f>Y21*3.8</f>
        <v>0</v>
      </c>
      <c r="AA21" s="126" t="e">
        <f>1-Y21/Z21</f>
        <v>#DIV/0!</v>
      </c>
      <c r="AB21" s="127"/>
      <c r="AC21" s="128"/>
      <c r="AD21" s="128"/>
      <c r="AE21" s="94"/>
      <c r="AF21" s="94"/>
      <c r="AG21" s="94"/>
      <c r="AH21" s="94"/>
      <c r="AI21" s="94"/>
      <c r="AJ21" s="94"/>
      <c r="AK21" s="94"/>
      <c r="AL21" s="94"/>
      <c r="AM21" s="94"/>
      <c r="AN21" s="56"/>
      <c r="AO21" s="56"/>
    </row>
    <row r="22" s="4" customFormat="1" ht="144" customHeight="1" spans="1:41">
      <c r="A22" s="93">
        <f t="shared" si="0"/>
        <v>19</v>
      </c>
      <c r="B22" s="94" t="s">
        <v>131</v>
      </c>
      <c r="C22" s="95" t="str" cm="1">
        <f t="array" ref="C22">_xlfn.TEXTJOIN(CHAR(10),TRUE,IF(商品编码表!C$4:C$9993=B22,商品编码表!K$4:K$9993&amp;"-"&amp;商品编码表!J$4:J$9993&amp;"-"&amp;商品编码表!D$4:D$9993,""))</f>
        <v>黑色-S-H5A11348110S
黑色-M-H5A11348110M
黑色-L-H5A11348110L
黑色-XL-H5A11348110XL</v>
      </c>
      <c r="D22" s="94" t="str">
        <f>_xlfn.DISPIMG("ID_801934E52D394A60A0FF45128EF3DD4B",1)</f>
        <v>=DISPIMG("ID_801934E52D394A60A0FF45128EF3DD4B",1)</v>
      </c>
      <c r="E22" s="96" t="str">
        <f>_xlfn.XLOOKUP(B22,商品编码表!C:C,商品编码表!H:H)</f>
        <v>衬衣</v>
      </c>
      <c r="F22" s="96" t="str">
        <f>_xlfn.XLOOKUP(B22,商品编码表!C:C,商品编码表!I:I)</f>
        <v>女式衬衫</v>
      </c>
      <c r="G22" s="96"/>
      <c r="H22" s="97"/>
      <c r="I22" s="96" t="s">
        <v>111</v>
      </c>
      <c r="J22" s="96" t="str">
        <f>IFERROR(_xlfn.XLOOKUP(B22,商品编码表!C:C,商品编码表!B:B),"")</f>
        <v>秋四波</v>
      </c>
      <c r="K22" s="102">
        <v>45912</v>
      </c>
      <c r="L22" s="96"/>
      <c r="M22" s="94"/>
      <c r="N22" s="94">
        <f>LEN(O22)-(LEN(_xlfn.TEXTJOIN(,,,_wpsfn.REGEXP(O22,"[一-龟]+"))))+1</f>
        <v>1</v>
      </c>
      <c r="O22" s="96" t="str" cm="1">
        <f t="array" ref="O22">_xlfn.TEXTJOIN("/",,_xlfn.UNIQUE(_xlfn._xlws.FILTER(商品编码表!K:K,商品编码表!C:C=B22)))</f>
        <v>黑色</v>
      </c>
      <c r="P22" s="96" t="str" cm="1">
        <f t="array" ref="P22">_xlfn.TEXTJOIN(";",,_xlfn.UNIQUE(_xlfn._xlws.FILTER(商品编码表!J:J,商品编码表!C:C=B22)))</f>
        <v>S;M;L;XL</v>
      </c>
      <c r="Q22" s="106" t="s">
        <v>132</v>
      </c>
      <c r="R22" s="106" t="s">
        <v>133</v>
      </c>
      <c r="S22" s="96" t="s">
        <v>134</v>
      </c>
      <c r="T22" s="107"/>
      <c r="U22" s="96" t="s">
        <v>58</v>
      </c>
      <c r="V22" s="106"/>
      <c r="W22" s="108"/>
      <c r="X22" s="106" t="s">
        <v>135</v>
      </c>
      <c r="Y22" s="125"/>
      <c r="Z22" s="125">
        <f>Y22*3.8</f>
        <v>0</v>
      </c>
      <c r="AA22" s="126" t="e">
        <f>1-Y22/Z22</f>
        <v>#DIV/0!</v>
      </c>
      <c r="AB22" s="127"/>
      <c r="AC22" s="128"/>
      <c r="AD22" s="128"/>
      <c r="AE22" s="94"/>
      <c r="AF22" s="94"/>
      <c r="AG22" s="94"/>
      <c r="AH22" s="94"/>
      <c r="AI22" s="94"/>
      <c r="AJ22" s="94"/>
      <c r="AK22" s="94"/>
      <c r="AL22" s="94"/>
      <c r="AM22" s="94"/>
      <c r="AN22" s="56"/>
      <c r="AO22" s="56"/>
    </row>
    <row r="23" s="4" customFormat="1" ht="144" customHeight="1" spans="1:41">
      <c r="A23" s="93">
        <f t="shared" si="0"/>
        <v>20</v>
      </c>
      <c r="B23" s="94" t="s">
        <v>136</v>
      </c>
      <c r="C23" s="95" t="str" cm="1">
        <f t="array" ref="C23">_xlfn.TEXTJOIN(CHAR(10),TRUE,IF(商品编码表!C$4:C$9993=B23,商品编码表!K$4:K$9993&amp;"-"&amp;商品编码表!J$4:J$9993&amp;"-"&amp;商品编码表!D$4:D$9993,""))</f>
        <v>深蓝色-S-H5A22347741S
深蓝色-M-H5A22347741M
深蓝色-L-H5A22347741L
深蓝色-XL-H5A22347741XL</v>
      </c>
      <c r="D23" s="94" t="str">
        <f>_xlfn.DISPIMG("ID_A4911E2862084BC299AB46BAD7AB1F49",1)</f>
        <v>=DISPIMG("ID_A4911E2862084BC299AB46BAD7AB1F49",1)</v>
      </c>
      <c r="E23" s="96" t="str">
        <f>_xlfn.XLOOKUP(B23,商品编码表!C:C,商品编码表!H:H)</f>
        <v>半身裙</v>
      </c>
      <c r="F23" s="96" t="str">
        <f>_xlfn.XLOOKUP(B23,商品编码表!C:C,商品编码表!I:I)</f>
        <v>半截裙</v>
      </c>
      <c r="G23" s="96"/>
      <c r="H23" s="97"/>
      <c r="I23" s="96" t="s">
        <v>111</v>
      </c>
      <c r="J23" s="96" t="str">
        <f>IFERROR(_xlfn.XLOOKUP(B23,商品编码表!C:C,商品编码表!B:B),"")</f>
        <v>秋四波</v>
      </c>
      <c r="K23" s="102">
        <v>45912</v>
      </c>
      <c r="L23" s="96"/>
      <c r="M23" s="94"/>
      <c r="N23" s="94">
        <f>LEN(O23)-(LEN(_xlfn.TEXTJOIN(,,,_wpsfn.REGEXP(O23,"[一-龟]+"))))+1</f>
        <v>1</v>
      </c>
      <c r="O23" s="96" t="str" cm="1">
        <f t="array" ref="O23">_xlfn.TEXTJOIN("/",,_xlfn.UNIQUE(_xlfn._xlws.FILTER(商品编码表!K:K,商品编码表!C:C=B23)))</f>
        <v>深蓝色</v>
      </c>
      <c r="P23" s="96" t="str" cm="1">
        <f t="array" ref="P23">_xlfn.TEXTJOIN(";",,_xlfn.UNIQUE(_xlfn._xlws.FILTER(商品编码表!J:J,商品编码表!C:C=B23)))</f>
        <v>S;M;L;XL</v>
      </c>
      <c r="Q23" s="106" t="s">
        <v>137</v>
      </c>
      <c r="R23" s="106" t="s">
        <v>138</v>
      </c>
      <c r="S23" s="96" t="s">
        <v>139</v>
      </c>
      <c r="T23" s="107"/>
      <c r="U23" s="96" t="s">
        <v>58</v>
      </c>
      <c r="V23" s="106"/>
      <c r="W23" s="108"/>
      <c r="X23" s="106" t="s">
        <v>140</v>
      </c>
      <c r="Y23" s="125"/>
      <c r="Z23" s="125">
        <f>Y23*3.8</f>
        <v>0</v>
      </c>
      <c r="AA23" s="126" t="e">
        <f>1-Y23/Z23</f>
        <v>#DIV/0!</v>
      </c>
      <c r="AB23" s="127"/>
      <c r="AC23" s="128"/>
      <c r="AD23" s="128"/>
      <c r="AE23" s="94"/>
      <c r="AF23" s="94"/>
      <c r="AG23" s="94"/>
      <c r="AH23" s="94"/>
      <c r="AI23" s="94"/>
      <c r="AJ23" s="94"/>
      <c r="AK23" s="94"/>
      <c r="AL23" s="94"/>
      <c r="AM23" s="94"/>
      <c r="AN23" s="56"/>
      <c r="AO23" s="56"/>
    </row>
    <row r="24" s="4" customFormat="1" ht="144" customHeight="1" spans="1:41">
      <c r="A24" s="93">
        <f t="shared" si="0"/>
        <v>21</v>
      </c>
      <c r="B24" s="94" t="s">
        <v>141</v>
      </c>
      <c r="C24" s="95" t="str" cm="1">
        <f t="array" ref="C24">_xlfn.TEXTJOIN(CHAR(10),TRUE,IF(商品编码表!C$4:C$9993=B24,商品编码表!K$4:K$9993&amp;"-"&amp;商品编码表!J$4:J$9993&amp;"-"&amp;商品编码表!D$4:D$9993,""))</f>
        <v>白色-S-H5A15347912S
白色-M-H5A15347912M
白色-L-H5A15347912L
白色-均码-H5A15347912F
黄色-S-H5A15347920S
黄色-M-H5A15347920M
黄色-L-H5A15347920L
黄色-均码-H5A15347920F</v>
      </c>
      <c r="D24" s="94" t="str">
        <f>_xlfn.DISPIMG("ID_AB692DB82D714805A301DB0C0C34E7B2",1)</f>
        <v>=DISPIMG("ID_AB692DB82D714805A301DB0C0C34E7B2",1)</v>
      </c>
      <c r="E24" s="96" t="str">
        <f>_xlfn.XLOOKUP(B24,商品编码表!C:C,商品编码表!H:H)</f>
        <v>毛衣</v>
      </c>
      <c r="F24" s="96" t="str">
        <f>_xlfn.XLOOKUP(B24,商品编码表!C:C,商品编码表!I:I)</f>
        <v>女式毛衣</v>
      </c>
      <c r="G24" s="96"/>
      <c r="H24" s="97"/>
      <c r="I24" s="96" t="s">
        <v>111</v>
      </c>
      <c r="J24" s="96" t="str">
        <f>IFERROR(_xlfn.XLOOKUP(B24,商品编码表!C:C,商品编码表!B:B),"")</f>
        <v>秋四波</v>
      </c>
      <c r="K24" s="102">
        <v>45912</v>
      </c>
      <c r="L24" s="96"/>
      <c r="M24" s="94"/>
      <c r="N24" s="94">
        <f>LEN(O24)-(LEN(_xlfn.TEXTJOIN(,,,_wpsfn.REGEXP(O24,"[一-龟]+"))))+1</f>
        <v>2</v>
      </c>
      <c r="O24" s="96" t="str" cm="1">
        <f t="array" ref="O24">_xlfn.TEXTJOIN("/",,_xlfn.UNIQUE(_xlfn._xlws.FILTER(商品编码表!K:K,商品编码表!C:C=B24)))</f>
        <v>白色/黄色</v>
      </c>
      <c r="P24" s="96" t="str" cm="1">
        <f t="array" ref="P24">_xlfn.TEXTJOIN(";",,_xlfn.UNIQUE(_xlfn._xlws.FILTER(商品编码表!J:J,商品编码表!C:C=B24)))</f>
        <v>S;M;L;均码</v>
      </c>
      <c r="Q24" s="106" t="s">
        <v>142</v>
      </c>
      <c r="R24" s="106" t="s">
        <v>143</v>
      </c>
      <c r="S24" s="96" t="s">
        <v>89</v>
      </c>
      <c r="T24" s="107"/>
      <c r="U24" s="96" t="s">
        <v>58</v>
      </c>
      <c r="V24" s="106"/>
      <c r="W24" s="108"/>
      <c r="X24" s="106" t="s">
        <v>144</v>
      </c>
      <c r="Y24" s="125"/>
      <c r="Z24" s="125">
        <f>Y24*3.8</f>
        <v>0</v>
      </c>
      <c r="AA24" s="126" t="e">
        <f>1-Y24/Z24</f>
        <v>#DIV/0!</v>
      </c>
      <c r="AB24" s="127"/>
      <c r="AC24" s="128"/>
      <c r="AD24" s="128"/>
      <c r="AE24" s="94"/>
      <c r="AF24" s="94"/>
      <c r="AG24" s="94"/>
      <c r="AH24" s="94"/>
      <c r="AI24" s="94"/>
      <c r="AJ24" s="94"/>
      <c r="AK24" s="94"/>
      <c r="AL24" s="94"/>
      <c r="AM24" s="94"/>
      <c r="AN24" s="56"/>
      <c r="AO24" s="56"/>
    </row>
    <row r="25" s="4" customFormat="1" ht="144" customHeight="1" spans="1:41">
      <c r="A25" s="93">
        <f t="shared" si="0"/>
        <v>22</v>
      </c>
      <c r="B25" s="94" t="s">
        <v>145</v>
      </c>
      <c r="C25" s="95" t="str" cm="1">
        <f t="array" ref="C25">_xlfn.TEXTJOIN(CHAR(10),TRUE,IF(商品编码表!C$4:C$9993=B25,商品编码表!K$4:K$9993&amp;"-"&amp;商品编码表!J$4:J$9993&amp;"-"&amp;商品编码表!D$4:D$9993,""))</f>
        <v>黑金色-S-H5A12338407S
黑金色-M-H5A12338407M
黑金色-L-H5A12338407L
黑金色-XL-H5A12338407XL
黑银色-S-H5A12338401S
黑银色-M-H5A12338401M
黑银色-L-H5A12338401L
黑银色-XL-H5A12338401XL
杏色-S-H5A12338470S
杏色-M-H5A12338470M
杏色-L-H5A12338470L
杏色-XL-H5A12338470XL</v>
      </c>
      <c r="D25" s="94" t="str">
        <f>_xlfn.DISPIMG("ID_2BAA9B50AAA74503989163B2DB6482AB",1)</f>
        <v>=DISPIMG("ID_2BAA9B50AAA74503989163B2DB6482AB",1)</v>
      </c>
      <c r="E25" s="96" t="str">
        <f>_xlfn.XLOOKUP(B25,商品编码表!C:C,商品编码表!H:H)</f>
        <v>长袖T恤</v>
      </c>
      <c r="F25" s="96" t="str">
        <f>_xlfn.XLOOKUP(B25,商品编码表!C:C,商品编码表!I:I)</f>
        <v>女式T恤</v>
      </c>
      <c r="G25" s="96" t="s">
        <v>53</v>
      </c>
      <c r="H25" s="97"/>
      <c r="I25" s="96" t="s">
        <v>54</v>
      </c>
      <c r="J25" s="96" t="str">
        <f>IFERROR(_xlfn.XLOOKUP(B25,商品编码表!C:C,商品编码表!B:B),"")</f>
        <v>秋四波</v>
      </c>
      <c r="K25" s="102">
        <v>45919</v>
      </c>
      <c r="L25" s="96"/>
      <c r="M25" s="94"/>
      <c r="N25" s="94">
        <f>LEN(O25)-(LEN(_xlfn.TEXTJOIN(,,,_wpsfn.REGEXP(O25,"[一-龟]+"))))+1</f>
        <v>3</v>
      </c>
      <c r="O25" s="96" t="str" cm="1">
        <f t="array" ref="O25">_xlfn.TEXTJOIN("/",,_xlfn.UNIQUE(_xlfn._xlws.FILTER(商品编码表!K:K,商品编码表!C:C=B25)))</f>
        <v>黑金色/黑银色/杏色</v>
      </c>
      <c r="P25" s="96" t="str" cm="1">
        <f t="array" ref="P25">_xlfn.TEXTJOIN(";",,_xlfn.UNIQUE(_xlfn._xlws.FILTER(商品编码表!J:J,商品编码表!C:C=B25)))</f>
        <v>S;M;L;XL</v>
      </c>
      <c r="Q25" s="106" t="s">
        <v>121</v>
      </c>
      <c r="R25" s="106" t="s">
        <v>121</v>
      </c>
      <c r="S25" s="107"/>
      <c r="T25" s="107"/>
      <c r="U25" s="96"/>
      <c r="V25" s="106"/>
      <c r="W25" s="108"/>
      <c r="X25" s="110"/>
      <c r="Y25" s="125"/>
      <c r="Z25" s="125">
        <f>Y25*3.8</f>
        <v>0</v>
      </c>
      <c r="AA25" s="126" t="e">
        <f>1-Y25/Z25</f>
        <v>#DIV/0!</v>
      </c>
      <c r="AB25" s="127"/>
      <c r="AC25" s="128"/>
      <c r="AD25" s="128"/>
      <c r="AE25" s="94"/>
      <c r="AF25" s="94"/>
      <c r="AG25" s="94"/>
      <c r="AH25" s="94"/>
      <c r="AI25" s="94"/>
      <c r="AJ25" s="94"/>
      <c r="AK25" s="94"/>
      <c r="AL25" s="94"/>
      <c r="AM25" s="94"/>
      <c r="AN25" s="56"/>
      <c r="AO25" s="56"/>
    </row>
    <row r="26" s="4" customFormat="1" ht="144" customHeight="1" spans="1:41">
      <c r="A26" s="93">
        <f t="shared" si="0"/>
        <v>23</v>
      </c>
      <c r="B26" s="94" t="s">
        <v>146</v>
      </c>
      <c r="C26" s="95" t="str" cm="1">
        <f t="array" ref="C26">_xlfn.TEXTJOIN(CHAR(10),TRUE,IF(商品编码表!C$4:C$9993=B26,商品编码表!K$4:K$9993&amp;"-"&amp;商品编码表!J$4:J$9993&amp;"-"&amp;商品编码表!D$4:D$9993,""))</f>
        <v>蓝色-S-H5A41343740S
蓝色-M-H5A41343740M
蓝色-L-H5A41343740L
蓝色-XL-H5A41343740XL</v>
      </c>
      <c r="D26" s="94" t="str">
        <f>_xlfn.DISPIMG("ID_1BC8A375F33B4AD89DE00B0B001C20B1",1)</f>
        <v>=DISPIMG("ID_1BC8A375F33B4AD89DE00B0B001C20B1",1)</v>
      </c>
      <c r="E26" s="96" t="str">
        <f>_xlfn.XLOOKUP(B26,商品编码表!C:C,商品编码表!H:H)</f>
        <v>外套</v>
      </c>
      <c r="F26" s="96" t="str">
        <f>_xlfn.XLOOKUP(B26,商品编码表!C:C,商品编码表!I:I)</f>
        <v>女式外套</v>
      </c>
      <c r="G26" s="96" t="s">
        <v>53</v>
      </c>
      <c r="H26" s="97"/>
      <c r="I26" s="96" t="s">
        <v>54</v>
      </c>
      <c r="J26" s="96" t="str">
        <f>IFERROR(_xlfn.XLOOKUP(B26,商品编码表!C:C,商品编码表!B:B),"")</f>
        <v>秋四波</v>
      </c>
      <c r="K26" s="102">
        <v>45919</v>
      </c>
      <c r="L26" s="96"/>
      <c r="M26" s="94"/>
      <c r="N26" s="94">
        <f>LEN(O26)-(LEN(_xlfn.TEXTJOIN(,,,_wpsfn.REGEXP(O26,"[一-龟]+"))))+1</f>
        <v>1</v>
      </c>
      <c r="O26" s="96" t="str" cm="1">
        <f t="array" ref="O26">_xlfn.TEXTJOIN("/",,_xlfn.UNIQUE(_xlfn._xlws.FILTER(商品编码表!K:K,商品编码表!C:C=B26)))</f>
        <v>蓝色</v>
      </c>
      <c r="P26" s="96" t="str" cm="1">
        <f t="array" ref="P26">_xlfn.TEXTJOIN(";",,_xlfn.UNIQUE(_xlfn._xlws.FILTER(商品编码表!J:J,商品编码表!C:C=B26)))</f>
        <v>S;M;L;XL</v>
      </c>
      <c r="Q26" s="106" t="s">
        <v>121</v>
      </c>
      <c r="R26" s="106"/>
      <c r="S26" s="107"/>
      <c r="T26" s="107"/>
      <c r="U26" s="96"/>
      <c r="V26" s="106"/>
      <c r="W26" s="108"/>
      <c r="X26" s="110"/>
      <c r="Y26" s="125"/>
      <c r="Z26" s="125">
        <f>Y26*3.8</f>
        <v>0</v>
      </c>
      <c r="AA26" s="126" t="e">
        <f>1-Y26/Z26</f>
        <v>#DIV/0!</v>
      </c>
      <c r="AB26" s="127"/>
      <c r="AC26" s="128"/>
      <c r="AD26" s="128"/>
      <c r="AE26" s="94"/>
      <c r="AF26" s="94"/>
      <c r="AG26" s="94"/>
      <c r="AH26" s="94"/>
      <c r="AI26" s="94"/>
      <c r="AJ26" s="94"/>
      <c r="AK26" s="94"/>
      <c r="AL26" s="94"/>
      <c r="AM26" s="94"/>
      <c r="AN26" s="56"/>
      <c r="AO26" s="56"/>
    </row>
    <row r="27" s="4" customFormat="1" ht="144" customHeight="1" spans="1:41">
      <c r="A27" s="93">
        <f t="shared" si="0"/>
        <v>24</v>
      </c>
      <c r="B27" s="94" t="s">
        <v>147</v>
      </c>
      <c r="C27" s="95" t="str" cm="1">
        <f t="array" ref="C27">_xlfn.TEXTJOIN(CHAR(10),TRUE,IF(商品编码表!C$4:C$9993=B27,商品编码表!K$4:K$9993&amp;"-"&amp;商品编码表!J$4:J$9993&amp;"-"&amp;商品编码表!D$4:D$9993,""))</f>
        <v>白色-S-H5A11346512S
白色-M-H5A11346512M
白色-L-H5A11346512L
白色-XL-H5A11346512XL
黑色-S-H5A11346510S
黑色-M-H5A11346510M
黑色-L-H5A11346510L
黑色-XL-H5A11346510XL
杏色-S-H5A11346570S
杏色-M-H5A11346570M
杏色-L-H5A11346570L
杏色-XL-H5A11346570XL</v>
      </c>
      <c r="D27" s="94" t="str">
        <f>_xlfn.DISPIMG("ID_C5D961A66BAC41C4917A3654DC1690C0",1)</f>
        <v>=DISPIMG("ID_C5D961A66BAC41C4917A3654DC1690C0",1)</v>
      </c>
      <c r="E27" s="96" t="str">
        <f>_xlfn.XLOOKUP(B27,商品编码表!C:C,商品编码表!H:H)</f>
        <v>衬衣</v>
      </c>
      <c r="F27" s="96" t="str">
        <f>_xlfn.XLOOKUP(B27,商品编码表!C:C,商品编码表!I:I)</f>
        <v>女式衬衫</v>
      </c>
      <c r="G27" s="96" t="s">
        <v>53</v>
      </c>
      <c r="H27" s="97"/>
      <c r="I27" s="96" t="s">
        <v>54</v>
      </c>
      <c r="J27" s="96" t="str">
        <f>IFERROR(_xlfn.XLOOKUP(B27,商品编码表!C:C,商品编码表!B:B),"")</f>
        <v>秋四波</v>
      </c>
      <c r="K27" s="102">
        <v>45919</v>
      </c>
      <c r="L27" s="96"/>
      <c r="M27" s="94"/>
      <c r="N27" s="94">
        <f>LEN(O27)-(LEN(_xlfn.TEXTJOIN(,,,_wpsfn.REGEXP(O27,"[一-龟]+"))))+1</f>
        <v>3</v>
      </c>
      <c r="O27" s="96" t="str" cm="1">
        <f t="array" ref="O27">_xlfn.TEXTJOIN("/",,_xlfn.UNIQUE(_xlfn._xlws.FILTER(商品编码表!K:K,商品编码表!C:C=B27)))</f>
        <v>白色/黑色/杏色</v>
      </c>
      <c r="P27" s="96" t="str" cm="1">
        <f t="array" ref="P27">_xlfn.TEXTJOIN(";",,_xlfn.UNIQUE(_xlfn._xlws.FILTER(商品编码表!J:J,商品编码表!C:C=B27)))</f>
        <v>S;M;L;XL</v>
      </c>
      <c r="Q27" s="106"/>
      <c r="R27" s="106"/>
      <c r="S27" s="107"/>
      <c r="T27" s="107"/>
      <c r="U27" s="96"/>
      <c r="V27" s="106"/>
      <c r="W27" s="108"/>
      <c r="X27" s="110"/>
      <c r="Y27" s="125"/>
      <c r="Z27" s="125">
        <f>Y27*3.8</f>
        <v>0</v>
      </c>
      <c r="AA27" s="126" t="e">
        <f>1-Y27/Z27</f>
        <v>#DIV/0!</v>
      </c>
      <c r="AB27" s="127"/>
      <c r="AC27" s="128"/>
      <c r="AD27" s="128"/>
      <c r="AE27" s="94"/>
      <c r="AF27" s="94"/>
      <c r="AG27" s="94"/>
      <c r="AH27" s="94"/>
      <c r="AI27" s="94"/>
      <c r="AJ27" s="94"/>
      <c r="AK27" s="94"/>
      <c r="AL27" s="94"/>
      <c r="AM27" s="94"/>
      <c r="AN27" s="56"/>
      <c r="AO27" s="56"/>
    </row>
    <row r="28" s="4" customFormat="1" ht="144" customHeight="1" spans="1:41">
      <c r="A28" s="93">
        <f t="shared" si="0"/>
        <v>25</v>
      </c>
      <c r="B28" s="94" t="s">
        <v>148</v>
      </c>
      <c r="C28" s="95" t="str" cm="1">
        <f t="array" ref="C28">_xlfn.TEXTJOIN(CHAR(10),TRUE,IF(商品编码表!C$4:C$9993=B28,商品编码表!K$4:K$9993&amp;"-"&amp;商品编码表!J$4:J$9993&amp;"-"&amp;商品编码表!D$4:D$9993,""))</f>
        <v>白色-S-H5A22346612S
白色-M-H5A22346612M
白色-L-H5A22346612L
白色-XL-H5A22346612XL
黑色-S-H5A22346610S
黑色-M-H5A22346610M
黑色-L-H5A22346610L
黑色-XL-H5A22346610XL
杏色-S-H5A22346670S
杏色-M-H5A22346670M
杏色-L-H5A22346670L
杏色-XL-H5A22346670XL</v>
      </c>
      <c r="D28" s="94" t="str">
        <f>_xlfn.DISPIMG("ID_7081109E29024A668A0DFA6EA6E37A43",1)</f>
        <v>=DISPIMG("ID_7081109E29024A668A0DFA6EA6E37A43",1)</v>
      </c>
      <c r="E28" s="96" t="str">
        <f>_xlfn.XLOOKUP(B28,商品编码表!C:C,商品编码表!H:H)</f>
        <v>半身裙</v>
      </c>
      <c r="F28" s="96" t="str">
        <f>_xlfn.XLOOKUP(B28,商品编码表!C:C,商品编码表!I:I)</f>
        <v>半截裙</v>
      </c>
      <c r="G28" s="96" t="s">
        <v>53</v>
      </c>
      <c r="H28" s="97"/>
      <c r="I28" s="96" t="s">
        <v>54</v>
      </c>
      <c r="J28" s="96" t="str">
        <f>IFERROR(_xlfn.XLOOKUP(B28,商品编码表!C:C,商品编码表!B:B),"")</f>
        <v>秋四波</v>
      </c>
      <c r="K28" s="102">
        <v>45919</v>
      </c>
      <c r="L28" s="96"/>
      <c r="M28" s="94"/>
      <c r="N28" s="94">
        <f>LEN(O28)-(LEN(_xlfn.TEXTJOIN(,,,_wpsfn.REGEXP(O28,"[一-龟]+"))))+1</f>
        <v>3</v>
      </c>
      <c r="O28" s="96" t="str" cm="1">
        <f t="array" ref="O28">_xlfn.TEXTJOIN("/",,_xlfn.UNIQUE(_xlfn._xlws.FILTER(商品编码表!K:K,商品编码表!C:C=B28)))</f>
        <v>白色/黑色/杏色</v>
      </c>
      <c r="P28" s="96" t="str" cm="1">
        <f t="array" ref="P28">_xlfn.TEXTJOIN(";",,_xlfn.UNIQUE(_xlfn._xlws.FILTER(商品编码表!J:J,商品编码表!C:C=B28)))</f>
        <v>S;M;L;XL</v>
      </c>
      <c r="Q28" s="106"/>
      <c r="R28" s="106"/>
      <c r="S28" s="107"/>
      <c r="T28" s="107"/>
      <c r="U28" s="96"/>
      <c r="V28" s="106"/>
      <c r="W28" s="108"/>
      <c r="X28" s="110"/>
      <c r="Y28" s="125"/>
      <c r="Z28" s="125">
        <f>Y28*3.8</f>
        <v>0</v>
      </c>
      <c r="AA28" s="126" t="e">
        <f>1-Y28/Z28</f>
        <v>#DIV/0!</v>
      </c>
      <c r="AB28" s="127"/>
      <c r="AC28" s="128"/>
      <c r="AD28" s="128"/>
      <c r="AE28" s="94"/>
      <c r="AF28" s="94"/>
      <c r="AG28" s="94"/>
      <c r="AH28" s="94"/>
      <c r="AI28" s="94"/>
      <c r="AJ28" s="94"/>
      <c r="AK28" s="94"/>
      <c r="AL28" s="94"/>
      <c r="AM28" s="94"/>
      <c r="AN28" s="56"/>
      <c r="AO28" s="56"/>
    </row>
    <row r="29" s="4" customFormat="1" ht="144" customHeight="1" spans="1:41">
      <c r="A29" s="93">
        <f t="shared" si="0"/>
        <v>26</v>
      </c>
      <c r="B29" s="94" t="s">
        <v>149</v>
      </c>
      <c r="C29" s="95" t="str" cm="1">
        <f t="array" ref="C29">_xlfn.TEXTJOIN(CHAR(10),TRUE,IF(商品编码表!C$4:C$9993=B29,商品编码表!K$4:K$9993&amp;"-"&amp;商品编码表!J$4:J$9993&amp;"-"&amp;商品编码表!D$4:D$9993,""))</f>
        <v>黑色-S-H5A41347410S
黑色-M-H5A41347410M
黑色-L-H5A41347410L
黑色-XL-H5A41347410XL</v>
      </c>
      <c r="D29" s="94" t="str">
        <f>_xlfn.DISPIMG("ID_69F215EA0CEA4571A04E53C5F12966F6",1)</f>
        <v>=DISPIMG("ID_69F215EA0CEA4571A04E53C5F12966F6",1)</v>
      </c>
      <c r="E29" s="96" t="str">
        <f>_xlfn.XLOOKUP(B29,商品编码表!C:C,商品编码表!H:H)</f>
        <v>外套</v>
      </c>
      <c r="F29" s="96" t="str">
        <f>_xlfn.XLOOKUP(B29,商品编码表!C:C,商品编码表!I:I)</f>
        <v>女式外套</v>
      </c>
      <c r="G29" s="96" t="s">
        <v>53</v>
      </c>
      <c r="H29" s="97"/>
      <c r="I29" s="96" t="s">
        <v>54</v>
      </c>
      <c r="J29" s="96" t="str">
        <f>IFERROR(_xlfn.XLOOKUP(B29,商品编码表!C:C,商品编码表!B:B),"")</f>
        <v>秋四波</v>
      </c>
      <c r="K29" s="102">
        <v>45919</v>
      </c>
      <c r="L29" s="96"/>
      <c r="M29" s="94"/>
      <c r="N29" s="94">
        <f>LEN(O29)-(LEN(_xlfn.TEXTJOIN(,,,_wpsfn.REGEXP(O29,"[一-龟]+"))))+1</f>
        <v>1</v>
      </c>
      <c r="O29" s="96" t="str" cm="1">
        <f t="array" ref="O29">_xlfn.TEXTJOIN("/",,_xlfn.UNIQUE(_xlfn._xlws.FILTER(商品编码表!K:K,商品编码表!C:C=B29)))</f>
        <v>黑色</v>
      </c>
      <c r="P29" s="96" t="str" cm="1">
        <f t="array" ref="P29">_xlfn.TEXTJOIN(";",,_xlfn.UNIQUE(_xlfn._xlws.FILTER(商品编码表!J:J,商品编码表!C:C=B29)))</f>
        <v>S;M;L;XL</v>
      </c>
      <c r="Q29" s="106"/>
      <c r="R29" s="106"/>
      <c r="S29" s="107"/>
      <c r="T29" s="107"/>
      <c r="U29" s="96"/>
      <c r="V29" s="106"/>
      <c r="W29" s="108"/>
      <c r="X29" s="110"/>
      <c r="Y29" s="125"/>
      <c r="Z29" s="125">
        <f>Y29*3.8</f>
        <v>0</v>
      </c>
      <c r="AA29" s="126" t="e">
        <f>1-Y29/Z29</f>
        <v>#DIV/0!</v>
      </c>
      <c r="AB29" s="127"/>
      <c r="AC29" s="128"/>
      <c r="AD29" s="128"/>
      <c r="AE29" s="94"/>
      <c r="AF29" s="94"/>
      <c r="AG29" s="94"/>
      <c r="AH29" s="94"/>
      <c r="AI29" s="94"/>
      <c r="AJ29" s="94"/>
      <c r="AK29" s="94"/>
      <c r="AL29" s="94"/>
      <c r="AM29" s="94"/>
      <c r="AN29" s="56"/>
      <c r="AO29" s="56"/>
    </row>
    <row r="30" s="4" customFormat="1" ht="144" customHeight="1" spans="1:41">
      <c r="A30" s="93">
        <f t="shared" si="0"/>
        <v>27</v>
      </c>
      <c r="B30" s="94" t="s">
        <v>150</v>
      </c>
      <c r="C30" s="95" t="str" cm="1">
        <f t="array" ref="C30">_xlfn.TEXTJOIN(CHAR(10),TRUE,IF(商品编码表!C$4:C$9993=B30,商品编码表!K$4:K$9993&amp;"-"&amp;商品编码表!J$4:J$9993&amp;"-"&amp;商品编码表!D$4:D$9993,""))</f>
        <v>黑色-S-H5A48346010S
黑色-M-H5A48346010M
黑色-L-H5A48346010L
黑色-XL-H5A48346010XL</v>
      </c>
      <c r="D30" s="94" t="str">
        <f>_xlfn.DISPIMG("ID_ADAD91E19F4B45CC9559049FB68B1B88",1)</f>
        <v>=DISPIMG("ID_ADAD91E19F4B45CC9559049FB68B1B88",1)</v>
      </c>
      <c r="E30" s="96" t="str">
        <f>_xlfn.XLOOKUP(B30,商品编码表!C:C,商品编码表!H:H)</f>
        <v>短外套</v>
      </c>
      <c r="F30" s="96" t="str">
        <f>_xlfn.XLOOKUP(B30,商品编码表!C:C,商品编码表!I:I)</f>
        <v>女式外套</v>
      </c>
      <c r="G30" s="96" t="s">
        <v>53</v>
      </c>
      <c r="H30" s="97"/>
      <c r="I30" s="96" t="s">
        <v>54</v>
      </c>
      <c r="J30" s="96" t="str">
        <f>IFERROR(_xlfn.XLOOKUP(B30,商品编码表!C:C,商品编码表!B:B),"")</f>
        <v>秋四波</v>
      </c>
      <c r="K30" s="102">
        <v>45919</v>
      </c>
      <c r="L30" s="96"/>
      <c r="M30" s="94"/>
      <c r="N30" s="94">
        <f>LEN(O30)-(LEN(_xlfn.TEXTJOIN(,,,_wpsfn.REGEXP(O30,"[一-龟]+"))))+1</f>
        <v>1</v>
      </c>
      <c r="O30" s="96" t="str" cm="1">
        <f t="array" ref="O30">_xlfn.TEXTJOIN("/",,_xlfn.UNIQUE(_xlfn._xlws.FILTER(商品编码表!K:K,商品编码表!C:C=B30)))</f>
        <v>黑色</v>
      </c>
      <c r="P30" s="96" t="str" cm="1">
        <f t="array" ref="P30">_xlfn.TEXTJOIN(";",,_xlfn.UNIQUE(_xlfn._xlws.FILTER(商品编码表!J:J,商品编码表!C:C=B30)))</f>
        <v>S;M;L;XL</v>
      </c>
      <c r="Q30" s="106"/>
      <c r="R30" s="106"/>
      <c r="S30" s="107"/>
      <c r="T30" s="107"/>
      <c r="U30" s="96"/>
      <c r="V30" s="106"/>
      <c r="W30" s="108"/>
      <c r="X30" s="110"/>
      <c r="Y30" s="125"/>
      <c r="Z30" s="125">
        <f>Y30*3.8</f>
        <v>0</v>
      </c>
      <c r="AA30" s="126" t="e">
        <f>1-Y30/Z30</f>
        <v>#DIV/0!</v>
      </c>
      <c r="AB30" s="127"/>
      <c r="AC30" s="128"/>
      <c r="AD30" s="128"/>
      <c r="AE30" s="94"/>
      <c r="AF30" s="94"/>
      <c r="AG30" s="94"/>
      <c r="AH30" s="94"/>
      <c r="AI30" s="94"/>
      <c r="AJ30" s="94"/>
      <c r="AK30" s="94"/>
      <c r="AL30" s="94"/>
      <c r="AM30" s="94"/>
      <c r="AN30" s="56"/>
      <c r="AO30" s="56"/>
    </row>
    <row r="31" s="4" customFormat="1" ht="144" customHeight="1" spans="1:41">
      <c r="A31" s="93">
        <f t="shared" si="0"/>
        <v>28</v>
      </c>
      <c r="B31" s="94" t="s">
        <v>151</v>
      </c>
      <c r="C31" s="95" t="str" cm="1">
        <f t="array" ref="C31">_xlfn.TEXTJOIN(CHAR(10),TRUE,IF(商品编码表!C$4:C$9993=B31,商品编码表!K$4:K$9993&amp;"-"&amp;商品编码表!J$4:J$9993&amp;"-"&amp;商品编码表!D$4:D$9993,""))</f>
        <v>黑色-S-H5A22346110S
黑色-M-H5A22346110M
黑色-L-H5A22346110L
黑色-XL-H5A22346110XL</v>
      </c>
      <c r="D31" s="94" t="str">
        <f>_xlfn.DISPIMG("ID_9CFC1B85667042F5A7B5F9D5E4D4D907",1)</f>
        <v>=DISPIMG("ID_9CFC1B85667042F5A7B5F9D5E4D4D907",1)</v>
      </c>
      <c r="E31" s="96" t="str">
        <f>_xlfn.XLOOKUP(B31,商品编码表!C:C,商品编码表!H:H)</f>
        <v>半身裙</v>
      </c>
      <c r="F31" s="96" t="str">
        <f>_xlfn.XLOOKUP(B31,商品编码表!C:C,商品编码表!I:I)</f>
        <v>半截裙</v>
      </c>
      <c r="G31" s="96" t="s">
        <v>53</v>
      </c>
      <c r="H31" s="97"/>
      <c r="I31" s="96" t="s">
        <v>54</v>
      </c>
      <c r="J31" s="96" t="str">
        <f>IFERROR(_xlfn.XLOOKUP(B31,商品编码表!C:C,商品编码表!B:B),"")</f>
        <v>秋四波</v>
      </c>
      <c r="K31" s="102">
        <v>45919</v>
      </c>
      <c r="L31" s="96"/>
      <c r="M31" s="94"/>
      <c r="N31" s="94">
        <f>LEN(O31)-(LEN(_xlfn.TEXTJOIN(,,,_wpsfn.REGEXP(O31,"[一-龟]+"))))+1</f>
        <v>1</v>
      </c>
      <c r="O31" s="96" t="str" cm="1">
        <f t="array" ref="O31">_xlfn.TEXTJOIN("/",,_xlfn.UNIQUE(_xlfn._xlws.FILTER(商品编码表!K:K,商品编码表!C:C=B31)))</f>
        <v>黑色</v>
      </c>
      <c r="P31" s="96" t="str" cm="1">
        <f t="array" ref="P31">_xlfn.TEXTJOIN(";",,_xlfn.UNIQUE(_xlfn._xlws.FILTER(商品编码表!J:J,商品编码表!C:C=B31)))</f>
        <v>S;M;L;XL</v>
      </c>
      <c r="Q31" s="106"/>
      <c r="R31" s="106"/>
      <c r="S31" s="107"/>
      <c r="T31" s="107"/>
      <c r="U31" s="96"/>
      <c r="V31" s="106"/>
      <c r="W31" s="108"/>
      <c r="X31" s="110"/>
      <c r="Y31" s="125"/>
      <c r="Z31" s="125">
        <f>Y31*3.8</f>
        <v>0</v>
      </c>
      <c r="AA31" s="126" t="e">
        <f>1-Y31/Z31</f>
        <v>#DIV/0!</v>
      </c>
      <c r="AB31" s="127"/>
      <c r="AC31" s="128"/>
      <c r="AD31" s="128"/>
      <c r="AE31" s="94"/>
      <c r="AF31" s="94"/>
      <c r="AG31" s="94"/>
      <c r="AH31" s="94"/>
      <c r="AI31" s="94"/>
      <c r="AJ31" s="94"/>
      <c r="AK31" s="94"/>
      <c r="AL31" s="94"/>
      <c r="AM31" s="94"/>
      <c r="AN31" s="56"/>
      <c r="AO31" s="56"/>
    </row>
    <row r="32" s="4" customFormat="1" ht="144" customHeight="1" spans="1:41">
      <c r="A32" s="93">
        <f t="shared" si="0"/>
        <v>29</v>
      </c>
      <c r="B32" s="94" t="s">
        <v>152</v>
      </c>
      <c r="C32" s="95" t="str" cm="1">
        <f t="array" ref="C32">_xlfn.TEXTJOIN(CHAR(10),TRUE,IF(商品编码表!C$4:C$9993=B32,商品编码表!K$4:K$9993&amp;"-"&amp;商品编码表!J$4:J$9993&amp;"-"&amp;商品编码表!D$4:D$9993,""))</f>
        <v>黄色-S-H5A45343120S
黄色-M-H5A45343120M
黄色-L-H5A45343120L</v>
      </c>
      <c r="D32" s="94" t="str">
        <f>_xlfn.DISPIMG("ID_4B134C646A614581A15E0C449D978DD9",1)</f>
        <v>=DISPIMG("ID_4B134C646A614581A15E0C449D978DD9",1)</v>
      </c>
      <c r="E32" s="96" t="str">
        <f>_xlfn.XLOOKUP(B32,商品编码表!C:C,商品编码表!H:H)</f>
        <v>风衣</v>
      </c>
      <c r="F32" s="96" t="str">
        <f>_xlfn.XLOOKUP(B32,商品编码表!C:C,商品编码表!I:I)</f>
        <v>女式风衣</v>
      </c>
      <c r="G32" s="96"/>
      <c r="H32" s="97"/>
      <c r="I32" s="96" t="s">
        <v>54</v>
      </c>
      <c r="J32" s="96" t="str">
        <f>IFERROR(_xlfn.XLOOKUP(B32,商品编码表!C:C,商品编码表!B:B),"")</f>
        <v>秋四波</v>
      </c>
      <c r="K32" s="102">
        <v>45919</v>
      </c>
      <c r="L32" s="96"/>
      <c r="M32" s="94"/>
      <c r="N32" s="94">
        <f>LEN(O32)-(LEN(_xlfn.TEXTJOIN(,,,_wpsfn.REGEXP(O32,"[一-龟]+"))))+1</f>
        <v>1</v>
      </c>
      <c r="O32" s="96" t="str" cm="1">
        <f t="array" ref="O32">_xlfn.TEXTJOIN("/",,_xlfn.UNIQUE(_xlfn._xlws.FILTER(商品编码表!K:K,商品编码表!C:C=B32)))</f>
        <v>黄色</v>
      </c>
      <c r="P32" s="96" t="str" cm="1">
        <f t="array" ref="P32">_xlfn.TEXTJOIN(";",,_xlfn.UNIQUE(_xlfn._xlws.FILTER(商品编码表!J:J,商品编码表!C:C=B32)))</f>
        <v>S;M;L</v>
      </c>
      <c r="Q32" s="106"/>
      <c r="R32" s="106"/>
      <c r="S32" s="107"/>
      <c r="T32" s="107"/>
      <c r="U32" s="96"/>
      <c r="V32" s="106"/>
      <c r="W32" s="108"/>
      <c r="X32" s="110"/>
      <c r="Y32" s="125"/>
      <c r="Z32" s="125">
        <f>Y32*3.8</f>
        <v>0</v>
      </c>
      <c r="AA32" s="126" t="e">
        <f>1-Y32/Z32</f>
        <v>#DIV/0!</v>
      </c>
      <c r="AB32" s="127"/>
      <c r="AC32" s="128"/>
      <c r="AD32" s="128"/>
      <c r="AE32" s="94"/>
      <c r="AF32" s="94"/>
      <c r="AG32" s="94"/>
      <c r="AH32" s="94"/>
      <c r="AI32" s="94"/>
      <c r="AJ32" s="94"/>
      <c r="AK32" s="94"/>
      <c r="AL32" s="94"/>
      <c r="AM32" s="94"/>
      <c r="AN32" s="56"/>
      <c r="AO32" s="56"/>
    </row>
    <row r="33" s="4" customFormat="1" ht="144" customHeight="1" spans="1:41">
      <c r="A33" s="93">
        <f t="shared" si="0"/>
        <v>30</v>
      </c>
      <c r="B33" s="94" t="s">
        <v>153</v>
      </c>
      <c r="C33" s="95" t="str" cm="1">
        <f t="array" ref="C33">_xlfn.TEXTJOIN(CHAR(10),TRUE,IF(商品编码表!C$4:C$9993=B33,商品编码表!K$4:K$9993&amp;"-"&amp;商品编码表!J$4:J$9993&amp;"-"&amp;商品编码表!D$4:D$9993,""))</f>
        <v>黑色-S-H5A15354610S
黑色-M-H5A15354610M
黑色-L-H5A15354610L
黑色-均码-H5A15354610F
咖色-S-H5A15354680S
咖色-M-H5A15354680M
咖色-L-H5A15354680L
咖色-均码-H5A15354680F
米白色-S-H5A15354613S
米白色-M-H5A15354613M
米白色-L-H5A15354613L
米白色-均码-H5A15354613F
灰色-S-H5A15354615S
灰色-M-H5A15354615M
灰色-L-H5A15354615L
灰色-均码-H5A15354615F</v>
      </c>
      <c r="D33" s="94" t="str">
        <f>_xlfn.DISPIMG("ID_3A10480E87C24669A3296888CFF55C9D",1)</f>
        <v>=DISPIMG("ID_3A10480E87C24669A3296888CFF55C9D",1)</v>
      </c>
      <c r="E33" s="96" t="str">
        <f>_xlfn.XLOOKUP(B33,商品编码表!C:C,商品编码表!H:H)</f>
        <v>毛衣</v>
      </c>
      <c r="F33" s="96" t="str">
        <f>_xlfn.XLOOKUP(B33,商品编码表!C:C,商品编码表!I:I)</f>
        <v>女式毛衣</v>
      </c>
      <c r="G33" s="96"/>
      <c r="H33" s="97"/>
      <c r="I33" s="96" t="s">
        <v>120</v>
      </c>
      <c r="J33" s="96" t="str">
        <f>IFERROR(_xlfn.XLOOKUP(B33,商品编码表!C:C,商品编码表!B:B),"")</f>
        <v>秋四波</v>
      </c>
      <c r="K33" s="102">
        <v>45919</v>
      </c>
      <c r="L33" s="96"/>
      <c r="M33" s="94"/>
      <c r="N33" s="94">
        <f>LEN(O33)-(LEN(_xlfn.TEXTJOIN(,,,_wpsfn.REGEXP(O33,"[一-龟]+"))))+1</f>
        <v>4</v>
      </c>
      <c r="O33" s="96" t="str" cm="1">
        <f t="array" ref="O33">_xlfn.TEXTJOIN("/",,_xlfn.UNIQUE(_xlfn._xlws.FILTER(商品编码表!K:K,商品编码表!C:C=B33)))</f>
        <v>黑色/咖色/米白色/灰色</v>
      </c>
      <c r="P33" s="96" t="str" cm="1">
        <f t="array" ref="P33">_xlfn.TEXTJOIN(";",,_xlfn.UNIQUE(_xlfn._xlws.FILTER(商品编码表!J:J,商品编码表!C:C=B33)))</f>
        <v>S;M;L;均码</v>
      </c>
      <c r="Q33" s="106"/>
      <c r="R33" s="106"/>
      <c r="S33" s="107"/>
      <c r="T33" s="107"/>
      <c r="U33" s="96"/>
      <c r="V33" s="106"/>
      <c r="W33" s="108"/>
      <c r="X33" s="110"/>
      <c r="Y33" s="125"/>
      <c r="Z33" s="125">
        <f>Y33*3.8</f>
        <v>0</v>
      </c>
      <c r="AA33" s="126" t="e">
        <f>1-Y33/Z33</f>
        <v>#DIV/0!</v>
      </c>
      <c r="AB33" s="127"/>
      <c r="AC33" s="128"/>
      <c r="AD33" s="128"/>
      <c r="AE33" s="94"/>
      <c r="AF33" s="94"/>
      <c r="AG33" s="94"/>
      <c r="AH33" s="94"/>
      <c r="AI33" s="94"/>
      <c r="AJ33" s="94"/>
      <c r="AK33" s="94"/>
      <c r="AL33" s="94"/>
      <c r="AM33" s="94"/>
      <c r="AN33" s="56"/>
      <c r="AO33" s="56"/>
    </row>
    <row r="34" s="4" customFormat="1" ht="144" customHeight="1" spans="1:41">
      <c r="A34" s="93">
        <f t="shared" si="0"/>
        <v>31</v>
      </c>
      <c r="B34" s="94" t="s">
        <v>154</v>
      </c>
      <c r="C34" s="95" t="str" cm="1">
        <f t="array" ref="C34">_xlfn.TEXTJOIN(CHAR(10),TRUE,IF(商品编码表!C$4:C$9993=B34,商品编码表!K$4:K$9993&amp;"-"&amp;商品编码表!J$4:J$9993&amp;"-"&amp;商品编码表!D$4:D$9993,""))</f>
        <v>深蓝色-S-H5A15354741S
深蓝色-M-H5A15354741M
深蓝色-L-H5A15354741L
深蓝色-均码-H5A15354741F
咖色-S-H5A15354780S
咖色-M-H5A15354780M
咖色-L-H5A15354780L
咖色-均码-H5A15354780F
黄色-S-H5A15354720S
黄色-M-H5A15354720M
黄色-L-H5A15354720L
黄色-均码-H5A15354720F</v>
      </c>
      <c r="D34" s="94" t="str">
        <f>_xlfn.DISPIMG("ID_B576F844C3EB45E2BD7188AD19D426CF",1)</f>
        <v>=DISPIMG("ID_B576F844C3EB45E2BD7188AD19D426CF",1)</v>
      </c>
      <c r="E34" s="96" t="str">
        <f>_xlfn.XLOOKUP(B34,商品编码表!C:C,商品编码表!H:H)</f>
        <v>毛衣</v>
      </c>
      <c r="F34" s="96" t="str">
        <f>_xlfn.XLOOKUP(B34,商品编码表!C:C,商品编码表!I:I)</f>
        <v>女式毛衣</v>
      </c>
      <c r="G34" s="96"/>
      <c r="H34" s="97"/>
      <c r="I34" s="96" t="s">
        <v>111</v>
      </c>
      <c r="J34" s="96" t="str">
        <f>IFERROR(_xlfn.XLOOKUP(B34,商品编码表!C:C,商品编码表!B:B),"")</f>
        <v>秋四波</v>
      </c>
      <c r="K34" s="102">
        <v>45919</v>
      </c>
      <c r="L34" s="96"/>
      <c r="M34" s="94"/>
      <c r="N34" s="94">
        <f>LEN(O34)-(LEN(_xlfn.TEXTJOIN(,,,_wpsfn.REGEXP(O34,"[一-龟]+"))))+1</f>
        <v>3</v>
      </c>
      <c r="O34" s="96" t="str" cm="1">
        <f t="array" ref="O34">_xlfn.TEXTJOIN("/",,_xlfn.UNIQUE(_xlfn._xlws.FILTER(商品编码表!K:K,商品编码表!C:C=B34)))</f>
        <v>深蓝色/咖色/黄色</v>
      </c>
      <c r="P34" s="96" t="str" cm="1">
        <f t="array" ref="P34">_xlfn.TEXTJOIN(";",,_xlfn.UNIQUE(_xlfn._xlws.FILTER(商品编码表!J:J,商品编码表!C:C=B34)))</f>
        <v>S;M;L;均码</v>
      </c>
      <c r="Q34" s="106"/>
      <c r="R34" s="106"/>
      <c r="S34" s="107"/>
      <c r="T34" s="107"/>
      <c r="U34" s="96"/>
      <c r="V34" s="106"/>
      <c r="W34" s="108"/>
      <c r="X34" s="110"/>
      <c r="Y34" s="125"/>
      <c r="Z34" s="125">
        <f>Y34*3.8</f>
        <v>0</v>
      </c>
      <c r="AA34" s="126" t="e">
        <f>1-Y34/Z34</f>
        <v>#DIV/0!</v>
      </c>
      <c r="AB34" s="127"/>
      <c r="AC34" s="128"/>
      <c r="AD34" s="128"/>
      <c r="AE34" s="94"/>
      <c r="AF34" s="94"/>
      <c r="AG34" s="94"/>
      <c r="AH34" s="94"/>
      <c r="AI34" s="94"/>
      <c r="AJ34" s="94"/>
      <c r="AK34" s="94"/>
      <c r="AL34" s="94"/>
      <c r="AM34" s="94"/>
      <c r="AN34" s="56"/>
      <c r="AO34" s="56"/>
    </row>
    <row r="35" s="4" customFormat="1" ht="144" customHeight="1" spans="1:41">
      <c r="A35" s="93">
        <f t="shared" si="0"/>
        <v>32</v>
      </c>
      <c r="B35" s="94" t="s">
        <v>155</v>
      </c>
      <c r="C35" s="95" t="str" cm="1">
        <f t="array" ref="C35">_xlfn.TEXTJOIN(CHAR(10),TRUE,IF(商品编码表!C$4:C$9993=B35,商品编码表!K$4:K$9993&amp;"-"&amp;商品编码表!J$4:J$9993&amp;"-"&amp;商品编码表!D$4:D$9993,""))</f>
        <v>深蓝色-S-H5A15354841S
深蓝色-M-H5A15354841M
深蓝色-L-H5A15354841L
深蓝色-均码-H5A15354841F
咖色-S-H5A15354880S
咖色-M-H5A15354880M
咖色-L-H5A15354880L
咖色-均码-H5A15354880F
黄色-S-H5A15354820S
黄色-M-H5A15354820M
黄色-L-H5A15354820L
黄色-均码-H5A15354820F</v>
      </c>
      <c r="D35" s="94" t="str">
        <f>_xlfn.DISPIMG("ID_B66D5BEC4CA34D289F2BC9FBB6C2CED4",1)</f>
        <v>=DISPIMG("ID_B66D5BEC4CA34D289F2BC9FBB6C2CED4",1)</v>
      </c>
      <c r="E35" s="96" t="str">
        <f>_xlfn.XLOOKUP(B35,商品编码表!C:C,商品编码表!H:H)</f>
        <v>毛衣</v>
      </c>
      <c r="F35" s="96" t="str">
        <f>_xlfn.XLOOKUP(B35,商品编码表!C:C,商品编码表!I:I)</f>
        <v>女式毛衣</v>
      </c>
      <c r="G35" s="96"/>
      <c r="H35" s="97"/>
      <c r="I35" s="96" t="s">
        <v>111</v>
      </c>
      <c r="J35" s="96" t="str">
        <f>IFERROR(_xlfn.XLOOKUP(B35,商品编码表!C:C,商品编码表!B:B),"")</f>
        <v>秋四波</v>
      </c>
      <c r="K35" s="102">
        <v>45919</v>
      </c>
      <c r="L35" s="96"/>
      <c r="M35" s="94"/>
      <c r="N35" s="94">
        <f>LEN(O35)-(LEN(_xlfn.TEXTJOIN(,,,_wpsfn.REGEXP(O35,"[一-龟]+"))))+1</f>
        <v>3</v>
      </c>
      <c r="O35" s="96" t="str" cm="1">
        <f t="array" ref="O35">_xlfn.TEXTJOIN("/",,_xlfn.UNIQUE(_xlfn._xlws.FILTER(商品编码表!K:K,商品编码表!C:C=B35)))</f>
        <v>深蓝色/咖色/黄色</v>
      </c>
      <c r="P35" s="96" t="str" cm="1">
        <f t="array" ref="P35">_xlfn.TEXTJOIN(";",,_xlfn.UNIQUE(_xlfn._xlws.FILTER(商品编码表!J:J,商品编码表!C:C=B35)))</f>
        <v>S;M;L;均码</v>
      </c>
      <c r="Q35" s="106"/>
      <c r="R35" s="106"/>
      <c r="S35" s="107"/>
      <c r="T35" s="107"/>
      <c r="U35" s="96"/>
      <c r="V35" s="106"/>
      <c r="W35" s="108"/>
      <c r="X35" s="110"/>
      <c r="Y35" s="125"/>
      <c r="Z35" s="125">
        <f>Y35*3.8</f>
        <v>0</v>
      </c>
      <c r="AA35" s="126" t="e">
        <f>1-Y35/Z35</f>
        <v>#DIV/0!</v>
      </c>
      <c r="AB35" s="127"/>
      <c r="AC35" s="128"/>
      <c r="AD35" s="128"/>
      <c r="AE35" s="94"/>
      <c r="AF35" s="94"/>
      <c r="AG35" s="94"/>
      <c r="AH35" s="94"/>
      <c r="AI35" s="94"/>
      <c r="AJ35" s="94"/>
      <c r="AK35" s="94"/>
      <c r="AL35" s="94"/>
      <c r="AM35" s="94"/>
      <c r="AN35" s="56"/>
      <c r="AO35" s="56"/>
    </row>
    <row r="36" s="4" customFormat="1" ht="144" customHeight="1" spans="1:41">
      <c r="A36" s="93">
        <f t="shared" si="0"/>
        <v>33</v>
      </c>
      <c r="B36" s="94" t="s">
        <v>156</v>
      </c>
      <c r="C36" s="95" t="str" cm="1">
        <f t="array" ref="C36">_xlfn.TEXTJOIN(CHAR(10),TRUE,IF(商品编码表!C$4:C$9993=B36,商品编码表!K$4:K$9993&amp;"-"&amp;商品编码表!J$4:J$9993&amp;"-"&amp;商品编码表!D$4:D$9993,""))</f>
        <v>咖色-S-H5A15355180S
咖色-M-H5A15355180M
咖色-L-H5A15355180L
咖色-均码-H5A15355180F
米白色-S-H5A15355113S
米白色-M-H5A15355113M
米白色-L-H5A15355113L
米白色-均码-H5A15355113F
黑色-S-H5A15355110S
黑色-M-H5A15355110M
黑色-L-H5A15355110L
黑色-均码-H5A15355110F
桔黄色-S-H5A15355121S
桔黄色-M-H5A15355121M
桔黄色-L-H5A15355121L
桔黄色-均码-H5A15355121F</v>
      </c>
      <c r="D36" s="94" t="str">
        <f>_xlfn.DISPIMG("ID_2D08CB069A924C909C30B4909B579AA2",1)</f>
        <v>=DISPIMG("ID_2D08CB069A924C909C30B4909B579AA2",1)</v>
      </c>
      <c r="E36" s="96" t="str">
        <f>_xlfn.XLOOKUP(B36,商品编码表!C:C,商品编码表!H:H)</f>
        <v>毛衣</v>
      </c>
      <c r="F36" s="96" t="str">
        <f>_xlfn.XLOOKUP(B36,商品编码表!C:C,商品编码表!I:I)</f>
        <v>女式毛衣</v>
      </c>
      <c r="G36" s="96"/>
      <c r="H36" s="97"/>
      <c r="I36" s="96" t="s">
        <v>120</v>
      </c>
      <c r="J36" s="96" t="str">
        <f>IFERROR(_xlfn.XLOOKUP(B36,商品编码表!C:C,商品编码表!B:B),"")</f>
        <v>秋四波</v>
      </c>
      <c r="K36" s="102">
        <v>45919</v>
      </c>
      <c r="L36" s="96"/>
      <c r="M36" s="94"/>
      <c r="N36" s="94">
        <f>LEN(O36)-(LEN(_xlfn.TEXTJOIN(,,,_wpsfn.REGEXP(O36,"[一-龟]+"))))+1</f>
        <v>4</v>
      </c>
      <c r="O36" s="96" t="str" cm="1">
        <f t="array" ref="O36">_xlfn.TEXTJOIN("/",,_xlfn.UNIQUE(_xlfn._xlws.FILTER(商品编码表!K:K,商品编码表!C:C=B36)))</f>
        <v>咖色/米白色/黑色/桔黄色</v>
      </c>
      <c r="P36" s="96" t="str" cm="1">
        <f t="array" ref="P36">_xlfn.TEXTJOIN(";",,_xlfn.UNIQUE(_xlfn._xlws.FILTER(商品编码表!J:J,商品编码表!C:C=B36)))</f>
        <v>S;M;L;均码</v>
      </c>
      <c r="Q36" s="106"/>
      <c r="R36" s="106"/>
      <c r="S36" s="107"/>
      <c r="T36" s="107"/>
      <c r="U36" s="96"/>
      <c r="V36" s="106"/>
      <c r="W36" s="108"/>
      <c r="X36" s="110"/>
      <c r="Y36" s="125"/>
      <c r="Z36" s="125">
        <f>Y36*3.8</f>
        <v>0</v>
      </c>
      <c r="AA36" s="126" t="e">
        <f>1-Y36/Z36</f>
        <v>#DIV/0!</v>
      </c>
      <c r="AB36" s="127"/>
      <c r="AC36" s="128"/>
      <c r="AD36" s="128"/>
      <c r="AE36" s="94"/>
      <c r="AF36" s="94"/>
      <c r="AG36" s="94"/>
      <c r="AH36" s="94"/>
      <c r="AI36" s="94"/>
      <c r="AJ36" s="94"/>
      <c r="AK36" s="94"/>
      <c r="AL36" s="94"/>
      <c r="AM36" s="94"/>
      <c r="AN36" s="56"/>
      <c r="AO36" s="56"/>
    </row>
    <row r="37" s="4" customFormat="1" ht="144" customHeight="1" spans="1:41">
      <c r="A37" s="93">
        <f t="shared" si="0"/>
        <v>34</v>
      </c>
      <c r="B37" s="98" t="s">
        <v>157</v>
      </c>
      <c r="C37" s="95" t="str" cm="1">
        <f t="array" ref="C37">_xlfn.TEXTJOIN(CHAR(10),TRUE,IF(商品编码表!C$4:C$9993=B37,商品编码表!K$4:K$9993&amp;"-"&amp;商品编码表!J$4:J$9993&amp;"-"&amp;商品编码表!D$4:D$9993,""))</f>
        <v>桔黄色-S-H5A15355221S
桔黄色-M-H5A15355221M
桔黄色-L-H5A15355221L
桔黄色-均码-H5A15355221F
黑色-S-H5A15355210S
黑色-M-H5A15355210M
黑色-L-H5A15355210L
黑色-均码-H5A15355210F
米白色-S-H5A15355213S
米白色-M-H5A15355213M
米白色-L-H5A15355213L
米白色-均码-H5A15355213F
咖色-S-H5A15355280S
咖色-M-H5A15355280M
咖色-L-H5A15355280L
咖色-均码-H5A15355280F</v>
      </c>
      <c r="D37" s="94" t="str">
        <f>_xlfn.DISPIMG("ID_752DF1BDD1084DA2998A5F4A12228F6D",1)</f>
        <v>=DISPIMG("ID_752DF1BDD1084DA2998A5F4A12228F6D",1)</v>
      </c>
      <c r="E37" s="96" t="str">
        <f>_xlfn.XLOOKUP(B37,商品编码表!C:C,商品编码表!H:H)</f>
        <v>毛衣</v>
      </c>
      <c r="F37" s="96" t="str">
        <f>_xlfn.XLOOKUP(B37,商品编码表!C:C,商品编码表!I:I)</f>
        <v>女式毛衣</v>
      </c>
      <c r="G37" s="96"/>
      <c r="H37" s="97"/>
      <c r="I37" s="96" t="s">
        <v>111</v>
      </c>
      <c r="J37" s="96" t="str">
        <f>IFERROR(_xlfn.XLOOKUP(B37,商品编码表!C:C,商品编码表!B:B),"")</f>
        <v>秋四波</v>
      </c>
      <c r="K37" s="102">
        <v>45919</v>
      </c>
      <c r="L37" s="96"/>
      <c r="M37" s="94"/>
      <c r="N37" s="94">
        <f>LEN(O37)-(LEN(_xlfn.TEXTJOIN(,,,_wpsfn.REGEXP(O37,"[一-龟]+"))))+1</f>
        <v>4</v>
      </c>
      <c r="O37" s="96" t="str" cm="1">
        <f t="array" ref="O37">_xlfn.TEXTJOIN("/",,_xlfn.UNIQUE(_xlfn._xlws.FILTER(商品编码表!K:K,商品编码表!C:C=B37)))</f>
        <v>桔黄色/黑色/米白色/咖色</v>
      </c>
      <c r="P37" s="96" t="str" cm="1">
        <f t="array" ref="P37">_xlfn.TEXTJOIN(";",,_xlfn.UNIQUE(_xlfn._xlws.FILTER(商品编码表!J:J,商品编码表!C:C=B37)))</f>
        <v>S;M;L;均码</v>
      </c>
      <c r="Q37" s="106"/>
      <c r="R37" s="106"/>
      <c r="S37" s="107"/>
      <c r="T37" s="107"/>
      <c r="U37" s="96"/>
      <c r="V37" s="106"/>
      <c r="W37" s="108"/>
      <c r="X37" s="110"/>
      <c r="Y37" s="125"/>
      <c r="Z37" s="125">
        <f>Y37*3.8</f>
        <v>0</v>
      </c>
      <c r="AA37" s="126" t="e">
        <f>1-Y37/Z37</f>
        <v>#DIV/0!</v>
      </c>
      <c r="AB37" s="127"/>
      <c r="AC37" s="128"/>
      <c r="AD37" s="128"/>
      <c r="AE37" s="94"/>
      <c r="AF37" s="94"/>
      <c r="AG37" s="94"/>
      <c r="AH37" s="94"/>
      <c r="AI37" s="94"/>
      <c r="AJ37" s="94"/>
      <c r="AK37" s="94"/>
      <c r="AL37" s="94"/>
      <c r="AM37" s="94"/>
      <c r="AN37" s="56"/>
      <c r="AO37" s="56"/>
    </row>
    <row r="38" s="4" customFormat="1" ht="144" customHeight="1" spans="1:41">
      <c r="A38" s="93">
        <f t="shared" si="0"/>
        <v>35</v>
      </c>
      <c r="B38" s="98" t="s">
        <v>158</v>
      </c>
      <c r="C38" s="95" t="str" cm="1">
        <f t="array" ref="C38">_xlfn.TEXTJOIN(CHAR(10),TRUE,IF(商品编码表!C$4:C$9993=B38,商品编码表!K$4:K$9993&amp;"-"&amp;商品编码表!J$4:J$9993&amp;"-"&amp;商品编码表!D$4:D$9993,""))</f>
        <v>咖色-S-H5A22355380S
咖色-M-H5A22355380M
咖色-L-H5A22355380L
咖色-均码-H5A22355380F
黑色-S-H5A22355310S
黑色-M-H5A22355310M
黑色-L-H5A22355310L
黑色-均码-H5A22355310F
米白色-S-H5A22355313S
米白色-M-H5A22355313M
米白色-L-H5A22355313L
米白色-均码-H5A22355313F
桔黄色-S-H5A22355321S
桔黄色-M-H5A22355321M
桔黄色-L-H5A22355321L
桔黄色-均码-H5A22355321F</v>
      </c>
      <c r="D38" s="94" t="str">
        <f>_xlfn.DISPIMG("ID_C923BD54177F49619F03717EED509DA9",1)</f>
        <v>=DISPIMG("ID_C923BD54177F49619F03717EED509DA9",1)</v>
      </c>
      <c r="E38" s="96" t="str">
        <f>_xlfn.XLOOKUP(B38,商品编码表!C:C,商品编码表!H:H)</f>
        <v>半身裙</v>
      </c>
      <c r="F38" s="96" t="str">
        <f>_xlfn.XLOOKUP(B38,商品编码表!C:C,商品编码表!I:I)</f>
        <v>半截裙</v>
      </c>
      <c r="G38" s="96"/>
      <c r="H38" s="97"/>
      <c r="I38" s="96" t="s">
        <v>111</v>
      </c>
      <c r="J38" s="96" t="str">
        <f>IFERROR(_xlfn.XLOOKUP(B38,商品编码表!C:C,商品编码表!B:B),"")</f>
        <v>秋四波</v>
      </c>
      <c r="K38" s="102">
        <v>45919</v>
      </c>
      <c r="L38" s="96"/>
      <c r="M38" s="94"/>
      <c r="N38" s="94">
        <f>LEN(O38)-(LEN(_xlfn.TEXTJOIN(,,,_wpsfn.REGEXP(O38,"[一-龟]+"))))+1</f>
        <v>4</v>
      </c>
      <c r="O38" s="96" t="str" cm="1">
        <f t="array" ref="O38">_xlfn.TEXTJOIN("/",,_xlfn.UNIQUE(_xlfn._xlws.FILTER(商品编码表!K:K,商品编码表!C:C=B38)))</f>
        <v>咖色/黑色/米白色/桔黄色</v>
      </c>
      <c r="P38" s="96" t="str" cm="1">
        <f t="array" ref="P38">_xlfn.TEXTJOIN(";",,_xlfn.UNIQUE(_xlfn._xlws.FILTER(商品编码表!J:J,商品编码表!C:C=B38)))</f>
        <v>S;M;L;均码</v>
      </c>
      <c r="Q38" s="106"/>
      <c r="R38" s="106"/>
      <c r="S38" s="107"/>
      <c r="T38" s="107"/>
      <c r="U38" s="96"/>
      <c r="V38" s="106"/>
      <c r="W38" s="108"/>
      <c r="X38" s="110"/>
      <c r="Y38" s="125"/>
      <c r="Z38" s="125">
        <f>Y38*3.8</f>
        <v>0</v>
      </c>
      <c r="AA38" s="126" t="e">
        <f>1-Y38/Z38</f>
        <v>#DIV/0!</v>
      </c>
      <c r="AB38" s="127"/>
      <c r="AC38" s="128"/>
      <c r="AD38" s="128"/>
      <c r="AE38" s="94"/>
      <c r="AF38" s="94"/>
      <c r="AG38" s="94"/>
      <c r="AH38" s="94"/>
      <c r="AI38" s="94"/>
      <c r="AJ38" s="94"/>
      <c r="AK38" s="94"/>
      <c r="AL38" s="94"/>
      <c r="AM38" s="94"/>
      <c r="AN38" s="56"/>
      <c r="AO38" s="56"/>
    </row>
    <row r="39" s="4" customFormat="1" ht="144" customHeight="1" spans="1:41">
      <c r="A39" s="93">
        <f t="shared" si="0"/>
        <v>36</v>
      </c>
      <c r="B39" s="98" t="s">
        <v>159</v>
      </c>
      <c r="C39" s="95" t="str" cm="1">
        <f t="array" ref="C39">_xlfn.TEXTJOIN(CHAR(10),TRUE,IF(商品编码表!C$4:C$9993=B39,商品编码表!K$4:K$9993&amp;"-"&amp;商品编码表!J$4:J$9993&amp;"-"&amp;商品编码表!D$4:D$9993,""))</f>
        <v>黑色-S-H5A43355410S
黑色-M-H5A43355410M
黑色-L-H5A43355410L
黑色-均码-H5A43355410F
白色-S-H5A43355412S
白色-M-H5A43355412M
白色-L-H5A43355412L
白色-均码-H5A43355412F</v>
      </c>
      <c r="D39" s="94" t="str">
        <f>_xlfn.DISPIMG("ID_B884BDC264BA4906AC71B6BCF1975C26",1)</f>
        <v>=DISPIMG("ID_B884BDC264BA4906AC71B6BCF1975C26",1)</v>
      </c>
      <c r="E39" s="96" t="str">
        <f>_xlfn.XLOOKUP(B39,商品编码表!C:C,商品编码表!H:H)</f>
        <v>马甲</v>
      </c>
      <c r="F39" s="96" t="str">
        <f>_xlfn.XLOOKUP(B39,商品编码表!C:C,商品编码表!I:I)</f>
        <v>女式马夹</v>
      </c>
      <c r="G39" s="96"/>
      <c r="H39" s="97"/>
      <c r="I39" s="96" t="s">
        <v>111</v>
      </c>
      <c r="J39" s="96" t="str">
        <f>IFERROR(_xlfn.XLOOKUP(B39,商品编码表!C:C,商品编码表!B:B),"")</f>
        <v>秋四波</v>
      </c>
      <c r="K39" s="102">
        <v>45919</v>
      </c>
      <c r="L39" s="96"/>
      <c r="M39" s="94"/>
      <c r="N39" s="94">
        <f>LEN(O39)-(LEN(_xlfn.TEXTJOIN(,,,_wpsfn.REGEXP(O39,"[一-龟]+"))))+1</f>
        <v>2</v>
      </c>
      <c r="O39" s="96" t="str" cm="1">
        <f t="array" ref="O39">_xlfn.TEXTJOIN("/",,_xlfn.UNIQUE(_xlfn._xlws.FILTER(商品编码表!K:K,商品编码表!C:C=B39)))</f>
        <v>黑色/白色</v>
      </c>
      <c r="P39" s="96" t="str" cm="1">
        <f t="array" ref="P39">_xlfn.TEXTJOIN(";",,_xlfn.UNIQUE(_xlfn._xlws.FILTER(商品编码表!J:J,商品编码表!C:C=B39)))</f>
        <v>S;M;L;均码</v>
      </c>
      <c r="Q39" s="106"/>
      <c r="R39" s="106"/>
      <c r="S39" s="107"/>
      <c r="T39" s="107"/>
      <c r="U39" s="96"/>
      <c r="V39" s="106"/>
      <c r="W39" s="108"/>
      <c r="X39" s="110"/>
      <c r="Y39" s="125"/>
      <c r="Z39" s="125">
        <f>Y39*3.8</f>
        <v>0</v>
      </c>
      <c r="AA39" s="126" t="e">
        <f>1-Y39/Z39</f>
        <v>#DIV/0!</v>
      </c>
      <c r="AB39" s="127"/>
      <c r="AC39" s="128"/>
      <c r="AD39" s="128"/>
      <c r="AE39" s="94"/>
      <c r="AF39" s="94"/>
      <c r="AG39" s="94"/>
      <c r="AH39" s="94"/>
      <c r="AI39" s="94"/>
      <c r="AJ39" s="94"/>
      <c r="AK39" s="94"/>
      <c r="AL39" s="94"/>
      <c r="AM39" s="94"/>
      <c r="AN39" s="56"/>
      <c r="AO39" s="56"/>
    </row>
    <row r="40" s="4" customFormat="1" ht="144" customHeight="1" spans="1:41">
      <c r="A40" s="93">
        <f t="shared" si="0"/>
        <v>37</v>
      </c>
      <c r="B40" s="94" t="s">
        <v>160</v>
      </c>
      <c r="C40" s="95" t="str" cm="1">
        <f t="array" ref="C40">_xlfn.TEXTJOIN(CHAR(10),TRUE,IF(商品编码表!C$4:C$9993=B40,商品编码表!K$4:K$9993&amp;"-"&amp;商品编码表!J$4:J$9993&amp;"-"&amp;商品编码表!D$4:D$9993,""))</f>
        <v>浅咖色-S-H5A22348881S
浅咖色-M-H5A22348881M
浅咖色-L-H5A22348881L
浅咖色-XL-H5A22348881XL
黑色-S-H5A22348810S
黑色-M-H5A22348810M
黑色-L-H5A22348810L
黑色-XL-H5A22348810XL</v>
      </c>
      <c r="D40" s="94" t="str">
        <f>_xlfn.DISPIMG("ID_168F5098DA6A402CB12C53D4790B5539",1)</f>
        <v>=DISPIMG("ID_168F5098DA6A402CB12C53D4790B5539",1)</v>
      </c>
      <c r="E40" s="96" t="str">
        <f>_xlfn.XLOOKUP(B40,商品编码表!C:C,商品编码表!H:H)</f>
        <v>半身裙</v>
      </c>
      <c r="F40" s="96" t="str">
        <f>_xlfn.XLOOKUP(B40,商品编码表!C:C,商品编码表!I:I)</f>
        <v>半截裙</v>
      </c>
      <c r="G40" s="96"/>
      <c r="H40" s="97"/>
      <c r="I40" s="96" t="s">
        <v>111</v>
      </c>
      <c r="J40" s="96" t="str">
        <f>IFERROR(_xlfn.XLOOKUP(B40,商品编码表!C:C,商品编码表!B:B),"")</f>
        <v>秋四波</v>
      </c>
      <c r="K40" s="102">
        <v>45919</v>
      </c>
      <c r="L40" s="96"/>
      <c r="M40" s="94"/>
      <c r="N40" s="94">
        <f>LEN(O40)-(LEN(_xlfn.TEXTJOIN(,,,_wpsfn.REGEXP(O40,"[一-龟]+"))))+1</f>
        <v>2</v>
      </c>
      <c r="O40" s="96" t="str" cm="1">
        <f t="array" ref="O40">_xlfn.TEXTJOIN("/",,_xlfn.UNIQUE(_xlfn._xlws.FILTER(商品编码表!K:K,商品编码表!C:C=B40)))</f>
        <v>浅咖色/黑色</v>
      </c>
      <c r="P40" s="96" t="str" cm="1">
        <f t="array" ref="P40">_xlfn.TEXTJOIN(";",,_xlfn.UNIQUE(_xlfn._xlws.FILTER(商品编码表!J:J,商品编码表!C:C=B40)))</f>
        <v>S;M;L;XL</v>
      </c>
      <c r="Q40" s="106"/>
      <c r="R40" s="106"/>
      <c r="S40" s="107"/>
      <c r="T40" s="107"/>
      <c r="U40" s="96"/>
      <c r="V40" s="106"/>
      <c r="W40" s="108"/>
      <c r="X40" s="110"/>
      <c r="Y40" s="125"/>
      <c r="Z40" s="125">
        <f>Y40*3.8</f>
        <v>0</v>
      </c>
      <c r="AA40" s="126" t="e">
        <f>1-Y40/Z40</f>
        <v>#DIV/0!</v>
      </c>
      <c r="AB40" s="127"/>
      <c r="AC40" s="128"/>
      <c r="AD40" s="128"/>
      <c r="AE40" s="94"/>
      <c r="AF40" s="94"/>
      <c r="AG40" s="94"/>
      <c r="AH40" s="94"/>
      <c r="AI40" s="94"/>
      <c r="AJ40" s="94"/>
      <c r="AK40" s="94"/>
      <c r="AL40" s="94"/>
      <c r="AM40" s="94"/>
      <c r="AN40" s="56"/>
      <c r="AO40" s="56"/>
    </row>
    <row r="41" s="4" customFormat="1" ht="144" customHeight="1" spans="1:41">
      <c r="A41" s="93">
        <f t="shared" si="0"/>
        <v>38</v>
      </c>
      <c r="B41" s="94" t="s">
        <v>161</v>
      </c>
      <c r="C41" s="95" t="str" cm="1">
        <f t="array" ref="C41">_xlfn.TEXTJOIN(CHAR(10),TRUE,IF(商品编码表!C$4:C$9993=B41,商品编码表!K$4:K$9993&amp;"-"&amp;商品编码表!J$4:J$9993&amp;"-"&amp;商品编码表!D$4:D$9993,""))</f>
        <v>黑色-S-H5A43348310S
黑色-M-H5A43348310M
黑色-L-H5A43348310L
黑色-XL-H5A43348310XL
浅咖色-S-H5A43348381S
浅咖色-M-H5A43348381M
浅咖色-L-H5A43348381L
浅咖色-XL-H5A43348381XL</v>
      </c>
      <c r="D41" s="94" t="str">
        <f>_xlfn.DISPIMG("ID_43F6119BB337449DA8EB9D1204693F55",1)</f>
        <v>=DISPIMG("ID_43F6119BB337449DA8EB9D1204693F55",1)</v>
      </c>
      <c r="E41" s="96" t="str">
        <f>_xlfn.XLOOKUP(B41,商品编码表!C:C,商品编码表!H:H)</f>
        <v>马甲</v>
      </c>
      <c r="F41" s="96" t="str">
        <f>_xlfn.XLOOKUP(B41,商品编码表!C:C,商品编码表!I:I)</f>
        <v>女式马夹</v>
      </c>
      <c r="G41" s="96"/>
      <c r="H41" s="97"/>
      <c r="I41" s="96" t="s">
        <v>111</v>
      </c>
      <c r="J41" s="96" t="str">
        <f>IFERROR(_xlfn.XLOOKUP(B41,商品编码表!C:C,商品编码表!B:B),"")</f>
        <v>秋四波</v>
      </c>
      <c r="K41" s="102">
        <v>45919</v>
      </c>
      <c r="L41" s="96"/>
      <c r="M41" s="94"/>
      <c r="N41" s="94">
        <f>LEN(O41)-(LEN(_xlfn.TEXTJOIN(,,,_wpsfn.REGEXP(O41,"[一-龟]+"))))+1</f>
        <v>2</v>
      </c>
      <c r="O41" s="96" t="str" cm="1">
        <f t="array" ref="O41">_xlfn.TEXTJOIN("/",,_xlfn.UNIQUE(_xlfn._xlws.FILTER(商品编码表!K:K,商品编码表!C:C=B41)))</f>
        <v>黑色/浅咖色</v>
      </c>
      <c r="P41" s="96" t="str" cm="1">
        <f t="array" ref="P41">_xlfn.TEXTJOIN(";",,_xlfn.UNIQUE(_xlfn._xlws.FILTER(商品编码表!J:J,商品编码表!C:C=B41)))</f>
        <v>S;M;L;XL</v>
      </c>
      <c r="Q41" s="106"/>
      <c r="R41" s="106"/>
      <c r="S41" s="107"/>
      <c r="T41" s="107"/>
      <c r="U41" s="96"/>
      <c r="V41" s="106"/>
      <c r="W41" s="108"/>
      <c r="X41" s="110"/>
      <c r="Y41" s="125"/>
      <c r="Z41" s="125">
        <f>Y41*3.8</f>
        <v>0</v>
      </c>
      <c r="AA41" s="126" t="e">
        <f>1-Y41/Z41</f>
        <v>#DIV/0!</v>
      </c>
      <c r="AB41" s="127"/>
      <c r="AC41" s="128"/>
      <c r="AD41" s="128"/>
      <c r="AE41" s="94"/>
      <c r="AF41" s="94"/>
      <c r="AG41" s="94"/>
      <c r="AH41" s="94"/>
      <c r="AI41" s="94"/>
      <c r="AJ41" s="94"/>
      <c r="AK41" s="94"/>
      <c r="AL41" s="94"/>
      <c r="AM41" s="94"/>
      <c r="AN41" s="56"/>
      <c r="AO41" s="56"/>
    </row>
    <row r="42" s="4" customFormat="1" ht="144" customHeight="1" spans="1:41">
      <c r="A42" s="93">
        <f t="shared" si="0"/>
        <v>39</v>
      </c>
      <c r="B42" s="94" t="s">
        <v>162</v>
      </c>
      <c r="C42" s="95" t="str" cm="1">
        <f t="array" ref="C42">_xlfn.TEXTJOIN(CHAR(10),TRUE,IF(商品编码表!C$4:C$9993=B42,商品编码表!K$4:K$9993&amp;"-"&amp;商品编码表!J$4:J$9993&amp;"-"&amp;商品编码表!D$4:D$9993,""))</f>
        <v>黑色-S-H5A41353910S
黑色-M-H5A41353910M
黑色-L-H5A41353910L</v>
      </c>
      <c r="D42" s="94" t="str">
        <f>_xlfn.DISPIMG("ID_8032E53D61AE4C8493659E55AEF66C12",1)</f>
        <v>=DISPIMG("ID_8032E53D61AE4C8493659E55AEF66C12",1)</v>
      </c>
      <c r="E42" s="96" t="str">
        <f>_xlfn.XLOOKUP(B42,商品编码表!C:C,商品编码表!H:H)</f>
        <v>外套</v>
      </c>
      <c r="F42" s="96" t="str">
        <f>_xlfn.XLOOKUP(B42,商品编码表!C:C,商品编码表!I:I)</f>
        <v>女式外套</v>
      </c>
      <c r="G42" s="96"/>
      <c r="H42" s="97"/>
      <c r="I42" s="96" t="s">
        <v>111</v>
      </c>
      <c r="J42" s="96" t="str">
        <f>IFERROR(_xlfn.XLOOKUP(B42,商品编码表!C:C,商品编码表!B:B),"")</f>
        <v>秋四波</v>
      </c>
      <c r="K42" s="102">
        <v>45919</v>
      </c>
      <c r="L42" s="96"/>
      <c r="M42" s="94"/>
      <c r="N42" s="94">
        <f>LEN(O42)-(LEN(_xlfn.TEXTJOIN(,,,_wpsfn.REGEXP(O42,"[一-龟]+"))))+1</f>
        <v>1</v>
      </c>
      <c r="O42" s="96" t="str" cm="1">
        <f t="array" ref="O42">_xlfn.TEXTJOIN("/",,_xlfn.UNIQUE(_xlfn._xlws.FILTER(商品编码表!K:K,商品编码表!C:C=B42)))</f>
        <v>黑色</v>
      </c>
      <c r="P42" s="96" t="str" cm="1">
        <f t="array" ref="P42">_xlfn.TEXTJOIN(";",,_xlfn.UNIQUE(_xlfn._xlws.FILTER(商品编码表!J:J,商品编码表!C:C=B42)))</f>
        <v>S;M;L</v>
      </c>
      <c r="Q42" s="106"/>
      <c r="R42" s="106"/>
      <c r="S42" s="107"/>
      <c r="T42" s="107"/>
      <c r="U42" s="96"/>
      <c r="V42" s="106"/>
      <c r="W42" s="108"/>
      <c r="X42" s="110"/>
      <c r="Y42" s="125"/>
      <c r="Z42" s="125">
        <f>Y42*3.8</f>
        <v>0</v>
      </c>
      <c r="AA42" s="126" t="e">
        <f>1-Y42/Z42</f>
        <v>#DIV/0!</v>
      </c>
      <c r="AB42" s="127"/>
      <c r="AC42" s="128"/>
      <c r="AD42" s="128"/>
      <c r="AE42" s="94"/>
      <c r="AF42" s="94"/>
      <c r="AG42" s="94"/>
      <c r="AH42" s="94"/>
      <c r="AI42" s="94"/>
      <c r="AJ42" s="94"/>
      <c r="AK42" s="94"/>
      <c r="AL42" s="94"/>
      <c r="AM42" s="94"/>
      <c r="AN42" s="56"/>
      <c r="AO42" s="56"/>
    </row>
    <row r="43" s="4" customFormat="1" ht="144" customHeight="1" spans="1:41">
      <c r="A43" s="93">
        <f t="shared" si="0"/>
        <v>40</v>
      </c>
      <c r="B43" s="94" t="s">
        <v>163</v>
      </c>
      <c r="C43" s="95" t="str" cm="1">
        <f t="array" ref="C43">_xlfn.TEXTJOIN(CHAR(10),TRUE,IF(商品编码表!C$4:C$9993=B43,商品编码表!K$4:K$9993&amp;"-"&amp;商品编码表!J$4:J$9993&amp;"-"&amp;商品编码表!D$4:D$9993,""))</f>
        <v>杏色-S-H5A43348270S
杏色-M-H5A43348270M
杏色-L-H5A43348270L
杏色-XL-H5A43348270XL
黑色-S-H5A43348210S
黑色-M-H5A43348210M
黑色-L-H5A43348210L
黑色-XL-H5A43348210XL</v>
      </c>
      <c r="D43" s="94" t="str">
        <f>_xlfn.DISPIMG("ID_DF236EE4AE784BD88E2E7DEFB64942BA",1)</f>
        <v>=DISPIMG("ID_DF236EE4AE784BD88E2E7DEFB64942BA",1)</v>
      </c>
      <c r="E43" s="96" t="str">
        <f>_xlfn.XLOOKUP(B43,商品编码表!C:C,商品编码表!H:H)</f>
        <v>马甲</v>
      </c>
      <c r="F43" s="96" t="str">
        <f>_xlfn.XLOOKUP(B43,商品编码表!C:C,商品编码表!I:I)</f>
        <v>女式马夹</v>
      </c>
      <c r="G43" s="96"/>
      <c r="H43" s="97"/>
      <c r="I43" s="96" t="s">
        <v>111</v>
      </c>
      <c r="J43" s="96" t="str">
        <f>IFERROR(_xlfn.XLOOKUP(B43,商品编码表!C:C,商品编码表!B:B),"")</f>
        <v>秋四波</v>
      </c>
      <c r="K43" s="102">
        <v>45919</v>
      </c>
      <c r="L43" s="96"/>
      <c r="M43" s="94"/>
      <c r="N43" s="94">
        <f>LEN(O43)-(LEN(_xlfn.TEXTJOIN(,,,_wpsfn.REGEXP(O43,"[一-龟]+"))))+1</f>
        <v>2</v>
      </c>
      <c r="O43" s="96" t="str" cm="1">
        <f t="array" ref="O43">_xlfn.TEXTJOIN("/",,_xlfn.UNIQUE(_xlfn._xlws.FILTER(商品编码表!K:K,商品编码表!C:C=B43)))</f>
        <v>杏色/黑色</v>
      </c>
      <c r="P43" s="96" t="str" cm="1">
        <f t="array" ref="P43">_xlfn.TEXTJOIN(";",,_xlfn.UNIQUE(_xlfn._xlws.FILTER(商品编码表!J:J,商品编码表!C:C=B43)))</f>
        <v>S;M;L;XL</v>
      </c>
      <c r="Q43" s="106"/>
      <c r="R43" s="106"/>
      <c r="S43" s="107"/>
      <c r="T43" s="107"/>
      <c r="U43" s="96"/>
      <c r="V43" s="106"/>
      <c r="W43" s="108"/>
      <c r="X43" s="110"/>
      <c r="Y43" s="125"/>
      <c r="Z43" s="125">
        <f>Y43*3.8</f>
        <v>0</v>
      </c>
      <c r="AA43" s="126" t="e">
        <f>1-Y43/Z43</f>
        <v>#DIV/0!</v>
      </c>
      <c r="AB43" s="127"/>
      <c r="AC43" s="128"/>
      <c r="AD43" s="128"/>
      <c r="AE43" s="94"/>
      <c r="AF43" s="94"/>
      <c r="AG43" s="94"/>
      <c r="AH43" s="94"/>
      <c r="AI43" s="94"/>
      <c r="AJ43" s="94"/>
      <c r="AK43" s="94"/>
      <c r="AL43" s="94"/>
      <c r="AM43" s="94"/>
      <c r="AN43" s="56"/>
      <c r="AO43" s="56"/>
    </row>
    <row r="44" s="4" customFormat="1" ht="144" customHeight="1" spans="1:41">
      <c r="A44" s="93">
        <f t="shared" si="0"/>
        <v>41</v>
      </c>
      <c r="B44" s="94" t="s">
        <v>164</v>
      </c>
      <c r="C44" s="95" t="str" cm="1">
        <f t="array" ref="C44">_xlfn.TEXTJOIN(CHAR(10),TRUE,IF(商品编码表!C$4:C$9993=B44,商品编码表!K$4:K$9993&amp;"-"&amp;商品编码表!J$4:J$9993&amp;"-"&amp;商品编码表!D$4:D$9993,""))</f>
        <v>米白色-S-H5A11347113S
米白色-M-H5A11347113M
米白色-L-H5A11347113L
米白色-XL-H5A11347113XL
黑色-S-H5A11347110S
黑色-M-H5A11347110M
黑色-L-H5A11347110L
黑色-XL-H5A11347110XL</v>
      </c>
      <c r="D44" s="94" t="str">
        <f>_xlfn.DISPIMG("ID_5635EBADD50B4FEF885DD571CA859EF5",1)</f>
        <v>=DISPIMG("ID_5635EBADD50B4FEF885DD571CA859EF5",1)</v>
      </c>
      <c r="E44" s="96" t="str">
        <f>_xlfn.XLOOKUP(B44,商品编码表!C:C,商品编码表!H:H)</f>
        <v>衬衣</v>
      </c>
      <c r="F44" s="96" t="str">
        <f>_xlfn.XLOOKUP(B44,商品编码表!C:C,商品编码表!I:I)</f>
        <v>女式衬衫</v>
      </c>
      <c r="G44" s="96"/>
      <c r="H44" s="97"/>
      <c r="I44" s="96" t="s">
        <v>111</v>
      </c>
      <c r="J44" s="96" t="str">
        <f>IFERROR(_xlfn.XLOOKUP(B44,商品编码表!C:C,商品编码表!B:B),"")</f>
        <v>秋四波</v>
      </c>
      <c r="K44" s="102">
        <v>45919</v>
      </c>
      <c r="L44" s="96"/>
      <c r="M44" s="94"/>
      <c r="N44" s="94">
        <f>LEN(O44)-(LEN(_xlfn.TEXTJOIN(,,,_wpsfn.REGEXP(O44,"[一-龟]+"))))+1</f>
        <v>2</v>
      </c>
      <c r="O44" s="96" t="str" cm="1">
        <f t="array" ref="O44">_xlfn.TEXTJOIN("/",,_xlfn.UNIQUE(_xlfn._xlws.FILTER(商品编码表!K:K,商品编码表!C:C=B44)))</f>
        <v>米白色/黑色</v>
      </c>
      <c r="P44" s="96" t="str" cm="1">
        <f t="array" ref="P44">_xlfn.TEXTJOIN(";",,_xlfn.UNIQUE(_xlfn._xlws.FILTER(商品编码表!J:J,商品编码表!C:C=B44)))</f>
        <v>S;M;L;XL</v>
      </c>
      <c r="Q44" s="106"/>
      <c r="R44" s="106"/>
      <c r="S44" s="107"/>
      <c r="T44" s="107"/>
      <c r="U44" s="96"/>
      <c r="V44" s="106"/>
      <c r="W44" s="108"/>
      <c r="X44" s="110"/>
      <c r="Y44" s="125"/>
      <c r="Z44" s="125">
        <f>Y44*3.8</f>
        <v>0</v>
      </c>
      <c r="AA44" s="126" t="e">
        <f>1-Y44/Z44</f>
        <v>#DIV/0!</v>
      </c>
      <c r="AB44" s="127"/>
      <c r="AC44" s="128"/>
      <c r="AD44" s="128"/>
      <c r="AE44" s="94"/>
      <c r="AF44" s="94"/>
      <c r="AG44" s="94"/>
      <c r="AH44" s="94"/>
      <c r="AI44" s="94"/>
      <c r="AJ44" s="94"/>
      <c r="AK44" s="94"/>
      <c r="AL44" s="94"/>
      <c r="AM44" s="94"/>
      <c r="AN44" s="56"/>
      <c r="AO44" s="56"/>
    </row>
    <row r="45" s="4" customFormat="1" ht="144" customHeight="1" spans="1:41">
      <c r="A45" s="93">
        <f t="shared" si="0"/>
        <v>42</v>
      </c>
      <c r="B45" s="94" t="s">
        <v>165</v>
      </c>
      <c r="C45" s="95" t="str" cm="1">
        <f t="array" ref="C45">_xlfn.TEXTJOIN(CHAR(10),TRUE,IF(商品编码表!C$4:C$9993=B45,商品编码表!K$4:K$9993&amp;"-"&amp;商品编码表!J$4:J$9993&amp;"-"&amp;商品编码表!D$4:D$9993,""))</f>
        <v>黑色-S-H5A44355510S
黑色-M-H5A44355510M
黑色-L-H5A44355510L
白色-S-H5A44355512S
白色-M-H5A44355512M
白色-L-H5A44355512L
灰色-S-H5A44355515S
灰色-M-H5A44355515M
灰色-L-H5A44355515L</v>
      </c>
      <c r="D45" s="94" t="str">
        <f>_xlfn.DISPIMG("ID_7DCE87B49DF047A1A77EA86C46B631BB",1)</f>
        <v>=DISPIMG("ID_7DCE87B49DF047A1A77EA86C46B631BB",1)</v>
      </c>
      <c r="E45" s="96" t="str">
        <f>_xlfn.XLOOKUP(B45,商品编码表!C:C,商品编码表!H:H)</f>
        <v>大衣</v>
      </c>
      <c r="F45" s="96" t="str">
        <f>_xlfn.XLOOKUP(B45,商品编码表!C:C,商品编码表!I:I)</f>
        <v>女式大衣</v>
      </c>
      <c r="G45" s="96"/>
      <c r="H45" s="97"/>
      <c r="I45" s="96" t="s">
        <v>111</v>
      </c>
      <c r="J45" s="96" t="str">
        <f>IFERROR(_xlfn.XLOOKUP(B45,商品编码表!C:C,商品编码表!B:B),"")</f>
        <v>秋四波</v>
      </c>
      <c r="K45" s="102">
        <v>45919</v>
      </c>
      <c r="L45" s="96"/>
      <c r="M45" s="94"/>
      <c r="N45" s="94">
        <f>LEN(O45)-(LEN(_xlfn.TEXTJOIN(,,,_wpsfn.REGEXP(O45,"[一-龟]+"))))+1</f>
        <v>3</v>
      </c>
      <c r="O45" s="96" t="str" cm="1">
        <f t="array" ref="O45">_xlfn.TEXTJOIN("/",,_xlfn.UNIQUE(_xlfn._xlws.FILTER(商品编码表!K:K,商品编码表!C:C=B45)))</f>
        <v>黑色/白色/灰色</v>
      </c>
      <c r="P45" s="96" t="str" cm="1">
        <f t="array" ref="P45">_xlfn.TEXTJOIN(";",,_xlfn.UNIQUE(_xlfn._xlws.FILTER(商品编码表!J:J,商品编码表!C:C=B45)))</f>
        <v>S;M;L</v>
      </c>
      <c r="Q45" s="106"/>
      <c r="R45" s="106"/>
      <c r="S45" s="107"/>
      <c r="T45" s="107"/>
      <c r="U45" s="96"/>
      <c r="V45" s="106"/>
      <c r="W45" s="108"/>
      <c r="X45" s="110"/>
      <c r="Y45" s="125"/>
      <c r="Z45" s="125">
        <f>Y45*3.8</f>
        <v>0</v>
      </c>
      <c r="AA45" s="126" t="e">
        <f>1-Y45/Z45</f>
        <v>#DIV/0!</v>
      </c>
      <c r="AB45" s="127"/>
      <c r="AC45" s="128"/>
      <c r="AD45" s="128"/>
      <c r="AE45" s="94"/>
      <c r="AF45" s="94"/>
      <c r="AG45" s="94"/>
      <c r="AH45" s="94"/>
      <c r="AI45" s="94"/>
      <c r="AJ45" s="94"/>
      <c r="AK45" s="94"/>
      <c r="AL45" s="94"/>
      <c r="AM45" s="94"/>
      <c r="AN45" s="56"/>
      <c r="AO45" s="56"/>
    </row>
    <row r="46" s="4" customFormat="1" ht="144" customHeight="1" spans="1:41">
      <c r="A46" s="93">
        <f t="shared" si="0"/>
        <v>43</v>
      </c>
      <c r="B46" s="94" t="s">
        <v>166</v>
      </c>
      <c r="C46" s="95" t="str" cm="1">
        <f t="array" ref="C46">_xlfn.TEXTJOIN(CHAR(10),TRUE,IF(商品编码表!C$4:C$9993=B46,商品编码表!K$4:K$9993&amp;"-"&amp;商品编码表!J$4:J$9993&amp;"-"&amp;商品编码表!D$4:D$9993,""))</f>
        <v>杏色-S-H5A41349570S
杏色-M-H5A41349570M
杏色-L-H5A41349570L</v>
      </c>
      <c r="D46" s="94" t="str">
        <f>_xlfn.DISPIMG("ID_2FA259095FBC428285A53CA0D262E30A",1)</f>
        <v>=DISPIMG("ID_2FA259095FBC428285A53CA0D262E30A",1)</v>
      </c>
      <c r="E46" s="96" t="str">
        <f>_xlfn.XLOOKUP(B46,商品编码表!C:C,商品编码表!H:H)</f>
        <v>外套</v>
      </c>
      <c r="F46" s="96" t="str">
        <f>_xlfn.XLOOKUP(B46,商品编码表!C:C,商品编码表!I:I)</f>
        <v>女式外套</v>
      </c>
      <c r="G46" s="96"/>
      <c r="H46" s="97"/>
      <c r="I46" s="96" t="s">
        <v>111</v>
      </c>
      <c r="J46" s="96" t="str">
        <f>IFERROR(_xlfn.XLOOKUP(B46,商品编码表!C:C,商品编码表!B:B),"")</f>
        <v>秋四波</v>
      </c>
      <c r="K46" s="102">
        <v>45919</v>
      </c>
      <c r="L46" s="96"/>
      <c r="M46" s="94"/>
      <c r="N46" s="94">
        <f>LEN(O46)-(LEN(_xlfn.TEXTJOIN(,,,_wpsfn.REGEXP(O46,"[一-龟]+"))))+1</f>
        <v>1</v>
      </c>
      <c r="O46" s="96" t="str" cm="1">
        <f t="array" ref="O46">_xlfn.TEXTJOIN("/",,_xlfn.UNIQUE(_xlfn._xlws.FILTER(商品编码表!K:K,商品编码表!C:C=B46)))</f>
        <v>杏色</v>
      </c>
      <c r="P46" s="96" t="str" cm="1">
        <f t="array" ref="P46">_xlfn.TEXTJOIN(";",,_xlfn.UNIQUE(_xlfn._xlws.FILTER(商品编码表!J:J,商品编码表!C:C=B46)))</f>
        <v>S;M;L</v>
      </c>
      <c r="Q46" s="106"/>
      <c r="R46" s="106"/>
      <c r="S46" s="107"/>
      <c r="T46" s="107"/>
      <c r="U46" s="96"/>
      <c r="V46" s="106"/>
      <c r="W46" s="108"/>
      <c r="X46" s="110"/>
      <c r="Y46" s="125"/>
      <c r="Z46" s="125">
        <f>Y46*3.8</f>
        <v>0</v>
      </c>
      <c r="AA46" s="126" t="e">
        <f>1-Y46/Z46</f>
        <v>#DIV/0!</v>
      </c>
      <c r="AB46" s="127"/>
      <c r="AC46" s="128"/>
      <c r="AD46" s="128"/>
      <c r="AE46" s="94"/>
      <c r="AF46" s="94"/>
      <c r="AG46" s="94"/>
      <c r="AH46" s="94"/>
      <c r="AI46" s="94"/>
      <c r="AJ46" s="94"/>
      <c r="AK46" s="94"/>
      <c r="AL46" s="94"/>
      <c r="AM46" s="94"/>
      <c r="AN46" s="56"/>
      <c r="AO46" s="56"/>
    </row>
    <row r="47" s="4" customFormat="1" ht="144" customHeight="1" spans="1:41">
      <c r="A47" s="93">
        <f t="shared" si="0"/>
        <v>44</v>
      </c>
      <c r="B47" s="94" t="s">
        <v>167</v>
      </c>
      <c r="C47" s="95" t="str" cm="1">
        <f t="array" ref="C47">_xlfn.TEXTJOIN(CHAR(10),TRUE,IF(商品编码表!C$4:C$9993=B47,商品编码表!K$4:K$9993&amp;"-"&amp;商品编码表!J$4:J$9993&amp;"-"&amp;商品编码表!D$4:D$9993,""))</f>
        <v>白色-S-H5A11344112S
白色-M-H5A11344112M
白色-L-H5A11344112L
白色-XL-H5A11344112XL
杏色-S-H5A11344170S
杏色-M-H5A11344170M
杏色-L-H5A11344170L
杏色-XL-H5A11344170XL</v>
      </c>
      <c r="D47" s="94" t="str">
        <f>_xlfn.DISPIMG("ID_CC09D445575A4AD89CB60662FDD8D920",1)</f>
        <v>=DISPIMG("ID_CC09D445575A4AD89CB60662FDD8D920",1)</v>
      </c>
      <c r="E47" s="96" t="str">
        <f>_xlfn.XLOOKUP(B47,商品编码表!C:C,商品编码表!H:H)</f>
        <v>衬衣</v>
      </c>
      <c r="F47" s="96" t="str">
        <f>_xlfn.XLOOKUP(B47,商品编码表!C:C,商品编码表!I:I)</f>
        <v>女式衬衫</v>
      </c>
      <c r="G47" s="96"/>
      <c r="H47" s="97"/>
      <c r="I47" s="96" t="s">
        <v>54</v>
      </c>
      <c r="J47" s="96" t="str">
        <f>IFERROR(_xlfn.XLOOKUP(B47,商品编码表!C:C,商品编码表!B:B),"")</f>
        <v>秋四波</v>
      </c>
      <c r="K47" s="102">
        <v>45926</v>
      </c>
      <c r="L47" s="96"/>
      <c r="M47" s="94"/>
      <c r="N47" s="94">
        <f>LEN(O47)-(LEN(_xlfn.TEXTJOIN(,,,_wpsfn.REGEXP(O47,"[一-龟]+"))))+1</f>
        <v>2</v>
      </c>
      <c r="O47" s="96" t="str" cm="1">
        <f t="array" ref="O47">_xlfn.TEXTJOIN("/",,_xlfn.UNIQUE(_xlfn._xlws.FILTER(商品编码表!K:K,商品编码表!C:C=B47)))</f>
        <v>白色/杏色</v>
      </c>
      <c r="P47" s="96" t="str" cm="1">
        <f t="array" ref="P47">_xlfn.TEXTJOIN(";",,_xlfn.UNIQUE(_xlfn._xlws.FILTER(商品编码表!J:J,商品编码表!C:C=B47)))</f>
        <v>S;M;L;XL</v>
      </c>
      <c r="Q47" s="106"/>
      <c r="R47" s="106"/>
      <c r="S47" s="107"/>
      <c r="T47" s="107"/>
      <c r="U47" s="96"/>
      <c r="V47" s="106"/>
      <c r="W47" s="108"/>
      <c r="X47" s="110"/>
      <c r="Y47" s="125"/>
      <c r="Z47" s="125">
        <f>Y47*3.8</f>
        <v>0</v>
      </c>
      <c r="AA47" s="126" t="e">
        <f>1-Y47/Z47</f>
        <v>#DIV/0!</v>
      </c>
      <c r="AB47" s="127"/>
      <c r="AC47" s="128"/>
      <c r="AD47" s="128"/>
      <c r="AE47" s="94"/>
      <c r="AF47" s="94"/>
      <c r="AG47" s="94"/>
      <c r="AH47" s="94"/>
      <c r="AI47" s="94"/>
      <c r="AJ47" s="94"/>
      <c r="AK47" s="94"/>
      <c r="AL47" s="94"/>
      <c r="AM47" s="94"/>
      <c r="AN47" s="56"/>
      <c r="AO47" s="56"/>
    </row>
    <row r="48" s="4" customFormat="1" ht="144" customHeight="1" spans="1:41">
      <c r="A48" s="93">
        <f t="shared" si="0"/>
        <v>45</v>
      </c>
      <c r="B48" s="94" t="s">
        <v>168</v>
      </c>
      <c r="C48" s="95" t="str" cm="1">
        <f t="array" ref="C48">_xlfn.TEXTJOIN(CHAR(10),TRUE,IF(商品编码表!C$4:C$9993=B48,商品编码表!K$4:K$9993&amp;"-"&amp;商品编码表!J$4:J$9993&amp;"-"&amp;商品编码表!D$4:D$9993,""))</f>
        <v>白色-S-H5A41347012S
白色-M-H5A41347012M
白色-L-H5A41347012L
黑色-S-H5A41347010S
黑色-M-H5A41347010M
黑色-L-H5A41347010L</v>
      </c>
      <c r="D48" s="94" t="str">
        <f>_xlfn.DISPIMG("ID_5B04437582404C5E90ABFF47B1978902",1)</f>
        <v>=DISPIMG("ID_5B04437582404C5E90ABFF47B1978902",1)</v>
      </c>
      <c r="E48" s="96" t="str">
        <f>_xlfn.XLOOKUP(B48,商品编码表!C:C,商品编码表!H:H)</f>
        <v>外套</v>
      </c>
      <c r="F48" s="96" t="str">
        <f>_xlfn.XLOOKUP(B48,商品编码表!C:C,商品编码表!I:I)</f>
        <v>女式外套</v>
      </c>
      <c r="G48" s="96"/>
      <c r="H48" s="97"/>
      <c r="I48" s="96" t="s">
        <v>54</v>
      </c>
      <c r="J48" s="96" t="str">
        <f>IFERROR(_xlfn.XLOOKUP(B48,商品编码表!C:C,商品编码表!B:B),"")</f>
        <v>秋四波</v>
      </c>
      <c r="K48" s="102">
        <v>45926</v>
      </c>
      <c r="L48" s="96"/>
      <c r="M48" s="94"/>
      <c r="N48" s="94">
        <f>LEN(O48)-(LEN(_xlfn.TEXTJOIN(,,,_wpsfn.REGEXP(O48,"[一-龟]+"))))+1</f>
        <v>2</v>
      </c>
      <c r="O48" s="96" t="str" cm="1">
        <f t="array" ref="O48">_xlfn.TEXTJOIN("/",,_xlfn.UNIQUE(_xlfn._xlws.FILTER(商品编码表!K:K,商品编码表!C:C=B48)))</f>
        <v>白色/黑色</v>
      </c>
      <c r="P48" s="96" t="str" cm="1">
        <f t="array" ref="P48">_xlfn.TEXTJOIN(";",,_xlfn.UNIQUE(_xlfn._xlws.FILTER(商品编码表!J:J,商品编码表!C:C=B48)))</f>
        <v>S;M;L</v>
      </c>
      <c r="Q48" s="106"/>
      <c r="R48" s="106"/>
      <c r="S48" s="107"/>
      <c r="T48" s="107"/>
      <c r="U48" s="96"/>
      <c r="V48" s="106"/>
      <c r="W48" s="108"/>
      <c r="X48" s="110"/>
      <c r="Y48" s="125"/>
      <c r="Z48" s="125">
        <f>Y48*3.8</f>
        <v>0</v>
      </c>
      <c r="AA48" s="126" t="e">
        <f>1-Y48/Z48</f>
        <v>#DIV/0!</v>
      </c>
      <c r="AB48" s="127"/>
      <c r="AC48" s="128"/>
      <c r="AD48" s="128"/>
      <c r="AE48" s="94"/>
      <c r="AF48" s="94"/>
      <c r="AG48" s="94"/>
      <c r="AH48" s="94"/>
      <c r="AI48" s="94"/>
      <c r="AJ48" s="94"/>
      <c r="AK48" s="94"/>
      <c r="AL48" s="94"/>
      <c r="AM48" s="94"/>
      <c r="AN48" s="56"/>
      <c r="AO48" s="56"/>
    </row>
    <row r="49" s="4" customFormat="1" ht="144" customHeight="1" spans="1:41">
      <c r="A49" s="93">
        <f t="shared" si="0"/>
        <v>46</v>
      </c>
      <c r="B49" s="94" t="s">
        <v>169</v>
      </c>
      <c r="C49" s="95" t="str" cm="1">
        <f t="array" ref="C49">_xlfn.TEXTJOIN(CHAR(10),TRUE,IF(商品编码表!C$4:C$9993=B49,商品编码表!K$4:K$9993&amp;"-"&amp;商品编码表!J$4:J$9993&amp;"-"&amp;商品编码表!D$4:D$9993,""))</f>
        <v>白色-S-H5A11344312S
白色-M-H5A11344312M
白色-L-H5A11344312L
白色-XL-H5A11344312XL
杏色-S-H5A11344370S
杏色-M-H5A11344370M
杏色-L-H5A11344370L
杏色-XL-H5A11344370XL</v>
      </c>
      <c r="D49" s="94" t="str">
        <f>_xlfn.DISPIMG("ID_9F51BD46B5C44C9180B6E8F57E1DBB2C",1)</f>
        <v>=DISPIMG("ID_9F51BD46B5C44C9180B6E8F57E1DBB2C",1)</v>
      </c>
      <c r="E49" s="96" t="str">
        <f>_xlfn.XLOOKUP(B49,商品编码表!C:C,商品编码表!H:H)</f>
        <v>衬衣</v>
      </c>
      <c r="F49" s="96" t="str">
        <f>_xlfn.XLOOKUP(B49,商品编码表!C:C,商品编码表!I:I)</f>
        <v>女式衬衫</v>
      </c>
      <c r="G49" s="96"/>
      <c r="H49" s="97"/>
      <c r="I49" s="96" t="s">
        <v>54</v>
      </c>
      <c r="J49" s="96" t="str">
        <f>IFERROR(_xlfn.XLOOKUP(B49,商品编码表!C:C,商品编码表!B:B),"")</f>
        <v>秋四波</v>
      </c>
      <c r="K49" s="102">
        <v>45926</v>
      </c>
      <c r="L49" s="96"/>
      <c r="M49" s="94"/>
      <c r="N49" s="94">
        <f>LEN(O49)-(LEN(_xlfn.TEXTJOIN(,,,_wpsfn.REGEXP(O49,"[一-龟]+"))))+1</f>
        <v>2</v>
      </c>
      <c r="O49" s="96" t="str" cm="1">
        <f t="array" ref="O49">_xlfn.TEXTJOIN("/",,_xlfn.UNIQUE(_xlfn._xlws.FILTER(商品编码表!K:K,商品编码表!C:C=B49)))</f>
        <v>白色/杏色</v>
      </c>
      <c r="P49" s="96" t="str" cm="1">
        <f t="array" ref="P49">_xlfn.TEXTJOIN(";",,_xlfn.UNIQUE(_xlfn._xlws.FILTER(商品编码表!J:J,商品编码表!C:C=B49)))</f>
        <v>S;M;L;XL</v>
      </c>
      <c r="Q49" s="106"/>
      <c r="R49" s="106"/>
      <c r="S49" s="107"/>
      <c r="T49" s="107"/>
      <c r="U49" s="96"/>
      <c r="V49" s="106"/>
      <c r="W49" s="108"/>
      <c r="X49" s="110"/>
      <c r="Y49" s="125"/>
      <c r="Z49" s="125">
        <f>Y49*3.8</f>
        <v>0</v>
      </c>
      <c r="AA49" s="126" t="e">
        <f>1-Y49/Z49</f>
        <v>#DIV/0!</v>
      </c>
      <c r="AB49" s="127"/>
      <c r="AC49" s="128"/>
      <c r="AD49" s="128"/>
      <c r="AE49" s="94"/>
      <c r="AF49" s="94"/>
      <c r="AG49" s="94"/>
      <c r="AH49" s="94"/>
      <c r="AI49" s="94"/>
      <c r="AJ49" s="94"/>
      <c r="AK49" s="94"/>
      <c r="AL49" s="94"/>
      <c r="AM49" s="94"/>
      <c r="AN49" s="56"/>
      <c r="AO49" s="56"/>
    </row>
    <row r="50" s="4" customFormat="1" ht="144" customHeight="1" spans="1:41">
      <c r="A50" s="93">
        <f t="shared" si="0"/>
        <v>47</v>
      </c>
      <c r="B50" s="94" t="s">
        <v>170</v>
      </c>
      <c r="C50" s="95" t="str" cm="1">
        <f t="array" ref="C50">_xlfn.TEXTJOIN(CHAR(10),TRUE,IF(商品编码表!C$4:C$9993=B50,商品编码表!K$4:K$9993&amp;"-"&amp;商品编码表!J$4:J$9993&amp;"-"&amp;商品编码表!D$4:D$9993,""))</f>
        <v>金色-S-H5A11347325S
金色-M-H5A11347325M
金色-L-H5A11347325L
金色-XL-H5A11347325XL</v>
      </c>
      <c r="D50" s="94" t="str">
        <f>_xlfn.DISPIMG("ID_1ED7E65927DD4FE689ECD8C1870036B8",1)</f>
        <v>=DISPIMG("ID_1ED7E65927DD4FE689ECD8C1870036B8",1)</v>
      </c>
      <c r="E50" s="96" t="str">
        <f>_xlfn.XLOOKUP(B50,商品编码表!C:C,商品编码表!H:H)</f>
        <v>衬衣</v>
      </c>
      <c r="F50" s="96" t="str">
        <f>_xlfn.XLOOKUP(B50,商品编码表!C:C,商品编码表!I:I)</f>
        <v>女式衬衫</v>
      </c>
      <c r="G50" s="96"/>
      <c r="H50" s="97"/>
      <c r="I50" s="96" t="s">
        <v>54</v>
      </c>
      <c r="J50" s="96" t="str">
        <f>IFERROR(_xlfn.XLOOKUP(B50,商品编码表!C:C,商品编码表!B:B),"")</f>
        <v>秋四波</v>
      </c>
      <c r="K50" s="102">
        <v>45926</v>
      </c>
      <c r="L50" s="96"/>
      <c r="M50" s="94"/>
      <c r="N50" s="94">
        <f>LEN(O50)-(LEN(_xlfn.TEXTJOIN(,,,_wpsfn.REGEXP(O50,"[一-龟]+"))))+1</f>
        <v>1</v>
      </c>
      <c r="O50" s="96" t="str" cm="1">
        <f t="array" ref="O50">_xlfn.TEXTJOIN("/",,_xlfn.UNIQUE(_xlfn._xlws.FILTER(商品编码表!K:K,商品编码表!C:C=B50)))</f>
        <v>金色</v>
      </c>
      <c r="P50" s="96" t="str" cm="1">
        <f t="array" ref="P50">_xlfn.TEXTJOIN(";",,_xlfn.UNIQUE(_xlfn._xlws.FILTER(商品编码表!J:J,商品编码表!C:C=B50)))</f>
        <v>S;M;L;XL</v>
      </c>
      <c r="Q50" s="106"/>
      <c r="R50" s="106"/>
      <c r="S50" s="107"/>
      <c r="T50" s="107"/>
      <c r="U50" s="96"/>
      <c r="V50" s="106"/>
      <c r="W50" s="108"/>
      <c r="X50" s="110"/>
      <c r="Y50" s="125"/>
      <c r="Z50" s="125">
        <f>Y50*3.8</f>
        <v>0</v>
      </c>
      <c r="AA50" s="126" t="e">
        <f>1-Y50/Z50</f>
        <v>#DIV/0!</v>
      </c>
      <c r="AB50" s="127"/>
      <c r="AC50" s="128"/>
      <c r="AD50" s="128"/>
      <c r="AE50" s="94"/>
      <c r="AF50" s="94"/>
      <c r="AG50" s="94"/>
      <c r="AH50" s="94"/>
      <c r="AI50" s="94"/>
      <c r="AJ50" s="94"/>
      <c r="AK50" s="94"/>
      <c r="AL50" s="94"/>
      <c r="AM50" s="94"/>
      <c r="AN50" s="56"/>
      <c r="AO50" s="56"/>
    </row>
    <row r="51" s="4" customFormat="1" ht="144" customHeight="1" spans="1:41">
      <c r="A51" s="93">
        <f t="shared" si="0"/>
        <v>48</v>
      </c>
      <c r="B51" s="94" t="s">
        <v>171</v>
      </c>
      <c r="C51" s="95" t="str" cm="1">
        <f t="array" ref="C51">_xlfn.TEXTJOIN(CHAR(10),TRUE,IF(商品编码表!C$4:C$9993=B51,商品编码表!K$4:K$9993&amp;"-"&amp;商品编码表!J$4:J$9993&amp;"-"&amp;商品编码表!D$4:D$9993,""))</f>
        <v>黑色-S-H5A11343410S
黑色-M-H5A11343410M
黑色-L-H5A11343410L
黑色-XL-H5A11343410XL</v>
      </c>
      <c r="D51" s="94" t="str">
        <f>_xlfn.DISPIMG("ID_2581C72CC8CD4E2C85157CB3D2527041",1)</f>
        <v>=DISPIMG("ID_2581C72CC8CD4E2C85157CB3D2527041",1)</v>
      </c>
      <c r="E51" s="96" t="str">
        <f>_xlfn.XLOOKUP(B51,商品编码表!C:C,商品编码表!H:H)</f>
        <v>衬衣</v>
      </c>
      <c r="F51" s="96" t="str">
        <f>_xlfn.XLOOKUP(B51,商品编码表!C:C,商品编码表!I:I)</f>
        <v>女式衬衫</v>
      </c>
      <c r="G51" s="96"/>
      <c r="H51" s="97"/>
      <c r="I51" s="96" t="s">
        <v>54</v>
      </c>
      <c r="J51" s="96" t="str">
        <f>IFERROR(_xlfn.XLOOKUP(B51,商品编码表!C:C,商品编码表!B:B),"")</f>
        <v>秋四波</v>
      </c>
      <c r="K51" s="102">
        <v>45926</v>
      </c>
      <c r="L51" s="96"/>
      <c r="M51" s="94"/>
      <c r="N51" s="94">
        <f>LEN(O51)-(LEN(_xlfn.TEXTJOIN(,,,_wpsfn.REGEXP(O51,"[一-龟]+"))))+1</f>
        <v>1</v>
      </c>
      <c r="O51" s="96" t="str" cm="1">
        <f t="array" ref="O51">_xlfn.TEXTJOIN("/",,_xlfn.UNIQUE(_xlfn._xlws.FILTER(商品编码表!K:K,商品编码表!C:C=B51)))</f>
        <v>黑色</v>
      </c>
      <c r="P51" s="96" t="str" cm="1">
        <f t="array" ref="P51">_xlfn.TEXTJOIN(";",,_xlfn.UNIQUE(_xlfn._xlws.FILTER(商品编码表!J:J,商品编码表!C:C=B51)))</f>
        <v>S;M;L;XL</v>
      </c>
      <c r="Q51" s="106"/>
      <c r="R51" s="106"/>
      <c r="S51" s="107"/>
      <c r="T51" s="107"/>
      <c r="U51" s="96"/>
      <c r="V51" s="106"/>
      <c r="W51" s="108"/>
      <c r="X51" s="110"/>
      <c r="Y51" s="125"/>
      <c r="Z51" s="125">
        <f>Y51*3.8</f>
        <v>0</v>
      </c>
      <c r="AA51" s="126" t="e">
        <f>1-Y51/Z51</f>
        <v>#DIV/0!</v>
      </c>
      <c r="AB51" s="127"/>
      <c r="AC51" s="128"/>
      <c r="AD51" s="128"/>
      <c r="AE51" s="94"/>
      <c r="AF51" s="94"/>
      <c r="AG51" s="94"/>
      <c r="AH51" s="94"/>
      <c r="AI51" s="94"/>
      <c r="AJ51" s="94"/>
      <c r="AK51" s="94"/>
      <c r="AL51" s="94"/>
      <c r="AM51" s="94"/>
      <c r="AN51" s="56"/>
      <c r="AO51" s="56"/>
    </row>
    <row r="52" s="4" customFormat="1" ht="144" customHeight="1" spans="1:41">
      <c r="A52" s="93">
        <f t="shared" si="0"/>
        <v>49</v>
      </c>
      <c r="B52" s="94" t="s">
        <v>172</v>
      </c>
      <c r="C52" s="95" t="str" cm="1">
        <f t="array" ref="C52">_xlfn.TEXTJOIN(CHAR(10),TRUE,IF(商品编码表!C$4:C$9993=B52,商品编码表!K$4:K$9993&amp;"-"&amp;商品编码表!J$4:J$9993&amp;"-"&amp;商品编码表!D$4:D$9993,""))</f>
        <v>黑色-S-H5A12347510S
黑色-M-H5A12347510M
黑色-L-H5A12347510L
黑色-XL-H5A12347510XL</v>
      </c>
      <c r="D52" s="94" t="str">
        <f>_xlfn.DISPIMG("ID_51CB0D595F784627BBC1CAA70819691E",1)</f>
        <v>=DISPIMG("ID_51CB0D595F784627BBC1CAA70819691E",1)</v>
      </c>
      <c r="E52" s="96" t="str">
        <f>_xlfn.XLOOKUP(B52,商品编码表!C:C,商品编码表!H:H)</f>
        <v>长袖T恤</v>
      </c>
      <c r="F52" s="96" t="str">
        <f>_xlfn.XLOOKUP(B52,商品编码表!C:C,商品编码表!I:I)</f>
        <v>女式T恤</v>
      </c>
      <c r="G52" s="96"/>
      <c r="H52" s="97"/>
      <c r="I52" s="96" t="s">
        <v>54</v>
      </c>
      <c r="J52" s="96" t="str">
        <f>IFERROR(_xlfn.XLOOKUP(B52,商品编码表!C:C,商品编码表!B:B),"")</f>
        <v>秋四波</v>
      </c>
      <c r="K52" s="102">
        <v>45926</v>
      </c>
      <c r="L52" s="96"/>
      <c r="M52" s="94"/>
      <c r="N52" s="94">
        <f>LEN(O52)-(LEN(_xlfn.TEXTJOIN(,,,_wpsfn.REGEXP(O52,"[一-龟]+"))))+1</f>
        <v>1</v>
      </c>
      <c r="O52" s="96" t="str" cm="1">
        <f t="array" ref="O52">_xlfn.TEXTJOIN("/",,_xlfn.UNIQUE(_xlfn._xlws.FILTER(商品编码表!K:K,商品编码表!C:C=B52)))</f>
        <v>黑色</v>
      </c>
      <c r="P52" s="96" t="str" cm="1">
        <f t="array" ref="P52">_xlfn.TEXTJOIN(";",,_xlfn.UNIQUE(_xlfn._xlws.FILTER(商品编码表!J:J,商品编码表!C:C=B52)))</f>
        <v>S;M;L;XL</v>
      </c>
      <c r="Q52" s="106"/>
      <c r="R52" s="106"/>
      <c r="S52" s="107"/>
      <c r="T52" s="107"/>
      <c r="U52" s="96"/>
      <c r="V52" s="106"/>
      <c r="W52" s="108"/>
      <c r="X52" s="110"/>
      <c r="Y52" s="125"/>
      <c r="Z52" s="125">
        <f>Y52*3.8</f>
        <v>0</v>
      </c>
      <c r="AA52" s="126" t="e">
        <f>1-Y52/Z52</f>
        <v>#DIV/0!</v>
      </c>
      <c r="AB52" s="127"/>
      <c r="AC52" s="128"/>
      <c r="AD52" s="128"/>
      <c r="AE52" s="94"/>
      <c r="AF52" s="94"/>
      <c r="AG52" s="94"/>
      <c r="AH52" s="94"/>
      <c r="AI52" s="94"/>
      <c r="AJ52" s="94"/>
      <c r="AK52" s="94"/>
      <c r="AL52" s="94"/>
      <c r="AM52" s="94"/>
      <c r="AN52" s="56"/>
      <c r="AO52" s="56"/>
    </row>
    <row r="53" s="4" customFormat="1" ht="144" customHeight="1" spans="1:41">
      <c r="A53" s="93">
        <f t="shared" si="0"/>
        <v>50</v>
      </c>
      <c r="B53" s="94" t="s">
        <v>173</v>
      </c>
      <c r="C53" s="95" t="str" cm="1">
        <f t="array" ref="C53">_xlfn.TEXTJOIN(CHAR(10),TRUE,IF(商品编码表!C$4:C$9993=B53,商品编码表!K$4:K$9993&amp;"-"&amp;商品编码表!J$4:J$9993&amp;"-"&amp;商品编码表!D$4:D$9993,""))</f>
        <v>黑色-S-H5A22347610S
黑色-M-H5A22347610M
黑色-L-H5A22347610L
黑色-XL-H5A22347610XL</v>
      </c>
      <c r="D53" s="94" t="str">
        <f>_xlfn.DISPIMG("ID_8BE3A4E408C241EB8534DBC7741E7146",1)</f>
        <v>=DISPIMG("ID_8BE3A4E408C241EB8534DBC7741E7146",1)</v>
      </c>
      <c r="E53" s="96" t="str">
        <f>_xlfn.XLOOKUP(B53,商品编码表!C:C,商品编码表!H:H)</f>
        <v>半身裙</v>
      </c>
      <c r="F53" s="96" t="str">
        <f>_xlfn.XLOOKUP(B53,商品编码表!C:C,商品编码表!I:I)</f>
        <v>半截裙</v>
      </c>
      <c r="G53" s="96"/>
      <c r="H53" s="97"/>
      <c r="I53" s="96" t="s">
        <v>54</v>
      </c>
      <c r="J53" s="96" t="str">
        <f>IFERROR(_xlfn.XLOOKUP(B53,商品编码表!C:C,商品编码表!B:B),"")</f>
        <v>秋四波</v>
      </c>
      <c r="K53" s="102">
        <v>45926</v>
      </c>
      <c r="L53" s="96"/>
      <c r="M53" s="94"/>
      <c r="N53" s="94">
        <f>LEN(O53)-(LEN(_xlfn.TEXTJOIN(,,,_wpsfn.REGEXP(O53,"[一-龟]+"))))+1</f>
        <v>1</v>
      </c>
      <c r="O53" s="96" t="str" cm="1">
        <f t="array" ref="O53">_xlfn.TEXTJOIN("/",,_xlfn.UNIQUE(_xlfn._xlws.FILTER(商品编码表!K:K,商品编码表!C:C=B53)))</f>
        <v>黑色</v>
      </c>
      <c r="P53" s="96" t="str" cm="1">
        <f t="array" ref="P53">_xlfn.TEXTJOIN(";",,_xlfn.UNIQUE(_xlfn._xlws.FILTER(商品编码表!J:J,商品编码表!C:C=B53)))</f>
        <v>S;M;L;XL</v>
      </c>
      <c r="Q53" s="106"/>
      <c r="R53" s="106"/>
      <c r="S53" s="107"/>
      <c r="T53" s="107"/>
      <c r="U53" s="96"/>
      <c r="V53" s="106"/>
      <c r="W53" s="108"/>
      <c r="X53" s="110"/>
      <c r="Y53" s="125"/>
      <c r="Z53" s="125">
        <f>Y53*3.8</f>
        <v>0</v>
      </c>
      <c r="AA53" s="126" t="e">
        <f>1-Y53/Z53</f>
        <v>#DIV/0!</v>
      </c>
      <c r="AB53" s="127"/>
      <c r="AC53" s="128"/>
      <c r="AD53" s="128"/>
      <c r="AE53" s="94"/>
      <c r="AF53" s="94"/>
      <c r="AG53" s="94"/>
      <c r="AH53" s="94"/>
      <c r="AI53" s="94"/>
      <c r="AJ53" s="94"/>
      <c r="AK53" s="94"/>
      <c r="AL53" s="94"/>
      <c r="AM53" s="94"/>
      <c r="AN53" s="56"/>
      <c r="AO53" s="56"/>
    </row>
    <row r="54" s="4" customFormat="1" ht="144" customHeight="1" spans="1:41">
      <c r="A54" s="93">
        <f t="shared" si="0"/>
        <v>51</v>
      </c>
      <c r="B54" s="94" t="s">
        <v>174</v>
      </c>
      <c r="C54" s="95" t="str" cm="1">
        <f t="array" ref="C54">_xlfn.TEXTJOIN(CHAR(10),TRUE,IF(商品编码表!C$4:C$9993=B54,商品编码表!K$4:K$9993&amp;"-"&amp;商品编码表!J$4:J$9993&amp;"-"&amp;商品编码表!D$4:D$9993,""))</f>
        <v>浅咖色-S-H5A22355681S
浅咖色-M-H5A22355681M
浅咖色-L-H5A22355681L
浅咖色-均码-H5A22355681F
灰色-S-H5A22355615S
灰色-M-H5A22355615M
灰色-L-H5A22355615L
灰色-均码-H5A22355615F
黑色-S-H5A22355610S
黑色-M-H5A22355610M
黑色-L-H5A22355610L
黑色-均码-H5A22355610F
白色-S-H5A22355612S
白色-M-H5A22355612M
白色-L-H5A22355612L
白色-均码-H5A22355612F</v>
      </c>
      <c r="D54" s="94" t="str">
        <f>_xlfn.DISPIMG("ID_DE24CB8D4E8B4EFABA6424045DFAC1E0",1)</f>
        <v>=DISPIMG("ID_DE24CB8D4E8B4EFABA6424045DFAC1E0",1)</v>
      </c>
      <c r="E54" s="96" t="str">
        <f>_xlfn.XLOOKUP(B54,商品编码表!C:C,商品编码表!H:H)</f>
        <v>半身裙</v>
      </c>
      <c r="F54" s="96" t="str">
        <f>_xlfn.XLOOKUP(B54,商品编码表!C:C,商品编码表!I:I)</f>
        <v>半截裙</v>
      </c>
      <c r="G54" s="96"/>
      <c r="H54" s="97"/>
      <c r="I54" s="96" t="s">
        <v>111</v>
      </c>
      <c r="J54" s="96" t="str">
        <f>IFERROR(_xlfn.XLOOKUP(B54,商品编码表!C:C,商品编码表!B:B),"")</f>
        <v>秋四波</v>
      </c>
      <c r="K54" s="102">
        <v>45919</v>
      </c>
      <c r="L54" s="96"/>
      <c r="M54" s="94"/>
      <c r="N54" s="94">
        <f>LEN(O54)-(LEN(_xlfn.TEXTJOIN(,,,_wpsfn.REGEXP(O54,"[一-龟]+"))))+1</f>
        <v>4</v>
      </c>
      <c r="O54" s="96" t="str" cm="1">
        <f t="array" ref="O54">_xlfn.TEXTJOIN("/",,_xlfn.UNIQUE(_xlfn._xlws.FILTER(商品编码表!K:K,商品编码表!C:C=B54)))</f>
        <v>浅咖色/灰色/黑色/白色</v>
      </c>
      <c r="P54" s="96" t="str" cm="1">
        <f t="array" ref="P54">_xlfn.TEXTJOIN(";",,_xlfn.UNIQUE(_xlfn._xlws.FILTER(商品编码表!J:J,商品编码表!C:C=B54)))</f>
        <v>S;M;L;均码</v>
      </c>
      <c r="Q54" s="106"/>
      <c r="R54" s="106"/>
      <c r="S54" s="107"/>
      <c r="T54" s="107"/>
      <c r="U54" s="96"/>
      <c r="V54" s="106"/>
      <c r="W54" s="108"/>
      <c r="X54" s="110"/>
      <c r="Y54" s="125"/>
      <c r="Z54" s="125">
        <f>Y54*3.8</f>
        <v>0</v>
      </c>
      <c r="AA54" s="126" t="e">
        <f>1-Y54/Z54</f>
        <v>#DIV/0!</v>
      </c>
      <c r="AB54" s="127"/>
      <c r="AC54" s="128"/>
      <c r="AD54" s="128"/>
      <c r="AE54" s="94"/>
      <c r="AF54" s="94"/>
      <c r="AG54" s="94"/>
      <c r="AH54" s="94"/>
      <c r="AI54" s="94"/>
      <c r="AJ54" s="94"/>
      <c r="AK54" s="94"/>
      <c r="AL54" s="94"/>
      <c r="AM54" s="94"/>
      <c r="AN54" s="56"/>
      <c r="AO54" s="56"/>
    </row>
    <row r="55" s="4" customFormat="1" ht="144" customHeight="1" spans="1:41">
      <c r="A55" s="93">
        <f t="shared" si="0"/>
        <v>52</v>
      </c>
      <c r="B55" s="94" t="s">
        <v>175</v>
      </c>
      <c r="C55" s="95" t="str" cm="1">
        <f t="array" ref="C55">_xlfn.TEXTJOIN(CHAR(10),TRUE,IF(商品编码表!C$4:C$9993=B55,商品编码表!K$4:K$9993&amp;"-"&amp;商品编码表!J$4:J$9993&amp;"-"&amp;商品编码表!D$4:D$9993,""))</f>
        <v>黑色-S-H5A12355710S
黑色-M-H5A12355710M
黑色-L-H5A12355710L
黑色-均码-H5A12355710F
咖色-S-H5A12355780S
咖色-M-H5A12355780M
咖色-L-H5A12355780L
咖色-均码-H5A12355780F</v>
      </c>
      <c r="D55" s="94" t="str">
        <f>_xlfn.DISPIMG("ID_70B9C1029E19440B98C45EDBA1866307",1)</f>
        <v>=DISPIMG("ID_70B9C1029E19440B98C45EDBA1866307",1)</v>
      </c>
      <c r="E55" s="96" t="str">
        <f>_xlfn.XLOOKUP(B55,商品编码表!C:C,商品编码表!H:H)</f>
        <v>长袖T恤</v>
      </c>
      <c r="F55" s="96" t="str">
        <f>_xlfn.XLOOKUP(B55,商品编码表!C:C,商品编码表!I:I)</f>
        <v>女式T恤</v>
      </c>
      <c r="G55" s="96"/>
      <c r="H55" s="97"/>
      <c r="I55" s="96" t="s">
        <v>111</v>
      </c>
      <c r="J55" s="96" t="str">
        <f>IFERROR(_xlfn.XLOOKUP(B55,商品编码表!C:C,商品编码表!B:B),"")</f>
        <v>秋四波</v>
      </c>
      <c r="K55" s="102">
        <v>45926</v>
      </c>
      <c r="L55" s="96"/>
      <c r="M55" s="94"/>
      <c r="N55" s="94">
        <f>LEN(O55)-(LEN(_xlfn.TEXTJOIN(,,,_wpsfn.REGEXP(O55,"[一-龟]+"))))+1</f>
        <v>2</v>
      </c>
      <c r="O55" s="96" t="str" cm="1">
        <f t="array" ref="O55">_xlfn.TEXTJOIN("/",,_xlfn.UNIQUE(_xlfn._xlws.FILTER(商品编码表!K:K,商品编码表!C:C=B55)))</f>
        <v>黑色/咖色</v>
      </c>
      <c r="P55" s="96" t="str" cm="1">
        <f t="array" ref="P55">_xlfn.TEXTJOIN(";",,_xlfn.UNIQUE(_xlfn._xlws.FILTER(商品编码表!J:J,商品编码表!C:C=B55)))</f>
        <v>S;M;L;均码</v>
      </c>
      <c r="Q55" s="106"/>
      <c r="R55" s="106"/>
      <c r="S55" s="107"/>
      <c r="T55" s="107"/>
      <c r="U55" s="96"/>
      <c r="V55" s="106"/>
      <c r="W55" s="108"/>
      <c r="X55" s="110"/>
      <c r="Y55" s="125"/>
      <c r="Z55" s="125">
        <f>Y55*3.8</f>
        <v>0</v>
      </c>
      <c r="AA55" s="126" t="e">
        <f>1-Y55/Z55</f>
        <v>#DIV/0!</v>
      </c>
      <c r="AB55" s="127"/>
      <c r="AC55" s="128"/>
      <c r="AD55" s="128"/>
      <c r="AE55" s="94"/>
      <c r="AF55" s="94"/>
      <c r="AG55" s="94"/>
      <c r="AH55" s="94"/>
      <c r="AI55" s="94"/>
      <c r="AJ55" s="94"/>
      <c r="AK55" s="94"/>
      <c r="AL55" s="94"/>
      <c r="AM55" s="94"/>
      <c r="AN55" s="56"/>
      <c r="AO55" s="56"/>
    </row>
    <row r="56" s="4" customFormat="1" ht="144" customHeight="1" spans="1:41">
      <c r="A56" s="93">
        <f t="shared" si="0"/>
        <v>53</v>
      </c>
      <c r="B56" s="94" t="s">
        <v>176</v>
      </c>
      <c r="C56" s="95" t="str" cm="1">
        <f t="array" ref="C56">_xlfn.TEXTJOIN(CHAR(10),TRUE,IF(商品编码表!C$4:C$9993=B56,商品编码表!K$4:K$9993&amp;"-"&amp;商品编码表!J$4:J$9993&amp;"-"&amp;商品编码表!D$4:D$9993,""))</f>
        <v>黑色-S-H5A22343510S
黑色-M-H5A22343510M
黑色-L-H5A22343510L
黑色-XL-H5A22343510XL</v>
      </c>
      <c r="D56" s="94" t="str">
        <f>_xlfn.DISPIMG("ID_EC7E09FDFD2846D38847511D7BD714FC",1)</f>
        <v>=DISPIMG("ID_EC7E09FDFD2846D38847511D7BD714FC",1)</v>
      </c>
      <c r="E56" s="96" t="str">
        <f>_xlfn.XLOOKUP(B56,商品编码表!C:C,商品编码表!H:H)</f>
        <v>半身裙</v>
      </c>
      <c r="F56" s="96" t="str">
        <f>_xlfn.XLOOKUP(B56,商品编码表!C:C,商品编码表!I:I)</f>
        <v>半截裙</v>
      </c>
      <c r="G56" s="96"/>
      <c r="H56" s="97"/>
      <c r="I56" s="96" t="s">
        <v>54</v>
      </c>
      <c r="J56" s="96" t="str">
        <f>IFERROR(_xlfn.XLOOKUP(B56,商品编码表!C:C,商品编码表!B:B),"")</f>
        <v>秋四波</v>
      </c>
      <c r="K56" s="102">
        <v>45926</v>
      </c>
      <c r="L56" s="96"/>
      <c r="M56" s="94"/>
      <c r="N56" s="94">
        <f>LEN(O56)-(LEN(_xlfn.TEXTJOIN(,,,_wpsfn.REGEXP(O56,"[一-龟]+"))))+1</f>
        <v>1</v>
      </c>
      <c r="O56" s="96" t="str" cm="1">
        <f t="array" ref="O56">_xlfn.TEXTJOIN("/",,_xlfn.UNIQUE(_xlfn._xlws.FILTER(商品编码表!K:K,商品编码表!C:C=B56)))</f>
        <v>黑色</v>
      </c>
      <c r="P56" s="96" t="str" cm="1">
        <f t="array" ref="P56">_xlfn.TEXTJOIN(";",,_xlfn.UNIQUE(_xlfn._xlws.FILTER(商品编码表!J:J,商品编码表!C:C=B56)))</f>
        <v>S;M;L;XL</v>
      </c>
      <c r="Q56" s="106"/>
      <c r="R56" s="106"/>
      <c r="S56" s="107"/>
      <c r="T56" s="107"/>
      <c r="U56" s="96"/>
      <c r="V56" s="106"/>
      <c r="W56" s="108"/>
      <c r="X56" s="110"/>
      <c r="Y56" s="125"/>
      <c r="Z56" s="125">
        <f>Y56*3.8</f>
        <v>0</v>
      </c>
      <c r="AA56" s="126" t="e">
        <f>1-Y56/Z56</f>
        <v>#DIV/0!</v>
      </c>
      <c r="AB56" s="127"/>
      <c r="AC56" s="128"/>
      <c r="AD56" s="128"/>
      <c r="AE56" s="94"/>
      <c r="AF56" s="94"/>
      <c r="AG56" s="94"/>
      <c r="AH56" s="94"/>
      <c r="AI56" s="94"/>
      <c r="AJ56" s="94"/>
      <c r="AK56" s="94"/>
      <c r="AL56" s="94"/>
      <c r="AM56" s="94"/>
      <c r="AN56" s="56"/>
      <c r="AO56" s="56"/>
    </row>
    <row r="57" s="4" customFormat="1" ht="144" customHeight="1" spans="1:41">
      <c r="A57" s="93">
        <f t="shared" si="0"/>
        <v>54</v>
      </c>
      <c r="B57" s="94" t="s">
        <v>177</v>
      </c>
      <c r="C57" s="95" t="str" cm="1">
        <f t="array" ref="C57">_xlfn.TEXTJOIN(CHAR(10),TRUE,IF(商品编码表!C$4:C$9993=B57,商品编码表!K$4:K$9993&amp;"-"&amp;商品编码表!J$4:J$9993&amp;"-"&amp;商品编码表!D$4:D$9993,""))</f>
        <v>黑色-S-H5A45343210S
黑色-M-H5A45343210M
黑色-L-H5A45343210L</v>
      </c>
      <c r="D57" s="94" t="str">
        <f>_xlfn.DISPIMG("ID_F5866DBF88274DE9A8758554EA0CD7A7",1)</f>
        <v>=DISPIMG("ID_F5866DBF88274DE9A8758554EA0CD7A7",1)</v>
      </c>
      <c r="E57" s="96" t="str">
        <f>_xlfn.XLOOKUP(B57,商品编码表!C:C,商品编码表!H:H)</f>
        <v>风衣</v>
      </c>
      <c r="F57" s="96" t="str">
        <f>_xlfn.XLOOKUP(B57,商品编码表!C:C,商品编码表!I:I)</f>
        <v>女式风衣</v>
      </c>
      <c r="G57" s="96"/>
      <c r="H57" s="97"/>
      <c r="I57" s="96" t="s">
        <v>54</v>
      </c>
      <c r="J57" s="96" t="str">
        <f>IFERROR(_xlfn.XLOOKUP(B57,商品编码表!C:C,商品编码表!B:B),"")</f>
        <v>秋四波</v>
      </c>
      <c r="K57" s="102">
        <v>45926</v>
      </c>
      <c r="L57" s="96"/>
      <c r="M57" s="94"/>
      <c r="N57" s="94">
        <f>LEN(O57)-(LEN(_xlfn.TEXTJOIN(,,,_wpsfn.REGEXP(O57,"[一-龟]+"))))+1</f>
        <v>1</v>
      </c>
      <c r="O57" s="96" t="str" cm="1">
        <f t="array" ref="O57">_xlfn.TEXTJOIN("/",,_xlfn.UNIQUE(_xlfn._xlws.FILTER(商品编码表!K:K,商品编码表!C:C=B57)))</f>
        <v>黑色</v>
      </c>
      <c r="P57" s="96" t="str" cm="1">
        <f t="array" ref="P57">_xlfn.TEXTJOIN(";",,_xlfn.UNIQUE(_xlfn._xlws.FILTER(商品编码表!J:J,商品编码表!C:C=B57)))</f>
        <v>S;M;L</v>
      </c>
      <c r="Q57" s="106"/>
      <c r="R57" s="106"/>
      <c r="S57" s="107"/>
      <c r="T57" s="107"/>
      <c r="U57" s="96"/>
      <c r="V57" s="106"/>
      <c r="W57" s="108"/>
      <c r="X57" s="110"/>
      <c r="Y57" s="125"/>
      <c r="Z57" s="125">
        <f>Y57*3.8</f>
        <v>0</v>
      </c>
      <c r="AA57" s="126" t="e">
        <f>1-Y57/Z57</f>
        <v>#DIV/0!</v>
      </c>
      <c r="AB57" s="127"/>
      <c r="AC57" s="128"/>
      <c r="AD57" s="128"/>
      <c r="AE57" s="94"/>
      <c r="AF57" s="94"/>
      <c r="AG57" s="94"/>
      <c r="AH57" s="94"/>
      <c r="AI57" s="94"/>
      <c r="AJ57" s="94"/>
      <c r="AK57" s="94"/>
      <c r="AL57" s="94"/>
      <c r="AM57" s="94"/>
      <c r="AN57" s="56"/>
      <c r="AO57" s="56"/>
    </row>
    <row r="58" s="4" customFormat="1" ht="144" customHeight="1" spans="1:41">
      <c r="A58" s="93">
        <f t="shared" si="0"/>
        <v>55</v>
      </c>
      <c r="B58" s="94" t="s">
        <v>178</v>
      </c>
      <c r="C58" s="95" t="str" cm="1">
        <f t="array" ref="C58">_xlfn.TEXTJOIN(CHAR(10),TRUE,IF(商品编码表!C$4:C$9993=B58,商品编码表!K$4:K$9993&amp;"-"&amp;商品编码表!J$4:J$9993&amp;"-"&amp;商品编码表!D$4:D$9993,""))</f>
        <v>红色-S-H5A43349650S
红色-M-H5A43349650M
红色-L-H5A43349650L
粉色-S-H5A43349653S
粉色-M-H5A43349653M
粉色-L-H5A43349653L</v>
      </c>
      <c r="D58" s="94" t="str">
        <f>_xlfn.DISPIMG("ID_030323694EE84F30868D96844AEE9AB7",1)</f>
        <v>=DISPIMG("ID_030323694EE84F30868D96844AEE9AB7",1)</v>
      </c>
      <c r="E58" s="96" t="str">
        <f>_xlfn.XLOOKUP(B58,商品编码表!C:C,商品编码表!H:H)</f>
        <v>马甲</v>
      </c>
      <c r="F58" s="96" t="str">
        <f>_xlfn.XLOOKUP(B58,商品编码表!C:C,商品编码表!I:I)</f>
        <v>女式马夹</v>
      </c>
      <c r="G58" s="96"/>
      <c r="H58" s="97"/>
      <c r="I58" s="96" t="s">
        <v>111</v>
      </c>
      <c r="J58" s="96" t="str">
        <f>IFERROR(_xlfn.XLOOKUP(B58,商品编码表!C:C,商品编码表!B:B),"")</f>
        <v>秋四波</v>
      </c>
      <c r="K58" s="102">
        <v>45926</v>
      </c>
      <c r="L58" s="96"/>
      <c r="M58" s="94"/>
      <c r="N58" s="94">
        <f>LEN(O58)-(LEN(_xlfn.TEXTJOIN(,,,_wpsfn.REGEXP(O58,"[一-龟]+"))))+1</f>
        <v>2</v>
      </c>
      <c r="O58" s="96" t="str" cm="1">
        <f t="array" ref="O58">_xlfn.TEXTJOIN("/",,_xlfn.UNIQUE(_xlfn._xlws.FILTER(商品编码表!K:K,商品编码表!C:C=B58)))</f>
        <v>红色/粉色</v>
      </c>
      <c r="P58" s="96" t="str" cm="1">
        <f t="array" ref="P58">_xlfn.TEXTJOIN(";",,_xlfn.UNIQUE(_xlfn._xlws.FILTER(商品编码表!J:J,商品编码表!C:C=B58)))</f>
        <v>S;M;L</v>
      </c>
      <c r="Q58" s="106"/>
      <c r="R58" s="106"/>
      <c r="S58" s="107"/>
      <c r="T58" s="107"/>
      <c r="U58" s="96"/>
      <c r="V58" s="106"/>
      <c r="W58" s="108"/>
      <c r="X58" s="110"/>
      <c r="Y58" s="125"/>
      <c r="Z58" s="125">
        <f>Y58*3.8</f>
        <v>0</v>
      </c>
      <c r="AA58" s="126" t="e">
        <f>1-Y58/Z58</f>
        <v>#DIV/0!</v>
      </c>
      <c r="AB58" s="127"/>
      <c r="AC58" s="128"/>
      <c r="AD58" s="128"/>
      <c r="AE58" s="94"/>
      <c r="AF58" s="94"/>
      <c r="AG58" s="94"/>
      <c r="AH58" s="94"/>
      <c r="AI58" s="94"/>
      <c r="AJ58" s="94"/>
      <c r="AK58" s="94"/>
      <c r="AL58" s="94"/>
      <c r="AM58" s="94"/>
      <c r="AN58" s="56"/>
      <c r="AO58" s="56"/>
    </row>
    <row r="59" s="4" customFormat="1" ht="144" customHeight="1" spans="1:39">
      <c r="A59" s="93">
        <f t="shared" si="0"/>
        <v>56</v>
      </c>
      <c r="B59" s="94"/>
      <c r="C59" s="95" t="str" cm="1">
        <f t="array" ref="C59">_xlfn.TEXTJOIN(CHAR(10),TRUE,IF(商品编码表!C$4:C$9993=B59,商品编码表!K$4:K$9993&amp;"-"&amp;商品编码表!J$4:J$9993&amp;"-"&amp;商品编码表!D$4:D$9993,""))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59" s="94"/>
      <c r="E59" s="96">
        <f>_xlfn.XLOOKUP(B59,商品编码表!C:C,商品编码表!H:H)</f>
        <v>0</v>
      </c>
      <c r="F59" s="96">
        <f>_xlfn.XLOOKUP(B59,商品编码表!C:C,商品编码表!I:I)</f>
        <v>0</v>
      </c>
      <c r="G59" s="96"/>
      <c r="H59" s="97"/>
      <c r="I59" s="96"/>
      <c r="J59" s="96">
        <f>IFERROR(_xlfn.XLOOKUP(B59,商品编码表!C:C,商品编码表!B:B),"")</f>
        <v>0</v>
      </c>
      <c r="K59" s="102"/>
      <c r="L59" s="96"/>
      <c r="M59" s="96"/>
      <c r="N59" s="94" t="e">
        <f>LEN(O59)-(LEN(_xlfn.TEXTJOIN(,,,_wpsfn.REGEXP(O59,"[一-龟]+"))))+1</f>
        <v>#N/A</v>
      </c>
      <c r="O59" s="96" t="str" cm="1">
        <f t="array" ref="O59">_xlfn.TEXTJOIN("/",,_xlfn.UNIQUE(_xlfn._xlws.FILTER(商品编码表!K:K,商品编码表!C:C=B59)))</f>
        <v/>
      </c>
      <c r="P59" s="96" t="str" cm="1">
        <f t="array" ref="P59">_xlfn.TEXTJOIN(";",,_xlfn.UNIQUE(_xlfn._xlws.FILTER(商品编码表!J:J,商品编码表!C:C=B59)))</f>
        <v/>
      </c>
      <c r="Q59" s="106"/>
      <c r="R59" s="106"/>
      <c r="S59" s="96"/>
      <c r="T59" s="109"/>
      <c r="U59" s="96"/>
      <c r="V59" s="107"/>
      <c r="W59" s="107"/>
      <c r="X59" s="106"/>
      <c r="Y59" s="129"/>
      <c r="Z59" s="125">
        <f>Y59*3.8</f>
        <v>0</v>
      </c>
      <c r="AA59" s="126" t="e">
        <f>1-Y59/Z59</f>
        <v>#DIV/0!</v>
      </c>
      <c r="AB59" s="127"/>
      <c r="AC59" s="127"/>
      <c r="AD59" s="127"/>
      <c r="AE59" s="94"/>
      <c r="AF59" s="94"/>
      <c r="AG59" s="94"/>
      <c r="AH59" s="94"/>
      <c r="AI59" s="94"/>
      <c r="AJ59" s="94"/>
      <c r="AK59" s="94"/>
      <c r="AL59" s="94"/>
      <c r="AM59" s="94"/>
    </row>
    <row r="60" s="4" customFormat="1" ht="144" customHeight="1" spans="1:39">
      <c r="A60" s="93">
        <f t="shared" si="0"/>
        <v>57</v>
      </c>
      <c r="B60" s="94"/>
      <c r="C60" s="95" t="str" cm="1">
        <f t="array" ref="C60">_xlfn.TEXTJOIN(CHAR(10),TRUE,IF(商品编码表!C$4:C$9993=B60,商品编码表!K$4:K$9993&amp;"-"&amp;商品编码表!J$4:J$9993&amp;"-"&amp;商品编码表!D$4:D$9993,""))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0" s="94"/>
      <c r="E60" s="96">
        <f>_xlfn.XLOOKUP(B60,商品编码表!C:C,商品编码表!H:H)</f>
        <v>0</v>
      </c>
      <c r="F60" s="96">
        <f>_xlfn.XLOOKUP(B60,商品编码表!C:C,商品编码表!I:I)</f>
        <v>0</v>
      </c>
      <c r="G60" s="96"/>
      <c r="H60" s="97"/>
      <c r="I60" s="96"/>
      <c r="J60" s="96">
        <f>IFERROR(_xlfn.XLOOKUP(B60,商品编码表!C:C,商品编码表!B:B),"")</f>
        <v>0</v>
      </c>
      <c r="K60" s="102"/>
      <c r="L60" s="96"/>
      <c r="M60" s="96"/>
      <c r="N60" s="94" t="e">
        <f>LEN(O60)-(LEN(_xlfn.TEXTJOIN(,,,_wpsfn.REGEXP(O60,"[一-龟]+"))))+1</f>
        <v>#N/A</v>
      </c>
      <c r="O60" s="96" t="str" cm="1">
        <f t="array" ref="O60">_xlfn.TEXTJOIN("/",,_xlfn.UNIQUE(_xlfn._xlws.FILTER(商品编码表!K:K,商品编码表!C:C=B60)))</f>
        <v/>
      </c>
      <c r="P60" s="96" t="str" cm="1">
        <f t="array" ref="P60">_xlfn.TEXTJOIN(";",,_xlfn.UNIQUE(_xlfn._xlws.FILTER(商品编码表!J:J,商品编码表!C:C=B60)))</f>
        <v/>
      </c>
      <c r="Q60" s="106"/>
      <c r="R60" s="106"/>
      <c r="S60" s="96"/>
      <c r="T60" s="109"/>
      <c r="U60" s="96"/>
      <c r="V60" s="107"/>
      <c r="W60" s="107"/>
      <c r="X60" s="106"/>
      <c r="Y60" s="129"/>
      <c r="Z60" s="125">
        <f>Y60*3.8</f>
        <v>0</v>
      </c>
      <c r="AA60" s="126" t="e">
        <f>1-Y60/Z60</f>
        <v>#DIV/0!</v>
      </c>
      <c r="AB60" s="127"/>
      <c r="AC60" s="127"/>
      <c r="AD60" s="127"/>
      <c r="AE60" s="94"/>
      <c r="AF60" s="94"/>
      <c r="AG60" s="94"/>
      <c r="AH60" s="94"/>
      <c r="AI60" s="94"/>
      <c r="AJ60" s="94"/>
      <c r="AK60" s="94"/>
      <c r="AL60" s="94"/>
      <c r="AM60" s="94"/>
    </row>
    <row r="61" s="4" customFormat="1" ht="144" customHeight="1" spans="1:39">
      <c r="A61" s="93">
        <f t="shared" si="0"/>
        <v>58</v>
      </c>
      <c r="B61" s="94"/>
      <c r="C61" s="95" t="str" cm="1">
        <f t="array" ref="C61">_xlfn.TEXTJOIN(CHAR(10),TRUE,IF(商品编码表!C$4:C$9993=B61,商品编码表!K$4:K$9993&amp;"-"&amp;商品编码表!J$4:J$9993&amp;"-"&amp;商品编码表!D$4:D$9993,""))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1" s="94"/>
      <c r="E61" s="96">
        <f>_xlfn.XLOOKUP(B61,商品编码表!C:C,商品编码表!H:H)</f>
        <v>0</v>
      </c>
      <c r="F61" s="96">
        <f>_xlfn.XLOOKUP(B61,商品编码表!C:C,商品编码表!I:I)</f>
        <v>0</v>
      </c>
      <c r="G61" s="96"/>
      <c r="H61" s="97"/>
      <c r="I61" s="96"/>
      <c r="J61" s="96">
        <f>IFERROR(_xlfn.XLOOKUP(B61,商品编码表!C:C,商品编码表!B:B),"")</f>
        <v>0</v>
      </c>
      <c r="K61" s="102"/>
      <c r="L61" s="96"/>
      <c r="M61" s="96"/>
      <c r="N61" s="94" t="e">
        <f>LEN(O61)-(LEN(_xlfn.TEXTJOIN(,,,_wpsfn.REGEXP(O61,"[一-龟]+"))))+1</f>
        <v>#N/A</v>
      </c>
      <c r="O61" s="96" t="str" cm="1">
        <f t="array" ref="O61">_xlfn.TEXTJOIN("/",,_xlfn.UNIQUE(_xlfn._xlws.FILTER(商品编码表!K:K,商品编码表!C:C=B61)))</f>
        <v/>
      </c>
      <c r="P61" s="96" t="str" cm="1">
        <f t="array" ref="P61">_xlfn.TEXTJOIN(";",,_xlfn.UNIQUE(_xlfn._xlws.FILTER(商品编码表!J:J,商品编码表!C:C=B61)))</f>
        <v/>
      </c>
      <c r="Q61" s="106"/>
      <c r="R61" s="106"/>
      <c r="S61" s="96"/>
      <c r="T61" s="109"/>
      <c r="U61" s="96"/>
      <c r="V61" s="107"/>
      <c r="W61" s="107"/>
      <c r="X61" s="106"/>
      <c r="Y61" s="129"/>
      <c r="Z61" s="125">
        <f>Y61*3.8</f>
        <v>0</v>
      </c>
      <c r="AA61" s="126" t="e">
        <f>1-Y61/Z61</f>
        <v>#DIV/0!</v>
      </c>
      <c r="AB61" s="127"/>
      <c r="AC61" s="127"/>
      <c r="AD61" s="127"/>
      <c r="AE61" s="94"/>
      <c r="AF61" s="94"/>
      <c r="AG61" s="94"/>
      <c r="AH61" s="94"/>
      <c r="AI61" s="94"/>
      <c r="AJ61" s="94"/>
      <c r="AK61" s="94"/>
      <c r="AL61" s="94"/>
      <c r="AM61" s="94"/>
    </row>
    <row r="62" s="4" customFormat="1" ht="144" customHeight="1" spans="1:39">
      <c r="A62" s="93">
        <f t="shared" si="0"/>
        <v>59</v>
      </c>
      <c r="B62" s="94"/>
      <c r="C62" s="95" t="str" cm="1">
        <f t="array" ref="C62">_xlfn.TEXTJOIN(CHAR(10),TRUE,IF(商品编码表!C$4:C$9993=B62,商品编码表!K$4:K$9993&amp;"-"&amp;商品编码表!J$4:J$9993&amp;"-"&amp;商品编码表!D$4:D$9993,""))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2" s="94"/>
      <c r="E62" s="96">
        <f>_xlfn.XLOOKUP(B62,商品编码表!C:C,商品编码表!H:H)</f>
        <v>0</v>
      </c>
      <c r="F62" s="96">
        <f>_xlfn.XLOOKUP(B62,商品编码表!C:C,商品编码表!I:I)</f>
        <v>0</v>
      </c>
      <c r="G62" s="96"/>
      <c r="H62" s="97"/>
      <c r="I62" s="96"/>
      <c r="J62" s="96">
        <f>IFERROR(_xlfn.XLOOKUP(B62,商品编码表!C:C,商品编码表!B:B),"")</f>
        <v>0</v>
      </c>
      <c r="K62" s="102"/>
      <c r="L62" s="96"/>
      <c r="M62" s="96"/>
      <c r="N62" s="94" t="e">
        <f>LEN(O62)-(LEN(_xlfn.TEXTJOIN(,,,_wpsfn.REGEXP(O62,"[一-龟]+"))))+1</f>
        <v>#N/A</v>
      </c>
      <c r="O62" s="96" t="str" cm="1">
        <f t="array" ref="O62">_xlfn.TEXTJOIN("/",,_xlfn.UNIQUE(_xlfn._xlws.FILTER(商品编码表!K:K,商品编码表!C:C=B62)))</f>
        <v/>
      </c>
      <c r="P62" s="96" t="str" cm="1">
        <f t="array" ref="P62">_xlfn.TEXTJOIN(";",,_xlfn.UNIQUE(_xlfn._xlws.FILTER(商品编码表!J:J,商品编码表!C:C=B62)))</f>
        <v/>
      </c>
      <c r="Q62" s="106"/>
      <c r="R62" s="106"/>
      <c r="S62" s="96"/>
      <c r="T62" s="109"/>
      <c r="U62" s="96"/>
      <c r="V62" s="107"/>
      <c r="W62" s="107"/>
      <c r="X62" s="106"/>
      <c r="Y62" s="129"/>
      <c r="Z62" s="125">
        <f>Y62*3.8</f>
        <v>0</v>
      </c>
      <c r="AA62" s="126" t="e">
        <f>1-Y62/Z62</f>
        <v>#DIV/0!</v>
      </c>
      <c r="AB62" s="127"/>
      <c r="AC62" s="127"/>
      <c r="AD62" s="127"/>
      <c r="AE62" s="94"/>
      <c r="AF62" s="94"/>
      <c r="AG62" s="94"/>
      <c r="AH62" s="94"/>
      <c r="AI62" s="94"/>
      <c r="AJ62" s="94"/>
      <c r="AK62" s="94"/>
      <c r="AL62" s="94"/>
      <c r="AM62" s="94"/>
    </row>
    <row r="63" s="4" customFormat="1" ht="144" customHeight="1" spans="1:39">
      <c r="A63" s="93">
        <f t="shared" si="0"/>
        <v>60</v>
      </c>
      <c r="B63" s="94"/>
      <c r="C63" s="95" t="str" cm="1">
        <f t="array" ref="C63">_xlfn.TEXTJOIN(CHAR(10),TRUE,IF(商品编码表!C$4:C$9993=B63,商品编码表!K$4:K$9993&amp;"-"&amp;商品编码表!J$4:J$9993&amp;"-"&amp;商品编码表!D$4:D$9993,""))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3" s="94"/>
      <c r="E63" s="96">
        <f>_xlfn.XLOOKUP(B63,商品编码表!C:C,商品编码表!H:H)</f>
        <v>0</v>
      </c>
      <c r="F63" s="96">
        <f>_xlfn.XLOOKUP(B63,商品编码表!C:C,商品编码表!I:I)</f>
        <v>0</v>
      </c>
      <c r="G63" s="96"/>
      <c r="H63" s="97"/>
      <c r="I63" s="96"/>
      <c r="J63" s="96">
        <f>IFERROR(_xlfn.XLOOKUP(B63,商品编码表!C:C,商品编码表!B:B),"")</f>
        <v>0</v>
      </c>
      <c r="K63" s="102"/>
      <c r="L63" s="96"/>
      <c r="M63" s="96"/>
      <c r="N63" s="94" t="e">
        <f>LEN(O63)-(LEN(_xlfn.TEXTJOIN(,,,_wpsfn.REGEXP(O63,"[一-龟]+"))))+1</f>
        <v>#N/A</v>
      </c>
      <c r="O63" s="96" t="str" cm="1">
        <f t="array" ref="O63">_xlfn.TEXTJOIN("/",,_xlfn.UNIQUE(_xlfn._xlws.FILTER(商品编码表!K:K,商品编码表!C:C=B63)))</f>
        <v/>
      </c>
      <c r="P63" s="96" t="str" cm="1">
        <f t="array" ref="P63">_xlfn.TEXTJOIN(";",,_xlfn.UNIQUE(_xlfn._xlws.FILTER(商品编码表!J:J,商品编码表!C:C=B63)))</f>
        <v/>
      </c>
      <c r="Q63" s="106"/>
      <c r="R63" s="106"/>
      <c r="S63" s="96"/>
      <c r="T63" s="109"/>
      <c r="U63" s="96"/>
      <c r="V63" s="107"/>
      <c r="W63" s="107"/>
      <c r="X63" s="106"/>
      <c r="Y63" s="129"/>
      <c r="Z63" s="125">
        <f>Y63*3.8</f>
        <v>0</v>
      </c>
      <c r="AA63" s="126" t="e">
        <f>1-Y63/Z63</f>
        <v>#DIV/0!</v>
      </c>
      <c r="AB63" s="127"/>
      <c r="AC63" s="127"/>
      <c r="AD63" s="127"/>
      <c r="AE63" s="94"/>
      <c r="AF63" s="94"/>
      <c r="AG63" s="94"/>
      <c r="AH63" s="94"/>
      <c r="AI63" s="94"/>
      <c r="AJ63" s="94"/>
      <c r="AK63" s="94"/>
      <c r="AL63" s="94"/>
      <c r="AM63" s="94"/>
    </row>
    <row r="64" s="4" customFormat="1" ht="144" customHeight="1" spans="1:39">
      <c r="A64" s="93">
        <f t="shared" si="0"/>
        <v>61</v>
      </c>
      <c r="B64" s="94"/>
      <c r="C64" s="95" t="str" cm="1">
        <f t="array" ref="C64">_xlfn.TEXTJOIN(CHAR(10),TRUE,IF(商品编码表!C$4:C$9993=B64,商品编码表!K$4:K$9993&amp;"-"&amp;商品编码表!J$4:J$9993&amp;"-"&amp;商品编码表!D$4:D$9993,""))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4" s="94"/>
      <c r="E64" s="96">
        <f>_xlfn.XLOOKUP(B64,商品编码表!C:C,商品编码表!H:H)</f>
        <v>0</v>
      </c>
      <c r="F64" s="96">
        <f>_xlfn.XLOOKUP(B64,商品编码表!C:C,商品编码表!I:I)</f>
        <v>0</v>
      </c>
      <c r="G64" s="96"/>
      <c r="H64" s="97"/>
      <c r="I64" s="96"/>
      <c r="J64" s="96">
        <f>IFERROR(_xlfn.XLOOKUP(B64,商品编码表!C:C,商品编码表!B:B),"")</f>
        <v>0</v>
      </c>
      <c r="K64" s="102"/>
      <c r="L64" s="96"/>
      <c r="M64" s="96"/>
      <c r="N64" s="94" t="e">
        <f>LEN(O64)-(LEN(_xlfn.TEXTJOIN(,,,_wpsfn.REGEXP(O64,"[一-龟]+"))))+1</f>
        <v>#N/A</v>
      </c>
      <c r="O64" s="96" t="str" cm="1">
        <f t="array" ref="O64">_xlfn.TEXTJOIN("/",,_xlfn.UNIQUE(_xlfn._xlws.FILTER(商品编码表!K:K,商品编码表!C:C=B64)))</f>
        <v/>
      </c>
      <c r="P64" s="96" t="str" cm="1">
        <f t="array" ref="P64">_xlfn.TEXTJOIN(";",,_xlfn.UNIQUE(_xlfn._xlws.FILTER(商品编码表!J:J,商品编码表!C:C=B64)))</f>
        <v/>
      </c>
      <c r="Q64" s="106"/>
      <c r="R64" s="106"/>
      <c r="S64" s="96"/>
      <c r="T64" s="109"/>
      <c r="U64" s="96"/>
      <c r="V64" s="107"/>
      <c r="W64" s="107"/>
      <c r="X64" s="106"/>
      <c r="Y64" s="129"/>
      <c r="Z64" s="125">
        <f>Y64*3.8</f>
        <v>0</v>
      </c>
      <c r="AA64" s="126" t="e">
        <f>1-Y64/Z64</f>
        <v>#DIV/0!</v>
      </c>
      <c r="AB64" s="127"/>
      <c r="AC64" s="127"/>
      <c r="AD64" s="127"/>
      <c r="AE64" s="94"/>
      <c r="AF64" s="94"/>
      <c r="AG64" s="94"/>
      <c r="AH64" s="94"/>
      <c r="AI64" s="94"/>
      <c r="AJ64" s="94"/>
      <c r="AK64" s="94"/>
      <c r="AL64" s="94"/>
      <c r="AM64" s="94"/>
    </row>
    <row r="65" s="4" customFormat="1" ht="144" customHeight="1" spans="1:39">
      <c r="A65" s="93">
        <f t="shared" si="0"/>
        <v>62</v>
      </c>
      <c r="B65" s="94"/>
      <c r="C65" s="95" t="str" cm="1">
        <f t="array" ref="C65">_xlfn.TEXTJOIN(CHAR(10),TRUE,IF(商品编码表!C$4:C$9993=B65,商品编码表!K$4:K$9993&amp;"-"&amp;商品编码表!J$4:J$9993&amp;"-"&amp;商品编码表!D$4:D$9993,""))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5" s="94"/>
      <c r="E65" s="96">
        <f>_xlfn.XLOOKUP(B65,商品编码表!C:C,商品编码表!H:H)</f>
        <v>0</v>
      </c>
      <c r="F65" s="96">
        <f>_xlfn.XLOOKUP(B65,商品编码表!C:C,商品编码表!I:I)</f>
        <v>0</v>
      </c>
      <c r="G65" s="96"/>
      <c r="H65" s="97"/>
      <c r="I65" s="96"/>
      <c r="J65" s="96">
        <f>IFERROR(_xlfn.XLOOKUP(B65,商品编码表!C:C,商品编码表!B:B),"")</f>
        <v>0</v>
      </c>
      <c r="K65" s="102"/>
      <c r="L65" s="96"/>
      <c r="M65" s="96"/>
      <c r="N65" s="94" t="e">
        <f>LEN(O65)-(LEN(_xlfn.TEXTJOIN(,,,_wpsfn.REGEXP(O65,"[一-龟]+"))))+1</f>
        <v>#N/A</v>
      </c>
      <c r="O65" s="96" t="str" cm="1">
        <f t="array" ref="O65">_xlfn.TEXTJOIN("/",,_xlfn.UNIQUE(_xlfn._xlws.FILTER(商品编码表!K:K,商品编码表!C:C=B65)))</f>
        <v/>
      </c>
      <c r="P65" s="96" t="str" cm="1">
        <f t="array" ref="P65">_xlfn.TEXTJOIN(";",,_xlfn.UNIQUE(_xlfn._xlws.FILTER(商品编码表!J:J,商品编码表!C:C=B65)))</f>
        <v/>
      </c>
      <c r="Q65" s="106"/>
      <c r="R65" s="106"/>
      <c r="S65" s="96"/>
      <c r="T65" s="109"/>
      <c r="U65" s="96"/>
      <c r="V65" s="107"/>
      <c r="W65" s="107"/>
      <c r="X65" s="106"/>
      <c r="Y65" s="129"/>
      <c r="Z65" s="125">
        <f>Y65*3.8</f>
        <v>0</v>
      </c>
      <c r="AA65" s="126" t="e">
        <f>1-Y65/Z65</f>
        <v>#DIV/0!</v>
      </c>
      <c r="AB65" s="127"/>
      <c r="AC65" s="127"/>
      <c r="AD65" s="127"/>
      <c r="AE65" s="94"/>
      <c r="AF65" s="94"/>
      <c r="AG65" s="94"/>
      <c r="AH65" s="94"/>
      <c r="AI65" s="94"/>
      <c r="AJ65" s="94"/>
      <c r="AK65" s="94"/>
      <c r="AL65" s="94"/>
      <c r="AM65" s="94"/>
    </row>
    <row r="66" s="4" customFormat="1" ht="144" customHeight="1" spans="1:39">
      <c r="A66" s="93">
        <f t="shared" si="0"/>
        <v>63</v>
      </c>
      <c r="B66" s="94"/>
      <c r="C66" s="95" t="str" cm="1">
        <f t="array" ref="C66">_xlfn.TEXTJOIN(CHAR(10),TRUE,IF(商品编码表!C$4:C$9993=B66,商品编码表!K$4:K$9993&amp;"-"&amp;商品编码表!J$4:J$9993&amp;"-"&amp;商品编码表!D$4:D$9993,""))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6" s="94"/>
      <c r="E66" s="96">
        <f>_xlfn.XLOOKUP(B66,商品编码表!C:C,商品编码表!H:H)</f>
        <v>0</v>
      </c>
      <c r="F66" s="96">
        <f>_xlfn.XLOOKUP(B66,商品编码表!C:C,商品编码表!I:I)</f>
        <v>0</v>
      </c>
      <c r="G66" s="96"/>
      <c r="H66" s="97"/>
      <c r="I66" s="96"/>
      <c r="J66" s="96">
        <f>IFERROR(_xlfn.XLOOKUP(B66,商品编码表!C:C,商品编码表!B:B),"")</f>
        <v>0</v>
      </c>
      <c r="K66" s="102"/>
      <c r="L66" s="96"/>
      <c r="M66" s="96"/>
      <c r="N66" s="94" t="e">
        <f>LEN(O66)-(LEN(_xlfn.TEXTJOIN(,,,_wpsfn.REGEXP(O66,"[一-龟]+"))))+1</f>
        <v>#N/A</v>
      </c>
      <c r="O66" s="96" t="str" cm="1">
        <f t="array" ref="O66">_xlfn.TEXTJOIN("/",,_xlfn.UNIQUE(_xlfn._xlws.FILTER(商品编码表!K:K,商品编码表!C:C=B66)))</f>
        <v/>
      </c>
      <c r="P66" s="96" t="str" cm="1">
        <f t="array" ref="P66">_xlfn.TEXTJOIN(";",,_xlfn.UNIQUE(_xlfn._xlws.FILTER(商品编码表!J:J,商品编码表!C:C=B66)))</f>
        <v/>
      </c>
      <c r="Q66" s="106"/>
      <c r="R66" s="106"/>
      <c r="S66" s="96"/>
      <c r="T66" s="109"/>
      <c r="U66" s="96"/>
      <c r="V66" s="107"/>
      <c r="W66" s="107"/>
      <c r="X66" s="106"/>
      <c r="Y66" s="129"/>
      <c r="Z66" s="125">
        <f>Y66*3.8</f>
        <v>0</v>
      </c>
      <c r="AA66" s="126" t="e">
        <f>1-Y66/Z66</f>
        <v>#DIV/0!</v>
      </c>
      <c r="AB66" s="127"/>
      <c r="AC66" s="127"/>
      <c r="AD66" s="127"/>
      <c r="AE66" s="94"/>
      <c r="AF66" s="94"/>
      <c r="AG66" s="94"/>
      <c r="AH66" s="94"/>
      <c r="AI66" s="94"/>
      <c r="AJ66" s="94"/>
      <c r="AK66" s="94"/>
      <c r="AL66" s="94"/>
      <c r="AM66" s="94"/>
    </row>
    <row r="67" s="4" customFormat="1" ht="144" customHeight="1" spans="1:39">
      <c r="A67" s="93">
        <f t="shared" si="0"/>
        <v>64</v>
      </c>
      <c r="B67" s="94"/>
      <c r="C67" s="95" t="str" cm="1">
        <f t="array" ref="C67">_xlfn.TEXTJOIN(CHAR(10),TRUE,IF(商品编码表!C$4:C$9993=B67,商品编码表!K$4:K$9993&amp;"-"&amp;商品编码表!J$4:J$9993&amp;"-"&amp;商品编码表!D$4:D$9993,""))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7" s="94"/>
      <c r="E67" s="96">
        <f>_xlfn.XLOOKUP(B67,商品编码表!C:C,商品编码表!H:H)</f>
        <v>0</v>
      </c>
      <c r="F67" s="96">
        <f>_xlfn.XLOOKUP(B67,商品编码表!C:C,商品编码表!I:I)</f>
        <v>0</v>
      </c>
      <c r="G67" s="96"/>
      <c r="H67" s="97"/>
      <c r="I67" s="96"/>
      <c r="J67" s="96">
        <f>IFERROR(_xlfn.XLOOKUP(B67,商品编码表!C:C,商品编码表!B:B),"")</f>
        <v>0</v>
      </c>
      <c r="K67" s="102"/>
      <c r="L67" s="96"/>
      <c r="M67" s="96"/>
      <c r="N67" s="94" t="e">
        <f>LEN(O67)-(LEN(_xlfn.TEXTJOIN(,,,_wpsfn.REGEXP(O67,"[一-龟]+"))))+1</f>
        <v>#N/A</v>
      </c>
      <c r="O67" s="96" t="str" cm="1">
        <f t="array" ref="O67">_xlfn.TEXTJOIN("/",,_xlfn.UNIQUE(_xlfn._xlws.FILTER(商品编码表!K:K,商品编码表!C:C=B67)))</f>
        <v/>
      </c>
      <c r="P67" s="96" t="str" cm="1">
        <f t="array" ref="P67">_xlfn.TEXTJOIN(";",,_xlfn.UNIQUE(_xlfn._xlws.FILTER(商品编码表!J:J,商品编码表!C:C=B67)))</f>
        <v/>
      </c>
      <c r="Q67" s="106"/>
      <c r="R67" s="106"/>
      <c r="S67" s="96"/>
      <c r="T67" s="109"/>
      <c r="U67" s="96"/>
      <c r="V67" s="107"/>
      <c r="W67" s="107"/>
      <c r="X67" s="106"/>
      <c r="Y67" s="129"/>
      <c r="Z67" s="125">
        <f>Y67*3.8</f>
        <v>0</v>
      </c>
      <c r="AA67" s="126" t="e">
        <f>1-Y67/Z67</f>
        <v>#DIV/0!</v>
      </c>
      <c r="AB67" s="127"/>
      <c r="AC67" s="127"/>
      <c r="AD67" s="127"/>
      <c r="AE67" s="94"/>
      <c r="AF67" s="94"/>
      <c r="AG67" s="94"/>
      <c r="AH67" s="94"/>
      <c r="AI67" s="94"/>
      <c r="AJ67" s="94"/>
      <c r="AK67" s="94"/>
      <c r="AL67" s="94"/>
      <c r="AM67" s="94"/>
    </row>
    <row r="68" s="4" customFormat="1" ht="144" customHeight="1" spans="1:39">
      <c r="A68" s="93">
        <f t="shared" ref="A68:A131" si="1">ROW()-3</f>
        <v>65</v>
      </c>
      <c r="B68" s="94"/>
      <c r="C68" s="95" t="str" cm="1">
        <f t="array" ref="C68">_xlfn.TEXTJOIN(CHAR(10),TRUE,IF(商品编码表!C$4:C$9993=B68,商品编码表!K$4:K$9993&amp;"-"&amp;商品编码表!J$4:J$9993&amp;"-"&amp;商品编码表!D$4:D$9993,""))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8" s="94"/>
      <c r="E68" s="96">
        <f>_xlfn.XLOOKUP(B68,商品编码表!C:C,商品编码表!H:H)</f>
        <v>0</v>
      </c>
      <c r="F68" s="96">
        <f>_xlfn.XLOOKUP(B68,商品编码表!C:C,商品编码表!I:I)</f>
        <v>0</v>
      </c>
      <c r="G68" s="96"/>
      <c r="H68" s="97"/>
      <c r="I68" s="96"/>
      <c r="J68" s="96">
        <f>IFERROR(_xlfn.XLOOKUP(B68,商品编码表!C:C,商品编码表!B:B),"")</f>
        <v>0</v>
      </c>
      <c r="K68" s="102"/>
      <c r="L68" s="96"/>
      <c r="M68" s="96"/>
      <c r="N68" s="94" t="e">
        <f>LEN(O68)-(LEN(_xlfn.TEXTJOIN(,,,_wpsfn.REGEXP(O68,"[一-龟]+"))))+1</f>
        <v>#N/A</v>
      </c>
      <c r="O68" s="96" t="str" cm="1">
        <f t="array" ref="O68">_xlfn.TEXTJOIN("/",,_xlfn.UNIQUE(_xlfn._xlws.FILTER(商品编码表!K:K,商品编码表!C:C=B68)))</f>
        <v/>
      </c>
      <c r="P68" s="96" t="str" cm="1">
        <f t="array" ref="P68">_xlfn.TEXTJOIN(";",,_xlfn.UNIQUE(_xlfn._xlws.FILTER(商品编码表!J:J,商品编码表!C:C=B68)))</f>
        <v/>
      </c>
      <c r="Q68" s="106"/>
      <c r="R68" s="106"/>
      <c r="S68" s="96"/>
      <c r="T68" s="109"/>
      <c r="U68" s="96"/>
      <c r="V68" s="107"/>
      <c r="W68" s="107"/>
      <c r="X68" s="106"/>
      <c r="Y68" s="129"/>
      <c r="Z68" s="125">
        <f>Y68*3.8</f>
        <v>0</v>
      </c>
      <c r="AA68" s="126" t="e">
        <f>1-Y68/Z68</f>
        <v>#DIV/0!</v>
      </c>
      <c r="AB68" s="127"/>
      <c r="AC68" s="127"/>
      <c r="AD68" s="127"/>
      <c r="AE68" s="94"/>
      <c r="AF68" s="94"/>
      <c r="AG68" s="94"/>
      <c r="AH68" s="94"/>
      <c r="AI68" s="94"/>
      <c r="AJ68" s="94"/>
      <c r="AK68" s="94"/>
      <c r="AL68" s="94"/>
      <c r="AM68" s="94"/>
    </row>
    <row r="69" s="4" customFormat="1" ht="144" customHeight="1" spans="1:39">
      <c r="A69" s="93">
        <f t="shared" si="1"/>
        <v>66</v>
      </c>
      <c r="B69" s="94"/>
      <c r="C69" s="95" t="str" cm="1">
        <f t="array" ref="C69">_xlfn.TEXTJOIN(CHAR(10),TRUE,IF(商品编码表!C$4:C$9993=B69,商品编码表!K$4:K$9993&amp;"-"&amp;商品编码表!J$4:J$9993&amp;"-"&amp;商品编码表!D$4:D$9993,""))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69" s="94"/>
      <c r="E69" s="96">
        <f>_xlfn.XLOOKUP(B69,商品编码表!C:C,商品编码表!H:H)</f>
        <v>0</v>
      </c>
      <c r="F69" s="96">
        <f>_xlfn.XLOOKUP(B69,商品编码表!C:C,商品编码表!I:I)</f>
        <v>0</v>
      </c>
      <c r="G69" s="96"/>
      <c r="H69" s="97"/>
      <c r="I69" s="96"/>
      <c r="J69" s="96">
        <f>IFERROR(_xlfn.XLOOKUP(B69,商品编码表!C:C,商品编码表!B:B),"")</f>
        <v>0</v>
      </c>
      <c r="K69" s="102"/>
      <c r="L69" s="96"/>
      <c r="M69" s="96"/>
      <c r="N69" s="94" t="e">
        <f>LEN(O69)-(LEN(_xlfn.TEXTJOIN(,,,_wpsfn.REGEXP(O69,"[一-龟]+"))))+1</f>
        <v>#N/A</v>
      </c>
      <c r="O69" s="96" t="str" cm="1">
        <f t="array" ref="O69">_xlfn.TEXTJOIN("/",,_xlfn.UNIQUE(_xlfn._xlws.FILTER(商品编码表!K:K,商品编码表!C:C=B69)))</f>
        <v/>
      </c>
      <c r="P69" s="96" t="str" cm="1">
        <f t="array" ref="P69">_xlfn.TEXTJOIN(";",,_xlfn.UNIQUE(_xlfn._xlws.FILTER(商品编码表!J:J,商品编码表!C:C=B69)))</f>
        <v/>
      </c>
      <c r="Q69" s="106"/>
      <c r="R69" s="106"/>
      <c r="S69" s="96"/>
      <c r="T69" s="109"/>
      <c r="U69" s="96"/>
      <c r="V69" s="107"/>
      <c r="W69" s="107"/>
      <c r="X69" s="106"/>
      <c r="Y69" s="129"/>
      <c r="Z69" s="125">
        <f>Y69*3.8</f>
        <v>0</v>
      </c>
      <c r="AA69" s="126" t="e">
        <f>1-Y69/Z69</f>
        <v>#DIV/0!</v>
      </c>
      <c r="AB69" s="127"/>
      <c r="AC69" s="127"/>
      <c r="AD69" s="127"/>
      <c r="AE69" s="94"/>
      <c r="AF69" s="94"/>
      <c r="AG69" s="94"/>
      <c r="AH69" s="94"/>
      <c r="AI69" s="94"/>
      <c r="AJ69" s="94"/>
      <c r="AK69" s="94"/>
      <c r="AL69" s="94"/>
      <c r="AM69" s="94"/>
    </row>
    <row r="70" s="4" customFormat="1" ht="144" customHeight="1" spans="1:39">
      <c r="A70" s="93">
        <f t="shared" si="1"/>
        <v>67</v>
      </c>
      <c r="B70" s="94"/>
      <c r="C70" s="95" t="str" cm="1">
        <f t="array" ref="C70">_xlfn.TEXTJOIN(CHAR(10),TRUE,IF(商品编码表!C$4:C$9993=B70,商品编码表!K$4:K$9993&amp;"-"&amp;商品编码表!J$4:J$9993&amp;"-"&amp;商品编码表!D$4:D$9993,""))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0" s="94"/>
      <c r="E70" s="96">
        <f>_xlfn.XLOOKUP(B70,商品编码表!C:C,商品编码表!H:H)</f>
        <v>0</v>
      </c>
      <c r="F70" s="96">
        <f>_xlfn.XLOOKUP(B70,商品编码表!C:C,商品编码表!I:I)</f>
        <v>0</v>
      </c>
      <c r="G70" s="96"/>
      <c r="H70" s="97"/>
      <c r="I70" s="96"/>
      <c r="J70" s="96">
        <f>IFERROR(_xlfn.XLOOKUP(B70,商品编码表!C:C,商品编码表!B:B),"")</f>
        <v>0</v>
      </c>
      <c r="K70" s="102"/>
      <c r="L70" s="96"/>
      <c r="M70" s="96"/>
      <c r="N70" s="94" t="e">
        <f>LEN(O70)-(LEN(_xlfn.TEXTJOIN(,,,_wpsfn.REGEXP(O70,"[一-龟]+"))))+1</f>
        <v>#N/A</v>
      </c>
      <c r="O70" s="96" t="str" cm="1">
        <f t="array" ref="O70">_xlfn.TEXTJOIN("/",,_xlfn.UNIQUE(_xlfn._xlws.FILTER(商品编码表!K:K,商品编码表!C:C=B70)))</f>
        <v/>
      </c>
      <c r="P70" s="96" t="str" cm="1">
        <f t="array" ref="P70">_xlfn.TEXTJOIN(";",,_xlfn.UNIQUE(_xlfn._xlws.FILTER(商品编码表!J:J,商品编码表!C:C=B70)))</f>
        <v/>
      </c>
      <c r="Q70" s="106"/>
      <c r="R70" s="106"/>
      <c r="S70" s="96"/>
      <c r="T70" s="109"/>
      <c r="U70" s="96"/>
      <c r="V70" s="107"/>
      <c r="W70" s="107"/>
      <c r="X70" s="106"/>
      <c r="Y70" s="129"/>
      <c r="Z70" s="125">
        <f>Y70*3.8</f>
        <v>0</v>
      </c>
      <c r="AA70" s="126" t="e">
        <f>1-Y70/Z70</f>
        <v>#DIV/0!</v>
      </c>
      <c r="AB70" s="127"/>
      <c r="AC70" s="127"/>
      <c r="AD70" s="127"/>
      <c r="AE70" s="94"/>
      <c r="AF70" s="94"/>
      <c r="AG70" s="94"/>
      <c r="AH70" s="94"/>
      <c r="AI70" s="94"/>
      <c r="AJ70" s="94"/>
      <c r="AK70" s="94"/>
      <c r="AL70" s="94"/>
      <c r="AM70" s="94"/>
    </row>
    <row r="71" s="4" customFormat="1" ht="144" customHeight="1" spans="1:39">
      <c r="A71" s="93">
        <f t="shared" si="1"/>
        <v>68</v>
      </c>
      <c r="B71" s="94"/>
      <c r="C71" s="95" t="str" cm="1">
        <f t="array" ref="C71">_xlfn.TEXTJOIN(CHAR(10),TRUE,IF(商品编码表!C$4:C$9993=B71,商品编码表!K$4:K$9993&amp;"-"&amp;商品编码表!J$4:J$9993&amp;"-"&amp;商品编码表!D$4:D$9993,""))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1" s="94"/>
      <c r="E71" s="96">
        <f>_xlfn.XLOOKUP(B71,商品编码表!C:C,商品编码表!H:H)</f>
        <v>0</v>
      </c>
      <c r="F71" s="96">
        <f>_xlfn.XLOOKUP(B71,商品编码表!C:C,商品编码表!I:I)</f>
        <v>0</v>
      </c>
      <c r="G71" s="96"/>
      <c r="H71" s="97"/>
      <c r="I71" s="96"/>
      <c r="J71" s="96">
        <f>IFERROR(_xlfn.XLOOKUP(B71,商品编码表!C:C,商品编码表!B:B),"")</f>
        <v>0</v>
      </c>
      <c r="K71" s="102"/>
      <c r="L71" s="96"/>
      <c r="M71" s="96"/>
      <c r="N71" s="94" t="e">
        <f>LEN(O71)-(LEN(_xlfn.TEXTJOIN(,,,_wpsfn.REGEXP(O71,"[一-龟]+"))))+1</f>
        <v>#N/A</v>
      </c>
      <c r="O71" s="96" t="str" cm="1">
        <f t="array" ref="O71">_xlfn.TEXTJOIN("/",,_xlfn.UNIQUE(_xlfn._xlws.FILTER(商品编码表!K:K,商品编码表!C:C=B71)))</f>
        <v/>
      </c>
      <c r="P71" s="96" t="str" cm="1">
        <f t="array" ref="P71">_xlfn.TEXTJOIN(";",,_xlfn.UNIQUE(_xlfn._xlws.FILTER(商品编码表!J:J,商品编码表!C:C=B71)))</f>
        <v/>
      </c>
      <c r="Q71" s="106"/>
      <c r="R71" s="106"/>
      <c r="S71" s="96"/>
      <c r="T71" s="109"/>
      <c r="U71" s="96"/>
      <c r="V71" s="107"/>
      <c r="W71" s="107"/>
      <c r="X71" s="106"/>
      <c r="Y71" s="129"/>
      <c r="Z71" s="125">
        <f>Y71*3.8</f>
        <v>0</v>
      </c>
      <c r="AA71" s="126" t="e">
        <f>1-Y71/Z71</f>
        <v>#DIV/0!</v>
      </c>
      <c r="AB71" s="127"/>
      <c r="AC71" s="127"/>
      <c r="AD71" s="127"/>
      <c r="AE71" s="94"/>
      <c r="AF71" s="94"/>
      <c r="AG71" s="94"/>
      <c r="AH71" s="94"/>
      <c r="AI71" s="94"/>
      <c r="AJ71" s="94"/>
      <c r="AK71" s="94"/>
      <c r="AL71" s="94"/>
      <c r="AM71" s="94"/>
    </row>
    <row r="72" s="4" customFormat="1" ht="144" customHeight="1" spans="1:39">
      <c r="A72" s="93">
        <f t="shared" si="1"/>
        <v>69</v>
      </c>
      <c r="B72" s="93"/>
      <c r="C72" s="95" t="str" cm="1">
        <f t="array" ref="C72">_xlfn.TEXTJOIN(CHAR(10),TRUE,IF(商品编码表!C$4:C$9993=B72,商品编码表!K$4:K$9993&amp;"-"&amp;商品编码表!J$4:J$9993&amp;"-"&amp;商品编码表!D$4:D$9993,""))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2" s="93"/>
      <c r="E72" s="96">
        <f>_xlfn.XLOOKUP(B72,商品编码表!C:C,商品编码表!H:H)</f>
        <v>0</v>
      </c>
      <c r="F72" s="96">
        <f>_xlfn.XLOOKUP(B72,商品编码表!C:C,商品编码表!I:I)</f>
        <v>0</v>
      </c>
      <c r="G72" s="96"/>
      <c r="H72" s="97"/>
      <c r="I72" s="96"/>
      <c r="J72" s="96">
        <f>IFERROR(_xlfn.XLOOKUP(B72,商品编码表!C:C,商品编码表!B:B),"")</f>
        <v>0</v>
      </c>
      <c r="K72" s="102"/>
      <c r="L72" s="96"/>
      <c r="M72" s="96"/>
      <c r="N72" s="94" t="e">
        <f>LEN(O72)-(LEN(_xlfn.TEXTJOIN(,,,_wpsfn.REGEXP(O72,"[一-龟]+"))))+1</f>
        <v>#N/A</v>
      </c>
      <c r="O72" s="96" t="str" cm="1">
        <f t="array" ref="O72">_xlfn.TEXTJOIN("/",,_xlfn.UNIQUE(_xlfn._xlws.FILTER(商品编码表!K:K,商品编码表!C:C=B72)))</f>
        <v/>
      </c>
      <c r="P72" s="96" t="str" cm="1">
        <f t="array" ref="P72">_xlfn.TEXTJOIN(";",,_xlfn.UNIQUE(_xlfn._xlws.FILTER(商品编码表!J:J,商品编码表!C:C=B72)))</f>
        <v/>
      </c>
      <c r="Q72" s="106"/>
      <c r="R72" s="106"/>
      <c r="S72" s="96"/>
      <c r="T72" s="109"/>
      <c r="U72" s="96"/>
      <c r="V72" s="107"/>
      <c r="W72" s="107"/>
      <c r="X72" s="106"/>
      <c r="Y72" s="129"/>
      <c r="Z72" s="125">
        <f>Y72*3.8</f>
        <v>0</v>
      </c>
      <c r="AA72" s="126" t="e">
        <f>1-Y72/Z72</f>
        <v>#DIV/0!</v>
      </c>
      <c r="AB72" s="127"/>
      <c r="AC72" s="127"/>
      <c r="AD72" s="127"/>
      <c r="AE72" s="94"/>
      <c r="AF72" s="94"/>
      <c r="AG72" s="94"/>
      <c r="AH72" s="94"/>
      <c r="AI72" s="94"/>
      <c r="AJ72" s="94"/>
      <c r="AK72" s="94"/>
      <c r="AL72" s="94"/>
      <c r="AM72" s="94"/>
    </row>
    <row r="73" s="4" customFormat="1" ht="144" customHeight="1" spans="1:39">
      <c r="A73" s="93">
        <f t="shared" si="1"/>
        <v>70</v>
      </c>
      <c r="B73" s="93"/>
      <c r="C73" s="95" t="str" cm="1">
        <f t="array" ref="C73">_xlfn.TEXTJOIN(CHAR(10),TRUE,IF(商品编码表!C$4:C$9993=B73,商品编码表!K$4:K$9993&amp;"-"&amp;商品编码表!J$4:J$9993&amp;"-"&amp;商品编码表!D$4:D$9993,""))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3" s="93"/>
      <c r="E73" s="96">
        <f>_xlfn.XLOOKUP(B73,商品编码表!C:C,商品编码表!H:H)</f>
        <v>0</v>
      </c>
      <c r="F73" s="96">
        <f>_xlfn.XLOOKUP(B73,商品编码表!C:C,商品编码表!I:I)</f>
        <v>0</v>
      </c>
      <c r="G73" s="96"/>
      <c r="H73" s="97"/>
      <c r="I73" s="96"/>
      <c r="J73" s="96">
        <f>IFERROR(_xlfn.XLOOKUP(B73,商品编码表!C:C,商品编码表!B:B),"")</f>
        <v>0</v>
      </c>
      <c r="K73" s="102"/>
      <c r="L73" s="96"/>
      <c r="M73" s="96"/>
      <c r="N73" s="94" t="e">
        <f>LEN(O73)-(LEN(_xlfn.TEXTJOIN(,,,_wpsfn.REGEXP(O73,"[一-龟]+"))))+1</f>
        <v>#N/A</v>
      </c>
      <c r="O73" s="96" t="str" cm="1">
        <f t="array" ref="O73">_xlfn.TEXTJOIN("/",,_xlfn.UNIQUE(_xlfn._xlws.FILTER(商品编码表!K:K,商品编码表!C:C=B73)))</f>
        <v/>
      </c>
      <c r="P73" s="96" t="str" cm="1">
        <f t="array" ref="P73">_xlfn.TEXTJOIN(";",,_xlfn.UNIQUE(_xlfn._xlws.FILTER(商品编码表!J:J,商品编码表!C:C=B73)))</f>
        <v/>
      </c>
      <c r="Q73" s="106"/>
      <c r="R73" s="106"/>
      <c r="S73" s="96"/>
      <c r="T73" s="109"/>
      <c r="U73" s="96"/>
      <c r="V73" s="107"/>
      <c r="W73" s="107"/>
      <c r="X73" s="106"/>
      <c r="Y73" s="129"/>
      <c r="Z73" s="125">
        <f>Y73*3.8</f>
        <v>0</v>
      </c>
      <c r="AA73" s="126" t="e">
        <f>1-Y73/Z73</f>
        <v>#DIV/0!</v>
      </c>
      <c r="AB73" s="127"/>
      <c r="AC73" s="127"/>
      <c r="AD73" s="127"/>
      <c r="AE73" s="94"/>
      <c r="AF73" s="94"/>
      <c r="AG73" s="94"/>
      <c r="AH73" s="94"/>
      <c r="AI73" s="94"/>
      <c r="AJ73" s="94"/>
      <c r="AK73" s="94"/>
      <c r="AL73" s="94"/>
      <c r="AM73" s="94"/>
    </row>
    <row r="74" s="4" customFormat="1" ht="144" customHeight="1" spans="1:39">
      <c r="A74" s="93">
        <f t="shared" si="1"/>
        <v>71</v>
      </c>
      <c r="B74" s="93"/>
      <c r="C74" s="95" t="str" cm="1">
        <f t="array" ref="C74">_xlfn.TEXTJOIN(CHAR(10),TRUE,IF(商品编码表!C$4:C$9993=B74,商品编码表!K$4:K$9993&amp;"-"&amp;商品编码表!J$4:J$9993&amp;"-"&amp;商品编码表!D$4:D$9993,""))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4" s="93"/>
      <c r="E74" s="96">
        <f>_xlfn.XLOOKUP(B74,商品编码表!C:C,商品编码表!H:H)</f>
        <v>0</v>
      </c>
      <c r="F74" s="96">
        <f>_xlfn.XLOOKUP(B74,商品编码表!C:C,商品编码表!I:I)</f>
        <v>0</v>
      </c>
      <c r="G74" s="96"/>
      <c r="H74" s="97"/>
      <c r="I74" s="96"/>
      <c r="J74" s="96">
        <f>IFERROR(_xlfn.XLOOKUP(B74,商品编码表!C:C,商品编码表!B:B),"")</f>
        <v>0</v>
      </c>
      <c r="K74" s="102"/>
      <c r="L74" s="96"/>
      <c r="M74" s="96"/>
      <c r="N74" s="94" t="e">
        <f>LEN(O74)-(LEN(_xlfn.TEXTJOIN(,,,_wpsfn.REGEXP(O74,"[一-龟]+"))))+1</f>
        <v>#N/A</v>
      </c>
      <c r="O74" s="96" t="str" cm="1">
        <f t="array" ref="O74">_xlfn.TEXTJOIN("/",,_xlfn.UNIQUE(_xlfn._xlws.FILTER(商品编码表!K:K,商品编码表!C:C=B74)))</f>
        <v/>
      </c>
      <c r="P74" s="96" t="str" cm="1">
        <f t="array" ref="P74">_xlfn.TEXTJOIN(";",,_xlfn.UNIQUE(_xlfn._xlws.FILTER(商品编码表!J:J,商品编码表!C:C=B74)))</f>
        <v/>
      </c>
      <c r="Q74" s="106"/>
      <c r="R74" s="106"/>
      <c r="S74" s="96"/>
      <c r="T74" s="109"/>
      <c r="U74" s="96"/>
      <c r="V74" s="107"/>
      <c r="W74" s="107"/>
      <c r="X74" s="106"/>
      <c r="Y74" s="129"/>
      <c r="Z74" s="125">
        <f>Y74*3.8</f>
        <v>0</v>
      </c>
      <c r="AA74" s="126" t="e">
        <f>1-Y74/Z74</f>
        <v>#DIV/0!</v>
      </c>
      <c r="AB74" s="127"/>
      <c r="AC74" s="127"/>
      <c r="AD74" s="127"/>
      <c r="AE74" s="94"/>
      <c r="AF74" s="94"/>
      <c r="AG74" s="94"/>
      <c r="AH74" s="94"/>
      <c r="AI74" s="94"/>
      <c r="AJ74" s="94"/>
      <c r="AK74" s="94"/>
      <c r="AL74" s="94"/>
      <c r="AM74" s="94"/>
    </row>
    <row r="75" s="4" customFormat="1" ht="144" customHeight="1" spans="1:39">
      <c r="A75" s="93">
        <f t="shared" si="1"/>
        <v>72</v>
      </c>
      <c r="B75" s="93"/>
      <c r="C75" s="95" t="str" cm="1">
        <f t="array" ref="C75">_xlfn.TEXTJOIN(CHAR(10),TRUE,IF(商品编码表!C$4:C$9993=B75,商品编码表!K$4:K$9993&amp;"-"&amp;商品编码表!J$4:J$9993&amp;"-"&amp;商品编码表!D$4:D$9993,""))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5" s="93"/>
      <c r="E75" s="96">
        <f>_xlfn.XLOOKUP(B75,商品编码表!C:C,商品编码表!H:H)</f>
        <v>0</v>
      </c>
      <c r="F75" s="96">
        <f>_xlfn.XLOOKUP(B75,商品编码表!C:C,商品编码表!I:I)</f>
        <v>0</v>
      </c>
      <c r="G75" s="96"/>
      <c r="H75" s="97"/>
      <c r="I75" s="96"/>
      <c r="J75" s="96">
        <f>IFERROR(_xlfn.XLOOKUP(B75,商品编码表!C:C,商品编码表!B:B),"")</f>
        <v>0</v>
      </c>
      <c r="K75" s="102"/>
      <c r="L75" s="96"/>
      <c r="M75" s="96"/>
      <c r="N75" s="94" t="e">
        <f>LEN(O75)-(LEN(_xlfn.TEXTJOIN(,,,_wpsfn.REGEXP(O75,"[一-龟]+"))))+1</f>
        <v>#N/A</v>
      </c>
      <c r="O75" s="96" t="str" cm="1">
        <f t="array" ref="O75">_xlfn.TEXTJOIN("/",,_xlfn.UNIQUE(_xlfn._xlws.FILTER(商品编码表!K:K,商品编码表!C:C=B75)))</f>
        <v/>
      </c>
      <c r="P75" s="96" t="str" cm="1">
        <f t="array" ref="P75">_xlfn.TEXTJOIN(";",,_xlfn.UNIQUE(_xlfn._xlws.FILTER(商品编码表!J:J,商品编码表!C:C=B75)))</f>
        <v/>
      </c>
      <c r="Q75" s="106"/>
      <c r="R75" s="106"/>
      <c r="S75" s="96"/>
      <c r="T75" s="109"/>
      <c r="U75" s="96"/>
      <c r="V75" s="107"/>
      <c r="W75" s="107"/>
      <c r="X75" s="106"/>
      <c r="Y75" s="129"/>
      <c r="Z75" s="125">
        <f>Y75*3.8</f>
        <v>0</v>
      </c>
      <c r="AA75" s="126" t="e">
        <f>1-Y75/Z75</f>
        <v>#DIV/0!</v>
      </c>
      <c r="AB75" s="127"/>
      <c r="AC75" s="127"/>
      <c r="AD75" s="127"/>
      <c r="AE75" s="94"/>
      <c r="AF75" s="94"/>
      <c r="AG75" s="94"/>
      <c r="AH75" s="94"/>
      <c r="AI75" s="94"/>
      <c r="AJ75" s="94"/>
      <c r="AK75" s="94"/>
      <c r="AL75" s="94"/>
      <c r="AM75" s="94"/>
    </row>
    <row r="76" s="4" customFormat="1" ht="144" customHeight="1" spans="1:39">
      <c r="A76" s="93">
        <f t="shared" si="1"/>
        <v>73</v>
      </c>
      <c r="B76" s="93"/>
      <c r="C76" s="95" t="str" cm="1">
        <f t="array" ref="C76">_xlfn.TEXTJOIN(CHAR(10),TRUE,IF(商品编码表!C$4:C$9993=B76,商品编码表!K$4:K$9993&amp;"-"&amp;商品编码表!J$4:J$9993&amp;"-"&amp;商品编码表!D$4:D$9993,""))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6" s="93"/>
      <c r="E76" s="96">
        <f>_xlfn.XLOOKUP(B76,商品编码表!C:C,商品编码表!H:H)</f>
        <v>0</v>
      </c>
      <c r="F76" s="96">
        <f>_xlfn.XLOOKUP(B76,商品编码表!C:C,商品编码表!I:I)</f>
        <v>0</v>
      </c>
      <c r="G76" s="96"/>
      <c r="H76" s="97"/>
      <c r="I76" s="96"/>
      <c r="J76" s="96">
        <f>IFERROR(_xlfn.XLOOKUP(B76,商品编码表!C:C,商品编码表!B:B),"")</f>
        <v>0</v>
      </c>
      <c r="K76" s="102"/>
      <c r="L76" s="96"/>
      <c r="M76" s="96"/>
      <c r="N76" s="94" t="e">
        <f>LEN(O76)-(LEN(_xlfn.TEXTJOIN(,,,_wpsfn.REGEXP(O76,"[一-龟]+"))))+1</f>
        <v>#N/A</v>
      </c>
      <c r="O76" s="96" t="str" cm="1">
        <f t="array" ref="O76">_xlfn.TEXTJOIN("/",,_xlfn.UNIQUE(_xlfn._xlws.FILTER(商品编码表!K:K,商品编码表!C:C=B76)))</f>
        <v/>
      </c>
      <c r="P76" s="96" t="str" cm="1">
        <f t="array" ref="P76">_xlfn.TEXTJOIN(";",,_xlfn.UNIQUE(_xlfn._xlws.FILTER(商品编码表!J:J,商品编码表!C:C=B76)))</f>
        <v/>
      </c>
      <c r="Q76" s="106"/>
      <c r="R76" s="106"/>
      <c r="S76" s="96"/>
      <c r="T76" s="109"/>
      <c r="U76" s="96"/>
      <c r="V76" s="107"/>
      <c r="W76" s="107"/>
      <c r="X76" s="106"/>
      <c r="Y76" s="129"/>
      <c r="Z76" s="125">
        <f>Y76*3.8</f>
        <v>0</v>
      </c>
      <c r="AA76" s="126" t="e">
        <f>1-Y76/Z76</f>
        <v>#DIV/0!</v>
      </c>
      <c r="AB76" s="127"/>
      <c r="AC76" s="127"/>
      <c r="AD76" s="127"/>
      <c r="AE76" s="94"/>
      <c r="AF76" s="94"/>
      <c r="AG76" s="94"/>
      <c r="AH76" s="94"/>
      <c r="AI76" s="94"/>
      <c r="AJ76" s="94"/>
      <c r="AK76" s="94"/>
      <c r="AL76" s="94"/>
      <c r="AM76" s="94"/>
    </row>
    <row r="77" s="4" customFormat="1" ht="144" customHeight="1" spans="1:39">
      <c r="A77" s="93">
        <f t="shared" si="1"/>
        <v>74</v>
      </c>
      <c r="B77" s="93"/>
      <c r="C77" s="95" t="str" cm="1">
        <f t="array" ref="C77">_xlfn.TEXTJOIN(CHAR(10),TRUE,IF(商品编码表!C$4:C$9993=B77,商品编码表!K$4:K$9993&amp;"-"&amp;商品编码表!J$4:J$9993&amp;"-"&amp;商品编码表!D$4:D$9993,""))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7" s="93"/>
      <c r="E77" s="96">
        <f>_xlfn.XLOOKUP(B77,商品编码表!C:C,商品编码表!H:H)</f>
        <v>0</v>
      </c>
      <c r="F77" s="96">
        <f>_xlfn.XLOOKUP(B77,商品编码表!C:C,商品编码表!I:I)</f>
        <v>0</v>
      </c>
      <c r="G77" s="96"/>
      <c r="H77" s="97"/>
      <c r="I77" s="96"/>
      <c r="J77" s="96">
        <f>IFERROR(_xlfn.XLOOKUP(B77,商品编码表!C:C,商品编码表!B:B),"")</f>
        <v>0</v>
      </c>
      <c r="K77" s="102"/>
      <c r="L77" s="96"/>
      <c r="M77" s="96"/>
      <c r="N77" s="94" t="e">
        <f>LEN(O77)-(LEN(_xlfn.TEXTJOIN(,,,_wpsfn.REGEXP(O77,"[一-龟]+"))))+1</f>
        <v>#N/A</v>
      </c>
      <c r="O77" s="96" t="str" cm="1">
        <f t="array" ref="O77">_xlfn.TEXTJOIN("/",,_xlfn.UNIQUE(_xlfn._xlws.FILTER(商品编码表!K:K,商品编码表!C:C=B77)))</f>
        <v/>
      </c>
      <c r="P77" s="96" t="str" cm="1">
        <f t="array" ref="P77">_xlfn.TEXTJOIN(";",,_xlfn.UNIQUE(_xlfn._xlws.FILTER(商品编码表!J:J,商品编码表!C:C=B77)))</f>
        <v/>
      </c>
      <c r="Q77" s="106"/>
      <c r="R77" s="106"/>
      <c r="S77" s="96"/>
      <c r="T77" s="109"/>
      <c r="U77" s="96"/>
      <c r="V77" s="107"/>
      <c r="W77" s="107"/>
      <c r="X77" s="106"/>
      <c r="Y77" s="129"/>
      <c r="Z77" s="125">
        <f>Y77*3.8</f>
        <v>0</v>
      </c>
      <c r="AA77" s="126" t="e">
        <f>1-Y77/Z77</f>
        <v>#DIV/0!</v>
      </c>
      <c r="AB77" s="127"/>
      <c r="AC77" s="127"/>
      <c r="AD77" s="127"/>
      <c r="AE77" s="94"/>
      <c r="AF77" s="94"/>
      <c r="AG77" s="94"/>
      <c r="AH77" s="94"/>
      <c r="AI77" s="94"/>
      <c r="AJ77" s="94"/>
      <c r="AK77" s="94"/>
      <c r="AL77" s="94"/>
      <c r="AM77" s="94"/>
    </row>
    <row r="78" s="4" customFormat="1" ht="144" customHeight="1" spans="1:39">
      <c r="A78" s="93">
        <f t="shared" si="1"/>
        <v>75</v>
      </c>
      <c r="B78" s="93"/>
      <c r="C78" s="95" t="str" cm="1">
        <f t="array" ref="C78">_xlfn.TEXTJOIN(CHAR(10),TRUE,IF(商品编码表!C$4:C$9993=B78,商品编码表!K$4:K$9993&amp;"-"&amp;商品编码表!J$4:J$9993&amp;"-"&amp;商品编码表!D$4:D$9993,""))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8" s="93"/>
      <c r="E78" s="96">
        <f>_xlfn.XLOOKUP(B78,商品编码表!C:C,商品编码表!H:H)</f>
        <v>0</v>
      </c>
      <c r="F78" s="96">
        <f>_xlfn.XLOOKUP(B78,商品编码表!C:C,商品编码表!I:I)</f>
        <v>0</v>
      </c>
      <c r="G78" s="96"/>
      <c r="H78" s="97"/>
      <c r="I78" s="96"/>
      <c r="J78" s="96">
        <f>IFERROR(_xlfn.XLOOKUP(B78,商品编码表!C:C,商品编码表!B:B),"")</f>
        <v>0</v>
      </c>
      <c r="K78" s="102"/>
      <c r="L78" s="96"/>
      <c r="M78" s="96"/>
      <c r="N78" s="94" t="e">
        <f>LEN(O78)-(LEN(_xlfn.TEXTJOIN(,,,_wpsfn.REGEXP(O78,"[一-龟]+"))))+1</f>
        <v>#N/A</v>
      </c>
      <c r="O78" s="96" t="str" cm="1">
        <f t="array" ref="O78">_xlfn.TEXTJOIN("/",,_xlfn.UNIQUE(_xlfn._xlws.FILTER(商品编码表!K:K,商品编码表!C:C=B78)))</f>
        <v/>
      </c>
      <c r="P78" s="96" t="str" cm="1">
        <f t="array" ref="P78">_xlfn.TEXTJOIN(";",,_xlfn.UNIQUE(_xlfn._xlws.FILTER(商品编码表!J:J,商品编码表!C:C=B78)))</f>
        <v/>
      </c>
      <c r="Q78" s="106"/>
      <c r="R78" s="106"/>
      <c r="S78" s="96"/>
      <c r="T78" s="109"/>
      <c r="U78" s="96"/>
      <c r="V78" s="107"/>
      <c r="W78" s="107"/>
      <c r="X78" s="106"/>
      <c r="Y78" s="129"/>
      <c r="Z78" s="125">
        <f>Y78*3.8</f>
        <v>0</v>
      </c>
      <c r="AA78" s="126" t="e">
        <f>1-Y78/Z78</f>
        <v>#DIV/0!</v>
      </c>
      <c r="AB78" s="127"/>
      <c r="AC78" s="127"/>
      <c r="AD78" s="127"/>
      <c r="AE78" s="94"/>
      <c r="AF78" s="94"/>
      <c r="AG78" s="94"/>
      <c r="AH78" s="94"/>
      <c r="AI78" s="94"/>
      <c r="AJ78" s="94"/>
      <c r="AK78" s="94"/>
      <c r="AL78" s="94"/>
      <c r="AM78" s="94"/>
    </row>
    <row r="79" s="4" customFormat="1" ht="144" customHeight="1" spans="1:39">
      <c r="A79" s="93">
        <f t="shared" si="1"/>
        <v>76</v>
      </c>
      <c r="B79" s="93"/>
      <c r="C79" s="95" t="str" cm="1">
        <f t="array" ref="C79">_xlfn.TEXTJOIN(CHAR(10),TRUE,IF(商品编码表!C$4:C$9993=B79,商品编码表!K$4:K$9993&amp;"-"&amp;商品编码表!J$4:J$9993&amp;"-"&amp;商品编码表!D$4:D$9993,""))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79" s="93"/>
      <c r="E79" s="96">
        <f>_xlfn.XLOOKUP(B79,商品编码表!C:C,商品编码表!H:H)</f>
        <v>0</v>
      </c>
      <c r="F79" s="96">
        <f>_xlfn.XLOOKUP(B79,商品编码表!C:C,商品编码表!I:I)</f>
        <v>0</v>
      </c>
      <c r="G79" s="96"/>
      <c r="H79" s="97"/>
      <c r="I79" s="96"/>
      <c r="J79" s="96">
        <f>IFERROR(_xlfn.XLOOKUP(B79,商品编码表!C:C,商品编码表!B:B),"")</f>
        <v>0</v>
      </c>
      <c r="K79" s="102"/>
      <c r="L79" s="96"/>
      <c r="M79" s="96"/>
      <c r="N79" s="94" t="e">
        <f>LEN(O79)-(LEN(_xlfn.TEXTJOIN(,,,_wpsfn.REGEXP(O79,"[一-龟]+"))))+1</f>
        <v>#N/A</v>
      </c>
      <c r="O79" s="96" t="str" cm="1">
        <f t="array" ref="O79">_xlfn.TEXTJOIN("/",,_xlfn.UNIQUE(_xlfn._xlws.FILTER(商品编码表!K:K,商品编码表!C:C=B79)))</f>
        <v/>
      </c>
      <c r="P79" s="96" t="str" cm="1">
        <f t="array" ref="P79">_xlfn.TEXTJOIN(";",,_xlfn.UNIQUE(_xlfn._xlws.FILTER(商品编码表!J:J,商品编码表!C:C=B79)))</f>
        <v/>
      </c>
      <c r="Q79" s="106"/>
      <c r="R79" s="106"/>
      <c r="S79" s="96"/>
      <c r="T79" s="109"/>
      <c r="U79" s="96"/>
      <c r="V79" s="107"/>
      <c r="W79" s="107"/>
      <c r="X79" s="106"/>
      <c r="Y79" s="129"/>
      <c r="Z79" s="125">
        <f>Y79*3.8</f>
        <v>0</v>
      </c>
      <c r="AA79" s="126" t="e">
        <f>1-Y79/Z79</f>
        <v>#DIV/0!</v>
      </c>
      <c r="AB79" s="127"/>
      <c r="AC79" s="127"/>
      <c r="AD79" s="127"/>
      <c r="AE79" s="94"/>
      <c r="AF79" s="94"/>
      <c r="AG79" s="94"/>
      <c r="AH79" s="94"/>
      <c r="AI79" s="94"/>
      <c r="AJ79" s="94"/>
      <c r="AK79" s="94"/>
      <c r="AL79" s="94"/>
      <c r="AM79" s="94"/>
    </row>
    <row r="80" s="4" customFormat="1" ht="144" customHeight="1" spans="1:39">
      <c r="A80" s="93">
        <f t="shared" si="1"/>
        <v>77</v>
      </c>
      <c r="B80" s="93"/>
      <c r="C80" s="95" t="str" cm="1">
        <f t="array" ref="C80">_xlfn.TEXTJOIN(CHAR(10),TRUE,IF(商品编码表!C$4:C$9993=B80,商品编码表!K$4:K$9993&amp;"-"&amp;商品编码表!J$4:J$9993&amp;"-"&amp;商品编码表!D$4:D$9993,""))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0" s="93"/>
      <c r="E80" s="96">
        <f>_xlfn.XLOOKUP(B80,商品编码表!C:C,商品编码表!H:H)</f>
        <v>0</v>
      </c>
      <c r="F80" s="96">
        <f>_xlfn.XLOOKUP(B80,商品编码表!C:C,商品编码表!I:I)</f>
        <v>0</v>
      </c>
      <c r="G80" s="96"/>
      <c r="H80" s="97"/>
      <c r="I80" s="96"/>
      <c r="J80" s="96">
        <f>IFERROR(_xlfn.XLOOKUP(B80,商品编码表!C:C,商品编码表!B:B),"")</f>
        <v>0</v>
      </c>
      <c r="K80" s="102"/>
      <c r="L80" s="96"/>
      <c r="M80" s="96"/>
      <c r="N80" s="94" t="e">
        <f>LEN(O80)-(LEN(_xlfn.TEXTJOIN(,,,_wpsfn.REGEXP(O80,"[一-龟]+"))))+1</f>
        <v>#N/A</v>
      </c>
      <c r="O80" s="96" t="str" cm="1">
        <f t="array" ref="O80">_xlfn.TEXTJOIN("/",,_xlfn.UNIQUE(_xlfn._xlws.FILTER(商品编码表!K:K,商品编码表!C:C=B80)))</f>
        <v/>
      </c>
      <c r="P80" s="96" t="str" cm="1">
        <f t="array" ref="P80">_xlfn.TEXTJOIN(";",,_xlfn.UNIQUE(_xlfn._xlws.FILTER(商品编码表!J:J,商品编码表!C:C=B80)))</f>
        <v/>
      </c>
      <c r="Q80" s="106"/>
      <c r="R80" s="106"/>
      <c r="S80" s="96"/>
      <c r="T80" s="109"/>
      <c r="U80" s="96"/>
      <c r="V80" s="107"/>
      <c r="W80" s="107"/>
      <c r="X80" s="106"/>
      <c r="Y80" s="129"/>
      <c r="Z80" s="125">
        <f>Y80*3.8</f>
        <v>0</v>
      </c>
      <c r="AA80" s="126" t="e">
        <f>1-Y80/Z80</f>
        <v>#DIV/0!</v>
      </c>
      <c r="AB80" s="127"/>
      <c r="AC80" s="127"/>
      <c r="AD80" s="127"/>
      <c r="AE80" s="94"/>
      <c r="AF80" s="94"/>
      <c r="AG80" s="94"/>
      <c r="AH80" s="94"/>
      <c r="AI80" s="94"/>
      <c r="AJ80" s="94"/>
      <c r="AK80" s="94"/>
      <c r="AL80" s="94"/>
      <c r="AM80" s="94"/>
    </row>
    <row r="81" s="4" customFormat="1" ht="144" customHeight="1" spans="1:39">
      <c r="A81" s="93">
        <f t="shared" si="1"/>
        <v>78</v>
      </c>
      <c r="B81" s="93"/>
      <c r="C81" s="95" t="str" cm="1">
        <f t="array" ref="C81">_xlfn.TEXTJOIN(CHAR(10),TRUE,IF(商品编码表!C$4:C$9993=B81,商品编码表!K$4:K$9993&amp;"-"&amp;商品编码表!J$4:J$9993&amp;"-"&amp;商品编码表!D$4:D$9993,""))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1" s="93"/>
      <c r="E81" s="96">
        <f>_xlfn.XLOOKUP(B81,商品编码表!C:C,商品编码表!H:H)</f>
        <v>0</v>
      </c>
      <c r="F81" s="96">
        <f>_xlfn.XLOOKUP(B81,商品编码表!C:C,商品编码表!I:I)</f>
        <v>0</v>
      </c>
      <c r="G81" s="96"/>
      <c r="H81" s="97"/>
      <c r="I81" s="96"/>
      <c r="J81" s="96">
        <f>IFERROR(_xlfn.XLOOKUP(B81,商品编码表!C:C,商品编码表!B:B),"")</f>
        <v>0</v>
      </c>
      <c r="K81" s="102"/>
      <c r="L81" s="96"/>
      <c r="M81" s="96"/>
      <c r="N81" s="94" t="e">
        <f>LEN(O81)-(LEN(_xlfn.TEXTJOIN(,,,_wpsfn.REGEXP(O81,"[一-龟]+"))))+1</f>
        <v>#N/A</v>
      </c>
      <c r="O81" s="96" t="str" cm="1">
        <f t="array" ref="O81">_xlfn.TEXTJOIN("/",,_xlfn.UNIQUE(_xlfn._xlws.FILTER(商品编码表!K:K,商品编码表!C:C=B81)))</f>
        <v/>
      </c>
      <c r="P81" s="96" t="str" cm="1">
        <f t="array" ref="P81">_xlfn.TEXTJOIN(";",,_xlfn.UNIQUE(_xlfn._xlws.FILTER(商品编码表!J:J,商品编码表!C:C=B81)))</f>
        <v/>
      </c>
      <c r="Q81" s="106"/>
      <c r="R81" s="106"/>
      <c r="S81" s="96"/>
      <c r="T81" s="109"/>
      <c r="U81" s="96"/>
      <c r="V81" s="107"/>
      <c r="W81" s="107"/>
      <c r="X81" s="106"/>
      <c r="Y81" s="129"/>
      <c r="Z81" s="125">
        <f>Y81*3.8</f>
        <v>0</v>
      </c>
      <c r="AA81" s="126" t="e">
        <f>1-Y81/Z81</f>
        <v>#DIV/0!</v>
      </c>
      <c r="AB81" s="127"/>
      <c r="AC81" s="127"/>
      <c r="AD81" s="127"/>
      <c r="AE81" s="94"/>
      <c r="AF81" s="94"/>
      <c r="AG81" s="94"/>
      <c r="AH81" s="94"/>
      <c r="AI81" s="94"/>
      <c r="AJ81" s="94"/>
      <c r="AK81" s="94"/>
      <c r="AL81" s="94"/>
      <c r="AM81" s="94"/>
    </row>
    <row r="82" s="4" customFormat="1" ht="144" customHeight="1" spans="1:39">
      <c r="A82" s="93">
        <f t="shared" si="1"/>
        <v>79</v>
      </c>
      <c r="B82" s="93"/>
      <c r="C82" s="95" t="str" cm="1">
        <f t="array" ref="C82">_xlfn.TEXTJOIN(CHAR(10),TRUE,IF(商品编码表!C$4:C$9993=B82,商品编码表!K$4:K$9993&amp;"-"&amp;商品编码表!J$4:J$9993&amp;"-"&amp;商品编码表!D$4:D$9993,""))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2" s="93"/>
      <c r="E82" s="96">
        <f>_xlfn.XLOOKUP(B82,商品编码表!C:C,商品编码表!H:H)</f>
        <v>0</v>
      </c>
      <c r="F82" s="96">
        <f>_xlfn.XLOOKUP(B82,商品编码表!C:C,商品编码表!I:I)</f>
        <v>0</v>
      </c>
      <c r="G82" s="96"/>
      <c r="H82" s="97"/>
      <c r="I82" s="96"/>
      <c r="J82" s="96">
        <f>IFERROR(_xlfn.XLOOKUP(B82,商品编码表!C:C,商品编码表!B:B),"")</f>
        <v>0</v>
      </c>
      <c r="K82" s="102"/>
      <c r="L82" s="96"/>
      <c r="M82" s="96"/>
      <c r="N82" s="94" t="e">
        <f>LEN(O82)-(LEN(_xlfn.TEXTJOIN(,,,_wpsfn.REGEXP(O82,"[一-龟]+"))))+1</f>
        <v>#N/A</v>
      </c>
      <c r="O82" s="96" t="str" cm="1">
        <f t="array" ref="O82">_xlfn.TEXTJOIN("/",,_xlfn.UNIQUE(_xlfn._xlws.FILTER(商品编码表!K:K,商品编码表!C:C=B82)))</f>
        <v/>
      </c>
      <c r="P82" s="96" t="str" cm="1">
        <f t="array" ref="P82">_xlfn.TEXTJOIN(";",,_xlfn.UNIQUE(_xlfn._xlws.FILTER(商品编码表!J:J,商品编码表!C:C=B82)))</f>
        <v/>
      </c>
      <c r="Q82" s="106"/>
      <c r="R82" s="106"/>
      <c r="S82" s="96"/>
      <c r="T82" s="109"/>
      <c r="U82" s="96"/>
      <c r="V82" s="107"/>
      <c r="W82" s="107"/>
      <c r="X82" s="106"/>
      <c r="Y82" s="129"/>
      <c r="Z82" s="125">
        <f>Y82*3.8</f>
        <v>0</v>
      </c>
      <c r="AA82" s="126" t="e">
        <f>1-Y82/Z82</f>
        <v>#DIV/0!</v>
      </c>
      <c r="AB82" s="127"/>
      <c r="AC82" s="127"/>
      <c r="AD82" s="127"/>
      <c r="AE82" s="94"/>
      <c r="AF82" s="94"/>
      <c r="AG82" s="94"/>
      <c r="AH82" s="94"/>
      <c r="AI82" s="94"/>
      <c r="AJ82" s="94"/>
      <c r="AK82" s="94"/>
      <c r="AL82" s="94"/>
      <c r="AM82" s="94"/>
    </row>
    <row r="83" s="4" customFormat="1" ht="144" customHeight="1" spans="1:39">
      <c r="A83" s="93">
        <f t="shared" si="1"/>
        <v>80</v>
      </c>
      <c r="B83" s="93"/>
      <c r="C83" s="95" t="str" cm="1">
        <f t="array" ref="C83">_xlfn.TEXTJOIN(CHAR(10),TRUE,IF(商品编码表!C$4:C$9993=B83,商品编码表!K$4:K$9993&amp;"-"&amp;商品编码表!J$4:J$9993&amp;"-"&amp;商品编码表!D$4:D$9993,""))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3" s="93"/>
      <c r="E83" s="96">
        <f>_xlfn.XLOOKUP(B83,商品编码表!C:C,商品编码表!H:H)</f>
        <v>0</v>
      </c>
      <c r="F83" s="96">
        <f>_xlfn.XLOOKUP(B83,商品编码表!C:C,商品编码表!I:I)</f>
        <v>0</v>
      </c>
      <c r="G83" s="96"/>
      <c r="H83" s="97"/>
      <c r="I83" s="96"/>
      <c r="J83" s="96">
        <f>IFERROR(_xlfn.XLOOKUP(B83,商品编码表!C:C,商品编码表!B:B),"")</f>
        <v>0</v>
      </c>
      <c r="K83" s="102"/>
      <c r="L83" s="96"/>
      <c r="M83" s="96"/>
      <c r="N83" s="94" t="e">
        <f>LEN(O83)-(LEN(_xlfn.TEXTJOIN(,,,_wpsfn.REGEXP(O83,"[一-龟]+"))))+1</f>
        <v>#N/A</v>
      </c>
      <c r="O83" s="96" t="str" cm="1">
        <f t="array" ref="O83">_xlfn.TEXTJOIN("/",,_xlfn.UNIQUE(_xlfn._xlws.FILTER(商品编码表!K:K,商品编码表!C:C=B83)))</f>
        <v/>
      </c>
      <c r="P83" s="96" t="str" cm="1">
        <f t="array" ref="P83">_xlfn.TEXTJOIN(";",,_xlfn.UNIQUE(_xlfn._xlws.FILTER(商品编码表!J:J,商品编码表!C:C=B83)))</f>
        <v/>
      </c>
      <c r="Q83" s="106"/>
      <c r="R83" s="106"/>
      <c r="S83" s="96"/>
      <c r="T83" s="109"/>
      <c r="U83" s="96"/>
      <c r="V83" s="107"/>
      <c r="W83" s="107"/>
      <c r="X83" s="106"/>
      <c r="Y83" s="129"/>
      <c r="Z83" s="125">
        <f>Y83*3.8</f>
        <v>0</v>
      </c>
      <c r="AA83" s="126" t="e">
        <f>1-Y83/Z83</f>
        <v>#DIV/0!</v>
      </c>
      <c r="AB83" s="127"/>
      <c r="AC83" s="127"/>
      <c r="AD83" s="127"/>
      <c r="AE83" s="94"/>
      <c r="AF83" s="94"/>
      <c r="AG83" s="94"/>
      <c r="AH83" s="94"/>
      <c r="AI83" s="94"/>
      <c r="AJ83" s="94"/>
      <c r="AK83" s="94"/>
      <c r="AL83" s="94"/>
      <c r="AM83" s="94"/>
    </row>
    <row r="84" s="4" customFormat="1" ht="144" customHeight="1" spans="1:39">
      <c r="A84" s="93">
        <f t="shared" si="1"/>
        <v>81</v>
      </c>
      <c r="B84" s="93"/>
      <c r="C84" s="95" t="str" cm="1">
        <f t="array" ref="C84">_xlfn.TEXTJOIN(CHAR(10),TRUE,IF(商品编码表!C$4:C$9993=B84,商品编码表!K$4:K$9993&amp;"-"&amp;商品编码表!J$4:J$9993&amp;"-"&amp;商品编码表!D$4:D$9993,""))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4" s="93"/>
      <c r="E84" s="96">
        <f>_xlfn.XLOOKUP(B84,商品编码表!C:C,商品编码表!H:H)</f>
        <v>0</v>
      </c>
      <c r="F84" s="96">
        <f>_xlfn.XLOOKUP(B84,商品编码表!C:C,商品编码表!I:I)</f>
        <v>0</v>
      </c>
      <c r="G84" s="96"/>
      <c r="H84" s="97"/>
      <c r="I84" s="96"/>
      <c r="J84" s="96">
        <f>IFERROR(_xlfn.XLOOKUP(B84,商品编码表!C:C,商品编码表!B:B),"")</f>
        <v>0</v>
      </c>
      <c r="K84" s="102"/>
      <c r="L84" s="96"/>
      <c r="M84" s="96"/>
      <c r="N84" s="94" t="e">
        <f>LEN(O84)-(LEN(_xlfn.TEXTJOIN(,,,_wpsfn.REGEXP(O84,"[一-龟]+"))))+1</f>
        <v>#N/A</v>
      </c>
      <c r="O84" s="96" t="str" cm="1">
        <f t="array" ref="O84">_xlfn.TEXTJOIN("/",,_xlfn.UNIQUE(_xlfn._xlws.FILTER(商品编码表!K:K,商品编码表!C:C=B84)))</f>
        <v/>
      </c>
      <c r="P84" s="96" t="str" cm="1">
        <f t="array" ref="P84">_xlfn.TEXTJOIN(";",,_xlfn.UNIQUE(_xlfn._xlws.FILTER(商品编码表!J:J,商品编码表!C:C=B84)))</f>
        <v/>
      </c>
      <c r="Q84" s="106"/>
      <c r="R84" s="106"/>
      <c r="S84" s="96"/>
      <c r="T84" s="109"/>
      <c r="U84" s="96"/>
      <c r="V84" s="107"/>
      <c r="W84" s="107"/>
      <c r="X84" s="106"/>
      <c r="Y84" s="129"/>
      <c r="Z84" s="125">
        <f>Y84*3.8</f>
        <v>0</v>
      </c>
      <c r="AA84" s="126" t="e">
        <f>1-Y84/Z84</f>
        <v>#DIV/0!</v>
      </c>
      <c r="AB84" s="127"/>
      <c r="AC84" s="127"/>
      <c r="AD84" s="127"/>
      <c r="AE84" s="94"/>
      <c r="AF84" s="94"/>
      <c r="AG84" s="94"/>
      <c r="AH84" s="94"/>
      <c r="AI84" s="94"/>
      <c r="AJ84" s="94"/>
      <c r="AK84" s="94"/>
      <c r="AL84" s="94"/>
      <c r="AM84" s="94"/>
    </row>
    <row r="85" s="4" customFormat="1" ht="144" customHeight="1" spans="1:39">
      <c r="A85" s="93">
        <f t="shared" si="1"/>
        <v>82</v>
      </c>
      <c r="B85" s="93"/>
      <c r="C85" s="95" t="str" cm="1">
        <f t="array" ref="C85">_xlfn.TEXTJOIN(CHAR(10),TRUE,IF(商品编码表!C$4:C$9993=B85,商品编码表!K$4:K$9993&amp;"-"&amp;商品编码表!J$4:J$9993&amp;"-"&amp;商品编码表!D$4:D$9993,""))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5" s="93"/>
      <c r="E85" s="96">
        <f>_xlfn.XLOOKUP(B85,商品编码表!C:C,商品编码表!H:H)</f>
        <v>0</v>
      </c>
      <c r="F85" s="96">
        <f>_xlfn.XLOOKUP(B85,商品编码表!C:C,商品编码表!I:I)</f>
        <v>0</v>
      </c>
      <c r="G85" s="96"/>
      <c r="H85" s="97"/>
      <c r="I85" s="96"/>
      <c r="J85" s="96">
        <f>IFERROR(_xlfn.XLOOKUP(B85,商品编码表!C:C,商品编码表!B:B),"")</f>
        <v>0</v>
      </c>
      <c r="K85" s="102"/>
      <c r="L85" s="96"/>
      <c r="M85" s="96"/>
      <c r="N85" s="94" t="e">
        <f>LEN(O85)-(LEN(_xlfn.TEXTJOIN(,,,_wpsfn.REGEXP(O85,"[一-龟]+"))))+1</f>
        <v>#N/A</v>
      </c>
      <c r="O85" s="96" t="str" cm="1">
        <f t="array" ref="O85">_xlfn.TEXTJOIN("/",,_xlfn.UNIQUE(_xlfn._xlws.FILTER(商品编码表!K:K,商品编码表!C:C=B85)))</f>
        <v/>
      </c>
      <c r="P85" s="96" t="str" cm="1">
        <f t="array" ref="P85">_xlfn.TEXTJOIN(";",,_xlfn.UNIQUE(_xlfn._xlws.FILTER(商品编码表!J:J,商品编码表!C:C=B85)))</f>
        <v/>
      </c>
      <c r="Q85" s="106"/>
      <c r="R85" s="106"/>
      <c r="S85" s="96"/>
      <c r="T85" s="109"/>
      <c r="U85" s="96"/>
      <c r="V85" s="107"/>
      <c r="W85" s="107"/>
      <c r="X85" s="106"/>
      <c r="Y85" s="129"/>
      <c r="Z85" s="125">
        <f>Y85*3.8</f>
        <v>0</v>
      </c>
      <c r="AA85" s="126" t="e">
        <f>1-Y85/Z85</f>
        <v>#DIV/0!</v>
      </c>
      <c r="AB85" s="127"/>
      <c r="AC85" s="127"/>
      <c r="AD85" s="127"/>
      <c r="AE85" s="94"/>
      <c r="AF85" s="94"/>
      <c r="AG85" s="94"/>
      <c r="AH85" s="94"/>
      <c r="AI85" s="94"/>
      <c r="AJ85" s="94"/>
      <c r="AK85" s="94"/>
      <c r="AL85" s="94"/>
      <c r="AM85" s="94"/>
    </row>
    <row r="86" s="4" customFormat="1" ht="144" customHeight="1" spans="1:39">
      <c r="A86" s="93">
        <f t="shared" si="1"/>
        <v>83</v>
      </c>
      <c r="B86" s="93"/>
      <c r="C86" s="95" t="str" cm="1">
        <f t="array" ref="C86">_xlfn.TEXTJOIN(CHAR(10),TRUE,IF(商品编码表!C$4:C$9993=B86,商品编码表!K$4:K$9993&amp;"-"&amp;商品编码表!J$4:J$9993&amp;"-"&amp;商品编码表!D$4:D$9993,""))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6" s="93"/>
      <c r="E86" s="96">
        <f>_xlfn.XLOOKUP(B86,商品编码表!C:C,商品编码表!H:H)</f>
        <v>0</v>
      </c>
      <c r="F86" s="96">
        <f>_xlfn.XLOOKUP(B86,商品编码表!C:C,商品编码表!I:I)</f>
        <v>0</v>
      </c>
      <c r="G86" s="96"/>
      <c r="H86" s="97"/>
      <c r="I86" s="96"/>
      <c r="J86" s="96">
        <f>IFERROR(_xlfn.XLOOKUP(B86,商品编码表!C:C,商品编码表!B:B),"")</f>
        <v>0</v>
      </c>
      <c r="K86" s="102"/>
      <c r="L86" s="96"/>
      <c r="M86" s="96"/>
      <c r="N86" s="94" t="e">
        <f>LEN(O86)-(LEN(_xlfn.TEXTJOIN(,,,_wpsfn.REGEXP(O86,"[一-龟]+"))))+1</f>
        <v>#N/A</v>
      </c>
      <c r="O86" s="96" t="str" cm="1">
        <f t="array" ref="O86">_xlfn.TEXTJOIN("/",,_xlfn.UNIQUE(_xlfn._xlws.FILTER(商品编码表!K:K,商品编码表!C:C=B86)))</f>
        <v/>
      </c>
      <c r="P86" s="96" t="str" cm="1">
        <f t="array" ref="P86">_xlfn.TEXTJOIN(";",,_xlfn.UNIQUE(_xlfn._xlws.FILTER(商品编码表!J:J,商品编码表!C:C=B86)))</f>
        <v/>
      </c>
      <c r="Q86" s="106"/>
      <c r="R86" s="106"/>
      <c r="S86" s="96"/>
      <c r="T86" s="109"/>
      <c r="U86" s="96"/>
      <c r="V86" s="107"/>
      <c r="W86" s="107"/>
      <c r="X86" s="106"/>
      <c r="Y86" s="129"/>
      <c r="Z86" s="125">
        <f>Y86*3.8</f>
        <v>0</v>
      </c>
      <c r="AA86" s="126" t="e">
        <f>1-Y86/Z86</f>
        <v>#DIV/0!</v>
      </c>
      <c r="AB86" s="127"/>
      <c r="AC86" s="127"/>
      <c r="AD86" s="127"/>
      <c r="AE86" s="94"/>
      <c r="AF86" s="94"/>
      <c r="AG86" s="94"/>
      <c r="AH86" s="94"/>
      <c r="AI86" s="94"/>
      <c r="AJ86" s="94"/>
      <c r="AK86" s="94"/>
      <c r="AL86" s="94"/>
      <c r="AM86" s="94"/>
    </row>
    <row r="87" s="4" customFormat="1" ht="144" customHeight="1" spans="1:39">
      <c r="A87" s="93">
        <f t="shared" si="1"/>
        <v>84</v>
      </c>
      <c r="B87" s="93"/>
      <c r="C87" s="95" t="str" cm="1">
        <f t="array" ref="C87">_xlfn.TEXTJOIN(CHAR(10),TRUE,IF(商品编码表!C$4:C$9993=B87,商品编码表!K$4:K$9993&amp;"-"&amp;商品编码表!J$4:J$9993&amp;"-"&amp;商品编码表!D$4:D$9993,""))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7" s="93"/>
      <c r="E87" s="96">
        <f>_xlfn.XLOOKUP(B87,商品编码表!C:C,商品编码表!H:H)</f>
        <v>0</v>
      </c>
      <c r="F87" s="96">
        <f>_xlfn.XLOOKUP(B87,商品编码表!C:C,商品编码表!I:I)</f>
        <v>0</v>
      </c>
      <c r="G87" s="96"/>
      <c r="H87" s="97"/>
      <c r="I87" s="96"/>
      <c r="J87" s="96">
        <f>IFERROR(_xlfn.XLOOKUP(B87,商品编码表!C:C,商品编码表!B:B),"")</f>
        <v>0</v>
      </c>
      <c r="K87" s="102"/>
      <c r="L87" s="96"/>
      <c r="M87" s="96"/>
      <c r="N87" s="94" t="e">
        <f>LEN(O87)-(LEN(_xlfn.TEXTJOIN(,,,_wpsfn.REGEXP(O87,"[一-龟]+"))))+1</f>
        <v>#N/A</v>
      </c>
      <c r="O87" s="96" t="str" cm="1">
        <f t="array" ref="O87">_xlfn.TEXTJOIN("/",,_xlfn.UNIQUE(_xlfn._xlws.FILTER(商品编码表!K:K,商品编码表!C:C=B87)))</f>
        <v/>
      </c>
      <c r="P87" s="96" t="str" cm="1">
        <f t="array" ref="P87">_xlfn.TEXTJOIN(";",,_xlfn.UNIQUE(_xlfn._xlws.FILTER(商品编码表!J:J,商品编码表!C:C=B87)))</f>
        <v/>
      </c>
      <c r="Q87" s="106"/>
      <c r="R87" s="106"/>
      <c r="S87" s="96"/>
      <c r="T87" s="109"/>
      <c r="U87" s="96"/>
      <c r="V87" s="107"/>
      <c r="W87" s="107"/>
      <c r="X87" s="106"/>
      <c r="Y87" s="129"/>
      <c r="Z87" s="125">
        <f>Y87*3.8</f>
        <v>0</v>
      </c>
      <c r="AA87" s="126" t="e">
        <f>1-Y87/Z87</f>
        <v>#DIV/0!</v>
      </c>
      <c r="AB87" s="127"/>
      <c r="AC87" s="127"/>
      <c r="AD87" s="127"/>
      <c r="AE87" s="94"/>
      <c r="AF87" s="94"/>
      <c r="AG87" s="94"/>
      <c r="AH87" s="94"/>
      <c r="AI87" s="94"/>
      <c r="AJ87" s="94"/>
      <c r="AK87" s="94"/>
      <c r="AL87" s="94"/>
      <c r="AM87" s="94"/>
    </row>
    <row r="88" s="4" customFormat="1" ht="144" customHeight="1" spans="1:39">
      <c r="A88" s="93">
        <f t="shared" si="1"/>
        <v>85</v>
      </c>
      <c r="B88" s="93"/>
      <c r="C88" s="95" t="str" cm="1">
        <f t="array" ref="C88">_xlfn.TEXTJOIN(CHAR(10),TRUE,IF(商品编码表!C$4:C$9993=B88,商品编码表!K$4:K$9993&amp;"-"&amp;商品编码表!J$4:J$9993&amp;"-"&amp;商品编码表!D$4:D$9993,""))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8" s="93"/>
      <c r="E88" s="96">
        <f>_xlfn.XLOOKUP(B88,商品编码表!C:C,商品编码表!H:H)</f>
        <v>0</v>
      </c>
      <c r="F88" s="96">
        <f>_xlfn.XLOOKUP(B88,商品编码表!C:C,商品编码表!I:I)</f>
        <v>0</v>
      </c>
      <c r="G88" s="96"/>
      <c r="H88" s="97"/>
      <c r="I88" s="96"/>
      <c r="J88" s="96">
        <f>IFERROR(_xlfn.XLOOKUP(B88,商品编码表!C:C,商品编码表!B:B),"")</f>
        <v>0</v>
      </c>
      <c r="K88" s="102"/>
      <c r="L88" s="96"/>
      <c r="M88" s="96"/>
      <c r="N88" s="94" t="e">
        <f>LEN(O88)-(LEN(_xlfn.TEXTJOIN(,,,_wpsfn.REGEXP(O88,"[一-龟]+"))))+1</f>
        <v>#N/A</v>
      </c>
      <c r="O88" s="96" t="str" cm="1">
        <f t="array" ref="O88">_xlfn.TEXTJOIN("/",,_xlfn.UNIQUE(_xlfn._xlws.FILTER(商品编码表!K:K,商品编码表!C:C=B88)))</f>
        <v/>
      </c>
      <c r="P88" s="96" t="str" cm="1">
        <f t="array" ref="P88">_xlfn.TEXTJOIN(";",,_xlfn.UNIQUE(_xlfn._xlws.FILTER(商品编码表!J:J,商品编码表!C:C=B88)))</f>
        <v/>
      </c>
      <c r="Q88" s="106"/>
      <c r="R88" s="106"/>
      <c r="S88" s="96"/>
      <c r="T88" s="109"/>
      <c r="U88" s="96"/>
      <c r="V88" s="107"/>
      <c r="W88" s="107"/>
      <c r="X88" s="106"/>
      <c r="Y88" s="129"/>
      <c r="Z88" s="125">
        <f>Y88*3.8</f>
        <v>0</v>
      </c>
      <c r="AA88" s="126" t="e">
        <f>1-Y88/Z88</f>
        <v>#DIV/0!</v>
      </c>
      <c r="AB88" s="127"/>
      <c r="AC88" s="127"/>
      <c r="AD88" s="127"/>
      <c r="AE88" s="94"/>
      <c r="AF88" s="94"/>
      <c r="AG88" s="94"/>
      <c r="AH88" s="94"/>
      <c r="AI88" s="94"/>
      <c r="AJ88" s="94"/>
      <c r="AK88" s="94"/>
      <c r="AL88" s="94"/>
      <c r="AM88" s="94"/>
    </row>
    <row r="89" s="4" customFormat="1" ht="144" customHeight="1" spans="1:39">
      <c r="A89" s="93">
        <f t="shared" si="1"/>
        <v>86</v>
      </c>
      <c r="B89" s="93"/>
      <c r="C89" s="95" t="str" cm="1">
        <f t="array" ref="C89">_xlfn.TEXTJOIN(CHAR(10),TRUE,IF(商品编码表!C$4:C$9993=B89,商品编码表!K$4:K$9993&amp;"-"&amp;商品编码表!J$4:J$9993&amp;"-"&amp;商品编码表!D$4:D$9993,""))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89" s="93"/>
      <c r="E89" s="96">
        <f>_xlfn.XLOOKUP(B89,商品编码表!C:C,商品编码表!H:H)</f>
        <v>0</v>
      </c>
      <c r="F89" s="96">
        <f>_xlfn.XLOOKUP(B89,商品编码表!C:C,商品编码表!I:I)</f>
        <v>0</v>
      </c>
      <c r="G89" s="96"/>
      <c r="H89" s="97"/>
      <c r="I89" s="96"/>
      <c r="J89" s="96">
        <f>IFERROR(_xlfn.XLOOKUP(B89,商品编码表!C:C,商品编码表!B:B),"")</f>
        <v>0</v>
      </c>
      <c r="K89" s="102"/>
      <c r="L89" s="96"/>
      <c r="M89" s="96"/>
      <c r="N89" s="94" t="e">
        <f>LEN(O89)-(LEN(_xlfn.TEXTJOIN(,,,_wpsfn.REGEXP(O89,"[一-龟]+"))))+1</f>
        <v>#N/A</v>
      </c>
      <c r="O89" s="96" t="str" cm="1">
        <f t="array" ref="O89">_xlfn.TEXTJOIN("/",,_xlfn.UNIQUE(_xlfn._xlws.FILTER(商品编码表!K:K,商品编码表!C:C=B89)))</f>
        <v/>
      </c>
      <c r="P89" s="96" t="str" cm="1">
        <f t="array" ref="P89">_xlfn.TEXTJOIN(";",,_xlfn.UNIQUE(_xlfn._xlws.FILTER(商品编码表!J:J,商品编码表!C:C=B89)))</f>
        <v/>
      </c>
      <c r="Q89" s="106"/>
      <c r="R89" s="106"/>
      <c r="S89" s="96"/>
      <c r="T89" s="109"/>
      <c r="U89" s="96"/>
      <c r="V89" s="107"/>
      <c r="W89" s="107"/>
      <c r="X89" s="106"/>
      <c r="Y89" s="129"/>
      <c r="Z89" s="125">
        <f>Y89*3.8</f>
        <v>0</v>
      </c>
      <c r="AA89" s="126" t="e">
        <f>1-Y89/Z89</f>
        <v>#DIV/0!</v>
      </c>
      <c r="AB89" s="127"/>
      <c r="AC89" s="127"/>
      <c r="AD89" s="127"/>
      <c r="AE89" s="94"/>
      <c r="AF89" s="94"/>
      <c r="AG89" s="94"/>
      <c r="AH89" s="94"/>
      <c r="AI89" s="94"/>
      <c r="AJ89" s="94"/>
      <c r="AK89" s="94"/>
      <c r="AL89" s="94"/>
      <c r="AM89" s="94"/>
    </row>
    <row r="90" s="4" customFormat="1" ht="144" customHeight="1" spans="1:39">
      <c r="A90" s="93">
        <f t="shared" si="1"/>
        <v>87</v>
      </c>
      <c r="B90" s="93"/>
      <c r="C90" s="95" t="str" cm="1">
        <f t="array" ref="C90">_xlfn.TEXTJOIN(CHAR(10),TRUE,IF(商品编码表!C$4:C$9993=B90,商品编码表!K$4:K$9993&amp;"-"&amp;商品编码表!J$4:J$9993&amp;"-"&amp;商品编码表!D$4:D$9993,""))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0" s="93"/>
      <c r="E90" s="96">
        <f>_xlfn.XLOOKUP(B90,商品编码表!C:C,商品编码表!H:H)</f>
        <v>0</v>
      </c>
      <c r="F90" s="96">
        <f>_xlfn.XLOOKUP(B90,商品编码表!C:C,商品编码表!I:I)</f>
        <v>0</v>
      </c>
      <c r="G90" s="96"/>
      <c r="H90" s="97"/>
      <c r="I90" s="96"/>
      <c r="J90" s="96">
        <f>IFERROR(_xlfn.XLOOKUP(B90,商品编码表!C:C,商品编码表!B:B),"")</f>
        <v>0</v>
      </c>
      <c r="K90" s="102"/>
      <c r="L90" s="96"/>
      <c r="M90" s="96"/>
      <c r="N90" s="94" t="e">
        <f>LEN(O90)-(LEN(_xlfn.TEXTJOIN(,,,_wpsfn.REGEXP(O90,"[一-龟]+"))))+1</f>
        <v>#N/A</v>
      </c>
      <c r="O90" s="96" t="str" cm="1">
        <f t="array" ref="O90">_xlfn.TEXTJOIN("/",,_xlfn.UNIQUE(_xlfn._xlws.FILTER(商品编码表!K:K,商品编码表!C:C=B90)))</f>
        <v/>
      </c>
      <c r="P90" s="96" t="str" cm="1">
        <f t="array" ref="P90">_xlfn.TEXTJOIN(";",,_xlfn.UNIQUE(_xlfn._xlws.FILTER(商品编码表!J:J,商品编码表!C:C=B90)))</f>
        <v/>
      </c>
      <c r="Q90" s="106"/>
      <c r="R90" s="106"/>
      <c r="S90" s="96"/>
      <c r="T90" s="109"/>
      <c r="U90" s="96"/>
      <c r="V90" s="107"/>
      <c r="W90" s="107"/>
      <c r="X90" s="106"/>
      <c r="Y90" s="129"/>
      <c r="Z90" s="125">
        <f>Y90*3.8</f>
        <v>0</v>
      </c>
      <c r="AA90" s="126" t="e">
        <f>1-Y90/Z90</f>
        <v>#DIV/0!</v>
      </c>
      <c r="AB90" s="127"/>
      <c r="AC90" s="127"/>
      <c r="AD90" s="127"/>
      <c r="AE90" s="94"/>
      <c r="AF90" s="94"/>
      <c r="AG90" s="94"/>
      <c r="AH90" s="94"/>
      <c r="AI90" s="94"/>
      <c r="AJ90" s="94"/>
      <c r="AK90" s="94"/>
      <c r="AL90" s="94"/>
      <c r="AM90" s="94"/>
    </row>
    <row r="91" s="4" customFormat="1" ht="144" customHeight="1" spans="1:39">
      <c r="A91" s="93">
        <f t="shared" si="1"/>
        <v>88</v>
      </c>
      <c r="B91" s="93"/>
      <c r="C91" s="95" t="str" cm="1">
        <f t="array" ref="C91">_xlfn.TEXTJOIN(CHAR(10),TRUE,IF(商品编码表!C$4:C$9993=B91,商品编码表!K$4:K$9993&amp;"-"&amp;商品编码表!J$4:J$9993&amp;"-"&amp;商品编码表!D$4:D$9993,""))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1" s="93"/>
      <c r="E91" s="96">
        <f>_xlfn.XLOOKUP(B91,商品编码表!C:C,商品编码表!H:H)</f>
        <v>0</v>
      </c>
      <c r="F91" s="96">
        <f>_xlfn.XLOOKUP(B91,商品编码表!C:C,商品编码表!I:I)</f>
        <v>0</v>
      </c>
      <c r="G91" s="96"/>
      <c r="H91" s="97"/>
      <c r="I91" s="96"/>
      <c r="J91" s="96">
        <f>IFERROR(_xlfn.XLOOKUP(B91,商品编码表!C:C,商品编码表!B:B),"")</f>
        <v>0</v>
      </c>
      <c r="K91" s="102"/>
      <c r="L91" s="96"/>
      <c r="M91" s="96"/>
      <c r="N91" s="94" t="e">
        <f>LEN(O91)-(LEN(_xlfn.TEXTJOIN(,,,_wpsfn.REGEXP(O91,"[一-龟]+"))))+1</f>
        <v>#N/A</v>
      </c>
      <c r="O91" s="96" t="str" cm="1">
        <f t="array" ref="O91">_xlfn.TEXTJOIN("/",,_xlfn.UNIQUE(_xlfn._xlws.FILTER(商品编码表!K:K,商品编码表!C:C=B91)))</f>
        <v/>
      </c>
      <c r="P91" s="96" t="str" cm="1">
        <f t="array" ref="P91">_xlfn.TEXTJOIN(";",,_xlfn.UNIQUE(_xlfn._xlws.FILTER(商品编码表!J:J,商品编码表!C:C=B91)))</f>
        <v/>
      </c>
      <c r="Q91" s="106"/>
      <c r="R91" s="106"/>
      <c r="S91" s="96"/>
      <c r="T91" s="109"/>
      <c r="U91" s="96"/>
      <c r="V91" s="107"/>
      <c r="W91" s="107"/>
      <c r="X91" s="106"/>
      <c r="Y91" s="129"/>
      <c r="Z91" s="125">
        <f>Y91*3.8</f>
        <v>0</v>
      </c>
      <c r="AA91" s="126" t="e">
        <f>1-Y91/Z91</f>
        <v>#DIV/0!</v>
      </c>
      <c r="AB91" s="127"/>
      <c r="AC91" s="127"/>
      <c r="AD91" s="127"/>
      <c r="AE91" s="94"/>
      <c r="AF91" s="94"/>
      <c r="AG91" s="94"/>
      <c r="AH91" s="94"/>
      <c r="AI91" s="94"/>
      <c r="AJ91" s="94"/>
      <c r="AK91" s="94"/>
      <c r="AL91" s="94"/>
      <c r="AM91" s="94"/>
    </row>
    <row r="92" s="4" customFormat="1" ht="144" customHeight="1" spans="1:39">
      <c r="A92" s="93">
        <f t="shared" si="1"/>
        <v>89</v>
      </c>
      <c r="B92" s="93"/>
      <c r="C92" s="95" t="str" cm="1">
        <f t="array" ref="C92">_xlfn.TEXTJOIN(CHAR(10),TRUE,IF(商品编码表!C$4:C$9993=B92,商品编码表!K$4:K$9993&amp;"-"&amp;商品编码表!J$4:J$9993&amp;"-"&amp;商品编码表!D$4:D$9993,""))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2" s="93"/>
      <c r="E92" s="96">
        <f>_xlfn.XLOOKUP(B92,商品编码表!C:C,商品编码表!H:H)</f>
        <v>0</v>
      </c>
      <c r="F92" s="96">
        <f>_xlfn.XLOOKUP(B92,商品编码表!C:C,商品编码表!I:I)</f>
        <v>0</v>
      </c>
      <c r="G92" s="96"/>
      <c r="H92" s="97"/>
      <c r="I92" s="96"/>
      <c r="J92" s="96">
        <f>IFERROR(_xlfn.XLOOKUP(B92,商品编码表!C:C,商品编码表!B:B),"")</f>
        <v>0</v>
      </c>
      <c r="K92" s="102"/>
      <c r="L92" s="96"/>
      <c r="M92" s="96"/>
      <c r="N92" s="94" t="e">
        <f>LEN(O92)-(LEN(_xlfn.TEXTJOIN(,,,_wpsfn.REGEXP(O92,"[一-龟]+"))))+1</f>
        <v>#N/A</v>
      </c>
      <c r="O92" s="96" t="str" cm="1">
        <f t="array" ref="O92">_xlfn.TEXTJOIN("/",,_xlfn.UNIQUE(_xlfn._xlws.FILTER(商品编码表!K:K,商品编码表!C:C=B92)))</f>
        <v/>
      </c>
      <c r="P92" s="96" t="str" cm="1">
        <f t="array" ref="P92">_xlfn.TEXTJOIN(";",,_xlfn.UNIQUE(_xlfn._xlws.FILTER(商品编码表!J:J,商品编码表!C:C=B92)))</f>
        <v/>
      </c>
      <c r="Q92" s="106"/>
      <c r="R92" s="106"/>
      <c r="S92" s="96"/>
      <c r="T92" s="109"/>
      <c r="U92" s="96"/>
      <c r="V92" s="107"/>
      <c r="W92" s="107"/>
      <c r="X92" s="106"/>
      <c r="Y92" s="129"/>
      <c r="Z92" s="125">
        <f>Y92*3.8</f>
        <v>0</v>
      </c>
      <c r="AA92" s="126" t="e">
        <f>1-Y92/Z92</f>
        <v>#DIV/0!</v>
      </c>
      <c r="AB92" s="127"/>
      <c r="AC92" s="127"/>
      <c r="AD92" s="127"/>
      <c r="AE92" s="94"/>
      <c r="AF92" s="94"/>
      <c r="AG92" s="94"/>
      <c r="AH92" s="94"/>
      <c r="AI92" s="94"/>
      <c r="AJ92" s="94"/>
      <c r="AK92" s="94"/>
      <c r="AL92" s="94"/>
      <c r="AM92" s="94"/>
    </row>
    <row r="93" s="4" customFormat="1" ht="144" customHeight="1" spans="1:39">
      <c r="A93" s="93">
        <f t="shared" si="1"/>
        <v>90</v>
      </c>
      <c r="B93" s="93"/>
      <c r="C93" s="95" t="str" cm="1">
        <f t="array" ref="C93">_xlfn.TEXTJOIN(CHAR(10),TRUE,IF(商品编码表!C$4:C$9993=B93,商品编码表!K$4:K$9993&amp;"-"&amp;商品编码表!J$4:J$9993&amp;"-"&amp;商品编码表!D$4:D$9993,""))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3" s="93"/>
      <c r="E93" s="96">
        <f>_xlfn.XLOOKUP(B93,商品编码表!C:C,商品编码表!H:H)</f>
        <v>0</v>
      </c>
      <c r="F93" s="96">
        <f>_xlfn.XLOOKUP(B93,商品编码表!C:C,商品编码表!I:I)</f>
        <v>0</v>
      </c>
      <c r="G93" s="96"/>
      <c r="H93" s="97"/>
      <c r="I93" s="96"/>
      <c r="J93" s="96">
        <f>IFERROR(_xlfn.XLOOKUP(B93,商品编码表!C:C,商品编码表!B:B),"")</f>
        <v>0</v>
      </c>
      <c r="K93" s="102"/>
      <c r="L93" s="96"/>
      <c r="M93" s="96"/>
      <c r="N93" s="94" t="e">
        <f>LEN(O93)-(LEN(_xlfn.TEXTJOIN(,,,_wpsfn.REGEXP(O93,"[一-龟]+"))))+1</f>
        <v>#N/A</v>
      </c>
      <c r="O93" s="96" t="str" cm="1">
        <f t="array" ref="O93">_xlfn.TEXTJOIN("/",,_xlfn.UNIQUE(_xlfn._xlws.FILTER(商品编码表!K:K,商品编码表!C:C=B93)))</f>
        <v/>
      </c>
      <c r="P93" s="96" t="str" cm="1">
        <f t="array" ref="P93">_xlfn.TEXTJOIN(";",,_xlfn.UNIQUE(_xlfn._xlws.FILTER(商品编码表!J:J,商品编码表!C:C=B93)))</f>
        <v/>
      </c>
      <c r="Q93" s="106"/>
      <c r="R93" s="106"/>
      <c r="S93" s="96"/>
      <c r="T93" s="109"/>
      <c r="U93" s="96"/>
      <c r="V93" s="107"/>
      <c r="W93" s="107"/>
      <c r="X93" s="106"/>
      <c r="Y93" s="129"/>
      <c r="Z93" s="125">
        <f>Y93*3.8</f>
        <v>0</v>
      </c>
      <c r="AA93" s="126" t="e">
        <f>1-Y93/Z93</f>
        <v>#DIV/0!</v>
      </c>
      <c r="AB93" s="127"/>
      <c r="AC93" s="127"/>
      <c r="AD93" s="127"/>
      <c r="AE93" s="94"/>
      <c r="AF93" s="94"/>
      <c r="AG93" s="94"/>
      <c r="AH93" s="94"/>
      <c r="AI93" s="94"/>
      <c r="AJ93" s="94"/>
      <c r="AK93" s="94"/>
      <c r="AL93" s="94"/>
      <c r="AM93" s="94"/>
    </row>
    <row r="94" s="4" customFormat="1" ht="144" customHeight="1" spans="1:39">
      <c r="A94" s="93">
        <f t="shared" si="1"/>
        <v>91</v>
      </c>
      <c r="B94" s="93"/>
      <c r="C94" s="95" t="str" cm="1">
        <f t="array" ref="C94">_xlfn.TEXTJOIN(CHAR(10),TRUE,IF(商品编码表!C$4:C$9993=B94,商品编码表!K$4:K$9993&amp;"-"&amp;商品编码表!J$4:J$9993&amp;"-"&amp;商品编码表!D$4:D$9993,""))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4" s="93"/>
      <c r="E94" s="96">
        <f>_xlfn.XLOOKUP(B94,商品编码表!C:C,商品编码表!H:H)</f>
        <v>0</v>
      </c>
      <c r="F94" s="96">
        <f>_xlfn.XLOOKUP(B94,商品编码表!C:C,商品编码表!I:I)</f>
        <v>0</v>
      </c>
      <c r="G94" s="96"/>
      <c r="H94" s="97"/>
      <c r="I94" s="96"/>
      <c r="J94" s="96">
        <f>IFERROR(_xlfn.XLOOKUP(B94,商品编码表!C:C,商品编码表!B:B),"")</f>
        <v>0</v>
      </c>
      <c r="K94" s="102"/>
      <c r="L94" s="96"/>
      <c r="M94" s="96"/>
      <c r="N94" s="94" t="e">
        <f>LEN(O94)-(LEN(_xlfn.TEXTJOIN(,,,_wpsfn.REGEXP(O94,"[一-龟]+"))))+1</f>
        <v>#N/A</v>
      </c>
      <c r="O94" s="96" t="str" cm="1">
        <f t="array" ref="O94">_xlfn.TEXTJOIN("/",,_xlfn.UNIQUE(_xlfn._xlws.FILTER(商品编码表!K:K,商品编码表!C:C=B94)))</f>
        <v/>
      </c>
      <c r="P94" s="96" t="str" cm="1">
        <f t="array" ref="P94">_xlfn.TEXTJOIN(";",,_xlfn.UNIQUE(_xlfn._xlws.FILTER(商品编码表!J:J,商品编码表!C:C=B94)))</f>
        <v/>
      </c>
      <c r="Q94" s="106"/>
      <c r="R94" s="106"/>
      <c r="S94" s="96"/>
      <c r="T94" s="109"/>
      <c r="U94" s="96"/>
      <c r="V94" s="107"/>
      <c r="W94" s="107"/>
      <c r="X94" s="106"/>
      <c r="Y94" s="129"/>
      <c r="Z94" s="125">
        <f>Y94*3.8</f>
        <v>0</v>
      </c>
      <c r="AA94" s="126" t="e">
        <f>1-Y94/Z94</f>
        <v>#DIV/0!</v>
      </c>
      <c r="AB94" s="127"/>
      <c r="AC94" s="127"/>
      <c r="AD94" s="127"/>
      <c r="AE94" s="94"/>
      <c r="AF94" s="94"/>
      <c r="AG94" s="94"/>
      <c r="AH94" s="94"/>
      <c r="AI94" s="94"/>
      <c r="AJ94" s="94"/>
      <c r="AK94" s="94"/>
      <c r="AL94" s="94"/>
      <c r="AM94" s="94"/>
    </row>
    <row r="95" s="4" customFormat="1" ht="144" customHeight="1" spans="1:39">
      <c r="A95" s="93">
        <f t="shared" si="1"/>
        <v>92</v>
      </c>
      <c r="B95" s="93"/>
      <c r="C95" s="95" t="str" cm="1">
        <f t="array" ref="C95">_xlfn.TEXTJOIN(CHAR(10),TRUE,IF(商品编码表!C$4:C$9993=B95,商品编码表!K$4:K$9993&amp;"-"&amp;商品编码表!J$4:J$9993&amp;"-"&amp;商品编码表!D$4:D$9993,""))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5" s="93"/>
      <c r="E95" s="96">
        <f>_xlfn.XLOOKUP(B95,商品编码表!C:C,商品编码表!H:H)</f>
        <v>0</v>
      </c>
      <c r="F95" s="96">
        <f>_xlfn.XLOOKUP(B95,商品编码表!C:C,商品编码表!I:I)</f>
        <v>0</v>
      </c>
      <c r="G95" s="96"/>
      <c r="H95" s="97"/>
      <c r="I95" s="96"/>
      <c r="J95" s="96">
        <f>IFERROR(_xlfn.XLOOKUP(B95,商品编码表!C:C,商品编码表!B:B),"")</f>
        <v>0</v>
      </c>
      <c r="K95" s="102"/>
      <c r="L95" s="96"/>
      <c r="M95" s="96"/>
      <c r="N95" s="94" t="e">
        <f>LEN(O95)-(LEN(_xlfn.TEXTJOIN(,,,_wpsfn.REGEXP(O95,"[一-龟]+"))))+1</f>
        <v>#N/A</v>
      </c>
      <c r="O95" s="96" t="str" cm="1">
        <f t="array" ref="O95">_xlfn.TEXTJOIN("/",,_xlfn.UNIQUE(_xlfn._xlws.FILTER(商品编码表!K:K,商品编码表!C:C=B95)))</f>
        <v/>
      </c>
      <c r="P95" s="96" t="str" cm="1">
        <f t="array" ref="P95">_xlfn.TEXTJOIN(";",,_xlfn.UNIQUE(_xlfn._xlws.FILTER(商品编码表!J:J,商品编码表!C:C=B95)))</f>
        <v/>
      </c>
      <c r="Q95" s="106"/>
      <c r="R95" s="106"/>
      <c r="S95" s="96"/>
      <c r="T95" s="109"/>
      <c r="U95" s="96"/>
      <c r="V95" s="107"/>
      <c r="W95" s="107"/>
      <c r="X95" s="106"/>
      <c r="Y95" s="129"/>
      <c r="Z95" s="125">
        <f>Y95*3.8</f>
        <v>0</v>
      </c>
      <c r="AA95" s="126" t="e">
        <f>1-Y95/Z95</f>
        <v>#DIV/0!</v>
      </c>
      <c r="AB95" s="127"/>
      <c r="AC95" s="127"/>
      <c r="AD95" s="127"/>
      <c r="AE95" s="94"/>
      <c r="AF95" s="94"/>
      <c r="AG95" s="94"/>
      <c r="AH95" s="94"/>
      <c r="AI95" s="94"/>
      <c r="AJ95" s="94"/>
      <c r="AK95" s="94"/>
      <c r="AL95" s="94"/>
      <c r="AM95" s="94"/>
    </row>
    <row r="96" s="4" customFormat="1" ht="144" customHeight="1" spans="1:39">
      <c r="A96" s="93">
        <f t="shared" si="1"/>
        <v>93</v>
      </c>
      <c r="B96" s="93"/>
      <c r="C96" s="95" t="str" cm="1">
        <f t="array" ref="C96">_xlfn.TEXTJOIN(CHAR(10),TRUE,IF(商品编码表!C$4:C$9993=B96,商品编码表!K$4:K$9993&amp;"-"&amp;商品编码表!J$4:J$9993&amp;"-"&amp;商品编码表!D$4:D$9993,""))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6" s="93"/>
      <c r="E96" s="96">
        <f>_xlfn.XLOOKUP(B96,商品编码表!C:C,商品编码表!H:H)</f>
        <v>0</v>
      </c>
      <c r="F96" s="96">
        <f>_xlfn.XLOOKUP(B96,商品编码表!C:C,商品编码表!I:I)</f>
        <v>0</v>
      </c>
      <c r="G96" s="96"/>
      <c r="H96" s="97"/>
      <c r="I96" s="96"/>
      <c r="J96" s="96">
        <f>IFERROR(_xlfn.XLOOKUP(B96,商品编码表!C:C,商品编码表!B:B),"")</f>
        <v>0</v>
      </c>
      <c r="K96" s="102"/>
      <c r="L96" s="96"/>
      <c r="M96" s="96"/>
      <c r="N96" s="94" t="e">
        <f>LEN(O96)-(LEN(_xlfn.TEXTJOIN(,,,_wpsfn.REGEXP(O96,"[一-龟]+"))))+1</f>
        <v>#N/A</v>
      </c>
      <c r="O96" s="96" t="str" cm="1">
        <f t="array" ref="O96">_xlfn.TEXTJOIN("/",,_xlfn.UNIQUE(_xlfn._xlws.FILTER(商品编码表!K:K,商品编码表!C:C=B96)))</f>
        <v/>
      </c>
      <c r="P96" s="96" t="str" cm="1">
        <f t="array" ref="P96">_xlfn.TEXTJOIN(";",,_xlfn.UNIQUE(_xlfn._xlws.FILTER(商品编码表!J:J,商品编码表!C:C=B96)))</f>
        <v/>
      </c>
      <c r="Q96" s="106"/>
      <c r="R96" s="106"/>
      <c r="S96" s="96"/>
      <c r="T96" s="109"/>
      <c r="U96" s="96"/>
      <c r="V96" s="107"/>
      <c r="W96" s="107"/>
      <c r="X96" s="106"/>
      <c r="Y96" s="129"/>
      <c r="Z96" s="125">
        <f>Y96*3.8</f>
        <v>0</v>
      </c>
      <c r="AA96" s="126" t="e">
        <f>1-Y96/Z96</f>
        <v>#DIV/0!</v>
      </c>
      <c r="AB96" s="127"/>
      <c r="AC96" s="127"/>
      <c r="AD96" s="127"/>
      <c r="AE96" s="94"/>
      <c r="AF96" s="94"/>
      <c r="AG96" s="94"/>
      <c r="AH96" s="94"/>
      <c r="AI96" s="94"/>
      <c r="AJ96" s="94"/>
      <c r="AK96" s="94"/>
      <c r="AL96" s="94"/>
      <c r="AM96" s="94"/>
    </row>
    <row r="97" s="4" customFormat="1" ht="144" customHeight="1" spans="1:39">
      <c r="A97" s="93">
        <f t="shared" si="1"/>
        <v>94</v>
      </c>
      <c r="B97" s="93"/>
      <c r="C97" s="95" t="str" cm="1">
        <f t="array" ref="C97">_xlfn.TEXTJOIN(CHAR(10),TRUE,IF(商品编码表!C$4:C$9993=B97,商品编码表!K$4:K$9993&amp;"-"&amp;商品编码表!J$4:J$9993&amp;"-"&amp;商品编码表!D$4:D$9993,""))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7" s="93"/>
      <c r="E97" s="96">
        <f>_xlfn.XLOOKUP(B97,商品编码表!C:C,商品编码表!H:H)</f>
        <v>0</v>
      </c>
      <c r="F97" s="96">
        <f>_xlfn.XLOOKUP(B97,商品编码表!C:C,商品编码表!I:I)</f>
        <v>0</v>
      </c>
      <c r="G97" s="96"/>
      <c r="H97" s="97"/>
      <c r="I97" s="96"/>
      <c r="J97" s="96">
        <f>IFERROR(_xlfn.XLOOKUP(B97,商品编码表!C:C,商品编码表!B:B),"")</f>
        <v>0</v>
      </c>
      <c r="K97" s="102"/>
      <c r="L97" s="96"/>
      <c r="M97" s="96"/>
      <c r="N97" s="94" t="e">
        <f>LEN(O97)-(LEN(_xlfn.TEXTJOIN(,,,_wpsfn.REGEXP(O97,"[一-龟]+"))))+1</f>
        <v>#N/A</v>
      </c>
      <c r="O97" s="96" t="str" cm="1">
        <f t="array" ref="O97">_xlfn.TEXTJOIN("/",,_xlfn.UNIQUE(_xlfn._xlws.FILTER(商品编码表!K:K,商品编码表!C:C=B97)))</f>
        <v/>
      </c>
      <c r="P97" s="96" t="str" cm="1">
        <f t="array" ref="P97">_xlfn.TEXTJOIN(";",,_xlfn.UNIQUE(_xlfn._xlws.FILTER(商品编码表!J:J,商品编码表!C:C=B97)))</f>
        <v/>
      </c>
      <c r="Q97" s="106"/>
      <c r="R97" s="106"/>
      <c r="S97" s="96"/>
      <c r="T97" s="109"/>
      <c r="U97" s="96"/>
      <c r="V97" s="107"/>
      <c r="W97" s="107"/>
      <c r="X97" s="106"/>
      <c r="Y97" s="129"/>
      <c r="Z97" s="125">
        <f>Y97*3.8</f>
        <v>0</v>
      </c>
      <c r="AA97" s="126" t="e">
        <f>1-Y97/Z97</f>
        <v>#DIV/0!</v>
      </c>
      <c r="AB97" s="127"/>
      <c r="AC97" s="127"/>
      <c r="AD97" s="127"/>
      <c r="AE97" s="94"/>
      <c r="AF97" s="94"/>
      <c r="AG97" s="94"/>
      <c r="AH97" s="94"/>
      <c r="AI97" s="94"/>
      <c r="AJ97" s="94"/>
      <c r="AK97" s="94"/>
      <c r="AL97" s="94"/>
      <c r="AM97" s="94"/>
    </row>
    <row r="98" s="4" customFormat="1" ht="144" customHeight="1" spans="1:39">
      <c r="A98" s="93">
        <f t="shared" si="1"/>
        <v>95</v>
      </c>
      <c r="B98" s="93"/>
      <c r="C98" s="95" t="str" cm="1">
        <f t="array" ref="C98">_xlfn.TEXTJOIN(CHAR(10),TRUE,IF(商品编码表!C$4:C$9993=B98,商品编码表!K$4:K$9993&amp;"-"&amp;商品编码表!J$4:J$9993&amp;"-"&amp;商品编码表!D$4:D$9993,""))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8" s="93"/>
      <c r="E98" s="96">
        <f>_xlfn.XLOOKUP(B98,商品编码表!C:C,商品编码表!H:H)</f>
        <v>0</v>
      </c>
      <c r="F98" s="96">
        <f>_xlfn.XLOOKUP(B98,商品编码表!C:C,商品编码表!I:I)</f>
        <v>0</v>
      </c>
      <c r="G98" s="96"/>
      <c r="H98" s="97"/>
      <c r="I98" s="96"/>
      <c r="J98" s="96">
        <f>IFERROR(_xlfn.XLOOKUP(B98,商品编码表!C:C,商品编码表!B:B),"")</f>
        <v>0</v>
      </c>
      <c r="K98" s="102"/>
      <c r="L98" s="96"/>
      <c r="M98" s="96"/>
      <c r="N98" s="94" t="e">
        <f>LEN(O98)-(LEN(_xlfn.TEXTJOIN(,,,_wpsfn.REGEXP(O98,"[一-龟]+"))))+1</f>
        <v>#N/A</v>
      </c>
      <c r="O98" s="96" t="str" cm="1">
        <f t="array" ref="O98">_xlfn.TEXTJOIN("/",,_xlfn.UNIQUE(_xlfn._xlws.FILTER(商品编码表!K:K,商品编码表!C:C=B98)))</f>
        <v/>
      </c>
      <c r="P98" s="96" t="str" cm="1">
        <f t="array" ref="P98">_xlfn.TEXTJOIN(";",,_xlfn.UNIQUE(_xlfn._xlws.FILTER(商品编码表!J:J,商品编码表!C:C=B98)))</f>
        <v/>
      </c>
      <c r="Q98" s="106"/>
      <c r="R98" s="106"/>
      <c r="S98" s="96"/>
      <c r="T98" s="109"/>
      <c r="U98" s="96"/>
      <c r="V98" s="107"/>
      <c r="W98" s="107"/>
      <c r="X98" s="106"/>
      <c r="Y98" s="129"/>
      <c r="Z98" s="125">
        <f>Y98*3.8</f>
        <v>0</v>
      </c>
      <c r="AA98" s="126" t="e">
        <f>1-Y98/Z98</f>
        <v>#DIV/0!</v>
      </c>
      <c r="AB98" s="127"/>
      <c r="AC98" s="127"/>
      <c r="AD98" s="127"/>
      <c r="AE98" s="94"/>
      <c r="AF98" s="94"/>
      <c r="AG98" s="94"/>
      <c r="AH98" s="94"/>
      <c r="AI98" s="94"/>
      <c r="AJ98" s="94"/>
      <c r="AK98" s="94"/>
      <c r="AL98" s="94"/>
      <c r="AM98" s="94"/>
    </row>
    <row r="99" s="4" customFormat="1" ht="144" customHeight="1" spans="1:39">
      <c r="A99" s="93">
        <f t="shared" si="1"/>
        <v>96</v>
      </c>
      <c r="B99" s="93"/>
      <c r="C99" s="95" t="str" cm="1">
        <f t="array" ref="C99">_xlfn.TEXTJOIN(CHAR(10),TRUE,IF(商品编码表!C$4:C$9993=B99,商品编码表!K$4:K$9993&amp;"-"&amp;商品编码表!J$4:J$9993&amp;"-"&amp;商品编码表!D$4:D$9993,""))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99" s="93"/>
      <c r="E99" s="96">
        <f>_xlfn.XLOOKUP(B99,商品编码表!C:C,商品编码表!H:H)</f>
        <v>0</v>
      </c>
      <c r="F99" s="96">
        <f>_xlfn.XLOOKUP(B99,商品编码表!C:C,商品编码表!I:I)</f>
        <v>0</v>
      </c>
      <c r="G99" s="96"/>
      <c r="H99" s="97"/>
      <c r="I99" s="96"/>
      <c r="J99" s="96">
        <f>IFERROR(_xlfn.XLOOKUP(B99,商品编码表!C:C,商品编码表!B:B),"")</f>
        <v>0</v>
      </c>
      <c r="K99" s="102"/>
      <c r="L99" s="96"/>
      <c r="M99" s="96"/>
      <c r="N99" s="94" t="e">
        <f>LEN(O99)-(LEN(_xlfn.TEXTJOIN(,,,_wpsfn.REGEXP(O99,"[一-龟]+"))))+1</f>
        <v>#N/A</v>
      </c>
      <c r="O99" s="96" t="str" cm="1">
        <f t="array" ref="O99">_xlfn.TEXTJOIN("/",,_xlfn.UNIQUE(_xlfn._xlws.FILTER(商品编码表!K:K,商品编码表!C:C=B99)))</f>
        <v/>
      </c>
      <c r="P99" s="96" t="str" cm="1">
        <f t="array" ref="P99">_xlfn.TEXTJOIN(";",,_xlfn.UNIQUE(_xlfn._xlws.FILTER(商品编码表!J:J,商品编码表!C:C=B99)))</f>
        <v/>
      </c>
      <c r="Q99" s="106"/>
      <c r="R99" s="106"/>
      <c r="S99" s="96"/>
      <c r="T99" s="109"/>
      <c r="U99" s="96"/>
      <c r="V99" s="107"/>
      <c r="W99" s="107"/>
      <c r="X99" s="106"/>
      <c r="Y99" s="129"/>
      <c r="Z99" s="125">
        <f>Y99*3.8</f>
        <v>0</v>
      </c>
      <c r="AA99" s="126" t="e">
        <f>1-Y99/Z99</f>
        <v>#DIV/0!</v>
      </c>
      <c r="AB99" s="127"/>
      <c r="AC99" s="127"/>
      <c r="AD99" s="127"/>
      <c r="AE99" s="94"/>
      <c r="AF99" s="94"/>
      <c r="AG99" s="94"/>
      <c r="AH99" s="94"/>
      <c r="AI99" s="94"/>
      <c r="AJ99" s="94"/>
      <c r="AK99" s="94"/>
      <c r="AL99" s="94"/>
      <c r="AM99" s="94"/>
    </row>
    <row r="100" s="4" customFormat="1" ht="144" customHeight="1" spans="1:39">
      <c r="A100" s="93">
        <f t="shared" si="1"/>
        <v>97</v>
      </c>
      <c r="B100" s="93"/>
      <c r="C100" s="95" t="str" cm="1">
        <f t="array" ref="C100">_xlfn.TEXTJOIN(CHAR(10),TRUE,IF(商品编码表!C$4:C$9993=B100,商品编码表!K$4:K$9993&amp;"-"&amp;商品编码表!J$4:J$9993&amp;"-"&amp;商品编码表!D$4:D$9993,""))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0" s="93"/>
      <c r="E100" s="96">
        <f>_xlfn.XLOOKUP(B100,商品编码表!C:C,商品编码表!H:H)</f>
        <v>0</v>
      </c>
      <c r="F100" s="96">
        <f>_xlfn.XLOOKUP(B100,商品编码表!C:C,商品编码表!I:I)</f>
        <v>0</v>
      </c>
      <c r="G100" s="96"/>
      <c r="H100" s="97"/>
      <c r="I100" s="96"/>
      <c r="J100" s="96">
        <f>IFERROR(_xlfn.XLOOKUP(B100,商品编码表!C:C,商品编码表!B:B),"")</f>
        <v>0</v>
      </c>
      <c r="K100" s="102"/>
      <c r="L100" s="96"/>
      <c r="M100" s="96"/>
      <c r="N100" s="94" t="e">
        <f>LEN(O100)-(LEN(_xlfn.TEXTJOIN(,,,_wpsfn.REGEXP(O100,"[一-龟]+"))))+1</f>
        <v>#N/A</v>
      </c>
      <c r="O100" s="96" t="str" cm="1">
        <f t="array" ref="O100">_xlfn.TEXTJOIN("/",,_xlfn.UNIQUE(_xlfn._xlws.FILTER(商品编码表!K:K,商品编码表!C:C=B100)))</f>
        <v/>
      </c>
      <c r="P100" s="96" t="str" cm="1">
        <f t="array" ref="P100">_xlfn.TEXTJOIN(";",,_xlfn.UNIQUE(_xlfn._xlws.FILTER(商品编码表!J:J,商品编码表!C:C=B100)))</f>
        <v/>
      </c>
      <c r="Q100" s="106"/>
      <c r="R100" s="106"/>
      <c r="S100" s="96"/>
      <c r="T100" s="109"/>
      <c r="U100" s="96"/>
      <c r="V100" s="107"/>
      <c r="W100" s="107"/>
      <c r="X100" s="106"/>
      <c r="Y100" s="129"/>
      <c r="Z100" s="125">
        <f>Y100*3.8</f>
        <v>0</v>
      </c>
      <c r="AA100" s="126" t="e">
        <f>1-Y100/Z100</f>
        <v>#DIV/0!</v>
      </c>
      <c r="AB100" s="127"/>
      <c r="AC100" s="127"/>
      <c r="AD100" s="127"/>
      <c r="AE100" s="94"/>
      <c r="AF100" s="94"/>
      <c r="AG100" s="94"/>
      <c r="AH100" s="94"/>
      <c r="AI100" s="94"/>
      <c r="AJ100" s="94"/>
      <c r="AK100" s="94"/>
      <c r="AL100" s="94"/>
      <c r="AM100" s="94"/>
    </row>
    <row r="101" s="4" customFormat="1" ht="144" customHeight="1" spans="1:39">
      <c r="A101" s="93">
        <f t="shared" si="1"/>
        <v>98</v>
      </c>
      <c r="B101" s="93"/>
      <c r="C101" s="95" t="str" cm="1">
        <f t="array" ref="C101">_xlfn.TEXTJOIN(CHAR(10),TRUE,IF(商品编码表!C$4:C$9993=B101,商品编码表!K$4:K$9993&amp;"-"&amp;商品编码表!J$4:J$9993&amp;"-"&amp;商品编码表!D$4:D$9993,""))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1" s="93"/>
      <c r="E101" s="96">
        <f>_xlfn.XLOOKUP(B101,商品编码表!C:C,商品编码表!H:H)</f>
        <v>0</v>
      </c>
      <c r="F101" s="96">
        <f>_xlfn.XLOOKUP(B101,商品编码表!C:C,商品编码表!I:I)</f>
        <v>0</v>
      </c>
      <c r="G101" s="96"/>
      <c r="H101" s="97"/>
      <c r="I101" s="96"/>
      <c r="J101" s="96">
        <f>IFERROR(_xlfn.XLOOKUP(B101,商品编码表!C:C,商品编码表!B:B),"")</f>
        <v>0</v>
      </c>
      <c r="K101" s="102"/>
      <c r="L101" s="96"/>
      <c r="M101" s="96"/>
      <c r="N101" s="94" t="e">
        <f>LEN(O101)-(LEN(_xlfn.TEXTJOIN(,,,_wpsfn.REGEXP(O101,"[一-龟]+"))))+1</f>
        <v>#N/A</v>
      </c>
      <c r="O101" s="96" t="str" cm="1">
        <f t="array" ref="O101">_xlfn.TEXTJOIN("/",,_xlfn.UNIQUE(_xlfn._xlws.FILTER(商品编码表!K:K,商品编码表!C:C=B101)))</f>
        <v/>
      </c>
      <c r="P101" s="96" t="str" cm="1">
        <f t="array" ref="P101">_xlfn.TEXTJOIN(";",,_xlfn.UNIQUE(_xlfn._xlws.FILTER(商品编码表!J:J,商品编码表!C:C=B101)))</f>
        <v/>
      </c>
      <c r="Q101" s="106"/>
      <c r="R101" s="106"/>
      <c r="S101" s="96"/>
      <c r="T101" s="109"/>
      <c r="U101" s="96"/>
      <c r="V101" s="107"/>
      <c r="W101" s="107"/>
      <c r="X101" s="106"/>
      <c r="Y101" s="129"/>
      <c r="Z101" s="125">
        <f>Y101*3.8</f>
        <v>0</v>
      </c>
      <c r="AA101" s="126" t="e">
        <f>1-Y101/Z101</f>
        <v>#DIV/0!</v>
      </c>
      <c r="AB101" s="127"/>
      <c r="AC101" s="127"/>
      <c r="AD101" s="127"/>
      <c r="AE101" s="94"/>
      <c r="AF101" s="94"/>
      <c r="AG101" s="94"/>
      <c r="AH101" s="94"/>
      <c r="AI101" s="94"/>
      <c r="AJ101" s="94"/>
      <c r="AK101" s="94"/>
      <c r="AL101" s="94"/>
      <c r="AM101" s="94"/>
    </row>
    <row r="102" s="4" customFormat="1" ht="144" customHeight="1" spans="1:39">
      <c r="A102" s="93">
        <f t="shared" si="1"/>
        <v>99</v>
      </c>
      <c r="B102" s="93"/>
      <c r="C102" s="95" t="str" cm="1">
        <f t="array" ref="C102">_xlfn.TEXTJOIN(CHAR(10),TRUE,IF(商品编码表!C$4:C$9993=B102,商品编码表!K$4:K$9993&amp;"-"&amp;商品编码表!J$4:J$9993&amp;"-"&amp;商品编码表!D$4:D$9993,""))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2" s="93"/>
      <c r="E102" s="96">
        <f>_xlfn.XLOOKUP(B102,商品编码表!C:C,商品编码表!H:H)</f>
        <v>0</v>
      </c>
      <c r="F102" s="96">
        <f>_xlfn.XLOOKUP(B102,商品编码表!C:C,商品编码表!I:I)</f>
        <v>0</v>
      </c>
      <c r="G102" s="96"/>
      <c r="H102" s="97"/>
      <c r="I102" s="96"/>
      <c r="J102" s="96">
        <f>IFERROR(_xlfn.XLOOKUP(B102,商品编码表!C:C,商品编码表!B:B),"")</f>
        <v>0</v>
      </c>
      <c r="K102" s="102"/>
      <c r="L102" s="96"/>
      <c r="M102" s="96"/>
      <c r="N102" s="94" t="e">
        <f>LEN(O102)-(LEN(_xlfn.TEXTJOIN(,,,_wpsfn.REGEXP(O102,"[一-龟]+"))))+1</f>
        <v>#N/A</v>
      </c>
      <c r="O102" s="96" t="str" cm="1">
        <f t="array" ref="O102">_xlfn.TEXTJOIN("/",,_xlfn.UNIQUE(_xlfn._xlws.FILTER(商品编码表!K:K,商品编码表!C:C=B102)))</f>
        <v/>
      </c>
      <c r="P102" s="96" t="str" cm="1">
        <f t="array" ref="P102">_xlfn.TEXTJOIN(";",,_xlfn.UNIQUE(_xlfn._xlws.FILTER(商品编码表!J:J,商品编码表!C:C=B102)))</f>
        <v/>
      </c>
      <c r="Q102" s="106"/>
      <c r="R102" s="106"/>
      <c r="S102" s="96"/>
      <c r="T102" s="109"/>
      <c r="U102" s="96"/>
      <c r="V102" s="107"/>
      <c r="W102" s="107"/>
      <c r="X102" s="106"/>
      <c r="Y102" s="129"/>
      <c r="Z102" s="125">
        <f>Y102*3.8</f>
        <v>0</v>
      </c>
      <c r="AA102" s="126" t="e">
        <f>1-Y102/Z102</f>
        <v>#DIV/0!</v>
      </c>
      <c r="AB102" s="127"/>
      <c r="AC102" s="127"/>
      <c r="AD102" s="127"/>
      <c r="AE102" s="94"/>
      <c r="AF102" s="94"/>
      <c r="AG102" s="94"/>
      <c r="AH102" s="94"/>
      <c r="AI102" s="94"/>
      <c r="AJ102" s="94"/>
      <c r="AK102" s="94"/>
      <c r="AL102" s="94"/>
      <c r="AM102" s="94"/>
    </row>
    <row r="103" s="4" customFormat="1" ht="144" customHeight="1" spans="1:39">
      <c r="A103" s="93">
        <f t="shared" si="1"/>
        <v>100</v>
      </c>
      <c r="B103" s="93"/>
      <c r="C103" s="95" t="str" cm="1">
        <f t="array" ref="C103">_xlfn.TEXTJOIN(CHAR(10),TRUE,IF(商品编码表!C$4:C$9993=B103,商品编码表!K$4:K$9993&amp;"-"&amp;商品编码表!J$4:J$9993&amp;"-"&amp;商品编码表!D$4:D$9993,""))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3" s="93"/>
      <c r="E103" s="96">
        <f>_xlfn.XLOOKUP(B103,商品编码表!C:C,商品编码表!H:H)</f>
        <v>0</v>
      </c>
      <c r="F103" s="96">
        <f>_xlfn.XLOOKUP(B103,商品编码表!C:C,商品编码表!I:I)</f>
        <v>0</v>
      </c>
      <c r="G103" s="96"/>
      <c r="H103" s="97"/>
      <c r="I103" s="96"/>
      <c r="J103" s="96">
        <f>IFERROR(_xlfn.XLOOKUP(B103,商品编码表!C:C,商品编码表!B:B),"")</f>
        <v>0</v>
      </c>
      <c r="K103" s="102"/>
      <c r="L103" s="96"/>
      <c r="M103" s="96"/>
      <c r="N103" s="94" t="e">
        <f>LEN(O103)-(LEN(_xlfn.TEXTJOIN(,,,_wpsfn.REGEXP(O103,"[一-龟]+"))))+1</f>
        <v>#N/A</v>
      </c>
      <c r="O103" s="96" t="str" cm="1">
        <f t="array" ref="O103">_xlfn.TEXTJOIN("/",,_xlfn.UNIQUE(_xlfn._xlws.FILTER(商品编码表!K:K,商品编码表!C:C=B103)))</f>
        <v/>
      </c>
      <c r="P103" s="96" t="str" cm="1">
        <f t="array" ref="P103">_xlfn.TEXTJOIN(";",,_xlfn.UNIQUE(_xlfn._xlws.FILTER(商品编码表!J:J,商品编码表!C:C=B103)))</f>
        <v/>
      </c>
      <c r="Q103" s="106"/>
      <c r="R103" s="106"/>
      <c r="S103" s="96"/>
      <c r="T103" s="109"/>
      <c r="U103" s="96"/>
      <c r="V103" s="107"/>
      <c r="W103" s="107"/>
      <c r="X103" s="106"/>
      <c r="Y103" s="129"/>
      <c r="Z103" s="125">
        <f>Y103*3.8</f>
        <v>0</v>
      </c>
      <c r="AA103" s="126" t="e">
        <f>1-Y103/Z103</f>
        <v>#DIV/0!</v>
      </c>
      <c r="AB103" s="127"/>
      <c r="AC103" s="127"/>
      <c r="AD103" s="127"/>
      <c r="AE103" s="94"/>
      <c r="AF103" s="94"/>
      <c r="AG103" s="94"/>
      <c r="AH103" s="94"/>
      <c r="AI103" s="94"/>
      <c r="AJ103" s="94"/>
      <c r="AK103" s="94"/>
      <c r="AL103" s="94"/>
      <c r="AM103" s="94"/>
    </row>
    <row r="104" s="4" customFormat="1" ht="144" customHeight="1" spans="1:39">
      <c r="A104" s="93">
        <f t="shared" si="1"/>
        <v>101</v>
      </c>
      <c r="B104" s="93"/>
      <c r="C104" s="95" t="str" cm="1">
        <f t="array" ref="C104">_xlfn.TEXTJOIN(CHAR(10),TRUE,IF(商品编码表!C$4:C$9993=B104,商品编码表!K$4:K$9993&amp;"-"&amp;商品编码表!J$4:J$9993&amp;"-"&amp;商品编码表!D$4:D$9993,""))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4" s="93"/>
      <c r="E104" s="96">
        <f>_xlfn.XLOOKUP(B104,商品编码表!C:C,商品编码表!H:H)</f>
        <v>0</v>
      </c>
      <c r="F104" s="96">
        <f>_xlfn.XLOOKUP(B104,商品编码表!C:C,商品编码表!I:I)</f>
        <v>0</v>
      </c>
      <c r="G104" s="96"/>
      <c r="H104" s="97"/>
      <c r="I104" s="96"/>
      <c r="J104" s="96">
        <f>IFERROR(_xlfn.XLOOKUP(B104,商品编码表!C:C,商品编码表!B:B),"")</f>
        <v>0</v>
      </c>
      <c r="K104" s="102"/>
      <c r="L104" s="96"/>
      <c r="M104" s="96"/>
      <c r="N104" s="94" t="e">
        <f>LEN(O104)-(LEN(_xlfn.TEXTJOIN(,,,_wpsfn.REGEXP(O104,"[一-龟]+"))))+1</f>
        <v>#N/A</v>
      </c>
      <c r="O104" s="96" t="str" cm="1">
        <f t="array" ref="O104">_xlfn.TEXTJOIN("/",,_xlfn.UNIQUE(_xlfn._xlws.FILTER(商品编码表!K:K,商品编码表!C:C=B104)))</f>
        <v/>
      </c>
      <c r="P104" s="96" t="str" cm="1">
        <f t="array" ref="P104">_xlfn.TEXTJOIN(";",,_xlfn.UNIQUE(_xlfn._xlws.FILTER(商品编码表!J:J,商品编码表!C:C=B104)))</f>
        <v/>
      </c>
      <c r="Q104" s="106"/>
      <c r="R104" s="106"/>
      <c r="S104" s="96"/>
      <c r="T104" s="109"/>
      <c r="U104" s="96"/>
      <c r="V104" s="107"/>
      <c r="W104" s="107"/>
      <c r="X104" s="106"/>
      <c r="Y104" s="129"/>
      <c r="Z104" s="125">
        <f>Y104*3.8</f>
        <v>0</v>
      </c>
      <c r="AA104" s="126" t="e">
        <f>1-Y104/Z104</f>
        <v>#DIV/0!</v>
      </c>
      <c r="AB104" s="127"/>
      <c r="AC104" s="127"/>
      <c r="AD104" s="127"/>
      <c r="AE104" s="94"/>
      <c r="AF104" s="94"/>
      <c r="AG104" s="94"/>
      <c r="AH104" s="94"/>
      <c r="AI104" s="94"/>
      <c r="AJ104" s="94"/>
      <c r="AK104" s="94"/>
      <c r="AL104" s="94"/>
      <c r="AM104" s="94"/>
    </row>
    <row r="105" s="4" customFormat="1" ht="144" customHeight="1" spans="1:39">
      <c r="A105" s="93">
        <f t="shared" si="1"/>
        <v>102</v>
      </c>
      <c r="B105" s="93"/>
      <c r="C105" s="95" t="str" cm="1">
        <f t="array" ref="C105">_xlfn.TEXTJOIN(CHAR(10),TRUE,IF(商品编码表!C$4:C$9993=B105,商品编码表!K$4:K$9993&amp;"-"&amp;商品编码表!J$4:J$9993&amp;"-"&amp;商品编码表!D$4:D$9993,""))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5" s="93"/>
      <c r="E105" s="96">
        <f>_xlfn.XLOOKUP(B105,商品编码表!C:C,商品编码表!H:H)</f>
        <v>0</v>
      </c>
      <c r="F105" s="96">
        <f>_xlfn.XLOOKUP(B105,商品编码表!C:C,商品编码表!I:I)</f>
        <v>0</v>
      </c>
      <c r="G105" s="96"/>
      <c r="H105" s="97"/>
      <c r="I105" s="96"/>
      <c r="J105" s="96">
        <f>IFERROR(_xlfn.XLOOKUP(B105,商品编码表!C:C,商品编码表!B:B),"")</f>
        <v>0</v>
      </c>
      <c r="K105" s="102"/>
      <c r="L105" s="96"/>
      <c r="M105" s="96"/>
      <c r="N105" s="94" t="e">
        <f>LEN(O105)-(LEN(_xlfn.TEXTJOIN(,,,_wpsfn.REGEXP(O105,"[一-龟]+"))))+1</f>
        <v>#N/A</v>
      </c>
      <c r="O105" s="96" t="str" cm="1">
        <f t="array" ref="O105">_xlfn.TEXTJOIN("/",,_xlfn.UNIQUE(_xlfn._xlws.FILTER(商品编码表!K:K,商品编码表!C:C=B105)))</f>
        <v/>
      </c>
      <c r="P105" s="96" t="str" cm="1">
        <f t="array" ref="P105">_xlfn.TEXTJOIN(";",,_xlfn.UNIQUE(_xlfn._xlws.FILTER(商品编码表!J:J,商品编码表!C:C=B105)))</f>
        <v/>
      </c>
      <c r="Q105" s="106"/>
      <c r="R105" s="106"/>
      <c r="S105" s="96"/>
      <c r="T105" s="109"/>
      <c r="U105" s="96"/>
      <c r="V105" s="107"/>
      <c r="W105" s="107"/>
      <c r="X105" s="106"/>
      <c r="Y105" s="129"/>
      <c r="Z105" s="125">
        <f>Y105*3.8</f>
        <v>0</v>
      </c>
      <c r="AA105" s="126" t="e">
        <f>1-Y105/Z105</f>
        <v>#DIV/0!</v>
      </c>
      <c r="AB105" s="127"/>
      <c r="AC105" s="127"/>
      <c r="AD105" s="127"/>
      <c r="AE105" s="94"/>
      <c r="AF105" s="94"/>
      <c r="AG105" s="94"/>
      <c r="AH105" s="94"/>
      <c r="AI105" s="94"/>
      <c r="AJ105" s="94"/>
      <c r="AK105" s="94"/>
      <c r="AL105" s="94"/>
      <c r="AM105" s="94"/>
    </row>
    <row r="106" s="4" customFormat="1" ht="144" customHeight="1" spans="1:39">
      <c r="A106" s="93">
        <f t="shared" si="1"/>
        <v>103</v>
      </c>
      <c r="B106" s="93"/>
      <c r="C106" s="95" t="str" cm="1">
        <f t="array" ref="C106">_xlfn.TEXTJOIN(CHAR(10),TRUE,IF(商品编码表!C$4:C$9993=B106,商品编码表!K$4:K$9993&amp;"-"&amp;商品编码表!J$4:J$9993&amp;"-"&amp;商品编码表!D$4:D$9993,""))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6" s="93"/>
      <c r="E106" s="96">
        <f>_xlfn.XLOOKUP(B106,商品编码表!C:C,商品编码表!H:H)</f>
        <v>0</v>
      </c>
      <c r="F106" s="96">
        <f>_xlfn.XLOOKUP(B106,商品编码表!C:C,商品编码表!I:I)</f>
        <v>0</v>
      </c>
      <c r="G106" s="96"/>
      <c r="H106" s="97"/>
      <c r="I106" s="96"/>
      <c r="J106" s="96">
        <f>IFERROR(_xlfn.XLOOKUP(B106,商品编码表!C:C,商品编码表!B:B),"")</f>
        <v>0</v>
      </c>
      <c r="K106" s="102"/>
      <c r="L106" s="96"/>
      <c r="M106" s="96"/>
      <c r="N106" s="94" t="e">
        <f>LEN(O106)-(LEN(_xlfn.TEXTJOIN(,,,_wpsfn.REGEXP(O106,"[一-龟]+"))))+1</f>
        <v>#N/A</v>
      </c>
      <c r="O106" s="96" t="str" cm="1">
        <f t="array" ref="O106">_xlfn.TEXTJOIN("/",,_xlfn.UNIQUE(_xlfn._xlws.FILTER(商品编码表!K:K,商品编码表!C:C=B106)))</f>
        <v/>
      </c>
      <c r="P106" s="96" t="str" cm="1">
        <f t="array" ref="P106">_xlfn.TEXTJOIN(";",,_xlfn.UNIQUE(_xlfn._xlws.FILTER(商品编码表!J:J,商品编码表!C:C=B106)))</f>
        <v/>
      </c>
      <c r="Q106" s="106"/>
      <c r="R106" s="106"/>
      <c r="S106" s="96"/>
      <c r="T106" s="109"/>
      <c r="U106" s="96"/>
      <c r="V106" s="107"/>
      <c r="W106" s="107"/>
      <c r="X106" s="106"/>
      <c r="Y106" s="129"/>
      <c r="Z106" s="125">
        <f>Y106*3.8</f>
        <v>0</v>
      </c>
      <c r="AA106" s="126" t="e">
        <f>1-Y106/Z106</f>
        <v>#DIV/0!</v>
      </c>
      <c r="AB106" s="127"/>
      <c r="AC106" s="127"/>
      <c r="AD106" s="127"/>
      <c r="AE106" s="94"/>
      <c r="AF106" s="94"/>
      <c r="AG106" s="94"/>
      <c r="AH106" s="94"/>
      <c r="AI106" s="94"/>
      <c r="AJ106" s="94"/>
      <c r="AK106" s="94"/>
      <c r="AL106" s="94"/>
      <c r="AM106" s="94"/>
    </row>
    <row r="107" s="4" customFormat="1" ht="144" customHeight="1" spans="1:39">
      <c r="A107" s="93">
        <f t="shared" si="1"/>
        <v>104</v>
      </c>
      <c r="B107" s="93"/>
      <c r="C107" s="95" t="str" cm="1">
        <f t="array" ref="C107">_xlfn.TEXTJOIN(CHAR(10),TRUE,IF(商品编码表!C$4:C$9993=B107,商品编码表!K$4:K$9993&amp;"-"&amp;商品编码表!J$4:J$9993&amp;"-"&amp;商品编码表!D$4:D$9993,""))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7" s="93"/>
      <c r="E107" s="96">
        <f>_xlfn.XLOOKUP(B107,商品编码表!C:C,商品编码表!H:H)</f>
        <v>0</v>
      </c>
      <c r="F107" s="96">
        <f>_xlfn.XLOOKUP(B107,商品编码表!C:C,商品编码表!I:I)</f>
        <v>0</v>
      </c>
      <c r="G107" s="96"/>
      <c r="H107" s="97"/>
      <c r="I107" s="96"/>
      <c r="J107" s="96">
        <f>IFERROR(_xlfn.XLOOKUP(B107,商品编码表!C:C,商品编码表!B:B),"")</f>
        <v>0</v>
      </c>
      <c r="K107" s="102"/>
      <c r="L107" s="96"/>
      <c r="M107" s="96"/>
      <c r="N107" s="94" t="e">
        <f>LEN(O107)-(LEN(_xlfn.TEXTJOIN(,,,_wpsfn.REGEXP(O107,"[一-龟]+"))))+1</f>
        <v>#N/A</v>
      </c>
      <c r="O107" s="96" t="str" cm="1">
        <f t="array" ref="O107">_xlfn.TEXTJOIN("/",,_xlfn.UNIQUE(_xlfn._xlws.FILTER(商品编码表!K:K,商品编码表!C:C=B107)))</f>
        <v/>
      </c>
      <c r="P107" s="96" t="str" cm="1">
        <f t="array" ref="P107">_xlfn.TEXTJOIN(";",,_xlfn.UNIQUE(_xlfn._xlws.FILTER(商品编码表!J:J,商品编码表!C:C=B107)))</f>
        <v/>
      </c>
      <c r="Q107" s="106"/>
      <c r="R107" s="106"/>
      <c r="S107" s="96"/>
      <c r="T107" s="109"/>
      <c r="U107" s="96"/>
      <c r="V107" s="107"/>
      <c r="W107" s="107"/>
      <c r="X107" s="106"/>
      <c r="Y107" s="129"/>
      <c r="Z107" s="125">
        <f>Y107*3.8</f>
        <v>0</v>
      </c>
      <c r="AA107" s="126" t="e">
        <f>1-Y107/Z107</f>
        <v>#DIV/0!</v>
      </c>
      <c r="AB107" s="127"/>
      <c r="AC107" s="127"/>
      <c r="AD107" s="127"/>
      <c r="AE107" s="94"/>
      <c r="AF107" s="94"/>
      <c r="AG107" s="94"/>
      <c r="AH107" s="94"/>
      <c r="AI107" s="94"/>
      <c r="AJ107" s="94"/>
      <c r="AK107" s="94"/>
      <c r="AL107" s="94"/>
      <c r="AM107" s="94"/>
    </row>
    <row r="108" s="4" customFormat="1" ht="144" customHeight="1" spans="1:39">
      <c r="A108" s="93">
        <f t="shared" si="1"/>
        <v>105</v>
      </c>
      <c r="B108" s="93"/>
      <c r="C108" s="95" t="str" cm="1">
        <f t="array" ref="C108">_xlfn.TEXTJOIN(CHAR(10),TRUE,IF(商品编码表!C$4:C$9993=B108,商品编码表!K$4:K$9993&amp;"-"&amp;商品编码表!J$4:J$9993&amp;"-"&amp;商品编码表!D$4:D$9993,""))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8" s="93"/>
      <c r="E108" s="96">
        <f>_xlfn.XLOOKUP(B108,商品编码表!C:C,商品编码表!H:H)</f>
        <v>0</v>
      </c>
      <c r="F108" s="96">
        <f>_xlfn.XLOOKUP(B108,商品编码表!C:C,商品编码表!I:I)</f>
        <v>0</v>
      </c>
      <c r="G108" s="96"/>
      <c r="H108" s="97"/>
      <c r="I108" s="96"/>
      <c r="J108" s="96">
        <f>IFERROR(_xlfn.XLOOKUP(B108,商品编码表!C:C,商品编码表!B:B),"")</f>
        <v>0</v>
      </c>
      <c r="K108" s="102"/>
      <c r="L108" s="96"/>
      <c r="M108" s="96"/>
      <c r="N108" s="94" t="e">
        <f>LEN(O108)-(LEN(_xlfn.TEXTJOIN(,,,_wpsfn.REGEXP(O108,"[一-龟]+"))))+1</f>
        <v>#N/A</v>
      </c>
      <c r="O108" s="96" t="str" cm="1">
        <f t="array" ref="O108">_xlfn.TEXTJOIN("/",,_xlfn.UNIQUE(_xlfn._xlws.FILTER(商品编码表!K:K,商品编码表!C:C=B108)))</f>
        <v/>
      </c>
      <c r="P108" s="96" t="str" cm="1">
        <f t="array" ref="P108">_xlfn.TEXTJOIN(";",,_xlfn.UNIQUE(_xlfn._xlws.FILTER(商品编码表!J:J,商品编码表!C:C=B108)))</f>
        <v/>
      </c>
      <c r="Q108" s="106"/>
      <c r="R108" s="106"/>
      <c r="S108" s="96"/>
      <c r="T108" s="109"/>
      <c r="U108" s="96"/>
      <c r="V108" s="107"/>
      <c r="W108" s="107"/>
      <c r="X108" s="106"/>
      <c r="Y108" s="129"/>
      <c r="Z108" s="125">
        <f>Y108*3.8</f>
        <v>0</v>
      </c>
      <c r="AA108" s="126" t="e">
        <f>1-Y108/Z108</f>
        <v>#DIV/0!</v>
      </c>
      <c r="AB108" s="127"/>
      <c r="AC108" s="127"/>
      <c r="AD108" s="127"/>
      <c r="AE108" s="94"/>
      <c r="AF108" s="94"/>
      <c r="AG108" s="94"/>
      <c r="AH108" s="94"/>
      <c r="AI108" s="94"/>
      <c r="AJ108" s="94"/>
      <c r="AK108" s="94"/>
      <c r="AL108" s="94"/>
      <c r="AM108" s="94"/>
    </row>
    <row r="109" s="4" customFormat="1" ht="144" customHeight="1" spans="1:39">
      <c r="A109" s="93">
        <f t="shared" si="1"/>
        <v>106</v>
      </c>
      <c r="B109" s="93"/>
      <c r="C109" s="95" t="str" cm="1">
        <f t="array" ref="C109">_xlfn.TEXTJOIN(CHAR(10),TRUE,IF(商品编码表!C$4:C$9993=B109,商品编码表!K$4:K$9993&amp;"-"&amp;商品编码表!J$4:J$9993&amp;"-"&amp;商品编码表!D$4:D$9993,""))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09" s="93"/>
      <c r="E109" s="96">
        <f>_xlfn.XLOOKUP(B109,商品编码表!C:C,商品编码表!H:H)</f>
        <v>0</v>
      </c>
      <c r="F109" s="96">
        <f>_xlfn.XLOOKUP(B109,商品编码表!C:C,商品编码表!I:I)</f>
        <v>0</v>
      </c>
      <c r="G109" s="96"/>
      <c r="H109" s="97"/>
      <c r="I109" s="96"/>
      <c r="J109" s="96">
        <f>IFERROR(_xlfn.XLOOKUP(B109,商品编码表!C:C,商品编码表!B:B),"")</f>
        <v>0</v>
      </c>
      <c r="K109" s="102"/>
      <c r="L109" s="96"/>
      <c r="M109" s="96"/>
      <c r="N109" s="94" t="e">
        <f>LEN(O109)-(LEN(_xlfn.TEXTJOIN(,,,_wpsfn.REGEXP(O109,"[一-龟]+"))))+1</f>
        <v>#N/A</v>
      </c>
      <c r="O109" s="96" t="str" cm="1">
        <f t="array" ref="O109">_xlfn.TEXTJOIN("/",,_xlfn.UNIQUE(_xlfn._xlws.FILTER(商品编码表!K:K,商品编码表!C:C=B109)))</f>
        <v/>
      </c>
      <c r="P109" s="96" t="str" cm="1">
        <f t="array" ref="P109">_xlfn.TEXTJOIN(";",,_xlfn.UNIQUE(_xlfn._xlws.FILTER(商品编码表!J:J,商品编码表!C:C=B109)))</f>
        <v/>
      </c>
      <c r="Q109" s="106"/>
      <c r="R109" s="106"/>
      <c r="S109" s="96"/>
      <c r="T109" s="109"/>
      <c r="U109" s="96"/>
      <c r="V109" s="107"/>
      <c r="W109" s="107"/>
      <c r="X109" s="106"/>
      <c r="Y109" s="129"/>
      <c r="Z109" s="125">
        <f>Y109*3.8</f>
        <v>0</v>
      </c>
      <c r="AA109" s="126" t="e">
        <f>1-Y109/Z109</f>
        <v>#DIV/0!</v>
      </c>
      <c r="AB109" s="127"/>
      <c r="AC109" s="127"/>
      <c r="AD109" s="127"/>
      <c r="AE109" s="94"/>
      <c r="AF109" s="94"/>
      <c r="AG109" s="94"/>
      <c r="AH109" s="94"/>
      <c r="AI109" s="94"/>
      <c r="AJ109" s="94"/>
      <c r="AK109" s="94"/>
      <c r="AL109" s="94"/>
      <c r="AM109" s="94"/>
    </row>
    <row r="110" s="4" customFormat="1" ht="144" customHeight="1" spans="1:39">
      <c r="A110" s="93">
        <f t="shared" si="1"/>
        <v>107</v>
      </c>
      <c r="B110" s="93"/>
      <c r="C110" s="95" t="str" cm="1">
        <f t="array" ref="C110">_xlfn.TEXTJOIN(CHAR(10),TRUE,IF(商品编码表!C$4:C$9993=B110,商品编码表!K$4:K$9993&amp;"-"&amp;商品编码表!J$4:J$9993&amp;"-"&amp;商品编码表!D$4:D$9993,""))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0" s="93"/>
      <c r="E110" s="96">
        <f>_xlfn.XLOOKUP(B110,商品编码表!C:C,商品编码表!H:H)</f>
        <v>0</v>
      </c>
      <c r="F110" s="96">
        <f>_xlfn.XLOOKUP(B110,商品编码表!C:C,商品编码表!I:I)</f>
        <v>0</v>
      </c>
      <c r="G110" s="96"/>
      <c r="H110" s="97"/>
      <c r="I110" s="96"/>
      <c r="J110" s="96">
        <f>IFERROR(_xlfn.XLOOKUP(B110,商品编码表!C:C,商品编码表!B:B),"")</f>
        <v>0</v>
      </c>
      <c r="K110" s="102"/>
      <c r="L110" s="96"/>
      <c r="M110" s="96"/>
      <c r="N110" s="94" t="e">
        <f>LEN(O110)-(LEN(_xlfn.TEXTJOIN(,,,_wpsfn.REGEXP(O110,"[一-龟]+"))))+1</f>
        <v>#N/A</v>
      </c>
      <c r="O110" s="96" t="str" cm="1">
        <f t="array" ref="O110">_xlfn.TEXTJOIN("/",,_xlfn.UNIQUE(_xlfn._xlws.FILTER(商品编码表!K:K,商品编码表!C:C=B110)))</f>
        <v/>
      </c>
      <c r="P110" s="96" t="str" cm="1">
        <f t="array" ref="P110">_xlfn.TEXTJOIN(";",,_xlfn.UNIQUE(_xlfn._xlws.FILTER(商品编码表!J:J,商品编码表!C:C=B110)))</f>
        <v/>
      </c>
      <c r="Q110" s="106"/>
      <c r="R110" s="106"/>
      <c r="S110" s="96"/>
      <c r="T110" s="109"/>
      <c r="U110" s="96"/>
      <c r="V110" s="107"/>
      <c r="W110" s="107"/>
      <c r="X110" s="106"/>
      <c r="Y110" s="129"/>
      <c r="Z110" s="125">
        <f>Y110*3.8</f>
        <v>0</v>
      </c>
      <c r="AA110" s="126" t="e">
        <f>1-Y110/Z110</f>
        <v>#DIV/0!</v>
      </c>
      <c r="AB110" s="127"/>
      <c r="AC110" s="127"/>
      <c r="AD110" s="127"/>
      <c r="AE110" s="94"/>
      <c r="AF110" s="94"/>
      <c r="AG110" s="94"/>
      <c r="AH110" s="94"/>
      <c r="AI110" s="94"/>
      <c r="AJ110" s="94"/>
      <c r="AK110" s="94"/>
      <c r="AL110" s="94"/>
      <c r="AM110" s="94"/>
    </row>
    <row r="111" s="4" customFormat="1" ht="144" customHeight="1" spans="1:39">
      <c r="A111" s="93">
        <f t="shared" si="1"/>
        <v>108</v>
      </c>
      <c r="B111" s="93"/>
      <c r="C111" s="95" t="str" cm="1">
        <f t="array" ref="C111">_xlfn.TEXTJOIN(CHAR(10),TRUE,IF(商品编码表!C$4:C$9993=B111,商品编码表!K$4:K$9993&amp;"-"&amp;商品编码表!J$4:J$9993&amp;"-"&amp;商品编码表!D$4:D$9993,""))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1" s="93"/>
      <c r="E111" s="96">
        <f>_xlfn.XLOOKUP(B111,商品编码表!C:C,商品编码表!H:H)</f>
        <v>0</v>
      </c>
      <c r="F111" s="96">
        <f>_xlfn.XLOOKUP(B111,商品编码表!C:C,商品编码表!I:I)</f>
        <v>0</v>
      </c>
      <c r="G111" s="96"/>
      <c r="H111" s="97"/>
      <c r="I111" s="96"/>
      <c r="J111" s="96">
        <f>IFERROR(_xlfn.XLOOKUP(B111,商品编码表!C:C,商品编码表!B:B),"")</f>
        <v>0</v>
      </c>
      <c r="K111" s="102"/>
      <c r="L111" s="96"/>
      <c r="M111" s="96"/>
      <c r="N111" s="94" t="e">
        <f>LEN(O111)-(LEN(_xlfn.TEXTJOIN(,,,_wpsfn.REGEXP(O111,"[一-龟]+"))))+1</f>
        <v>#N/A</v>
      </c>
      <c r="O111" s="96" t="str" cm="1">
        <f t="array" ref="O111">_xlfn.TEXTJOIN("/",,_xlfn.UNIQUE(_xlfn._xlws.FILTER(商品编码表!K:K,商品编码表!C:C=B111)))</f>
        <v/>
      </c>
      <c r="P111" s="96" t="str" cm="1">
        <f t="array" ref="P111">_xlfn.TEXTJOIN(";",,_xlfn.UNIQUE(_xlfn._xlws.FILTER(商品编码表!J:J,商品编码表!C:C=B111)))</f>
        <v/>
      </c>
      <c r="Q111" s="106"/>
      <c r="R111" s="106"/>
      <c r="S111" s="96"/>
      <c r="T111" s="109"/>
      <c r="U111" s="96"/>
      <c r="V111" s="107"/>
      <c r="W111" s="107"/>
      <c r="X111" s="106"/>
      <c r="Y111" s="129"/>
      <c r="Z111" s="125">
        <f>Y111*3.8</f>
        <v>0</v>
      </c>
      <c r="AA111" s="126" t="e">
        <f>1-Y111/Z111</f>
        <v>#DIV/0!</v>
      </c>
      <c r="AB111" s="127"/>
      <c r="AC111" s="127"/>
      <c r="AD111" s="127"/>
      <c r="AE111" s="94"/>
      <c r="AF111" s="94"/>
      <c r="AG111" s="94"/>
      <c r="AH111" s="94"/>
      <c r="AI111" s="94"/>
      <c r="AJ111" s="94"/>
      <c r="AK111" s="94"/>
      <c r="AL111" s="94"/>
      <c r="AM111" s="94"/>
    </row>
    <row r="112" s="4" customFormat="1" ht="144" customHeight="1" spans="1:39">
      <c r="A112" s="93">
        <f t="shared" si="1"/>
        <v>109</v>
      </c>
      <c r="B112" s="93"/>
      <c r="C112" s="95" t="str" cm="1">
        <f t="array" ref="C112">_xlfn.TEXTJOIN(CHAR(10),TRUE,IF(商品编码表!C$4:C$9993=B112,商品编码表!K$4:K$9993&amp;"-"&amp;商品编码表!J$4:J$9993&amp;"-"&amp;商品编码表!D$4:D$9993,""))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2" s="93"/>
      <c r="E112" s="96">
        <f>_xlfn.XLOOKUP(B112,商品编码表!C:C,商品编码表!H:H)</f>
        <v>0</v>
      </c>
      <c r="F112" s="96">
        <f>_xlfn.XLOOKUP(B112,商品编码表!C:C,商品编码表!I:I)</f>
        <v>0</v>
      </c>
      <c r="G112" s="96"/>
      <c r="H112" s="97"/>
      <c r="I112" s="96"/>
      <c r="J112" s="96">
        <f>IFERROR(_xlfn.XLOOKUP(B112,商品编码表!C:C,商品编码表!B:B),"")</f>
        <v>0</v>
      </c>
      <c r="K112" s="102"/>
      <c r="L112" s="96"/>
      <c r="M112" s="96"/>
      <c r="N112" s="94" t="e">
        <f>LEN(O112)-(LEN(_xlfn.TEXTJOIN(,,,_wpsfn.REGEXP(O112,"[一-龟]+"))))+1</f>
        <v>#N/A</v>
      </c>
      <c r="O112" s="96" t="str" cm="1">
        <f t="array" ref="O112">_xlfn.TEXTJOIN("/",,_xlfn.UNIQUE(_xlfn._xlws.FILTER(商品编码表!K:K,商品编码表!C:C=B112)))</f>
        <v/>
      </c>
      <c r="P112" s="96" t="str" cm="1">
        <f t="array" ref="P112">_xlfn.TEXTJOIN(";",,_xlfn.UNIQUE(_xlfn._xlws.FILTER(商品编码表!J:J,商品编码表!C:C=B112)))</f>
        <v/>
      </c>
      <c r="Q112" s="106"/>
      <c r="R112" s="106"/>
      <c r="S112" s="96"/>
      <c r="T112" s="109"/>
      <c r="U112" s="96"/>
      <c r="V112" s="107"/>
      <c r="W112" s="107"/>
      <c r="X112" s="106"/>
      <c r="Y112" s="129"/>
      <c r="Z112" s="125">
        <f>Y112*3.8</f>
        <v>0</v>
      </c>
      <c r="AA112" s="126" t="e">
        <f>1-Y112/Z112</f>
        <v>#DIV/0!</v>
      </c>
      <c r="AB112" s="127"/>
      <c r="AC112" s="127"/>
      <c r="AD112" s="127"/>
      <c r="AE112" s="94"/>
      <c r="AF112" s="94"/>
      <c r="AG112" s="94"/>
      <c r="AH112" s="94"/>
      <c r="AI112" s="94"/>
      <c r="AJ112" s="94"/>
      <c r="AK112" s="94"/>
      <c r="AL112" s="94"/>
      <c r="AM112" s="94"/>
    </row>
    <row r="113" s="4" customFormat="1" ht="144" customHeight="1" spans="1:39">
      <c r="A113" s="93">
        <f t="shared" si="1"/>
        <v>110</v>
      </c>
      <c r="B113" s="93"/>
      <c r="C113" s="95" t="str" cm="1">
        <f t="array" ref="C113">_xlfn.TEXTJOIN(CHAR(10),TRUE,IF(商品编码表!C$4:C$9993=B113,商品编码表!K$4:K$9993&amp;"-"&amp;商品编码表!J$4:J$9993&amp;"-"&amp;商品编码表!D$4:D$9993,""))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3" s="93"/>
      <c r="E113" s="96">
        <f>_xlfn.XLOOKUP(B113,商品编码表!C:C,商品编码表!H:H)</f>
        <v>0</v>
      </c>
      <c r="F113" s="96">
        <f>_xlfn.XLOOKUP(B113,商品编码表!C:C,商品编码表!I:I)</f>
        <v>0</v>
      </c>
      <c r="G113" s="96"/>
      <c r="H113" s="97"/>
      <c r="I113" s="96"/>
      <c r="J113" s="96">
        <f>IFERROR(_xlfn.XLOOKUP(B113,商品编码表!C:C,商品编码表!B:B),"")</f>
        <v>0</v>
      </c>
      <c r="K113" s="102"/>
      <c r="L113" s="96"/>
      <c r="M113" s="96"/>
      <c r="N113" s="94" t="e">
        <f>LEN(O113)-(LEN(_xlfn.TEXTJOIN(,,,_wpsfn.REGEXP(O113,"[一-龟]+"))))+1</f>
        <v>#N/A</v>
      </c>
      <c r="O113" s="96" t="str" cm="1">
        <f t="array" ref="O113">_xlfn.TEXTJOIN("/",,_xlfn.UNIQUE(_xlfn._xlws.FILTER(商品编码表!K:K,商品编码表!C:C=B113)))</f>
        <v/>
      </c>
      <c r="P113" s="96" t="str" cm="1">
        <f t="array" ref="P113">_xlfn.TEXTJOIN(";",,_xlfn.UNIQUE(_xlfn._xlws.FILTER(商品编码表!J:J,商品编码表!C:C=B113)))</f>
        <v/>
      </c>
      <c r="Q113" s="106"/>
      <c r="R113" s="106"/>
      <c r="S113" s="96"/>
      <c r="T113" s="109"/>
      <c r="U113" s="96"/>
      <c r="V113" s="107"/>
      <c r="W113" s="107"/>
      <c r="X113" s="106"/>
      <c r="Y113" s="129"/>
      <c r="Z113" s="125">
        <f>Y113*3.8</f>
        <v>0</v>
      </c>
      <c r="AA113" s="126" t="e">
        <f>1-Y113/Z113</f>
        <v>#DIV/0!</v>
      </c>
      <c r="AB113" s="127"/>
      <c r="AC113" s="127"/>
      <c r="AD113" s="127"/>
      <c r="AE113" s="94"/>
      <c r="AF113" s="94"/>
      <c r="AG113" s="94"/>
      <c r="AH113" s="94"/>
      <c r="AI113" s="94"/>
      <c r="AJ113" s="94"/>
      <c r="AK113" s="94"/>
      <c r="AL113" s="94"/>
      <c r="AM113" s="94"/>
    </row>
    <row r="114" s="4" customFormat="1" ht="144" customHeight="1" spans="1:39">
      <c r="A114" s="93">
        <f t="shared" si="1"/>
        <v>111</v>
      </c>
      <c r="B114" s="93"/>
      <c r="C114" s="95" t="str" cm="1">
        <f t="array" ref="C114">_xlfn.TEXTJOIN(CHAR(10),TRUE,IF(商品编码表!C$4:C$9993=B114,商品编码表!K$4:K$9993&amp;"-"&amp;商品编码表!J$4:J$9993&amp;"-"&amp;商品编码表!D$4:D$9993,""))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4" s="93"/>
      <c r="E114" s="96">
        <f>_xlfn.XLOOKUP(B114,商品编码表!C:C,商品编码表!H:H)</f>
        <v>0</v>
      </c>
      <c r="F114" s="96">
        <f>_xlfn.XLOOKUP(B114,商品编码表!C:C,商品编码表!I:I)</f>
        <v>0</v>
      </c>
      <c r="G114" s="96"/>
      <c r="H114" s="97"/>
      <c r="I114" s="96"/>
      <c r="J114" s="96">
        <f>IFERROR(_xlfn.XLOOKUP(B114,商品编码表!C:C,商品编码表!B:B),"")</f>
        <v>0</v>
      </c>
      <c r="K114" s="102"/>
      <c r="L114" s="96"/>
      <c r="M114" s="96"/>
      <c r="N114" s="94" t="e">
        <f>LEN(O114)-(LEN(_xlfn.TEXTJOIN(,,,_wpsfn.REGEXP(O114,"[一-龟]+"))))+1</f>
        <v>#N/A</v>
      </c>
      <c r="O114" s="96" t="str" cm="1">
        <f t="array" ref="O114">_xlfn.TEXTJOIN("/",,_xlfn.UNIQUE(_xlfn._xlws.FILTER(商品编码表!K:K,商品编码表!C:C=B114)))</f>
        <v/>
      </c>
      <c r="P114" s="96" t="str" cm="1">
        <f t="array" ref="P114">_xlfn.TEXTJOIN(";",,_xlfn.UNIQUE(_xlfn._xlws.FILTER(商品编码表!J:J,商品编码表!C:C=B114)))</f>
        <v/>
      </c>
      <c r="Q114" s="106"/>
      <c r="R114" s="106"/>
      <c r="S114" s="96"/>
      <c r="T114" s="109"/>
      <c r="U114" s="96"/>
      <c r="V114" s="107"/>
      <c r="W114" s="107"/>
      <c r="X114" s="106"/>
      <c r="Y114" s="129"/>
      <c r="Z114" s="125">
        <f>Y114*3.8</f>
        <v>0</v>
      </c>
      <c r="AA114" s="126" t="e">
        <f>1-Y114/Z114</f>
        <v>#DIV/0!</v>
      </c>
      <c r="AB114" s="127"/>
      <c r="AC114" s="127"/>
      <c r="AD114" s="127"/>
      <c r="AE114" s="94"/>
      <c r="AF114" s="94"/>
      <c r="AG114" s="94"/>
      <c r="AH114" s="94"/>
      <c r="AI114" s="94"/>
      <c r="AJ114" s="94"/>
      <c r="AK114" s="94"/>
      <c r="AL114" s="94"/>
      <c r="AM114" s="94"/>
    </row>
    <row r="115" s="4" customFormat="1" ht="144" customHeight="1" spans="1:39">
      <c r="A115" s="93">
        <f t="shared" si="1"/>
        <v>112</v>
      </c>
      <c r="B115" s="93"/>
      <c r="C115" s="95" t="str" cm="1">
        <f t="array" ref="C115">_xlfn.TEXTJOIN(CHAR(10),TRUE,IF(商品编码表!C$4:C$9993=B115,商品编码表!K$4:K$9993&amp;"-"&amp;商品编码表!J$4:J$9993&amp;"-"&amp;商品编码表!D$4:D$9993,""))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5" s="93"/>
      <c r="E115" s="96">
        <f>_xlfn.XLOOKUP(B115,商品编码表!C:C,商品编码表!H:H)</f>
        <v>0</v>
      </c>
      <c r="F115" s="96">
        <f>_xlfn.XLOOKUP(B115,商品编码表!C:C,商品编码表!I:I)</f>
        <v>0</v>
      </c>
      <c r="G115" s="96"/>
      <c r="H115" s="97"/>
      <c r="I115" s="96"/>
      <c r="J115" s="96">
        <f>IFERROR(_xlfn.XLOOKUP(B115,商品编码表!C:C,商品编码表!B:B),"")</f>
        <v>0</v>
      </c>
      <c r="K115" s="102"/>
      <c r="L115" s="96"/>
      <c r="M115" s="96"/>
      <c r="N115" s="94" t="e">
        <f>LEN(O115)-(LEN(_xlfn.TEXTJOIN(,,,_wpsfn.REGEXP(O115,"[一-龟]+"))))+1</f>
        <v>#N/A</v>
      </c>
      <c r="O115" s="96" t="str" cm="1">
        <f t="array" ref="O115">_xlfn.TEXTJOIN("/",,_xlfn.UNIQUE(_xlfn._xlws.FILTER(商品编码表!K:K,商品编码表!C:C=B115)))</f>
        <v/>
      </c>
      <c r="P115" s="96" t="str" cm="1">
        <f t="array" ref="P115">_xlfn.TEXTJOIN(";",,_xlfn.UNIQUE(_xlfn._xlws.FILTER(商品编码表!J:J,商品编码表!C:C=B115)))</f>
        <v/>
      </c>
      <c r="Q115" s="106"/>
      <c r="R115" s="106"/>
      <c r="S115" s="96"/>
      <c r="T115" s="109"/>
      <c r="U115" s="96"/>
      <c r="V115" s="107"/>
      <c r="W115" s="107"/>
      <c r="X115" s="106"/>
      <c r="Y115" s="129"/>
      <c r="Z115" s="125">
        <f>Y115*3.8</f>
        <v>0</v>
      </c>
      <c r="AA115" s="126" t="e">
        <f>1-Y115/Z115</f>
        <v>#DIV/0!</v>
      </c>
      <c r="AB115" s="127"/>
      <c r="AC115" s="127"/>
      <c r="AD115" s="127"/>
      <c r="AE115" s="94"/>
      <c r="AF115" s="94"/>
      <c r="AG115" s="94"/>
      <c r="AH115" s="94"/>
      <c r="AI115" s="94"/>
      <c r="AJ115" s="94"/>
      <c r="AK115" s="94"/>
      <c r="AL115" s="94"/>
      <c r="AM115" s="94"/>
    </row>
    <row r="116" s="4" customFormat="1" ht="144" customHeight="1" spans="1:39">
      <c r="A116" s="93">
        <f t="shared" si="1"/>
        <v>113</v>
      </c>
      <c r="B116" s="93"/>
      <c r="C116" s="95" t="str" cm="1">
        <f t="array" ref="C116">_xlfn.TEXTJOIN(CHAR(10),TRUE,IF(商品编码表!C$4:C$9993=B116,商品编码表!K$4:K$9993&amp;"-"&amp;商品编码表!J$4:J$9993&amp;"-"&amp;商品编码表!D$4:D$9993,""))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6" s="93"/>
      <c r="E116" s="96">
        <f>_xlfn.XLOOKUP(B116,商品编码表!C:C,商品编码表!H:H)</f>
        <v>0</v>
      </c>
      <c r="F116" s="96">
        <f>_xlfn.XLOOKUP(B116,商品编码表!C:C,商品编码表!I:I)</f>
        <v>0</v>
      </c>
      <c r="G116" s="96"/>
      <c r="H116" s="97"/>
      <c r="I116" s="96"/>
      <c r="J116" s="96">
        <f>IFERROR(_xlfn.XLOOKUP(B116,商品编码表!C:C,商品编码表!B:B),"")</f>
        <v>0</v>
      </c>
      <c r="K116" s="102"/>
      <c r="L116" s="96"/>
      <c r="M116" s="96"/>
      <c r="N116" s="94" t="e">
        <f>LEN(O116)-(LEN(_xlfn.TEXTJOIN(,,,_wpsfn.REGEXP(O116,"[一-龟]+"))))+1</f>
        <v>#N/A</v>
      </c>
      <c r="O116" s="96" t="str" cm="1">
        <f t="array" ref="O116">_xlfn.TEXTJOIN("/",,_xlfn.UNIQUE(_xlfn._xlws.FILTER(商品编码表!K:K,商品编码表!C:C=B116)))</f>
        <v/>
      </c>
      <c r="P116" s="96" t="str" cm="1">
        <f t="array" ref="P116">_xlfn.TEXTJOIN(";",,_xlfn.UNIQUE(_xlfn._xlws.FILTER(商品编码表!J:J,商品编码表!C:C=B116)))</f>
        <v/>
      </c>
      <c r="Q116" s="106"/>
      <c r="R116" s="106"/>
      <c r="S116" s="96"/>
      <c r="T116" s="109"/>
      <c r="U116" s="96"/>
      <c r="V116" s="107"/>
      <c r="W116" s="107"/>
      <c r="X116" s="106"/>
      <c r="Y116" s="129"/>
      <c r="Z116" s="125">
        <f>Y116*3.8</f>
        <v>0</v>
      </c>
      <c r="AA116" s="126" t="e">
        <f>1-Y116/Z116</f>
        <v>#DIV/0!</v>
      </c>
      <c r="AB116" s="127"/>
      <c r="AC116" s="127"/>
      <c r="AD116" s="127"/>
      <c r="AE116" s="94"/>
      <c r="AF116" s="94"/>
      <c r="AG116" s="94"/>
      <c r="AH116" s="94"/>
      <c r="AI116" s="94"/>
      <c r="AJ116" s="94"/>
      <c r="AK116" s="94"/>
      <c r="AL116" s="94"/>
      <c r="AM116" s="94"/>
    </row>
    <row r="117" s="4" customFormat="1" ht="144" customHeight="1" spans="1:39">
      <c r="A117" s="93">
        <f t="shared" si="1"/>
        <v>114</v>
      </c>
      <c r="B117" s="93"/>
      <c r="C117" s="95" t="str" cm="1">
        <f t="array" ref="C117">_xlfn.TEXTJOIN(CHAR(10),TRUE,IF(商品编码表!C$4:C$9993=B117,商品编码表!K$4:K$9993&amp;"-"&amp;商品编码表!J$4:J$9993&amp;"-"&amp;商品编码表!D$4:D$9993,""))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7" s="93"/>
      <c r="E117" s="96">
        <f>_xlfn.XLOOKUP(B117,商品编码表!C:C,商品编码表!H:H)</f>
        <v>0</v>
      </c>
      <c r="F117" s="96">
        <f>_xlfn.XLOOKUP(B117,商品编码表!C:C,商品编码表!I:I)</f>
        <v>0</v>
      </c>
      <c r="G117" s="96"/>
      <c r="H117" s="97"/>
      <c r="I117" s="96"/>
      <c r="J117" s="96">
        <f>IFERROR(_xlfn.XLOOKUP(B117,商品编码表!C:C,商品编码表!B:B),"")</f>
        <v>0</v>
      </c>
      <c r="K117" s="102"/>
      <c r="L117" s="96"/>
      <c r="M117" s="96"/>
      <c r="N117" s="94" t="e">
        <f>LEN(O117)-(LEN(_xlfn.TEXTJOIN(,,,_wpsfn.REGEXP(O117,"[一-龟]+"))))+1</f>
        <v>#N/A</v>
      </c>
      <c r="O117" s="96" t="str" cm="1">
        <f t="array" ref="O117">_xlfn.TEXTJOIN("/",,_xlfn.UNIQUE(_xlfn._xlws.FILTER(商品编码表!K:K,商品编码表!C:C=B117)))</f>
        <v/>
      </c>
      <c r="P117" s="96" t="str" cm="1">
        <f t="array" ref="P117">_xlfn.TEXTJOIN(";",,_xlfn.UNIQUE(_xlfn._xlws.FILTER(商品编码表!J:J,商品编码表!C:C=B117)))</f>
        <v/>
      </c>
      <c r="Q117" s="106"/>
      <c r="R117" s="106"/>
      <c r="S117" s="96"/>
      <c r="T117" s="109"/>
      <c r="U117" s="96"/>
      <c r="V117" s="107"/>
      <c r="W117" s="107"/>
      <c r="X117" s="106"/>
      <c r="Y117" s="129"/>
      <c r="Z117" s="125">
        <f>Y117*3.8</f>
        <v>0</v>
      </c>
      <c r="AA117" s="126" t="e">
        <f>1-Y117/Z117</f>
        <v>#DIV/0!</v>
      </c>
      <c r="AB117" s="127"/>
      <c r="AC117" s="127"/>
      <c r="AD117" s="127"/>
      <c r="AE117" s="94"/>
      <c r="AF117" s="94"/>
      <c r="AG117" s="94"/>
      <c r="AH117" s="94"/>
      <c r="AI117" s="94"/>
      <c r="AJ117" s="94"/>
      <c r="AK117" s="94"/>
      <c r="AL117" s="94"/>
      <c r="AM117" s="94"/>
    </row>
    <row r="118" s="4" customFormat="1" ht="144" customHeight="1" spans="1:39">
      <c r="A118" s="93">
        <f t="shared" si="1"/>
        <v>115</v>
      </c>
      <c r="B118" s="93"/>
      <c r="C118" s="95" t="str" cm="1">
        <f t="array" ref="C118">_xlfn.TEXTJOIN(CHAR(10),TRUE,IF(商品编码表!C$4:C$9993=B118,商品编码表!K$4:K$9993&amp;"-"&amp;商品编码表!J$4:J$9993&amp;"-"&amp;商品编码表!D$4:D$9993,""))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8" s="93"/>
      <c r="E118" s="96">
        <f>_xlfn.XLOOKUP(B118,商品编码表!C:C,商品编码表!H:H)</f>
        <v>0</v>
      </c>
      <c r="F118" s="96">
        <f>_xlfn.XLOOKUP(B118,商品编码表!C:C,商品编码表!I:I)</f>
        <v>0</v>
      </c>
      <c r="G118" s="96"/>
      <c r="H118" s="97"/>
      <c r="I118" s="96"/>
      <c r="J118" s="96">
        <f>IFERROR(_xlfn.XLOOKUP(B118,商品编码表!C:C,商品编码表!B:B),"")</f>
        <v>0</v>
      </c>
      <c r="K118" s="102"/>
      <c r="L118" s="96"/>
      <c r="M118" s="96"/>
      <c r="N118" s="94" t="e">
        <f>LEN(O118)-(LEN(_xlfn.TEXTJOIN(,,,_wpsfn.REGEXP(O118,"[一-龟]+"))))+1</f>
        <v>#N/A</v>
      </c>
      <c r="O118" s="96" t="str" cm="1">
        <f t="array" ref="O118">_xlfn.TEXTJOIN("/",,_xlfn.UNIQUE(_xlfn._xlws.FILTER(商品编码表!K:K,商品编码表!C:C=B118)))</f>
        <v/>
      </c>
      <c r="P118" s="96" t="str" cm="1">
        <f t="array" ref="P118">_xlfn.TEXTJOIN(";",,_xlfn.UNIQUE(_xlfn._xlws.FILTER(商品编码表!J:J,商品编码表!C:C=B118)))</f>
        <v/>
      </c>
      <c r="Q118" s="106"/>
      <c r="R118" s="106"/>
      <c r="S118" s="96"/>
      <c r="T118" s="109"/>
      <c r="U118" s="96"/>
      <c r="V118" s="107"/>
      <c r="W118" s="107"/>
      <c r="X118" s="106"/>
      <c r="Y118" s="129"/>
      <c r="Z118" s="125">
        <f>Y118*3.8</f>
        <v>0</v>
      </c>
      <c r="AA118" s="126" t="e">
        <f>1-Y118/Z118</f>
        <v>#DIV/0!</v>
      </c>
      <c r="AB118" s="127"/>
      <c r="AC118" s="127"/>
      <c r="AD118" s="127"/>
      <c r="AE118" s="94"/>
      <c r="AF118" s="94"/>
      <c r="AG118" s="94"/>
      <c r="AH118" s="94"/>
      <c r="AI118" s="94"/>
      <c r="AJ118" s="94"/>
      <c r="AK118" s="94"/>
      <c r="AL118" s="94"/>
      <c r="AM118" s="94"/>
    </row>
    <row r="119" s="4" customFormat="1" ht="144" customHeight="1" spans="1:39">
      <c r="A119" s="93">
        <f t="shared" si="1"/>
        <v>116</v>
      </c>
      <c r="B119" s="93"/>
      <c r="C119" s="95" t="str" cm="1">
        <f t="array" ref="C119">_xlfn.TEXTJOIN(CHAR(10),TRUE,IF(商品编码表!C$4:C$9993=B119,商品编码表!K$4:K$9993&amp;"-"&amp;商品编码表!J$4:J$9993&amp;"-"&amp;商品编码表!D$4:D$9993,""))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19" s="93"/>
      <c r="E119" s="96">
        <f>_xlfn.XLOOKUP(B119,商品编码表!C:C,商品编码表!H:H)</f>
        <v>0</v>
      </c>
      <c r="F119" s="96">
        <f>_xlfn.XLOOKUP(B119,商品编码表!C:C,商品编码表!I:I)</f>
        <v>0</v>
      </c>
      <c r="G119" s="96"/>
      <c r="H119" s="97"/>
      <c r="I119" s="96"/>
      <c r="J119" s="96">
        <f>IFERROR(_xlfn.XLOOKUP(B119,商品编码表!C:C,商品编码表!B:B),"")</f>
        <v>0</v>
      </c>
      <c r="K119" s="102"/>
      <c r="L119" s="96"/>
      <c r="M119" s="96"/>
      <c r="N119" s="94" t="e">
        <f>LEN(O119)-(LEN(_xlfn.TEXTJOIN(,,,_wpsfn.REGEXP(O119,"[一-龟]+"))))+1</f>
        <v>#N/A</v>
      </c>
      <c r="O119" s="96" t="str" cm="1">
        <f t="array" ref="O119">_xlfn.TEXTJOIN("/",,_xlfn.UNIQUE(_xlfn._xlws.FILTER(商品编码表!K:K,商品编码表!C:C=B119)))</f>
        <v/>
      </c>
      <c r="P119" s="96" t="str" cm="1">
        <f t="array" ref="P119">_xlfn.TEXTJOIN(";",,_xlfn.UNIQUE(_xlfn._xlws.FILTER(商品编码表!J:J,商品编码表!C:C=B119)))</f>
        <v/>
      </c>
      <c r="Q119" s="106"/>
      <c r="R119" s="106"/>
      <c r="S119" s="96"/>
      <c r="T119" s="109"/>
      <c r="U119" s="96"/>
      <c r="V119" s="107"/>
      <c r="W119" s="107"/>
      <c r="X119" s="106"/>
      <c r="Y119" s="129"/>
      <c r="Z119" s="125">
        <f>Y119*3.8</f>
        <v>0</v>
      </c>
      <c r="AA119" s="126" t="e">
        <f>1-Y119/Z119</f>
        <v>#DIV/0!</v>
      </c>
      <c r="AB119" s="127"/>
      <c r="AC119" s="127"/>
      <c r="AD119" s="127"/>
      <c r="AE119" s="94"/>
      <c r="AF119" s="94"/>
      <c r="AG119" s="94"/>
      <c r="AH119" s="94"/>
      <c r="AI119" s="94"/>
      <c r="AJ119" s="94"/>
      <c r="AK119" s="94"/>
      <c r="AL119" s="94"/>
      <c r="AM119" s="94"/>
    </row>
    <row r="120" s="4" customFormat="1" ht="144" customHeight="1" spans="1:39">
      <c r="A120" s="93">
        <f t="shared" si="1"/>
        <v>117</v>
      </c>
      <c r="B120" s="93"/>
      <c r="C120" s="95" t="str" cm="1">
        <f t="array" ref="C120">_xlfn.TEXTJOIN(CHAR(10),TRUE,IF(商品编码表!C$4:C$9993=B120,商品编码表!K$4:K$9993&amp;"-"&amp;商品编码表!J$4:J$9993&amp;"-"&amp;商品编码表!D$4:D$9993,""))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0" s="93"/>
      <c r="E120" s="96">
        <f>_xlfn.XLOOKUP(B120,商品编码表!C:C,商品编码表!H:H)</f>
        <v>0</v>
      </c>
      <c r="F120" s="96">
        <f>_xlfn.XLOOKUP(B120,商品编码表!C:C,商品编码表!I:I)</f>
        <v>0</v>
      </c>
      <c r="G120" s="96"/>
      <c r="H120" s="97"/>
      <c r="I120" s="96"/>
      <c r="J120" s="96">
        <f>IFERROR(_xlfn.XLOOKUP(B120,商品编码表!C:C,商品编码表!B:B),"")</f>
        <v>0</v>
      </c>
      <c r="K120" s="102"/>
      <c r="L120" s="96"/>
      <c r="M120" s="96"/>
      <c r="N120" s="94" t="e">
        <f>LEN(O120)-(LEN(_xlfn.TEXTJOIN(,,,_wpsfn.REGEXP(O120,"[一-龟]+"))))+1</f>
        <v>#N/A</v>
      </c>
      <c r="O120" s="96" t="str" cm="1">
        <f t="array" ref="O120">_xlfn.TEXTJOIN("/",,_xlfn.UNIQUE(_xlfn._xlws.FILTER(商品编码表!K:K,商品编码表!C:C=B120)))</f>
        <v/>
      </c>
      <c r="P120" s="96" t="str" cm="1">
        <f t="array" ref="P120">_xlfn.TEXTJOIN(";",,_xlfn.UNIQUE(_xlfn._xlws.FILTER(商品编码表!J:J,商品编码表!C:C=B120)))</f>
        <v/>
      </c>
      <c r="Q120" s="106"/>
      <c r="R120" s="106"/>
      <c r="S120" s="96"/>
      <c r="T120" s="109"/>
      <c r="U120" s="96"/>
      <c r="V120" s="107"/>
      <c r="W120" s="107"/>
      <c r="X120" s="106"/>
      <c r="Y120" s="129"/>
      <c r="Z120" s="125">
        <f>Y120*3.8</f>
        <v>0</v>
      </c>
      <c r="AA120" s="126" t="e">
        <f>1-Y120/Z120</f>
        <v>#DIV/0!</v>
      </c>
      <c r="AB120" s="127"/>
      <c r="AC120" s="127"/>
      <c r="AD120" s="127"/>
      <c r="AE120" s="94"/>
      <c r="AF120" s="94"/>
      <c r="AG120" s="94"/>
      <c r="AH120" s="94"/>
      <c r="AI120" s="94"/>
      <c r="AJ120" s="94"/>
      <c r="AK120" s="94"/>
      <c r="AL120" s="94"/>
      <c r="AM120" s="94"/>
    </row>
    <row r="121" s="4" customFormat="1" ht="144" customHeight="1" spans="1:39">
      <c r="A121" s="93">
        <f t="shared" si="1"/>
        <v>118</v>
      </c>
      <c r="B121" s="93"/>
      <c r="C121" s="95" t="str" cm="1">
        <f t="array" ref="C121">_xlfn.TEXTJOIN(CHAR(10),TRUE,IF(商品编码表!C$4:C$9993=B121,商品编码表!K$4:K$9993&amp;"-"&amp;商品编码表!J$4:J$9993&amp;"-"&amp;商品编码表!D$4:D$9993,""))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1" s="93"/>
      <c r="E121" s="96">
        <f>_xlfn.XLOOKUP(B121,商品编码表!C:C,商品编码表!H:H)</f>
        <v>0</v>
      </c>
      <c r="F121" s="96">
        <f>_xlfn.XLOOKUP(B121,商品编码表!C:C,商品编码表!I:I)</f>
        <v>0</v>
      </c>
      <c r="G121" s="96"/>
      <c r="H121" s="97"/>
      <c r="I121" s="96"/>
      <c r="J121" s="96">
        <f>IFERROR(_xlfn.XLOOKUP(B121,商品编码表!C:C,商品编码表!B:B),"")</f>
        <v>0</v>
      </c>
      <c r="K121" s="102"/>
      <c r="L121" s="96"/>
      <c r="M121" s="96"/>
      <c r="N121" s="94" t="e">
        <f>LEN(O121)-(LEN(_xlfn.TEXTJOIN(,,,_wpsfn.REGEXP(O121,"[一-龟]+"))))+1</f>
        <v>#N/A</v>
      </c>
      <c r="O121" s="96" t="str" cm="1">
        <f t="array" ref="O121">_xlfn.TEXTJOIN("/",,_xlfn.UNIQUE(_xlfn._xlws.FILTER(商品编码表!K:K,商品编码表!C:C=B121)))</f>
        <v/>
      </c>
      <c r="P121" s="96" t="str" cm="1">
        <f t="array" ref="P121">_xlfn.TEXTJOIN(";",,_xlfn.UNIQUE(_xlfn._xlws.FILTER(商品编码表!J:J,商品编码表!C:C=B121)))</f>
        <v/>
      </c>
      <c r="Q121" s="106"/>
      <c r="R121" s="106"/>
      <c r="S121" s="96"/>
      <c r="T121" s="109"/>
      <c r="U121" s="96"/>
      <c r="V121" s="107"/>
      <c r="W121" s="107"/>
      <c r="X121" s="106"/>
      <c r="Y121" s="129"/>
      <c r="Z121" s="125">
        <f>Y121*3.8</f>
        <v>0</v>
      </c>
      <c r="AA121" s="126" t="e">
        <f>1-Y121/Z121</f>
        <v>#DIV/0!</v>
      </c>
      <c r="AB121" s="127"/>
      <c r="AC121" s="127"/>
      <c r="AD121" s="127"/>
      <c r="AE121" s="94"/>
      <c r="AF121" s="94"/>
      <c r="AG121" s="94"/>
      <c r="AH121" s="94"/>
      <c r="AI121" s="94"/>
      <c r="AJ121" s="94"/>
      <c r="AK121" s="94"/>
      <c r="AL121" s="94"/>
      <c r="AM121" s="94"/>
    </row>
    <row r="122" s="4" customFormat="1" ht="144" customHeight="1" spans="1:39">
      <c r="A122" s="93">
        <f t="shared" si="1"/>
        <v>119</v>
      </c>
      <c r="B122" s="93"/>
      <c r="C122" s="95" t="str" cm="1">
        <f t="array" ref="C122">_xlfn.TEXTJOIN(CHAR(10),TRUE,IF(商品编码表!C$4:C$9993=B122,商品编码表!K$4:K$9993&amp;"-"&amp;商品编码表!J$4:J$9993&amp;"-"&amp;商品编码表!D$4:D$9993,""))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2" s="93"/>
      <c r="E122" s="96">
        <f>_xlfn.XLOOKUP(B122,商品编码表!C:C,商品编码表!H:H)</f>
        <v>0</v>
      </c>
      <c r="F122" s="96">
        <f>_xlfn.XLOOKUP(B122,商品编码表!C:C,商品编码表!I:I)</f>
        <v>0</v>
      </c>
      <c r="G122" s="96"/>
      <c r="H122" s="97"/>
      <c r="I122" s="96"/>
      <c r="J122" s="96">
        <f>IFERROR(_xlfn.XLOOKUP(B122,商品编码表!C:C,商品编码表!B:B),"")</f>
        <v>0</v>
      </c>
      <c r="K122" s="102"/>
      <c r="L122" s="96"/>
      <c r="M122" s="96"/>
      <c r="N122" s="94" t="e">
        <f>LEN(O122)-(LEN(_xlfn.TEXTJOIN(,,,_wpsfn.REGEXP(O122,"[一-龟]+"))))+1</f>
        <v>#N/A</v>
      </c>
      <c r="O122" s="96" t="str" cm="1">
        <f t="array" ref="O122">_xlfn.TEXTJOIN("/",,_xlfn.UNIQUE(_xlfn._xlws.FILTER(商品编码表!K:K,商品编码表!C:C=B122)))</f>
        <v/>
      </c>
      <c r="P122" s="96" t="str" cm="1">
        <f t="array" ref="P122">_xlfn.TEXTJOIN(";",,_xlfn.UNIQUE(_xlfn._xlws.FILTER(商品编码表!J:J,商品编码表!C:C=B122)))</f>
        <v/>
      </c>
      <c r="Q122" s="106"/>
      <c r="R122" s="106"/>
      <c r="S122" s="96"/>
      <c r="T122" s="109"/>
      <c r="U122" s="96"/>
      <c r="V122" s="107"/>
      <c r="W122" s="107"/>
      <c r="X122" s="106"/>
      <c r="Y122" s="129"/>
      <c r="Z122" s="125">
        <f>Y122*3.8</f>
        <v>0</v>
      </c>
      <c r="AA122" s="126" t="e">
        <f>1-Y122/Z122</f>
        <v>#DIV/0!</v>
      </c>
      <c r="AB122" s="127"/>
      <c r="AC122" s="127"/>
      <c r="AD122" s="127"/>
      <c r="AE122" s="94"/>
      <c r="AF122" s="94"/>
      <c r="AG122" s="94"/>
      <c r="AH122" s="94"/>
      <c r="AI122" s="94"/>
      <c r="AJ122" s="94"/>
      <c r="AK122" s="94"/>
      <c r="AL122" s="94"/>
      <c r="AM122" s="94"/>
    </row>
    <row r="123" s="4" customFormat="1" ht="144" customHeight="1" spans="1:39">
      <c r="A123" s="93">
        <f t="shared" si="1"/>
        <v>120</v>
      </c>
      <c r="B123" s="93"/>
      <c r="C123" s="95" t="str" cm="1">
        <f t="array" ref="C123">_xlfn.TEXTJOIN(CHAR(10),TRUE,IF(商品编码表!C$4:C$9993=B123,商品编码表!K$4:K$9993&amp;"-"&amp;商品编码表!J$4:J$9993&amp;"-"&amp;商品编码表!D$4:D$9993,""))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3" s="93"/>
      <c r="E123" s="96">
        <f>_xlfn.XLOOKUP(B123,商品编码表!C:C,商品编码表!H:H)</f>
        <v>0</v>
      </c>
      <c r="F123" s="96">
        <f>_xlfn.XLOOKUP(B123,商品编码表!C:C,商品编码表!I:I)</f>
        <v>0</v>
      </c>
      <c r="G123" s="96"/>
      <c r="H123" s="97"/>
      <c r="I123" s="96"/>
      <c r="J123" s="96">
        <f>IFERROR(_xlfn.XLOOKUP(B123,商品编码表!C:C,商品编码表!B:B),"")</f>
        <v>0</v>
      </c>
      <c r="K123" s="102"/>
      <c r="L123" s="96"/>
      <c r="M123" s="96"/>
      <c r="N123" s="94" t="e">
        <f>LEN(O123)-(LEN(_xlfn.TEXTJOIN(,,,_wpsfn.REGEXP(O123,"[一-龟]+"))))+1</f>
        <v>#N/A</v>
      </c>
      <c r="O123" s="96" t="str" cm="1">
        <f t="array" ref="O123">_xlfn.TEXTJOIN("/",,_xlfn.UNIQUE(_xlfn._xlws.FILTER(商品编码表!K:K,商品编码表!C:C=B123)))</f>
        <v/>
      </c>
      <c r="P123" s="96" t="str" cm="1">
        <f t="array" ref="P123">_xlfn.TEXTJOIN(";",,_xlfn.UNIQUE(_xlfn._xlws.FILTER(商品编码表!J:J,商品编码表!C:C=B123)))</f>
        <v/>
      </c>
      <c r="Q123" s="106"/>
      <c r="R123" s="106"/>
      <c r="S123" s="96"/>
      <c r="T123" s="109"/>
      <c r="U123" s="96"/>
      <c r="V123" s="107"/>
      <c r="W123" s="107"/>
      <c r="X123" s="106"/>
      <c r="Y123" s="129"/>
      <c r="Z123" s="125">
        <f>Y123*3.8</f>
        <v>0</v>
      </c>
      <c r="AA123" s="126" t="e">
        <f>1-Y123/Z123</f>
        <v>#DIV/0!</v>
      </c>
      <c r="AB123" s="127"/>
      <c r="AC123" s="127"/>
      <c r="AD123" s="127"/>
      <c r="AE123" s="94"/>
      <c r="AF123" s="94"/>
      <c r="AG123" s="94"/>
      <c r="AH123" s="94"/>
      <c r="AI123" s="94"/>
      <c r="AJ123" s="94"/>
      <c r="AK123" s="94"/>
      <c r="AL123" s="94"/>
      <c r="AM123" s="94"/>
    </row>
    <row r="124" s="4" customFormat="1" ht="144" customHeight="1" spans="1:39">
      <c r="A124" s="93">
        <f t="shared" si="1"/>
        <v>121</v>
      </c>
      <c r="B124" s="93"/>
      <c r="C124" s="95" t="str" cm="1">
        <f t="array" ref="C124">_xlfn.TEXTJOIN(CHAR(10),TRUE,IF(商品编码表!C$4:C$9993=B124,商品编码表!K$4:K$9993&amp;"-"&amp;商品编码表!J$4:J$9993&amp;"-"&amp;商品编码表!D$4:D$9993,""))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4" s="93"/>
      <c r="E124" s="96">
        <f>_xlfn.XLOOKUP(B124,商品编码表!C:C,商品编码表!H:H)</f>
        <v>0</v>
      </c>
      <c r="F124" s="96">
        <f>_xlfn.XLOOKUP(B124,商品编码表!C:C,商品编码表!I:I)</f>
        <v>0</v>
      </c>
      <c r="G124" s="96"/>
      <c r="H124" s="97"/>
      <c r="I124" s="96"/>
      <c r="J124" s="96">
        <f>IFERROR(_xlfn.XLOOKUP(B124,商品编码表!C:C,商品编码表!B:B),"")</f>
        <v>0</v>
      </c>
      <c r="K124" s="102"/>
      <c r="L124" s="96"/>
      <c r="M124" s="96"/>
      <c r="N124" s="94" t="e">
        <f>LEN(O124)-(LEN(_xlfn.TEXTJOIN(,,,_wpsfn.REGEXP(O124,"[一-龟]+"))))+1</f>
        <v>#N/A</v>
      </c>
      <c r="O124" s="96" t="str" cm="1">
        <f t="array" ref="O124">_xlfn.TEXTJOIN("/",,_xlfn.UNIQUE(_xlfn._xlws.FILTER(商品编码表!K:K,商品编码表!C:C=B124)))</f>
        <v/>
      </c>
      <c r="P124" s="96" t="str" cm="1">
        <f t="array" ref="P124">_xlfn.TEXTJOIN(";",,_xlfn.UNIQUE(_xlfn._xlws.FILTER(商品编码表!J:J,商品编码表!C:C=B124)))</f>
        <v/>
      </c>
      <c r="Q124" s="106"/>
      <c r="R124" s="106"/>
      <c r="S124" s="96"/>
      <c r="T124" s="109"/>
      <c r="U124" s="96"/>
      <c r="V124" s="107"/>
      <c r="W124" s="107"/>
      <c r="X124" s="106"/>
      <c r="Y124" s="129"/>
      <c r="Z124" s="125">
        <f>Y124*3.8</f>
        <v>0</v>
      </c>
      <c r="AA124" s="126" t="e">
        <f>1-Y124/Z124</f>
        <v>#DIV/0!</v>
      </c>
      <c r="AB124" s="127"/>
      <c r="AC124" s="127"/>
      <c r="AD124" s="127"/>
      <c r="AE124" s="94"/>
      <c r="AF124" s="94"/>
      <c r="AG124" s="94"/>
      <c r="AH124" s="94"/>
      <c r="AI124" s="94"/>
      <c r="AJ124" s="94"/>
      <c r="AK124" s="94"/>
      <c r="AL124" s="94"/>
      <c r="AM124" s="94"/>
    </row>
    <row r="125" s="4" customFormat="1" ht="144" customHeight="1" spans="1:39">
      <c r="A125" s="93">
        <f t="shared" si="1"/>
        <v>122</v>
      </c>
      <c r="B125" s="93"/>
      <c r="C125" s="95" t="str" cm="1">
        <f t="array" ref="C125">_xlfn.TEXTJOIN(CHAR(10),TRUE,IF(商品编码表!C$4:C$9993=B125,商品编码表!K$4:K$9993&amp;"-"&amp;商品编码表!J$4:J$9993&amp;"-"&amp;商品编码表!D$4:D$9993,""))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5" s="93"/>
      <c r="E125" s="96">
        <f>_xlfn.XLOOKUP(B125,商品编码表!C:C,商品编码表!H:H)</f>
        <v>0</v>
      </c>
      <c r="F125" s="96">
        <f>_xlfn.XLOOKUP(B125,商品编码表!C:C,商品编码表!I:I)</f>
        <v>0</v>
      </c>
      <c r="G125" s="96"/>
      <c r="H125" s="97"/>
      <c r="I125" s="96"/>
      <c r="J125" s="96">
        <f>IFERROR(_xlfn.XLOOKUP(B125,商品编码表!C:C,商品编码表!B:B),"")</f>
        <v>0</v>
      </c>
      <c r="K125" s="102"/>
      <c r="L125" s="96"/>
      <c r="M125" s="96"/>
      <c r="N125" s="94" t="e">
        <f>LEN(O125)-(LEN(_xlfn.TEXTJOIN(,,,_wpsfn.REGEXP(O125,"[一-龟]+"))))+1</f>
        <v>#N/A</v>
      </c>
      <c r="O125" s="96" t="str" cm="1">
        <f t="array" ref="O125">_xlfn.TEXTJOIN("/",,_xlfn.UNIQUE(_xlfn._xlws.FILTER(商品编码表!K:K,商品编码表!C:C=B125)))</f>
        <v/>
      </c>
      <c r="P125" s="96" t="str" cm="1">
        <f t="array" ref="P125">_xlfn.TEXTJOIN(";",,_xlfn.UNIQUE(_xlfn._xlws.FILTER(商品编码表!J:J,商品编码表!C:C=B125)))</f>
        <v/>
      </c>
      <c r="Q125" s="106"/>
      <c r="R125" s="106"/>
      <c r="S125" s="96"/>
      <c r="T125" s="109"/>
      <c r="U125" s="96"/>
      <c r="V125" s="107"/>
      <c r="W125" s="107"/>
      <c r="X125" s="106"/>
      <c r="Y125" s="129"/>
      <c r="Z125" s="125">
        <f>Y125*3.8</f>
        <v>0</v>
      </c>
      <c r="AA125" s="126" t="e">
        <f>1-Y125/Z125</f>
        <v>#DIV/0!</v>
      </c>
      <c r="AB125" s="127"/>
      <c r="AC125" s="127"/>
      <c r="AD125" s="127"/>
      <c r="AE125" s="94"/>
      <c r="AF125" s="94"/>
      <c r="AG125" s="94"/>
      <c r="AH125" s="94"/>
      <c r="AI125" s="94"/>
      <c r="AJ125" s="94"/>
      <c r="AK125" s="94"/>
      <c r="AL125" s="94"/>
      <c r="AM125" s="94"/>
    </row>
    <row r="126" s="4" customFormat="1" ht="144" customHeight="1" spans="1:39">
      <c r="A126" s="93">
        <f t="shared" si="1"/>
        <v>123</v>
      </c>
      <c r="B126" s="93"/>
      <c r="C126" s="95" t="str" cm="1">
        <f t="array" ref="C126">_xlfn.TEXTJOIN(CHAR(10),TRUE,IF(商品编码表!C$4:C$9993=B126,商品编码表!K$4:K$9993&amp;"-"&amp;商品编码表!J$4:J$9993&amp;"-"&amp;商品编码表!D$4:D$9993,""))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6" s="93"/>
      <c r="E126" s="96">
        <f>_xlfn.XLOOKUP(B126,商品编码表!C:C,商品编码表!H:H)</f>
        <v>0</v>
      </c>
      <c r="F126" s="96">
        <f>_xlfn.XLOOKUP(B126,商品编码表!C:C,商品编码表!I:I)</f>
        <v>0</v>
      </c>
      <c r="G126" s="96"/>
      <c r="H126" s="97"/>
      <c r="I126" s="96"/>
      <c r="J126" s="96">
        <f>IFERROR(_xlfn.XLOOKUP(B126,商品编码表!C:C,商品编码表!B:B),"")</f>
        <v>0</v>
      </c>
      <c r="K126" s="102"/>
      <c r="L126" s="96"/>
      <c r="M126" s="96"/>
      <c r="N126" s="94" t="e">
        <f>LEN(O126)-(LEN(_xlfn.TEXTJOIN(,,,_wpsfn.REGEXP(O126,"[一-龟]+"))))+1</f>
        <v>#N/A</v>
      </c>
      <c r="O126" s="96" t="str" cm="1">
        <f t="array" ref="O126">_xlfn.TEXTJOIN("/",,_xlfn.UNIQUE(_xlfn._xlws.FILTER(商品编码表!K:K,商品编码表!C:C=B126)))</f>
        <v/>
      </c>
      <c r="P126" s="96" t="str" cm="1">
        <f t="array" ref="P126">_xlfn.TEXTJOIN(";",,_xlfn.UNIQUE(_xlfn._xlws.FILTER(商品编码表!J:J,商品编码表!C:C=B126)))</f>
        <v/>
      </c>
      <c r="Q126" s="106"/>
      <c r="R126" s="106"/>
      <c r="S126" s="96"/>
      <c r="T126" s="109"/>
      <c r="U126" s="96"/>
      <c r="V126" s="107"/>
      <c r="W126" s="107"/>
      <c r="X126" s="106"/>
      <c r="Y126" s="129"/>
      <c r="Z126" s="125">
        <f>Y126*3.8</f>
        <v>0</v>
      </c>
      <c r="AA126" s="126" t="e">
        <f>1-Y126/Z126</f>
        <v>#DIV/0!</v>
      </c>
      <c r="AB126" s="127"/>
      <c r="AC126" s="127"/>
      <c r="AD126" s="127"/>
      <c r="AE126" s="94"/>
      <c r="AF126" s="94"/>
      <c r="AG126" s="94"/>
      <c r="AH126" s="94"/>
      <c r="AI126" s="94"/>
      <c r="AJ126" s="94"/>
      <c r="AK126" s="94"/>
      <c r="AL126" s="94"/>
      <c r="AM126" s="94"/>
    </row>
    <row r="127" s="4" customFormat="1" ht="144" customHeight="1" spans="1:39">
      <c r="A127" s="93">
        <f t="shared" si="1"/>
        <v>124</v>
      </c>
      <c r="B127" s="93"/>
      <c r="C127" s="95" t="str" cm="1">
        <f t="array" ref="C127">_xlfn.TEXTJOIN(CHAR(10),TRUE,IF(商品编码表!C$4:C$9993=B127,商品编码表!K$4:K$9993&amp;"-"&amp;商品编码表!J$4:J$9993&amp;"-"&amp;商品编码表!D$4:D$9993,""))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7" s="93"/>
      <c r="E127" s="96">
        <f>_xlfn.XLOOKUP(B127,商品编码表!C:C,商品编码表!H:H)</f>
        <v>0</v>
      </c>
      <c r="F127" s="96">
        <f>_xlfn.XLOOKUP(B127,商品编码表!C:C,商品编码表!I:I)</f>
        <v>0</v>
      </c>
      <c r="G127" s="96"/>
      <c r="H127" s="97"/>
      <c r="I127" s="96"/>
      <c r="J127" s="96">
        <f>IFERROR(_xlfn.XLOOKUP(B127,商品编码表!C:C,商品编码表!B:B),"")</f>
        <v>0</v>
      </c>
      <c r="K127" s="102"/>
      <c r="L127" s="96"/>
      <c r="M127" s="96"/>
      <c r="N127" s="94" t="e">
        <f>LEN(O127)-(LEN(_xlfn.TEXTJOIN(,,,_wpsfn.REGEXP(O127,"[一-龟]+"))))+1</f>
        <v>#N/A</v>
      </c>
      <c r="O127" s="96" t="str" cm="1">
        <f t="array" ref="O127">_xlfn.TEXTJOIN("/",,_xlfn.UNIQUE(_xlfn._xlws.FILTER(商品编码表!K:K,商品编码表!C:C=B127)))</f>
        <v/>
      </c>
      <c r="P127" s="96" t="str" cm="1">
        <f t="array" ref="P127">_xlfn.TEXTJOIN(";",,_xlfn.UNIQUE(_xlfn._xlws.FILTER(商品编码表!J:J,商品编码表!C:C=B127)))</f>
        <v/>
      </c>
      <c r="Q127" s="106"/>
      <c r="R127" s="106"/>
      <c r="S127" s="96"/>
      <c r="T127" s="109"/>
      <c r="U127" s="96"/>
      <c r="V127" s="107"/>
      <c r="W127" s="107"/>
      <c r="X127" s="106"/>
      <c r="Y127" s="129"/>
      <c r="Z127" s="125">
        <f>Y127*3.8</f>
        <v>0</v>
      </c>
      <c r="AA127" s="126" t="e">
        <f>1-Y127/Z127</f>
        <v>#DIV/0!</v>
      </c>
      <c r="AB127" s="127"/>
      <c r="AC127" s="127"/>
      <c r="AD127" s="127"/>
      <c r="AE127" s="94"/>
      <c r="AF127" s="94"/>
      <c r="AG127" s="94"/>
      <c r="AH127" s="94"/>
      <c r="AI127" s="94"/>
      <c r="AJ127" s="94"/>
      <c r="AK127" s="94"/>
      <c r="AL127" s="94"/>
      <c r="AM127" s="94"/>
    </row>
    <row r="128" s="4" customFormat="1" ht="144" customHeight="1" spans="1:39">
      <c r="A128" s="93">
        <f t="shared" si="1"/>
        <v>125</v>
      </c>
      <c r="B128" s="93"/>
      <c r="C128" s="95" t="str" cm="1">
        <f t="array" ref="C128">_xlfn.TEXTJOIN(CHAR(10),TRUE,IF(商品编码表!C$4:C$9993=B128,商品编码表!K$4:K$9993&amp;"-"&amp;商品编码表!J$4:J$9993&amp;"-"&amp;商品编码表!D$4:D$9993,""))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8" s="93"/>
      <c r="E128" s="96">
        <f>_xlfn.XLOOKUP(B128,商品编码表!C:C,商品编码表!H:H)</f>
        <v>0</v>
      </c>
      <c r="F128" s="96">
        <f>_xlfn.XLOOKUP(B128,商品编码表!C:C,商品编码表!I:I)</f>
        <v>0</v>
      </c>
      <c r="G128" s="96"/>
      <c r="H128" s="97"/>
      <c r="I128" s="96"/>
      <c r="J128" s="96">
        <f>IFERROR(_xlfn.XLOOKUP(B128,商品编码表!C:C,商品编码表!B:B),"")</f>
        <v>0</v>
      </c>
      <c r="K128" s="102"/>
      <c r="L128" s="96"/>
      <c r="M128" s="96"/>
      <c r="N128" s="94" t="e">
        <f>LEN(O128)-(LEN(_xlfn.TEXTJOIN(,,,_wpsfn.REGEXP(O128,"[一-龟]+"))))+1</f>
        <v>#N/A</v>
      </c>
      <c r="O128" s="96" t="str" cm="1">
        <f t="array" ref="O128">_xlfn.TEXTJOIN("/",,_xlfn.UNIQUE(_xlfn._xlws.FILTER(商品编码表!K:K,商品编码表!C:C=B128)))</f>
        <v/>
      </c>
      <c r="P128" s="96" t="str" cm="1">
        <f t="array" ref="P128">_xlfn.TEXTJOIN(";",,_xlfn.UNIQUE(_xlfn._xlws.FILTER(商品编码表!J:J,商品编码表!C:C=B128)))</f>
        <v/>
      </c>
      <c r="Q128" s="106"/>
      <c r="R128" s="106"/>
      <c r="S128" s="96"/>
      <c r="T128" s="109"/>
      <c r="U128" s="96"/>
      <c r="V128" s="107"/>
      <c r="W128" s="107"/>
      <c r="X128" s="106"/>
      <c r="Y128" s="129"/>
      <c r="Z128" s="125">
        <f>Y128*3.8</f>
        <v>0</v>
      </c>
      <c r="AA128" s="126" t="e">
        <f>1-Y128/Z128</f>
        <v>#DIV/0!</v>
      </c>
      <c r="AB128" s="127"/>
      <c r="AC128" s="127"/>
      <c r="AD128" s="127"/>
      <c r="AE128" s="94"/>
      <c r="AF128" s="94"/>
      <c r="AG128" s="94"/>
      <c r="AH128" s="94"/>
      <c r="AI128" s="94"/>
      <c r="AJ128" s="94"/>
      <c r="AK128" s="94"/>
      <c r="AL128" s="94"/>
      <c r="AM128" s="94"/>
    </row>
    <row r="129" s="4" customFormat="1" ht="144" customHeight="1" spans="1:39">
      <c r="A129" s="93">
        <f t="shared" si="1"/>
        <v>126</v>
      </c>
      <c r="B129" s="93"/>
      <c r="C129" s="95" t="str" cm="1">
        <f t="array" ref="C129">_xlfn.TEXTJOIN(CHAR(10),TRUE,IF(商品编码表!C$4:C$9993=B129,商品编码表!K$4:K$9993&amp;"-"&amp;商品编码表!J$4:J$9993&amp;"-"&amp;商品编码表!D$4:D$9993,""))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29" s="93"/>
      <c r="E129" s="96">
        <f>_xlfn.XLOOKUP(B129,商品编码表!C:C,商品编码表!H:H)</f>
        <v>0</v>
      </c>
      <c r="F129" s="96">
        <f>_xlfn.XLOOKUP(B129,商品编码表!C:C,商品编码表!I:I)</f>
        <v>0</v>
      </c>
      <c r="G129" s="96"/>
      <c r="H129" s="97"/>
      <c r="I129" s="96"/>
      <c r="J129" s="96">
        <f>IFERROR(_xlfn.XLOOKUP(B129,商品编码表!C:C,商品编码表!B:B),"")</f>
        <v>0</v>
      </c>
      <c r="K129" s="102"/>
      <c r="L129" s="96"/>
      <c r="M129" s="96"/>
      <c r="N129" s="94" t="e">
        <f>LEN(O129)-(LEN(_xlfn.TEXTJOIN(,,,_wpsfn.REGEXP(O129,"[一-龟]+"))))+1</f>
        <v>#N/A</v>
      </c>
      <c r="O129" s="96" t="str" cm="1">
        <f t="array" ref="O129">_xlfn.TEXTJOIN("/",,_xlfn.UNIQUE(_xlfn._xlws.FILTER(商品编码表!K:K,商品编码表!C:C=B129)))</f>
        <v/>
      </c>
      <c r="P129" s="96" t="str" cm="1">
        <f t="array" ref="P129">_xlfn.TEXTJOIN(";",,_xlfn.UNIQUE(_xlfn._xlws.FILTER(商品编码表!J:J,商品编码表!C:C=B129)))</f>
        <v/>
      </c>
      <c r="Q129" s="106"/>
      <c r="R129" s="106"/>
      <c r="S129" s="96"/>
      <c r="T129" s="109"/>
      <c r="U129" s="96"/>
      <c r="V129" s="107"/>
      <c r="W129" s="107"/>
      <c r="X129" s="106"/>
      <c r="Y129" s="129"/>
      <c r="Z129" s="125">
        <f>Y129*3.8</f>
        <v>0</v>
      </c>
      <c r="AA129" s="126" t="e">
        <f>1-Y129/Z129</f>
        <v>#DIV/0!</v>
      </c>
      <c r="AB129" s="127"/>
      <c r="AC129" s="127"/>
      <c r="AD129" s="127"/>
      <c r="AE129" s="94"/>
      <c r="AF129" s="94"/>
      <c r="AG129" s="94"/>
      <c r="AH129" s="94"/>
      <c r="AI129" s="94"/>
      <c r="AJ129" s="94"/>
      <c r="AK129" s="94"/>
      <c r="AL129" s="94"/>
      <c r="AM129" s="94"/>
    </row>
    <row r="130" s="4" customFormat="1" ht="144" customHeight="1" spans="1:39">
      <c r="A130" s="93">
        <f t="shared" si="1"/>
        <v>127</v>
      </c>
      <c r="B130" s="93"/>
      <c r="C130" s="95" t="str" cm="1">
        <f t="array" ref="C130">_xlfn.TEXTJOIN(CHAR(10),TRUE,IF(商品编码表!C$4:C$9993=B130,商品编码表!K$4:K$9993&amp;"-"&amp;商品编码表!J$4:J$9993&amp;"-"&amp;商品编码表!D$4:D$9993,""))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0" s="93"/>
      <c r="E130" s="96">
        <f>_xlfn.XLOOKUP(B130,商品编码表!C:C,商品编码表!H:H)</f>
        <v>0</v>
      </c>
      <c r="F130" s="96">
        <f>_xlfn.XLOOKUP(B130,商品编码表!C:C,商品编码表!I:I)</f>
        <v>0</v>
      </c>
      <c r="G130" s="96"/>
      <c r="H130" s="97"/>
      <c r="I130" s="96"/>
      <c r="J130" s="96">
        <f>IFERROR(_xlfn.XLOOKUP(B130,商品编码表!C:C,商品编码表!B:B),"")</f>
        <v>0</v>
      </c>
      <c r="K130" s="102"/>
      <c r="L130" s="96"/>
      <c r="M130" s="96"/>
      <c r="N130" s="94" t="e">
        <f>LEN(O130)-(LEN(_xlfn.TEXTJOIN(,,,_wpsfn.REGEXP(O130,"[一-龟]+"))))+1</f>
        <v>#N/A</v>
      </c>
      <c r="O130" s="96" t="str" cm="1">
        <f t="array" ref="O130">_xlfn.TEXTJOIN("/",,_xlfn.UNIQUE(_xlfn._xlws.FILTER(商品编码表!K:K,商品编码表!C:C=B130)))</f>
        <v/>
      </c>
      <c r="P130" s="96" t="str" cm="1">
        <f t="array" ref="P130">_xlfn.TEXTJOIN(";",,_xlfn.UNIQUE(_xlfn._xlws.FILTER(商品编码表!J:J,商品编码表!C:C=B130)))</f>
        <v/>
      </c>
      <c r="Q130" s="106"/>
      <c r="R130" s="106"/>
      <c r="S130" s="96"/>
      <c r="T130" s="109"/>
      <c r="U130" s="96"/>
      <c r="V130" s="107"/>
      <c r="W130" s="107"/>
      <c r="X130" s="106"/>
      <c r="Y130" s="129"/>
      <c r="Z130" s="125">
        <f>Y130*3.8</f>
        <v>0</v>
      </c>
      <c r="AA130" s="126" t="e">
        <f>1-Y130/Z130</f>
        <v>#DIV/0!</v>
      </c>
      <c r="AB130" s="127"/>
      <c r="AC130" s="127"/>
      <c r="AD130" s="127"/>
      <c r="AE130" s="94"/>
      <c r="AF130" s="94"/>
      <c r="AG130" s="94"/>
      <c r="AH130" s="94"/>
      <c r="AI130" s="94"/>
      <c r="AJ130" s="94"/>
      <c r="AK130" s="94"/>
      <c r="AL130" s="94"/>
      <c r="AM130" s="94"/>
    </row>
    <row r="131" s="4" customFormat="1" ht="144" customHeight="1" spans="1:39">
      <c r="A131" s="93">
        <f t="shared" si="1"/>
        <v>128</v>
      </c>
      <c r="B131" s="93"/>
      <c r="C131" s="95" t="str" cm="1">
        <f t="array" ref="C131">_xlfn.TEXTJOIN(CHAR(10),TRUE,IF(商品编码表!C$4:C$9993=B131,商品编码表!K$4:K$9993&amp;"-"&amp;商品编码表!J$4:J$9993&amp;"-"&amp;商品编码表!D$4:D$9993,""))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1" s="93"/>
      <c r="E131" s="96">
        <f>_xlfn.XLOOKUP(B131,商品编码表!C:C,商品编码表!H:H)</f>
        <v>0</v>
      </c>
      <c r="F131" s="96">
        <f>_xlfn.XLOOKUP(B131,商品编码表!C:C,商品编码表!I:I)</f>
        <v>0</v>
      </c>
      <c r="G131" s="96"/>
      <c r="H131" s="97"/>
      <c r="I131" s="96"/>
      <c r="J131" s="96">
        <f>IFERROR(_xlfn.XLOOKUP(B131,商品编码表!C:C,商品编码表!B:B),"")</f>
        <v>0</v>
      </c>
      <c r="K131" s="102"/>
      <c r="L131" s="96"/>
      <c r="M131" s="96"/>
      <c r="N131" s="94" t="e">
        <f>LEN(O131)-(LEN(_xlfn.TEXTJOIN(,,,_wpsfn.REGEXP(O131,"[一-龟]+"))))+1</f>
        <v>#N/A</v>
      </c>
      <c r="O131" s="96" t="str" cm="1">
        <f t="array" ref="O131">_xlfn.TEXTJOIN("/",,_xlfn.UNIQUE(_xlfn._xlws.FILTER(商品编码表!K:K,商品编码表!C:C=B131)))</f>
        <v/>
      </c>
      <c r="P131" s="96" t="str" cm="1">
        <f t="array" ref="P131">_xlfn.TEXTJOIN(";",,_xlfn.UNIQUE(_xlfn._xlws.FILTER(商品编码表!J:J,商品编码表!C:C=B131)))</f>
        <v/>
      </c>
      <c r="Q131" s="106"/>
      <c r="R131" s="106"/>
      <c r="S131" s="96"/>
      <c r="T131" s="109"/>
      <c r="U131" s="96"/>
      <c r="V131" s="107"/>
      <c r="W131" s="107"/>
      <c r="X131" s="106"/>
      <c r="Y131" s="129"/>
      <c r="Z131" s="125">
        <f>Y131*3.8</f>
        <v>0</v>
      </c>
      <c r="AA131" s="126" t="e">
        <f>1-Y131/Z131</f>
        <v>#DIV/0!</v>
      </c>
      <c r="AB131" s="127"/>
      <c r="AC131" s="127"/>
      <c r="AD131" s="127"/>
      <c r="AE131" s="94"/>
      <c r="AF131" s="94"/>
      <c r="AG131" s="94"/>
      <c r="AH131" s="94"/>
      <c r="AI131" s="94"/>
      <c r="AJ131" s="94"/>
      <c r="AK131" s="94"/>
      <c r="AL131" s="94"/>
      <c r="AM131" s="94"/>
    </row>
    <row r="132" s="4" customFormat="1" ht="144" customHeight="1" spans="1:39">
      <c r="A132" s="93">
        <f t="shared" ref="A132:A153" si="2">ROW()-3</f>
        <v>129</v>
      </c>
      <c r="B132" s="93"/>
      <c r="C132" s="95" t="str" cm="1">
        <f t="array" ref="C132">_xlfn.TEXTJOIN(CHAR(10),TRUE,IF(商品编码表!C$4:C$9993=B132,商品编码表!K$4:K$9993&amp;"-"&amp;商品编码表!J$4:J$9993&amp;"-"&amp;商品编码表!D$4:D$9993,""))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2" s="93"/>
      <c r="E132" s="96">
        <f>_xlfn.XLOOKUP(B132,商品编码表!C:C,商品编码表!H:H)</f>
        <v>0</v>
      </c>
      <c r="F132" s="96">
        <f>_xlfn.XLOOKUP(B132,商品编码表!C:C,商品编码表!I:I)</f>
        <v>0</v>
      </c>
      <c r="G132" s="96"/>
      <c r="H132" s="97"/>
      <c r="I132" s="96"/>
      <c r="J132" s="96">
        <f>IFERROR(_xlfn.XLOOKUP(B132,商品编码表!C:C,商品编码表!B:B),"")</f>
        <v>0</v>
      </c>
      <c r="K132" s="102"/>
      <c r="L132" s="96"/>
      <c r="M132" s="96"/>
      <c r="N132" s="94" t="e">
        <f>LEN(O132)-(LEN(_xlfn.TEXTJOIN(,,,_wpsfn.REGEXP(O132,"[一-龟]+"))))+1</f>
        <v>#N/A</v>
      </c>
      <c r="O132" s="96" t="str" cm="1">
        <f t="array" ref="O132">_xlfn.TEXTJOIN("/",,_xlfn.UNIQUE(_xlfn._xlws.FILTER(商品编码表!K:K,商品编码表!C:C=B132)))</f>
        <v/>
      </c>
      <c r="P132" s="96" t="str" cm="1">
        <f t="array" ref="P132">_xlfn.TEXTJOIN(";",,_xlfn.UNIQUE(_xlfn._xlws.FILTER(商品编码表!J:J,商品编码表!C:C=B132)))</f>
        <v/>
      </c>
      <c r="Q132" s="106"/>
      <c r="R132" s="106"/>
      <c r="S132" s="96"/>
      <c r="T132" s="109"/>
      <c r="U132" s="96"/>
      <c r="V132" s="107"/>
      <c r="W132" s="107"/>
      <c r="X132" s="106"/>
      <c r="Y132" s="129"/>
      <c r="Z132" s="125">
        <f>Y132*3.8</f>
        <v>0</v>
      </c>
      <c r="AA132" s="126" t="e">
        <f>1-Y132/Z132</f>
        <v>#DIV/0!</v>
      </c>
      <c r="AB132" s="127"/>
      <c r="AC132" s="127"/>
      <c r="AD132" s="127"/>
      <c r="AE132" s="94"/>
      <c r="AF132" s="94"/>
      <c r="AG132" s="94"/>
      <c r="AH132" s="94"/>
      <c r="AI132" s="94"/>
      <c r="AJ132" s="94"/>
      <c r="AK132" s="94"/>
      <c r="AL132" s="94"/>
      <c r="AM132" s="94"/>
    </row>
    <row r="133" s="4" customFormat="1" ht="144" customHeight="1" spans="1:39">
      <c r="A133" s="93">
        <f t="shared" si="2"/>
        <v>130</v>
      </c>
      <c r="B133" s="93"/>
      <c r="C133" s="95" t="str" cm="1">
        <f t="array" ref="C133">_xlfn.TEXTJOIN(CHAR(10),TRUE,IF(商品编码表!C$4:C$9993=B133,商品编码表!K$4:K$9993&amp;"-"&amp;商品编码表!J$4:J$9993&amp;"-"&amp;商品编码表!D$4:D$9993,""))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3" s="93"/>
      <c r="E133" s="96">
        <f>_xlfn.XLOOKUP(B133,商品编码表!C:C,商品编码表!H:H)</f>
        <v>0</v>
      </c>
      <c r="F133" s="96">
        <f>_xlfn.XLOOKUP(B133,商品编码表!C:C,商品编码表!I:I)</f>
        <v>0</v>
      </c>
      <c r="G133" s="96"/>
      <c r="H133" s="97"/>
      <c r="I133" s="96"/>
      <c r="J133" s="96">
        <f>IFERROR(_xlfn.XLOOKUP(B133,商品编码表!C:C,商品编码表!B:B),"")</f>
        <v>0</v>
      </c>
      <c r="K133" s="102"/>
      <c r="L133" s="96"/>
      <c r="M133" s="96"/>
      <c r="N133" s="94" t="e">
        <f>LEN(O133)-(LEN(_xlfn.TEXTJOIN(,,,_wpsfn.REGEXP(O133,"[一-龟]+"))))+1</f>
        <v>#N/A</v>
      </c>
      <c r="O133" s="96" t="str" cm="1">
        <f t="array" ref="O133">_xlfn.TEXTJOIN("/",,_xlfn.UNIQUE(_xlfn._xlws.FILTER(商品编码表!K:K,商品编码表!C:C=B133)))</f>
        <v/>
      </c>
      <c r="P133" s="96" t="str" cm="1">
        <f t="array" ref="P133">_xlfn.TEXTJOIN(";",,_xlfn.UNIQUE(_xlfn._xlws.FILTER(商品编码表!J:J,商品编码表!C:C=B133)))</f>
        <v/>
      </c>
      <c r="Q133" s="106"/>
      <c r="R133" s="106"/>
      <c r="S133" s="96"/>
      <c r="T133" s="109"/>
      <c r="U133" s="96"/>
      <c r="V133" s="107"/>
      <c r="W133" s="107"/>
      <c r="X133" s="106"/>
      <c r="Y133" s="129"/>
      <c r="Z133" s="125">
        <f>Y133*3.8</f>
        <v>0</v>
      </c>
      <c r="AA133" s="126" t="e">
        <f>1-Y133/Z133</f>
        <v>#DIV/0!</v>
      </c>
      <c r="AB133" s="127"/>
      <c r="AC133" s="127"/>
      <c r="AD133" s="127"/>
      <c r="AE133" s="94"/>
      <c r="AF133" s="94"/>
      <c r="AG133" s="94"/>
      <c r="AH133" s="94"/>
      <c r="AI133" s="94"/>
      <c r="AJ133" s="94"/>
      <c r="AK133" s="94"/>
      <c r="AL133" s="94"/>
      <c r="AM133" s="94"/>
    </row>
    <row r="134" s="4" customFormat="1" ht="144" customHeight="1" spans="1:39">
      <c r="A134" s="93">
        <f t="shared" si="2"/>
        <v>131</v>
      </c>
      <c r="B134" s="93"/>
      <c r="C134" s="95" t="str" cm="1">
        <f t="array" ref="C134">_xlfn.TEXTJOIN(CHAR(10),TRUE,IF(商品编码表!C$4:C$9993=B134,商品编码表!K$4:K$9993&amp;"-"&amp;商品编码表!J$4:J$9993&amp;"-"&amp;商品编码表!D$4:D$9993,""))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4" s="93"/>
      <c r="E134" s="96">
        <f>_xlfn.XLOOKUP(B134,商品编码表!C:C,商品编码表!H:H)</f>
        <v>0</v>
      </c>
      <c r="F134" s="96">
        <f>_xlfn.XLOOKUP(B134,商品编码表!C:C,商品编码表!I:I)</f>
        <v>0</v>
      </c>
      <c r="G134" s="96"/>
      <c r="H134" s="97"/>
      <c r="I134" s="96"/>
      <c r="J134" s="96">
        <f>IFERROR(_xlfn.XLOOKUP(B134,商品编码表!C:C,商品编码表!B:B),"")</f>
        <v>0</v>
      </c>
      <c r="K134" s="102"/>
      <c r="L134" s="96"/>
      <c r="M134" s="96"/>
      <c r="N134" s="94" t="e">
        <f>LEN(O134)-(LEN(_xlfn.TEXTJOIN(,,,_wpsfn.REGEXP(O134,"[一-龟]+"))))+1</f>
        <v>#N/A</v>
      </c>
      <c r="O134" s="96" t="str" cm="1">
        <f t="array" ref="O134">_xlfn.TEXTJOIN("/",,_xlfn.UNIQUE(_xlfn._xlws.FILTER(商品编码表!K:K,商品编码表!C:C=B134)))</f>
        <v/>
      </c>
      <c r="P134" s="96" t="str" cm="1">
        <f t="array" ref="P134">_xlfn.TEXTJOIN(";",,_xlfn.UNIQUE(_xlfn._xlws.FILTER(商品编码表!J:J,商品编码表!C:C=B134)))</f>
        <v/>
      </c>
      <c r="Q134" s="106"/>
      <c r="R134" s="106"/>
      <c r="S134" s="96"/>
      <c r="T134" s="109"/>
      <c r="U134" s="96"/>
      <c r="V134" s="107"/>
      <c r="W134" s="107"/>
      <c r="X134" s="106"/>
      <c r="Y134" s="129"/>
      <c r="Z134" s="125">
        <f>Y134*3.8</f>
        <v>0</v>
      </c>
      <c r="AA134" s="126" t="e">
        <f>1-Y134/Z134</f>
        <v>#DIV/0!</v>
      </c>
      <c r="AB134" s="127"/>
      <c r="AC134" s="127"/>
      <c r="AD134" s="127"/>
      <c r="AE134" s="94"/>
      <c r="AF134" s="94"/>
      <c r="AG134" s="94"/>
      <c r="AH134" s="94"/>
      <c r="AI134" s="94"/>
      <c r="AJ134" s="94"/>
      <c r="AK134" s="94"/>
      <c r="AL134" s="94"/>
      <c r="AM134" s="94"/>
    </row>
    <row r="135" s="4" customFormat="1" ht="144" customHeight="1" spans="1:39">
      <c r="A135" s="93">
        <f t="shared" si="2"/>
        <v>132</v>
      </c>
      <c r="B135" s="93"/>
      <c r="C135" s="95" t="str" cm="1">
        <f t="array" ref="C135">_xlfn.TEXTJOIN(CHAR(10),TRUE,IF(商品编码表!C$4:C$9993=B135,商品编码表!K$4:K$9993&amp;"-"&amp;商品编码表!J$4:J$9993&amp;"-"&amp;商品编码表!D$4:D$9993,""))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5" s="93"/>
      <c r="E135" s="96">
        <f>_xlfn.XLOOKUP(B135,商品编码表!C:C,商品编码表!H:H)</f>
        <v>0</v>
      </c>
      <c r="F135" s="96">
        <f>_xlfn.XLOOKUP(B135,商品编码表!C:C,商品编码表!I:I)</f>
        <v>0</v>
      </c>
      <c r="G135" s="96"/>
      <c r="H135" s="97"/>
      <c r="I135" s="96"/>
      <c r="J135" s="96">
        <f>IFERROR(_xlfn.XLOOKUP(B135,商品编码表!C:C,商品编码表!B:B),"")</f>
        <v>0</v>
      </c>
      <c r="K135" s="102"/>
      <c r="L135" s="96"/>
      <c r="M135" s="96"/>
      <c r="N135" s="94" t="e">
        <f>LEN(O135)-(LEN(_xlfn.TEXTJOIN(,,,_wpsfn.REGEXP(O135,"[一-龟]+"))))+1</f>
        <v>#N/A</v>
      </c>
      <c r="O135" s="96" t="str" cm="1">
        <f t="array" ref="O135">_xlfn.TEXTJOIN("/",,_xlfn.UNIQUE(_xlfn._xlws.FILTER(商品编码表!K:K,商品编码表!C:C=B135)))</f>
        <v/>
      </c>
      <c r="P135" s="96" t="str" cm="1">
        <f t="array" ref="P135">_xlfn.TEXTJOIN(";",,_xlfn.UNIQUE(_xlfn._xlws.FILTER(商品编码表!J:J,商品编码表!C:C=B135)))</f>
        <v/>
      </c>
      <c r="Q135" s="106"/>
      <c r="R135" s="106"/>
      <c r="S135" s="96"/>
      <c r="T135" s="109"/>
      <c r="U135" s="96"/>
      <c r="V135" s="107"/>
      <c r="W135" s="107"/>
      <c r="X135" s="106"/>
      <c r="Y135" s="129"/>
      <c r="Z135" s="125">
        <f>Y135*3.8</f>
        <v>0</v>
      </c>
      <c r="AA135" s="126" t="e">
        <f>1-Y135/Z135</f>
        <v>#DIV/0!</v>
      </c>
      <c r="AB135" s="127"/>
      <c r="AC135" s="127"/>
      <c r="AD135" s="127"/>
      <c r="AE135" s="94"/>
      <c r="AF135" s="94"/>
      <c r="AG135" s="94"/>
      <c r="AH135" s="94"/>
      <c r="AI135" s="94"/>
      <c r="AJ135" s="94"/>
      <c r="AK135" s="94"/>
      <c r="AL135" s="94"/>
      <c r="AM135" s="94"/>
    </row>
    <row r="136" s="4" customFormat="1" ht="144" customHeight="1" spans="1:39">
      <c r="A136" s="93">
        <f t="shared" si="2"/>
        <v>133</v>
      </c>
      <c r="B136" s="93"/>
      <c r="C136" s="95" t="str" cm="1">
        <f t="array" ref="C136">_xlfn.TEXTJOIN(CHAR(10),TRUE,IF(商品编码表!C$4:C$9993=B136,商品编码表!K$4:K$9993&amp;"-"&amp;商品编码表!J$4:J$9993&amp;"-"&amp;商品编码表!D$4:D$9993,""))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6" s="93"/>
      <c r="E136" s="96">
        <f>_xlfn.XLOOKUP(B136,商品编码表!C:C,商品编码表!H:H)</f>
        <v>0</v>
      </c>
      <c r="F136" s="96">
        <f>_xlfn.XLOOKUP(B136,商品编码表!C:C,商品编码表!I:I)</f>
        <v>0</v>
      </c>
      <c r="G136" s="96"/>
      <c r="H136" s="97"/>
      <c r="I136" s="96"/>
      <c r="J136" s="96">
        <f>IFERROR(_xlfn.XLOOKUP(B136,商品编码表!C:C,商品编码表!B:B),"")</f>
        <v>0</v>
      </c>
      <c r="K136" s="102"/>
      <c r="L136" s="96"/>
      <c r="M136" s="96"/>
      <c r="N136" s="94" t="e">
        <f>LEN(O136)-(LEN(_xlfn.TEXTJOIN(,,,_wpsfn.REGEXP(O136,"[一-龟]+"))))+1</f>
        <v>#N/A</v>
      </c>
      <c r="O136" s="96" t="str" cm="1">
        <f t="array" ref="O136">_xlfn.TEXTJOIN("/",,_xlfn.UNIQUE(_xlfn._xlws.FILTER(商品编码表!K:K,商品编码表!C:C=B136)))</f>
        <v/>
      </c>
      <c r="P136" s="96" t="str" cm="1">
        <f t="array" ref="P136">_xlfn.TEXTJOIN(";",,_xlfn.UNIQUE(_xlfn._xlws.FILTER(商品编码表!J:J,商品编码表!C:C=B136)))</f>
        <v/>
      </c>
      <c r="Q136" s="106"/>
      <c r="R136" s="106"/>
      <c r="S136" s="96"/>
      <c r="T136" s="109"/>
      <c r="U136" s="96"/>
      <c r="V136" s="107"/>
      <c r="W136" s="107"/>
      <c r="X136" s="106"/>
      <c r="Y136" s="129"/>
      <c r="Z136" s="125">
        <f>Y136*3.8</f>
        <v>0</v>
      </c>
      <c r="AA136" s="126" t="e">
        <f>1-Y136/Z136</f>
        <v>#DIV/0!</v>
      </c>
      <c r="AB136" s="127"/>
      <c r="AC136" s="127"/>
      <c r="AD136" s="127"/>
      <c r="AE136" s="94"/>
      <c r="AF136" s="94"/>
      <c r="AG136" s="94"/>
      <c r="AH136" s="94"/>
      <c r="AI136" s="94"/>
      <c r="AJ136" s="94"/>
      <c r="AK136" s="94"/>
      <c r="AL136" s="94"/>
      <c r="AM136" s="94"/>
    </row>
    <row r="137" s="4" customFormat="1" ht="144" customHeight="1" spans="1:39">
      <c r="A137" s="93">
        <f t="shared" si="2"/>
        <v>134</v>
      </c>
      <c r="B137" s="93"/>
      <c r="C137" s="95" t="str" cm="1">
        <f t="array" ref="C137">_xlfn.TEXTJOIN(CHAR(10),TRUE,IF(商品编码表!C$4:C$9993=B137,商品编码表!K$4:K$9993&amp;"-"&amp;商品编码表!J$4:J$9993&amp;"-"&amp;商品编码表!D$4:D$9993,""))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7" s="93"/>
      <c r="E137" s="96">
        <f>_xlfn.XLOOKUP(B137,商品编码表!C:C,商品编码表!H:H)</f>
        <v>0</v>
      </c>
      <c r="F137" s="96">
        <f>_xlfn.XLOOKUP(B137,商品编码表!C:C,商品编码表!I:I)</f>
        <v>0</v>
      </c>
      <c r="G137" s="96"/>
      <c r="H137" s="97"/>
      <c r="I137" s="96"/>
      <c r="J137" s="96">
        <f>IFERROR(_xlfn.XLOOKUP(B137,商品编码表!C:C,商品编码表!B:B),"")</f>
        <v>0</v>
      </c>
      <c r="K137" s="102"/>
      <c r="L137" s="96"/>
      <c r="M137" s="96"/>
      <c r="N137" s="94" t="e">
        <f>LEN(O137)-(LEN(_xlfn.TEXTJOIN(,,,_wpsfn.REGEXP(O137,"[一-龟]+"))))+1</f>
        <v>#N/A</v>
      </c>
      <c r="O137" s="96" t="str" cm="1">
        <f t="array" ref="O137">_xlfn.TEXTJOIN("/",,_xlfn.UNIQUE(_xlfn._xlws.FILTER(商品编码表!K:K,商品编码表!C:C=B137)))</f>
        <v/>
      </c>
      <c r="P137" s="96" t="str" cm="1">
        <f t="array" ref="P137">_xlfn.TEXTJOIN(";",,_xlfn.UNIQUE(_xlfn._xlws.FILTER(商品编码表!J:J,商品编码表!C:C=B137)))</f>
        <v/>
      </c>
      <c r="Q137" s="106"/>
      <c r="R137" s="106"/>
      <c r="S137" s="96"/>
      <c r="T137" s="109"/>
      <c r="U137" s="96"/>
      <c r="V137" s="107"/>
      <c r="W137" s="107"/>
      <c r="X137" s="106"/>
      <c r="Y137" s="129"/>
      <c r="Z137" s="125">
        <f>Y137*3.8</f>
        <v>0</v>
      </c>
      <c r="AA137" s="126" t="e">
        <f>1-Y137/Z137</f>
        <v>#DIV/0!</v>
      </c>
      <c r="AB137" s="127"/>
      <c r="AC137" s="127"/>
      <c r="AD137" s="127"/>
      <c r="AE137" s="94"/>
      <c r="AF137" s="94"/>
      <c r="AG137" s="94"/>
      <c r="AH137" s="94"/>
      <c r="AI137" s="94"/>
      <c r="AJ137" s="94"/>
      <c r="AK137" s="94"/>
      <c r="AL137" s="94"/>
      <c r="AM137" s="94"/>
    </row>
    <row r="138" s="4" customFormat="1" ht="144" customHeight="1" spans="1:39">
      <c r="A138" s="93">
        <f t="shared" si="2"/>
        <v>135</v>
      </c>
      <c r="B138" s="93"/>
      <c r="C138" s="95" t="str" cm="1">
        <f t="array" ref="C138">_xlfn.TEXTJOIN(CHAR(10),TRUE,IF(商品编码表!C$4:C$9993=B138,商品编码表!K$4:K$9993&amp;"-"&amp;商品编码表!J$4:J$9993&amp;"-"&amp;商品编码表!D$4:D$9993,""))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8" s="93"/>
      <c r="E138" s="96">
        <f>_xlfn.XLOOKUP(B138,商品编码表!C:C,商品编码表!H:H)</f>
        <v>0</v>
      </c>
      <c r="F138" s="96">
        <f>_xlfn.XLOOKUP(B138,商品编码表!C:C,商品编码表!I:I)</f>
        <v>0</v>
      </c>
      <c r="G138" s="96"/>
      <c r="H138" s="97"/>
      <c r="I138" s="96"/>
      <c r="J138" s="96">
        <f>IFERROR(_xlfn.XLOOKUP(B138,商品编码表!C:C,商品编码表!B:B),"")</f>
        <v>0</v>
      </c>
      <c r="K138" s="102"/>
      <c r="L138" s="96"/>
      <c r="M138" s="96"/>
      <c r="N138" s="94" t="e">
        <f>LEN(O138)-(LEN(_xlfn.TEXTJOIN(,,,_wpsfn.REGEXP(O138,"[一-龟]+"))))+1</f>
        <v>#N/A</v>
      </c>
      <c r="O138" s="96" t="str" cm="1">
        <f t="array" ref="O138">_xlfn.TEXTJOIN("/",,_xlfn.UNIQUE(_xlfn._xlws.FILTER(商品编码表!K:K,商品编码表!C:C=B138)))</f>
        <v/>
      </c>
      <c r="P138" s="96" t="str" cm="1">
        <f t="array" ref="P138">_xlfn.TEXTJOIN(";",,_xlfn.UNIQUE(_xlfn._xlws.FILTER(商品编码表!J:J,商品编码表!C:C=B138)))</f>
        <v/>
      </c>
      <c r="Q138" s="106"/>
      <c r="R138" s="106"/>
      <c r="S138" s="96"/>
      <c r="T138" s="109"/>
      <c r="U138" s="96"/>
      <c r="V138" s="107"/>
      <c r="W138" s="107"/>
      <c r="X138" s="106"/>
      <c r="Y138" s="129"/>
      <c r="Z138" s="125">
        <f>Y138*3.8</f>
        <v>0</v>
      </c>
      <c r="AA138" s="126" t="e">
        <f>1-Y138/Z138</f>
        <v>#DIV/0!</v>
      </c>
      <c r="AB138" s="127"/>
      <c r="AC138" s="127"/>
      <c r="AD138" s="127"/>
      <c r="AE138" s="94"/>
      <c r="AF138" s="94"/>
      <c r="AG138" s="94"/>
      <c r="AH138" s="94"/>
      <c r="AI138" s="94"/>
      <c r="AJ138" s="94"/>
      <c r="AK138" s="94"/>
      <c r="AL138" s="94"/>
      <c r="AM138" s="94"/>
    </row>
    <row r="139" s="4" customFormat="1" ht="144" customHeight="1" spans="1:39">
      <c r="A139" s="93">
        <f t="shared" si="2"/>
        <v>136</v>
      </c>
      <c r="B139" s="93"/>
      <c r="C139" s="95" t="str" cm="1">
        <f t="array" ref="C139">_xlfn.TEXTJOIN(CHAR(10),TRUE,IF(商品编码表!C$4:C$9993=B139,商品编码表!K$4:K$9993&amp;"-"&amp;商品编码表!J$4:J$9993&amp;"-"&amp;商品编码表!D$4:D$9993,""))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39" s="93"/>
      <c r="E139" s="96">
        <f>_xlfn.XLOOKUP(B139,商品编码表!C:C,商品编码表!H:H)</f>
        <v>0</v>
      </c>
      <c r="F139" s="96">
        <f>_xlfn.XLOOKUP(B139,商品编码表!C:C,商品编码表!I:I)</f>
        <v>0</v>
      </c>
      <c r="G139" s="96"/>
      <c r="H139" s="97"/>
      <c r="I139" s="96"/>
      <c r="J139" s="96">
        <f>IFERROR(_xlfn.XLOOKUP(B139,商品编码表!C:C,商品编码表!B:B),"")</f>
        <v>0</v>
      </c>
      <c r="K139" s="102"/>
      <c r="L139" s="96"/>
      <c r="M139" s="96"/>
      <c r="N139" s="94" t="e">
        <f>LEN(O139)-(LEN(_xlfn.TEXTJOIN(,,,_wpsfn.REGEXP(O139,"[一-龟]+"))))+1</f>
        <v>#N/A</v>
      </c>
      <c r="O139" s="96" t="str" cm="1">
        <f t="array" ref="O139">_xlfn.TEXTJOIN("/",,_xlfn.UNIQUE(_xlfn._xlws.FILTER(商品编码表!K:K,商品编码表!C:C=B139)))</f>
        <v/>
      </c>
      <c r="P139" s="96" t="str" cm="1">
        <f t="array" ref="P139">_xlfn.TEXTJOIN(";",,_xlfn.UNIQUE(_xlfn._xlws.FILTER(商品编码表!J:J,商品编码表!C:C=B139)))</f>
        <v/>
      </c>
      <c r="Q139" s="106"/>
      <c r="R139" s="106"/>
      <c r="S139" s="96"/>
      <c r="T139" s="109"/>
      <c r="U139" s="96"/>
      <c r="V139" s="107"/>
      <c r="W139" s="107"/>
      <c r="X139" s="106"/>
      <c r="Y139" s="129"/>
      <c r="Z139" s="125">
        <f>Y139*3.8</f>
        <v>0</v>
      </c>
      <c r="AA139" s="126" t="e">
        <f>1-Y139/Z139</f>
        <v>#DIV/0!</v>
      </c>
      <c r="AB139" s="127"/>
      <c r="AC139" s="127"/>
      <c r="AD139" s="127"/>
      <c r="AE139" s="94"/>
      <c r="AF139" s="94"/>
      <c r="AG139" s="94"/>
      <c r="AH139" s="94"/>
      <c r="AI139" s="94"/>
      <c r="AJ139" s="94"/>
      <c r="AK139" s="94"/>
      <c r="AL139" s="94"/>
      <c r="AM139" s="94"/>
    </row>
    <row r="140" s="4" customFormat="1" ht="144" customHeight="1" spans="1:39">
      <c r="A140" s="93">
        <f t="shared" si="2"/>
        <v>137</v>
      </c>
      <c r="B140" s="93"/>
      <c r="C140" s="95" t="str" cm="1">
        <f t="array" ref="C140">_xlfn.TEXTJOIN(CHAR(10),TRUE,IF(商品编码表!C$4:C$9993=B140,商品编码表!K$4:K$9993&amp;"-"&amp;商品编码表!J$4:J$9993&amp;"-"&amp;商品编码表!D$4:D$9993,""))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0" s="93"/>
      <c r="E140" s="96">
        <f>_xlfn.XLOOKUP(B140,商品编码表!C:C,商品编码表!H:H)</f>
        <v>0</v>
      </c>
      <c r="F140" s="96">
        <f>_xlfn.XLOOKUP(B140,商品编码表!C:C,商品编码表!I:I)</f>
        <v>0</v>
      </c>
      <c r="G140" s="96"/>
      <c r="H140" s="97"/>
      <c r="I140" s="96"/>
      <c r="J140" s="96">
        <f>IFERROR(_xlfn.XLOOKUP(B140,商品编码表!C:C,商品编码表!B:B),"")</f>
        <v>0</v>
      </c>
      <c r="K140" s="102"/>
      <c r="L140" s="96"/>
      <c r="M140" s="96"/>
      <c r="N140" s="94" t="e">
        <f>LEN(O140)-(LEN(_xlfn.TEXTJOIN(,,,_wpsfn.REGEXP(O140,"[一-龟]+"))))+1</f>
        <v>#N/A</v>
      </c>
      <c r="O140" s="96" t="str" cm="1">
        <f t="array" ref="O140">_xlfn.TEXTJOIN("/",,_xlfn.UNIQUE(_xlfn._xlws.FILTER(商品编码表!K:K,商品编码表!C:C=B140)))</f>
        <v/>
      </c>
      <c r="P140" s="96" t="str" cm="1">
        <f t="array" ref="P140">_xlfn.TEXTJOIN(";",,_xlfn.UNIQUE(_xlfn._xlws.FILTER(商品编码表!J:J,商品编码表!C:C=B140)))</f>
        <v/>
      </c>
      <c r="Q140" s="106"/>
      <c r="R140" s="106"/>
      <c r="S140" s="96"/>
      <c r="T140" s="109"/>
      <c r="U140" s="96"/>
      <c r="V140" s="107"/>
      <c r="W140" s="107"/>
      <c r="X140" s="106"/>
      <c r="Y140" s="129"/>
      <c r="Z140" s="125">
        <f>Y140*3.8</f>
        <v>0</v>
      </c>
      <c r="AA140" s="126" t="e">
        <f>1-Y140/Z140</f>
        <v>#DIV/0!</v>
      </c>
      <c r="AB140" s="127"/>
      <c r="AC140" s="127"/>
      <c r="AD140" s="127"/>
      <c r="AE140" s="94"/>
      <c r="AF140" s="94"/>
      <c r="AG140" s="94"/>
      <c r="AH140" s="94"/>
      <c r="AI140" s="94"/>
      <c r="AJ140" s="94"/>
      <c r="AK140" s="94"/>
      <c r="AL140" s="94"/>
      <c r="AM140" s="94"/>
    </row>
    <row r="141" s="4" customFormat="1" ht="144" customHeight="1" spans="1:39">
      <c r="A141" s="93">
        <f t="shared" si="2"/>
        <v>138</v>
      </c>
      <c r="B141" s="93"/>
      <c r="C141" s="95" t="str" cm="1">
        <f t="array" ref="C141">_xlfn.TEXTJOIN(CHAR(10),TRUE,IF(商品编码表!C$4:C$9993=B141,商品编码表!K$4:K$9993&amp;"-"&amp;商品编码表!J$4:J$9993&amp;"-"&amp;商品编码表!D$4:D$9993,""))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1" s="93"/>
      <c r="E141" s="96">
        <f>_xlfn.XLOOKUP(B141,商品编码表!C:C,商品编码表!H:H)</f>
        <v>0</v>
      </c>
      <c r="F141" s="96">
        <f>_xlfn.XLOOKUP(B141,商品编码表!C:C,商品编码表!I:I)</f>
        <v>0</v>
      </c>
      <c r="G141" s="96"/>
      <c r="H141" s="97"/>
      <c r="I141" s="96"/>
      <c r="J141" s="96">
        <f>IFERROR(_xlfn.XLOOKUP(B141,商品编码表!C:C,商品编码表!B:B),"")</f>
        <v>0</v>
      </c>
      <c r="K141" s="102"/>
      <c r="L141" s="96"/>
      <c r="M141" s="96"/>
      <c r="N141" s="94" t="e">
        <f>LEN(O141)-(LEN(_xlfn.TEXTJOIN(,,,_wpsfn.REGEXP(O141,"[一-龟]+"))))+1</f>
        <v>#N/A</v>
      </c>
      <c r="O141" s="96" t="str" cm="1">
        <f t="array" ref="O141">_xlfn.TEXTJOIN("/",,_xlfn.UNIQUE(_xlfn._xlws.FILTER(商品编码表!K:K,商品编码表!C:C=B141)))</f>
        <v/>
      </c>
      <c r="P141" s="96" t="str" cm="1">
        <f t="array" ref="P141">_xlfn.TEXTJOIN(";",,_xlfn.UNIQUE(_xlfn._xlws.FILTER(商品编码表!J:J,商品编码表!C:C=B141)))</f>
        <v/>
      </c>
      <c r="Q141" s="106"/>
      <c r="R141" s="106"/>
      <c r="S141" s="96"/>
      <c r="T141" s="109"/>
      <c r="U141" s="96"/>
      <c r="V141" s="107"/>
      <c r="W141" s="107"/>
      <c r="X141" s="106"/>
      <c r="Y141" s="129"/>
      <c r="Z141" s="125">
        <f>Y141*3.8</f>
        <v>0</v>
      </c>
      <c r="AA141" s="126" t="e">
        <f>1-Y141/Z141</f>
        <v>#DIV/0!</v>
      </c>
      <c r="AB141" s="127"/>
      <c r="AC141" s="127"/>
      <c r="AD141" s="127"/>
      <c r="AE141" s="94"/>
      <c r="AF141" s="94"/>
      <c r="AG141" s="94"/>
      <c r="AH141" s="94"/>
      <c r="AI141" s="94"/>
      <c r="AJ141" s="94"/>
      <c r="AK141" s="94"/>
      <c r="AL141" s="94"/>
      <c r="AM141" s="94"/>
    </row>
    <row r="142" s="4" customFormat="1" ht="144" customHeight="1" spans="1:39">
      <c r="A142" s="93">
        <f t="shared" si="2"/>
        <v>139</v>
      </c>
      <c r="B142" s="93"/>
      <c r="C142" s="95" t="str" cm="1">
        <f t="array" ref="C142">_xlfn.TEXTJOIN(CHAR(10),TRUE,IF(商品编码表!C$4:C$9993=B142,商品编码表!K$4:K$9993&amp;"-"&amp;商品编码表!J$4:J$9993&amp;"-"&amp;商品编码表!D$4:D$9993,""))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2" s="93"/>
      <c r="E142" s="96">
        <f>_xlfn.XLOOKUP(B142,商品编码表!C:C,商品编码表!H:H)</f>
        <v>0</v>
      </c>
      <c r="F142" s="96">
        <f>_xlfn.XLOOKUP(B142,商品编码表!C:C,商品编码表!I:I)</f>
        <v>0</v>
      </c>
      <c r="G142" s="96"/>
      <c r="H142" s="97"/>
      <c r="I142" s="96"/>
      <c r="J142" s="96">
        <f>IFERROR(_xlfn.XLOOKUP(B142,商品编码表!C:C,商品编码表!B:B),"")</f>
        <v>0</v>
      </c>
      <c r="K142" s="102"/>
      <c r="L142" s="96"/>
      <c r="M142" s="96"/>
      <c r="N142" s="94" t="e">
        <f>LEN(O142)-(LEN(_xlfn.TEXTJOIN(,,,_wpsfn.REGEXP(O142,"[一-龟]+"))))+1</f>
        <v>#N/A</v>
      </c>
      <c r="O142" s="96" t="str" cm="1">
        <f t="array" ref="O142">_xlfn.TEXTJOIN("/",,_xlfn.UNIQUE(_xlfn._xlws.FILTER(商品编码表!K:K,商品编码表!C:C=B142)))</f>
        <v/>
      </c>
      <c r="P142" s="96" t="str" cm="1">
        <f t="array" ref="P142">_xlfn.TEXTJOIN(";",,_xlfn.UNIQUE(_xlfn._xlws.FILTER(商品编码表!J:J,商品编码表!C:C=B142)))</f>
        <v/>
      </c>
      <c r="Q142" s="106"/>
      <c r="R142" s="106"/>
      <c r="S142" s="96"/>
      <c r="T142" s="109"/>
      <c r="U142" s="96"/>
      <c r="V142" s="107"/>
      <c r="W142" s="107"/>
      <c r="X142" s="106"/>
      <c r="Y142" s="129"/>
      <c r="Z142" s="125">
        <f>Y142*3.8</f>
        <v>0</v>
      </c>
      <c r="AA142" s="126" t="e">
        <f>1-Y142/Z142</f>
        <v>#DIV/0!</v>
      </c>
      <c r="AB142" s="127"/>
      <c r="AC142" s="127"/>
      <c r="AD142" s="127"/>
      <c r="AE142" s="94"/>
      <c r="AF142" s="94"/>
      <c r="AG142" s="94"/>
      <c r="AH142" s="94"/>
      <c r="AI142" s="94"/>
      <c r="AJ142" s="94"/>
      <c r="AK142" s="94"/>
      <c r="AL142" s="94"/>
      <c r="AM142" s="94"/>
    </row>
    <row r="143" s="4" customFormat="1" ht="144" customHeight="1" spans="1:39">
      <c r="A143" s="93">
        <f t="shared" si="2"/>
        <v>140</v>
      </c>
      <c r="B143" s="93"/>
      <c r="C143" s="95" t="str" cm="1">
        <f t="array" ref="C143">_xlfn.TEXTJOIN(CHAR(10),TRUE,IF(商品编码表!C$4:C$9993=B143,商品编码表!K$4:K$9993&amp;"-"&amp;商品编码表!J$4:J$9993&amp;"-"&amp;商品编码表!D$4:D$9993,""))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3" s="93"/>
      <c r="E143" s="96">
        <f>_xlfn.XLOOKUP(B143,商品编码表!C:C,商品编码表!H:H)</f>
        <v>0</v>
      </c>
      <c r="F143" s="96">
        <f>_xlfn.XLOOKUP(B143,商品编码表!C:C,商品编码表!I:I)</f>
        <v>0</v>
      </c>
      <c r="G143" s="96"/>
      <c r="H143" s="97"/>
      <c r="I143" s="96"/>
      <c r="J143" s="96">
        <f>IFERROR(_xlfn.XLOOKUP(B143,商品编码表!C:C,商品编码表!B:B),"")</f>
        <v>0</v>
      </c>
      <c r="K143" s="102"/>
      <c r="L143" s="96"/>
      <c r="M143" s="96"/>
      <c r="N143" s="94" t="e">
        <f>LEN(O143)-(LEN(_xlfn.TEXTJOIN(,,,_wpsfn.REGEXP(O143,"[一-龟]+"))))+1</f>
        <v>#N/A</v>
      </c>
      <c r="O143" s="96" t="str" cm="1">
        <f t="array" ref="O143">_xlfn.TEXTJOIN("/",,_xlfn.UNIQUE(_xlfn._xlws.FILTER(商品编码表!K:K,商品编码表!C:C=B143)))</f>
        <v/>
      </c>
      <c r="P143" s="96" t="str" cm="1">
        <f t="array" ref="P143">_xlfn.TEXTJOIN(";",,_xlfn.UNIQUE(_xlfn._xlws.FILTER(商品编码表!J:J,商品编码表!C:C=B143)))</f>
        <v/>
      </c>
      <c r="Q143" s="106"/>
      <c r="R143" s="106"/>
      <c r="S143" s="96"/>
      <c r="T143" s="109"/>
      <c r="U143" s="96"/>
      <c r="V143" s="107"/>
      <c r="W143" s="107"/>
      <c r="X143" s="106"/>
      <c r="Y143" s="129"/>
      <c r="Z143" s="125">
        <f>Y143*3.8</f>
        <v>0</v>
      </c>
      <c r="AA143" s="126" t="e">
        <f>1-Y143/Z143</f>
        <v>#DIV/0!</v>
      </c>
      <c r="AB143" s="127"/>
      <c r="AC143" s="127"/>
      <c r="AD143" s="127"/>
      <c r="AE143" s="94"/>
      <c r="AF143" s="94"/>
      <c r="AG143" s="94"/>
      <c r="AH143" s="94"/>
      <c r="AI143" s="94"/>
      <c r="AJ143" s="94"/>
      <c r="AK143" s="94"/>
      <c r="AL143" s="94"/>
      <c r="AM143" s="94"/>
    </row>
    <row r="144" s="4" customFormat="1" ht="144" customHeight="1" spans="1:39">
      <c r="A144" s="93">
        <f t="shared" si="2"/>
        <v>141</v>
      </c>
      <c r="B144" s="93"/>
      <c r="C144" s="95" t="str" cm="1">
        <f t="array" ref="C144">_xlfn.TEXTJOIN(CHAR(10),TRUE,IF(商品编码表!C$4:C$9993=B144,商品编码表!K$4:K$9993&amp;"-"&amp;商品编码表!J$4:J$9993&amp;"-"&amp;商品编码表!D$4:D$9993,""))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4" s="93"/>
      <c r="E144" s="96">
        <f>_xlfn.XLOOKUP(B144,商品编码表!C:C,商品编码表!H:H)</f>
        <v>0</v>
      </c>
      <c r="F144" s="96">
        <f>_xlfn.XLOOKUP(B144,商品编码表!C:C,商品编码表!I:I)</f>
        <v>0</v>
      </c>
      <c r="G144" s="96"/>
      <c r="H144" s="97"/>
      <c r="I144" s="96"/>
      <c r="J144" s="96">
        <f>IFERROR(_xlfn.XLOOKUP(B144,商品编码表!C:C,商品编码表!B:B),"")</f>
        <v>0</v>
      </c>
      <c r="K144" s="102"/>
      <c r="L144" s="96"/>
      <c r="M144" s="96"/>
      <c r="N144" s="94" t="e">
        <f>LEN(O144)-(LEN(_xlfn.TEXTJOIN(,,,_wpsfn.REGEXP(O144,"[一-龟]+"))))+1</f>
        <v>#N/A</v>
      </c>
      <c r="O144" s="96" t="str" cm="1">
        <f t="array" ref="O144">_xlfn.TEXTJOIN("/",,_xlfn.UNIQUE(_xlfn._xlws.FILTER(商品编码表!K:K,商品编码表!C:C=B144)))</f>
        <v/>
      </c>
      <c r="P144" s="96" t="str" cm="1">
        <f t="array" ref="P144">_xlfn.TEXTJOIN(";",,_xlfn.UNIQUE(_xlfn._xlws.FILTER(商品编码表!J:J,商品编码表!C:C=B144)))</f>
        <v/>
      </c>
      <c r="Q144" s="106"/>
      <c r="R144" s="106"/>
      <c r="S144" s="96"/>
      <c r="T144" s="109"/>
      <c r="U144" s="96"/>
      <c r="V144" s="107"/>
      <c r="W144" s="107"/>
      <c r="X144" s="106"/>
      <c r="Y144" s="129"/>
      <c r="Z144" s="125">
        <f>Y144*3.8</f>
        <v>0</v>
      </c>
      <c r="AA144" s="126" t="e">
        <f>1-Y144/Z144</f>
        <v>#DIV/0!</v>
      </c>
      <c r="AB144" s="127"/>
      <c r="AC144" s="127"/>
      <c r="AD144" s="127"/>
      <c r="AE144" s="94"/>
      <c r="AF144" s="94"/>
      <c r="AG144" s="94"/>
      <c r="AH144" s="94"/>
      <c r="AI144" s="94"/>
      <c r="AJ144" s="94"/>
      <c r="AK144" s="94"/>
      <c r="AL144" s="94"/>
      <c r="AM144" s="94"/>
    </row>
    <row r="145" s="4" customFormat="1" ht="144" customHeight="1" spans="1:39">
      <c r="A145" s="93">
        <f t="shared" si="2"/>
        <v>142</v>
      </c>
      <c r="B145" s="93"/>
      <c r="C145" s="95" t="str" cm="1">
        <f t="array" ref="C145">_xlfn.TEXTJOIN(CHAR(10),TRUE,IF(商品编码表!C$4:C$9993=B145,商品编码表!K$4:K$9993&amp;"-"&amp;商品编码表!J$4:J$9993&amp;"-"&amp;商品编码表!D$4:D$9993,""))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5" s="93"/>
      <c r="E145" s="96">
        <f>_xlfn.XLOOKUP(B145,商品编码表!C:C,商品编码表!H:H)</f>
        <v>0</v>
      </c>
      <c r="F145" s="96">
        <f>_xlfn.XLOOKUP(B145,商品编码表!C:C,商品编码表!I:I)</f>
        <v>0</v>
      </c>
      <c r="G145" s="96"/>
      <c r="H145" s="97"/>
      <c r="I145" s="96"/>
      <c r="J145" s="96">
        <f>IFERROR(_xlfn.XLOOKUP(B145,商品编码表!C:C,商品编码表!B:B),"")</f>
        <v>0</v>
      </c>
      <c r="K145" s="102"/>
      <c r="L145" s="96"/>
      <c r="M145" s="96"/>
      <c r="N145" s="94" t="e">
        <f>LEN(O145)-(LEN(_xlfn.TEXTJOIN(,,,_wpsfn.REGEXP(O145,"[一-龟]+"))))+1</f>
        <v>#N/A</v>
      </c>
      <c r="O145" s="96" t="str" cm="1">
        <f t="array" ref="O145">_xlfn.TEXTJOIN("/",,_xlfn.UNIQUE(_xlfn._xlws.FILTER(商品编码表!K:K,商品编码表!C:C=B145)))</f>
        <v/>
      </c>
      <c r="P145" s="96" t="str" cm="1">
        <f t="array" ref="P145">_xlfn.TEXTJOIN(";",,_xlfn.UNIQUE(_xlfn._xlws.FILTER(商品编码表!J:J,商品编码表!C:C=B145)))</f>
        <v/>
      </c>
      <c r="Q145" s="106"/>
      <c r="R145" s="106"/>
      <c r="S145" s="96"/>
      <c r="T145" s="109"/>
      <c r="U145" s="96"/>
      <c r="V145" s="107"/>
      <c r="W145" s="107"/>
      <c r="X145" s="106"/>
      <c r="Y145" s="129"/>
      <c r="Z145" s="125">
        <f>Y145*3.8</f>
        <v>0</v>
      </c>
      <c r="AA145" s="126" t="e">
        <f>1-Y145/Z145</f>
        <v>#DIV/0!</v>
      </c>
      <c r="AB145" s="127"/>
      <c r="AC145" s="127"/>
      <c r="AD145" s="127"/>
      <c r="AE145" s="94"/>
      <c r="AF145" s="94"/>
      <c r="AG145" s="94"/>
      <c r="AH145" s="94"/>
      <c r="AI145" s="94"/>
      <c r="AJ145" s="94"/>
      <c r="AK145" s="94"/>
      <c r="AL145" s="94"/>
      <c r="AM145" s="94"/>
    </row>
    <row r="146" s="4" customFormat="1" ht="144" customHeight="1" spans="1:39">
      <c r="A146" s="93">
        <f t="shared" si="2"/>
        <v>143</v>
      </c>
      <c r="B146" s="93"/>
      <c r="C146" s="95" t="str" cm="1">
        <f t="array" ref="C146">_xlfn.TEXTJOIN(CHAR(10),TRUE,IF(商品编码表!C$4:C$9993=B146,商品编码表!K$4:K$9993&amp;"-"&amp;商品编码表!J$4:J$9993&amp;"-"&amp;商品编码表!D$4:D$9993,""))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6" s="93"/>
      <c r="E146" s="96">
        <f>_xlfn.XLOOKUP(B146,商品编码表!C:C,商品编码表!H:H)</f>
        <v>0</v>
      </c>
      <c r="F146" s="96">
        <f>_xlfn.XLOOKUP(B146,商品编码表!C:C,商品编码表!I:I)</f>
        <v>0</v>
      </c>
      <c r="G146" s="96"/>
      <c r="H146" s="97"/>
      <c r="I146" s="96"/>
      <c r="J146" s="96">
        <f>IFERROR(_xlfn.XLOOKUP(B146,商品编码表!C:C,商品编码表!B:B),"")</f>
        <v>0</v>
      </c>
      <c r="K146" s="102"/>
      <c r="L146" s="96"/>
      <c r="M146" s="96"/>
      <c r="N146" s="94" t="e">
        <f>LEN(O146)-(LEN(_xlfn.TEXTJOIN(,,,_wpsfn.REGEXP(O146,"[一-龟]+"))))+1</f>
        <v>#N/A</v>
      </c>
      <c r="O146" s="96" t="str" cm="1">
        <f t="array" ref="O146">_xlfn.TEXTJOIN("/",,_xlfn.UNIQUE(_xlfn._xlws.FILTER(商品编码表!K:K,商品编码表!C:C=B146)))</f>
        <v/>
      </c>
      <c r="P146" s="96" t="str" cm="1">
        <f t="array" ref="P146">_xlfn.TEXTJOIN(";",,_xlfn.UNIQUE(_xlfn._xlws.FILTER(商品编码表!J:J,商品编码表!C:C=B146)))</f>
        <v/>
      </c>
      <c r="Q146" s="106"/>
      <c r="R146" s="106"/>
      <c r="S146" s="96"/>
      <c r="T146" s="109"/>
      <c r="U146" s="96"/>
      <c r="V146" s="107"/>
      <c r="W146" s="107"/>
      <c r="X146" s="106"/>
      <c r="Y146" s="129"/>
      <c r="Z146" s="125">
        <f>Y146*3.8</f>
        <v>0</v>
      </c>
      <c r="AA146" s="126" t="e">
        <f>1-Y146/Z146</f>
        <v>#DIV/0!</v>
      </c>
      <c r="AB146" s="127"/>
      <c r="AC146" s="127"/>
      <c r="AD146" s="127"/>
      <c r="AE146" s="94"/>
      <c r="AF146" s="94"/>
      <c r="AG146" s="94"/>
      <c r="AH146" s="94"/>
      <c r="AI146" s="94"/>
      <c r="AJ146" s="94"/>
      <c r="AK146" s="94"/>
      <c r="AL146" s="94"/>
      <c r="AM146" s="94"/>
    </row>
    <row r="147" s="4" customFormat="1" ht="144" customHeight="1" spans="1:39">
      <c r="A147" s="93">
        <f t="shared" si="2"/>
        <v>144</v>
      </c>
      <c r="B147" s="93"/>
      <c r="C147" s="95" t="str" cm="1">
        <f t="array" ref="C147">_xlfn.TEXTJOIN(CHAR(10),TRUE,IF(商品编码表!C$4:C$9993=B147,商品编码表!K$4:K$9993&amp;"-"&amp;商品编码表!J$4:J$9993&amp;"-"&amp;商品编码表!D$4:D$9993,""))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7" s="93"/>
      <c r="E147" s="96">
        <f>_xlfn.XLOOKUP(B147,商品编码表!C:C,商品编码表!H:H)</f>
        <v>0</v>
      </c>
      <c r="F147" s="96">
        <f>_xlfn.XLOOKUP(B147,商品编码表!C:C,商品编码表!I:I)</f>
        <v>0</v>
      </c>
      <c r="G147" s="96"/>
      <c r="H147" s="97"/>
      <c r="I147" s="96"/>
      <c r="J147" s="96">
        <f>IFERROR(_xlfn.XLOOKUP(B147,商品编码表!C:C,商品编码表!B:B),"")</f>
        <v>0</v>
      </c>
      <c r="K147" s="102"/>
      <c r="L147" s="96"/>
      <c r="M147" s="96"/>
      <c r="N147" s="94" t="e">
        <f>LEN(O147)-(LEN(_xlfn.TEXTJOIN(,,,_wpsfn.REGEXP(O147,"[一-龟]+"))))+1</f>
        <v>#N/A</v>
      </c>
      <c r="O147" s="96" t="str" cm="1">
        <f t="array" ref="O147">_xlfn.TEXTJOIN("/",,_xlfn.UNIQUE(_xlfn._xlws.FILTER(商品编码表!K:K,商品编码表!C:C=B147)))</f>
        <v/>
      </c>
      <c r="P147" s="96" t="str" cm="1">
        <f t="array" ref="P147">_xlfn.TEXTJOIN(";",,_xlfn.UNIQUE(_xlfn._xlws.FILTER(商品编码表!J:J,商品编码表!C:C=B147)))</f>
        <v/>
      </c>
      <c r="Q147" s="106"/>
      <c r="R147" s="106"/>
      <c r="S147" s="96"/>
      <c r="T147" s="109"/>
      <c r="U147" s="96"/>
      <c r="V147" s="107"/>
      <c r="W147" s="107"/>
      <c r="X147" s="106"/>
      <c r="Y147" s="129"/>
      <c r="Z147" s="125">
        <f>Y147*3.8</f>
        <v>0</v>
      </c>
      <c r="AA147" s="126" t="e">
        <f>1-Y147/Z147</f>
        <v>#DIV/0!</v>
      </c>
      <c r="AB147" s="127"/>
      <c r="AC147" s="127"/>
      <c r="AD147" s="127"/>
      <c r="AE147" s="94"/>
      <c r="AF147" s="94"/>
      <c r="AG147" s="94"/>
      <c r="AH147" s="94"/>
      <c r="AI147" s="94"/>
      <c r="AJ147" s="94"/>
      <c r="AK147" s="94"/>
      <c r="AL147" s="94"/>
      <c r="AM147" s="94"/>
    </row>
    <row r="148" s="4" customFormat="1" ht="144" customHeight="1" spans="1:39">
      <c r="A148" s="93">
        <f t="shared" si="2"/>
        <v>145</v>
      </c>
      <c r="B148" s="93"/>
      <c r="C148" s="95" t="str" cm="1">
        <f t="array" ref="C148">_xlfn.TEXTJOIN(CHAR(10),TRUE,IF(商品编码表!C$4:C$9993=B148,商品编码表!K$4:K$9993&amp;"-"&amp;商品编码表!J$4:J$9993&amp;"-"&amp;商品编码表!D$4:D$9993,""))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8" s="93"/>
      <c r="E148" s="96">
        <f>_xlfn.XLOOKUP(B148,商品编码表!C:C,商品编码表!H:H)</f>
        <v>0</v>
      </c>
      <c r="F148" s="96">
        <f>_xlfn.XLOOKUP(B148,商品编码表!C:C,商品编码表!I:I)</f>
        <v>0</v>
      </c>
      <c r="G148" s="96"/>
      <c r="H148" s="97"/>
      <c r="I148" s="96"/>
      <c r="J148" s="96">
        <f>IFERROR(_xlfn.XLOOKUP(B148,商品编码表!C:C,商品编码表!B:B),"")</f>
        <v>0</v>
      </c>
      <c r="K148" s="102"/>
      <c r="L148" s="96"/>
      <c r="M148" s="96"/>
      <c r="N148" s="94" t="e">
        <f>LEN(O148)-(LEN(_xlfn.TEXTJOIN(,,,_wpsfn.REGEXP(O148,"[一-龟]+"))))+1</f>
        <v>#N/A</v>
      </c>
      <c r="O148" s="96" t="str" cm="1">
        <f t="array" ref="O148">_xlfn.TEXTJOIN("/",,_xlfn.UNIQUE(_xlfn._xlws.FILTER(商品编码表!K:K,商品编码表!C:C=B148)))</f>
        <v/>
      </c>
      <c r="P148" s="96" t="str" cm="1">
        <f t="array" ref="P148">_xlfn.TEXTJOIN(";",,_xlfn.UNIQUE(_xlfn._xlws.FILTER(商品编码表!J:J,商品编码表!C:C=B148)))</f>
        <v/>
      </c>
      <c r="Q148" s="106"/>
      <c r="R148" s="106"/>
      <c r="S148" s="96"/>
      <c r="T148" s="109"/>
      <c r="U148" s="96"/>
      <c r="V148" s="107"/>
      <c r="W148" s="107"/>
      <c r="X148" s="106"/>
      <c r="Y148" s="129"/>
      <c r="Z148" s="125">
        <f>Y148*3.8</f>
        <v>0</v>
      </c>
      <c r="AA148" s="126" t="e">
        <f>1-Y148/Z148</f>
        <v>#DIV/0!</v>
      </c>
      <c r="AB148" s="127"/>
      <c r="AC148" s="127"/>
      <c r="AD148" s="127"/>
      <c r="AE148" s="94"/>
      <c r="AF148" s="94"/>
      <c r="AG148" s="94"/>
      <c r="AH148" s="94"/>
      <c r="AI148" s="94"/>
      <c r="AJ148" s="94"/>
      <c r="AK148" s="94"/>
      <c r="AL148" s="94"/>
      <c r="AM148" s="94"/>
    </row>
    <row r="149" s="4" customFormat="1" ht="144" customHeight="1" spans="1:39">
      <c r="A149" s="93">
        <f t="shared" si="2"/>
        <v>146</v>
      </c>
      <c r="B149" s="93"/>
      <c r="C149" s="95" t="str" cm="1">
        <f t="array" ref="C149">_xlfn.TEXTJOIN(CHAR(10),TRUE,IF(商品编码表!C$4:C$9993=B149,商品编码表!K$4:K$9993&amp;"-"&amp;商品编码表!J$4:J$9993&amp;"-"&amp;商品编码表!D$4:D$9993,""))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49" s="93"/>
      <c r="E149" s="96">
        <f>_xlfn.XLOOKUP(B149,商品编码表!C:C,商品编码表!H:H)</f>
        <v>0</v>
      </c>
      <c r="F149" s="96">
        <f>_xlfn.XLOOKUP(B149,商品编码表!C:C,商品编码表!I:I)</f>
        <v>0</v>
      </c>
      <c r="G149" s="96"/>
      <c r="H149" s="97"/>
      <c r="I149" s="96"/>
      <c r="J149" s="96">
        <f>IFERROR(_xlfn.XLOOKUP(B149,商品编码表!C:C,商品编码表!B:B),"")</f>
        <v>0</v>
      </c>
      <c r="K149" s="102"/>
      <c r="L149" s="96"/>
      <c r="M149" s="96"/>
      <c r="N149" s="94" t="e">
        <f>LEN(O149)-(LEN(_xlfn.TEXTJOIN(,,,_wpsfn.REGEXP(O149,"[一-龟]+"))))+1</f>
        <v>#N/A</v>
      </c>
      <c r="O149" s="96" t="str" cm="1">
        <f t="array" ref="O149">_xlfn.TEXTJOIN("/",,_xlfn.UNIQUE(_xlfn._xlws.FILTER(商品编码表!K:K,商品编码表!C:C=B149)))</f>
        <v/>
      </c>
      <c r="P149" s="96" t="str" cm="1">
        <f t="array" ref="P149">_xlfn.TEXTJOIN(";",,_xlfn.UNIQUE(_xlfn._xlws.FILTER(商品编码表!J:J,商品编码表!C:C=B149)))</f>
        <v/>
      </c>
      <c r="Q149" s="106"/>
      <c r="R149" s="106"/>
      <c r="S149" s="96"/>
      <c r="T149" s="109"/>
      <c r="U149" s="96"/>
      <c r="V149" s="107"/>
      <c r="W149" s="107"/>
      <c r="X149" s="106"/>
      <c r="Y149" s="129"/>
      <c r="Z149" s="125">
        <f>Y149*3.8</f>
        <v>0</v>
      </c>
      <c r="AA149" s="126" t="e">
        <f>1-Y149/Z149</f>
        <v>#DIV/0!</v>
      </c>
      <c r="AB149" s="127"/>
      <c r="AC149" s="127"/>
      <c r="AD149" s="127"/>
      <c r="AE149" s="94"/>
      <c r="AF149" s="94"/>
      <c r="AG149" s="94"/>
      <c r="AH149" s="94"/>
      <c r="AI149" s="94"/>
      <c r="AJ149" s="94"/>
      <c r="AK149" s="94"/>
      <c r="AL149" s="94"/>
      <c r="AM149" s="94"/>
    </row>
    <row r="150" s="4" customFormat="1" ht="144" customHeight="1" spans="1:39">
      <c r="A150" s="93">
        <f t="shared" si="2"/>
        <v>147</v>
      </c>
      <c r="B150" s="93"/>
      <c r="C150" s="95" t="str" cm="1">
        <f t="array" ref="C150">_xlfn.TEXTJOIN(CHAR(10),TRUE,IF(商品编码表!C$4:C$9993=B150,商品编码表!K$4:K$9993&amp;"-"&amp;商品编码表!J$4:J$9993&amp;"-"&amp;商品编码表!D$4:D$9993,""))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50" s="93"/>
      <c r="E150" s="96">
        <f>_xlfn.XLOOKUP(B150,商品编码表!C:C,商品编码表!H:H)</f>
        <v>0</v>
      </c>
      <c r="F150" s="96">
        <f>_xlfn.XLOOKUP(B150,商品编码表!C:C,商品编码表!I:I)</f>
        <v>0</v>
      </c>
      <c r="G150" s="96"/>
      <c r="H150" s="97"/>
      <c r="I150" s="96"/>
      <c r="J150" s="96">
        <f>IFERROR(_xlfn.XLOOKUP(B150,商品编码表!C:C,商品编码表!B:B),"")</f>
        <v>0</v>
      </c>
      <c r="K150" s="102"/>
      <c r="L150" s="96"/>
      <c r="M150" s="96"/>
      <c r="N150" s="94" t="e">
        <f>LEN(O150)-(LEN(_xlfn.TEXTJOIN(,,,_wpsfn.REGEXP(O150,"[一-龟]+"))))+1</f>
        <v>#N/A</v>
      </c>
      <c r="O150" s="96" t="str" cm="1">
        <f t="array" ref="O150">_xlfn.TEXTJOIN("/",,_xlfn.UNIQUE(_xlfn._xlws.FILTER(商品编码表!K:K,商品编码表!C:C=B150)))</f>
        <v/>
      </c>
      <c r="P150" s="96" t="str" cm="1">
        <f t="array" ref="P150">_xlfn.TEXTJOIN(";",,_xlfn.UNIQUE(_xlfn._xlws.FILTER(商品编码表!J:J,商品编码表!C:C=B150)))</f>
        <v/>
      </c>
      <c r="Q150" s="106"/>
      <c r="R150" s="106"/>
      <c r="S150" s="96"/>
      <c r="T150" s="109"/>
      <c r="U150" s="96"/>
      <c r="V150" s="107"/>
      <c r="W150" s="107"/>
      <c r="X150" s="106"/>
      <c r="Y150" s="129"/>
      <c r="Z150" s="125">
        <f>Y150*3.8</f>
        <v>0</v>
      </c>
      <c r="AA150" s="126" t="e">
        <f>1-Y150/Z150</f>
        <v>#DIV/0!</v>
      </c>
      <c r="AB150" s="127"/>
      <c r="AC150" s="127"/>
      <c r="AD150" s="127"/>
      <c r="AE150" s="94"/>
      <c r="AF150" s="94"/>
      <c r="AG150" s="94"/>
      <c r="AH150" s="94"/>
      <c r="AI150" s="94"/>
      <c r="AJ150" s="94"/>
      <c r="AK150" s="94"/>
      <c r="AL150" s="94"/>
      <c r="AM150" s="94"/>
    </row>
    <row r="151" s="4" customFormat="1" ht="144" customHeight="1" spans="1:39">
      <c r="A151" s="93">
        <f t="shared" si="2"/>
        <v>148</v>
      </c>
      <c r="B151" s="93"/>
      <c r="C151" s="95" t="str" cm="1">
        <f t="array" ref="C151">_xlfn.TEXTJOIN(CHAR(10),TRUE,IF(商品编码表!C$4:C$9993=B151,商品编码表!K$4:K$9993&amp;"-"&amp;商品编码表!J$4:J$9993&amp;"-"&amp;商品编码表!D$4:D$9993,""))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51" s="93"/>
      <c r="E151" s="96">
        <f>_xlfn.XLOOKUP(B151,商品编码表!C:C,商品编码表!H:H)</f>
        <v>0</v>
      </c>
      <c r="F151" s="96">
        <f>_xlfn.XLOOKUP(B151,商品编码表!C:C,商品编码表!I:I)</f>
        <v>0</v>
      </c>
      <c r="G151" s="96"/>
      <c r="H151" s="97"/>
      <c r="I151" s="96"/>
      <c r="J151" s="96">
        <f>IFERROR(_xlfn.XLOOKUP(B151,商品编码表!C:C,商品编码表!B:B),"")</f>
        <v>0</v>
      </c>
      <c r="K151" s="102"/>
      <c r="L151" s="96"/>
      <c r="M151" s="96"/>
      <c r="N151" s="94" t="e">
        <f>LEN(O151)-(LEN(_xlfn.TEXTJOIN(,,,_wpsfn.REGEXP(O151,"[一-龟]+"))))+1</f>
        <v>#N/A</v>
      </c>
      <c r="O151" s="96" t="str" cm="1">
        <f t="array" ref="O151">_xlfn.TEXTJOIN("/",,_xlfn.UNIQUE(_xlfn._xlws.FILTER(商品编码表!K:K,商品编码表!C:C=B151)))</f>
        <v/>
      </c>
      <c r="P151" s="96" t="str" cm="1">
        <f t="array" ref="P151">_xlfn.TEXTJOIN(";",,_xlfn.UNIQUE(_xlfn._xlws.FILTER(商品编码表!J:J,商品编码表!C:C=B151)))</f>
        <v/>
      </c>
      <c r="Q151" s="106"/>
      <c r="R151" s="106"/>
      <c r="S151" s="96"/>
      <c r="T151" s="109"/>
      <c r="U151" s="96"/>
      <c r="V151" s="107"/>
      <c r="W151" s="107"/>
      <c r="X151" s="106"/>
      <c r="Y151" s="129"/>
      <c r="Z151" s="125">
        <f>Y151*3.8</f>
        <v>0</v>
      </c>
      <c r="AA151" s="126" t="e">
        <f>1-Y151/Z151</f>
        <v>#DIV/0!</v>
      </c>
      <c r="AB151" s="127"/>
      <c r="AC151" s="127"/>
      <c r="AD151" s="127"/>
      <c r="AE151" s="94"/>
      <c r="AF151" s="94"/>
      <c r="AG151" s="94"/>
      <c r="AH151" s="94"/>
      <c r="AI151" s="94"/>
      <c r="AJ151" s="94"/>
      <c r="AK151" s="94"/>
      <c r="AL151" s="94"/>
      <c r="AM151" s="94"/>
    </row>
    <row r="152" s="4" customFormat="1" ht="144" customHeight="1" spans="1:39">
      <c r="A152" s="93">
        <f t="shared" si="2"/>
        <v>149</v>
      </c>
      <c r="B152" s="93"/>
      <c r="C152" s="95" t="str" cm="1">
        <f t="array" ref="C152">_xlfn.TEXTJOIN(CHAR(10),TRUE,IF(商品编码表!C$4:C$9993=B152,商品编码表!K$4:K$9993&amp;"-"&amp;商品编码表!J$4:J$9993&amp;"-"&amp;商品编码表!D$4:D$9993,""))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52" s="93"/>
      <c r="E152" s="96">
        <f>_xlfn.XLOOKUP(B152,商品编码表!C:C,商品编码表!H:H)</f>
        <v>0</v>
      </c>
      <c r="F152" s="96">
        <f>_xlfn.XLOOKUP(B152,商品编码表!C:C,商品编码表!I:I)</f>
        <v>0</v>
      </c>
      <c r="G152" s="96"/>
      <c r="H152" s="97"/>
      <c r="I152" s="96"/>
      <c r="J152" s="96">
        <f>IFERROR(_xlfn.XLOOKUP(B152,商品编码表!C:C,商品编码表!B:B),"")</f>
        <v>0</v>
      </c>
      <c r="K152" s="102"/>
      <c r="L152" s="96"/>
      <c r="M152" s="96"/>
      <c r="N152" s="94" t="e">
        <f>LEN(O152)-(LEN(_xlfn.TEXTJOIN(,,,_wpsfn.REGEXP(O152,"[一-龟]+"))))+1</f>
        <v>#N/A</v>
      </c>
      <c r="O152" s="96" t="str" cm="1">
        <f t="array" ref="O152">_xlfn.TEXTJOIN("/",,_xlfn.UNIQUE(_xlfn._xlws.FILTER(商品编码表!K:K,商品编码表!C:C=B152)))</f>
        <v/>
      </c>
      <c r="P152" s="96" t="str" cm="1">
        <f t="array" ref="P152">_xlfn.TEXTJOIN(";",,_xlfn.UNIQUE(_xlfn._xlws.FILTER(商品编码表!J:J,商品编码表!C:C=B152)))</f>
        <v/>
      </c>
      <c r="Q152" s="106"/>
      <c r="R152" s="106"/>
      <c r="S152" s="96"/>
      <c r="T152" s="109"/>
      <c r="U152" s="96"/>
      <c r="V152" s="107"/>
      <c r="W152" s="107"/>
      <c r="X152" s="106"/>
      <c r="Y152" s="129"/>
      <c r="Z152" s="125">
        <f>Y152*3.8</f>
        <v>0</v>
      </c>
      <c r="AA152" s="126" t="e">
        <f>1-Y152/Z152</f>
        <v>#DIV/0!</v>
      </c>
      <c r="AB152" s="127"/>
      <c r="AC152" s="127"/>
      <c r="AD152" s="127"/>
      <c r="AE152" s="94"/>
      <c r="AF152" s="94"/>
      <c r="AG152" s="94"/>
      <c r="AH152" s="94"/>
      <c r="AI152" s="94"/>
      <c r="AJ152" s="94"/>
      <c r="AK152" s="94"/>
      <c r="AL152" s="94"/>
      <c r="AM152" s="94"/>
    </row>
    <row r="153" s="4" customFormat="1" ht="144" customHeight="1" spans="1:39">
      <c r="A153" s="93">
        <f t="shared" si="2"/>
        <v>150</v>
      </c>
      <c r="B153" s="93"/>
      <c r="C153" s="95" t="str" cm="1">
        <f t="array" ref="C153">_xlfn.TEXTJOIN(CHAR(10),TRUE,IF(商品编码表!C$4:C$9993=B153,商品编码表!K$4:K$9993&amp;"-"&amp;商品编码表!J$4:J$9993&amp;"-"&amp;商品编码表!D$4:D$9993,""))</f>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c r="D153" s="93"/>
      <c r="E153" s="96">
        <f>_xlfn.XLOOKUP(B153,商品编码表!C:C,商品编码表!H:H)</f>
        <v>0</v>
      </c>
      <c r="F153" s="96">
        <f>_xlfn.XLOOKUP(B153,商品编码表!C:C,商品编码表!I:I)</f>
        <v>0</v>
      </c>
      <c r="G153" s="96"/>
      <c r="H153" s="97"/>
      <c r="I153" s="96"/>
      <c r="J153" s="96">
        <f>IFERROR(_xlfn.XLOOKUP(B153,商品编码表!C:C,商品编码表!B:B),"")</f>
        <v>0</v>
      </c>
      <c r="K153" s="102"/>
      <c r="L153" s="96"/>
      <c r="M153" s="96"/>
      <c r="N153" s="94" t="e">
        <f>LEN(O153)-(LEN(_xlfn.TEXTJOIN(,,,_wpsfn.REGEXP(O153,"[一-龟]+"))))+1</f>
        <v>#N/A</v>
      </c>
      <c r="O153" s="96" t="str" cm="1">
        <f t="array" ref="O153">_xlfn.TEXTJOIN("/",,_xlfn.UNIQUE(_xlfn._xlws.FILTER(商品编码表!K:K,商品编码表!C:C=B153)))</f>
        <v/>
      </c>
      <c r="P153" s="96" t="str" cm="1">
        <f t="array" ref="P153">_xlfn.TEXTJOIN(";",,_xlfn.UNIQUE(_xlfn._xlws.FILTER(商品编码表!J:J,商品编码表!C:C=B153)))</f>
        <v/>
      </c>
      <c r="Q153" s="106"/>
      <c r="R153" s="106"/>
      <c r="S153" s="96"/>
      <c r="T153" s="109"/>
      <c r="U153" s="96"/>
      <c r="V153" s="107"/>
      <c r="W153" s="107"/>
      <c r="X153" s="106"/>
      <c r="Y153" s="129"/>
      <c r="Z153" s="125">
        <f>Y153*3.8</f>
        <v>0</v>
      </c>
      <c r="AA153" s="126" t="e">
        <f>1-Y153/Z153</f>
        <v>#DIV/0!</v>
      </c>
      <c r="AB153" s="127"/>
      <c r="AC153" s="127"/>
      <c r="AD153" s="127"/>
      <c r="AE153" s="94"/>
      <c r="AF153" s="94"/>
      <c r="AG153" s="94"/>
      <c r="AH153" s="94"/>
      <c r="AI153" s="94"/>
      <c r="AJ153" s="94"/>
      <c r="AK153" s="94"/>
      <c r="AL153" s="94"/>
      <c r="AM153" s="94"/>
    </row>
    <row r="154" s="4" customFormat="1" spans="1:30">
      <c r="A154" s="56"/>
      <c r="B154" s="56"/>
      <c r="C154" s="134"/>
      <c r="D154" s="56"/>
      <c r="E154" s="134"/>
      <c r="F154" s="134"/>
      <c r="G154" s="134"/>
      <c r="H154" s="134"/>
      <c r="I154" s="134"/>
      <c r="J154" s="134"/>
      <c r="K154" s="135"/>
      <c r="L154" s="134"/>
      <c r="M154" s="134"/>
      <c r="O154" s="77"/>
      <c r="P154" s="77"/>
      <c r="Q154" s="79"/>
      <c r="R154" s="79"/>
      <c r="S154" s="77"/>
      <c r="T154" s="80"/>
      <c r="U154" s="77"/>
      <c r="V154" s="77"/>
      <c r="W154" s="77"/>
      <c r="X154" s="79"/>
      <c r="Y154" s="81"/>
      <c r="Z154" s="81"/>
      <c r="AA154" s="82"/>
      <c r="AB154" s="83"/>
      <c r="AC154" s="83"/>
      <c r="AD154" s="83"/>
    </row>
  </sheetData>
  <autoFilter xmlns:etc="http://www.wps.cn/officeDocument/2017/etCustomData" ref="A3:AO153" etc:filterBottomFollowUsedRange="0">
    <extLst/>
  </autoFilter>
  <dataValidations count="5">
    <dataValidation type="list" allowBlank="1" showInputMessage="1" showErrorMessage="1" sqref="G30 G31 G4:G29 G32:G153">
      <formula1>"是,否"</formula1>
    </dataValidation>
    <dataValidation type="list" allowBlank="1" showInputMessage="1" showErrorMessage="1" sqref="H4:H153">
      <formula1>"取消"</formula1>
    </dataValidation>
    <dataValidation type="list" allowBlank="1" showInputMessage="1" showErrorMessage="1" sqref="I4:I153">
      <formula1>"自研,外采,外采二创"</formula1>
    </dataValidation>
    <dataValidation type="list" allowBlank="1" showInputMessage="1" showErrorMessage="1" sqref="L4:L153">
      <formula1>选项参数!$N$2:$N$5</formula1>
    </dataValidation>
    <dataValidation type="list" allowBlank="1" showInputMessage="1" showErrorMessage="1" sqref="U4:U153">
      <formula1>选项参数!$M$2:$M$5</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83"/>
  <sheetViews>
    <sheetView zoomScale="70" zoomScaleNormal="70" workbookViewId="0">
      <pane ySplit="4" topLeftCell="A5" activePane="bottomLeft" state="frozen"/>
      <selection/>
      <selection pane="bottomLeft" activeCell="E11" sqref="E11"/>
    </sheetView>
  </sheetViews>
  <sheetFormatPr defaultColWidth="9" defaultRowHeight="60" customHeight="1"/>
  <cols>
    <col min="1" max="1" width="19.8230088495575" style="48" customWidth="1"/>
    <col min="2" max="2" width="19.8230088495575" style="45" customWidth="1"/>
    <col min="3" max="3" width="19.8230088495575" style="49" customWidth="1"/>
    <col min="4" max="4" width="19.8230088495575" style="50" customWidth="1"/>
    <col min="5" max="12" width="19.8230088495575" style="45" customWidth="1"/>
    <col min="13" max="13" width="9" style="45"/>
    <col min="14" max="16366" width="18.9115044247788" style="45"/>
    <col min="16367" max="16384" width="9" style="45"/>
  </cols>
  <sheetData>
    <row r="1" ht="29" customHeight="1" spans="1:12">
      <c r="A1" s="51" t="s">
        <v>179</v>
      </c>
      <c r="B1" s="52"/>
      <c r="C1" s="53"/>
      <c r="D1" s="53"/>
      <c r="E1" s="53"/>
      <c r="F1" s="53"/>
      <c r="G1" s="53"/>
      <c r="H1" s="53"/>
      <c r="I1" s="53"/>
      <c r="J1" s="53"/>
      <c r="K1" s="53"/>
      <c r="L1" s="53"/>
    </row>
    <row r="2" s="4" customFormat="1" ht="19" customHeight="1" spans="1:12">
      <c r="A2" s="54"/>
      <c r="B2" s="55"/>
      <c r="C2" s="56"/>
      <c r="D2" s="56"/>
      <c r="E2" s="56"/>
      <c r="F2" s="56"/>
      <c r="G2" s="56"/>
      <c r="H2" s="56"/>
      <c r="I2" s="56"/>
      <c r="J2" s="56"/>
      <c r="K2" s="56"/>
      <c r="L2" s="56"/>
    </row>
    <row r="3" s="45" customFormat="1" ht="50" customHeight="1" spans="1:12">
      <c r="A3" s="57" t="s">
        <v>180</v>
      </c>
      <c r="B3" s="58" t="s">
        <v>181</v>
      </c>
      <c r="C3" s="59" t="s">
        <v>182</v>
      </c>
      <c r="D3" s="60"/>
      <c r="E3" s="58" t="s">
        <v>181</v>
      </c>
      <c r="F3" s="58" t="s">
        <v>181</v>
      </c>
      <c r="G3" s="58" t="s">
        <v>181</v>
      </c>
      <c r="H3" s="58" t="s">
        <v>181</v>
      </c>
      <c r="I3" s="58" t="s">
        <v>181</v>
      </c>
      <c r="J3" s="58" t="s">
        <v>181</v>
      </c>
      <c r="K3" s="58" t="s">
        <v>181</v>
      </c>
      <c r="L3" s="45">
        <f>MAX(L5:L1047779)</f>
        <v>3557</v>
      </c>
    </row>
    <row r="4" s="46" customFormat="1" ht="50.65" customHeight="1" spans="1:12">
      <c r="A4" s="61" t="s">
        <v>183</v>
      </c>
      <c r="B4" s="46" t="s">
        <v>184</v>
      </c>
      <c r="C4" s="62" t="s">
        <v>185</v>
      </c>
      <c r="D4" s="63" t="s">
        <v>186</v>
      </c>
      <c r="E4" s="64" t="s">
        <v>187</v>
      </c>
      <c r="F4" s="65" t="s">
        <v>188</v>
      </c>
      <c r="G4" s="64" t="s">
        <v>189</v>
      </c>
      <c r="H4" s="64" t="s">
        <v>190</v>
      </c>
      <c r="I4" s="64" t="s">
        <v>191</v>
      </c>
      <c r="J4" s="64" t="s">
        <v>192</v>
      </c>
      <c r="K4" s="64" t="s">
        <v>193</v>
      </c>
      <c r="L4" s="64" t="s">
        <v>194</v>
      </c>
    </row>
    <row r="5" s="45" customFormat="1" ht="26" customHeight="1" spans="1:12">
      <c r="A5" s="66">
        <v>45876</v>
      </c>
      <c r="B5" s="45" t="s">
        <v>195</v>
      </c>
      <c r="C5" s="67" t="str">
        <f>_xlfn.XLOOKUP(E5,编码规则代码!B:B,编码规则代码!A:A)&amp;_xlfn.XLOOKUP(F5,编码规则代码!F:F,编码规则代码!E:E)&amp;_xlfn.XLOOKUP(G5,编码规则代码!J:J,编码规则代码!I:I)&amp;_xlfn.XLOOKUP(H5,编码规则代码!N:N,编码规则代码!M:M)&amp;L5</f>
        <v>H5A123279</v>
      </c>
      <c r="D5" s="68" t="str" cm="1">
        <f t="array" ref="D5">_xlfn.XLOOKUP(E5,编码规则代码!B:B,编码规则代码!A:A)&amp;_xlfn.XLOOKUP(F5,编码规则代码!F:F,编码规则代码!E:E)&amp;_xlfn.XLOOKUP(G5,编码规则代码!J:J,编码规则代码!I:I)&amp;_xlfn.XLOOKUP(H5,编码规则代码!N:N,编码规则代码!M:M)&amp;L5&amp;_xlfn.XLOOKUP(K5,编码规则代码!V:V,编码规则代码!U:U&amp;_xlfn.XLOOKUP(J5,编码规则代码!R:R,编码规则代码!Q:Q))</f>
        <v>H5A12327960S</v>
      </c>
      <c r="E5" s="45" t="s">
        <v>196</v>
      </c>
      <c r="F5" s="45">
        <v>2025</v>
      </c>
      <c r="G5" s="45" t="s">
        <v>197</v>
      </c>
      <c r="H5" s="45" t="s">
        <v>198</v>
      </c>
      <c r="I5" s="69" t="s">
        <v>199</v>
      </c>
      <c r="J5" s="45" t="s">
        <v>200</v>
      </c>
      <c r="K5" s="45" t="s">
        <v>201</v>
      </c>
      <c r="L5" s="45">
        <v>3279</v>
      </c>
    </row>
    <row r="6" s="45" customFormat="1" ht="26" customHeight="1" spans="1:12">
      <c r="A6" s="66">
        <v>45876</v>
      </c>
      <c r="B6" s="45" t="s">
        <v>195</v>
      </c>
      <c r="C6" s="67" t="str">
        <f>_xlfn.XLOOKUP(E6,编码规则代码!B:B,编码规则代码!A:A)&amp;_xlfn.XLOOKUP(F6,编码规则代码!F:F,编码规则代码!E:E)&amp;_xlfn.XLOOKUP(G6,编码规则代码!J:J,编码规则代码!I:I)&amp;_xlfn.XLOOKUP(H6,编码规则代码!N:N,编码规则代码!M:M)&amp;L6</f>
        <v>H5A123279</v>
      </c>
      <c r="D6" s="68" t="str" cm="1">
        <f t="array" ref="D6">_xlfn.XLOOKUP(E6,编码规则代码!B:B,编码规则代码!A:A)&amp;_xlfn.XLOOKUP(F6,编码规则代码!F:F,编码规则代码!E:E)&amp;_xlfn.XLOOKUP(G6,编码规则代码!J:J,编码规则代码!I:I)&amp;_xlfn.XLOOKUP(H6,编码规则代码!N:N,编码规则代码!M:M)&amp;L6&amp;_xlfn.XLOOKUP(K6,编码规则代码!V:V,编码规则代码!U:U&amp;_xlfn.XLOOKUP(J6,编码规则代码!R:R,编码规则代码!Q:Q))</f>
        <v>H5A12327920S</v>
      </c>
      <c r="E6" s="45" t="s">
        <v>196</v>
      </c>
      <c r="F6" s="45">
        <v>2025</v>
      </c>
      <c r="G6" s="45" t="s">
        <v>197</v>
      </c>
      <c r="H6" s="45" t="s">
        <v>198</v>
      </c>
      <c r="I6" s="69" t="s">
        <v>199</v>
      </c>
      <c r="J6" s="45" t="s">
        <v>200</v>
      </c>
      <c r="K6" s="45" t="s">
        <v>202</v>
      </c>
      <c r="L6" s="45">
        <v>3279</v>
      </c>
    </row>
    <row r="7" s="45" customFormat="1" ht="26" customHeight="1" spans="1:12">
      <c r="A7" s="66">
        <v>45876</v>
      </c>
      <c r="B7" s="45" t="s">
        <v>195</v>
      </c>
      <c r="C7" s="67" t="str">
        <f>_xlfn.XLOOKUP(E7,编码规则代码!B:B,编码规则代码!A:A)&amp;_xlfn.XLOOKUP(F7,编码规则代码!F:F,编码规则代码!E:E)&amp;_xlfn.XLOOKUP(G7,编码规则代码!J:J,编码规则代码!I:I)&amp;_xlfn.XLOOKUP(H7,编码规则代码!N:N,编码规则代码!M:M)&amp;L7</f>
        <v>H5A123279</v>
      </c>
      <c r="D7" s="68" t="str" cm="1">
        <f t="array" ref="D7">_xlfn.XLOOKUP(E7,编码规则代码!B:B,编码规则代码!A:A)&amp;_xlfn.XLOOKUP(F7,编码规则代码!F:F,编码规则代码!E:E)&amp;_xlfn.XLOOKUP(G7,编码规则代码!J:J,编码规则代码!I:I)&amp;_xlfn.XLOOKUP(H7,编码规则代码!N:N,编码规则代码!M:M)&amp;L7&amp;_xlfn.XLOOKUP(K7,编码规则代码!V:V,编码规则代码!U:U&amp;_xlfn.XLOOKUP(J7,编码规则代码!R:R,编码规则代码!Q:Q))</f>
        <v>H5A12327922S</v>
      </c>
      <c r="E7" s="45" t="s">
        <v>196</v>
      </c>
      <c r="F7" s="45">
        <v>2025</v>
      </c>
      <c r="G7" s="45" t="s">
        <v>197</v>
      </c>
      <c r="H7" s="45" t="s">
        <v>198</v>
      </c>
      <c r="I7" s="69" t="s">
        <v>199</v>
      </c>
      <c r="J7" s="45" t="s">
        <v>200</v>
      </c>
      <c r="K7" s="45" t="s">
        <v>203</v>
      </c>
      <c r="L7" s="45">
        <v>3279</v>
      </c>
    </row>
    <row r="8" s="45" customFormat="1" ht="26" customHeight="1" spans="1:12">
      <c r="A8" s="66">
        <v>45876</v>
      </c>
      <c r="B8" s="45" t="s">
        <v>195</v>
      </c>
      <c r="C8" s="67" t="str">
        <f>_xlfn.XLOOKUP(E8,编码规则代码!B:B,编码规则代码!A:A)&amp;_xlfn.XLOOKUP(F8,编码规则代码!F:F,编码规则代码!E:E)&amp;_xlfn.XLOOKUP(G8,编码规则代码!J:J,编码规则代码!I:I)&amp;_xlfn.XLOOKUP(H8,编码规则代码!N:N,编码规则代码!M:M)&amp;L8</f>
        <v>H5A223280</v>
      </c>
      <c r="D8" s="68" t="str" cm="1">
        <f t="array" ref="D8">_xlfn.XLOOKUP(E8,编码规则代码!B:B,编码规则代码!A:A)&amp;_xlfn.XLOOKUP(F8,编码规则代码!F:F,编码规则代码!E:E)&amp;_xlfn.XLOOKUP(G8,编码规则代码!J:J,编码规则代码!I:I)&amp;_xlfn.XLOOKUP(H8,编码规则代码!N:N,编码规则代码!M:M)&amp;L8&amp;_xlfn.XLOOKUP(K8,编码规则代码!V:V,编码规则代码!U:U&amp;_xlfn.XLOOKUP(J8,编码规则代码!R:R,编码规则代码!Q:Q))</f>
        <v>H5A22328060S</v>
      </c>
      <c r="E8" s="45" t="s">
        <v>196</v>
      </c>
      <c r="F8" s="45">
        <v>2025</v>
      </c>
      <c r="G8" s="45" t="s">
        <v>197</v>
      </c>
      <c r="H8" s="45" t="s">
        <v>204</v>
      </c>
      <c r="I8" s="69" t="s">
        <v>205</v>
      </c>
      <c r="J8" s="45" t="s">
        <v>200</v>
      </c>
      <c r="K8" s="45" t="s">
        <v>201</v>
      </c>
      <c r="L8" s="45">
        <v>3280</v>
      </c>
    </row>
    <row r="9" s="45" customFormat="1" ht="26" customHeight="1" spans="1:12">
      <c r="A9" s="66">
        <v>45876</v>
      </c>
      <c r="B9" s="45" t="s">
        <v>195</v>
      </c>
      <c r="C9" s="67" t="str">
        <f>_xlfn.XLOOKUP(E9,编码规则代码!B:B,编码规则代码!A:A)&amp;_xlfn.XLOOKUP(F9,编码规则代码!F:F,编码规则代码!E:E)&amp;_xlfn.XLOOKUP(G9,编码规则代码!J:J,编码规则代码!I:I)&amp;_xlfn.XLOOKUP(H9,编码规则代码!N:N,编码规则代码!M:M)&amp;L9</f>
        <v>H5A223280</v>
      </c>
      <c r="D9" s="68" t="str" cm="1">
        <f t="array" ref="D9">_xlfn.XLOOKUP(E9,编码规则代码!B:B,编码规则代码!A:A)&amp;_xlfn.XLOOKUP(F9,编码规则代码!F:F,编码规则代码!E:E)&amp;_xlfn.XLOOKUP(G9,编码规则代码!J:J,编码规则代码!I:I)&amp;_xlfn.XLOOKUP(H9,编码规则代码!N:N,编码规则代码!M:M)&amp;L9&amp;_xlfn.XLOOKUP(K9,编码规则代码!V:V,编码规则代码!U:U&amp;_xlfn.XLOOKUP(J9,编码规则代码!R:R,编码规则代码!Q:Q))</f>
        <v>H5A22328020S</v>
      </c>
      <c r="E9" s="45" t="s">
        <v>196</v>
      </c>
      <c r="F9" s="45">
        <v>2025</v>
      </c>
      <c r="G9" s="45" t="s">
        <v>197</v>
      </c>
      <c r="H9" s="45" t="s">
        <v>204</v>
      </c>
      <c r="I9" s="69" t="s">
        <v>205</v>
      </c>
      <c r="J9" s="45" t="s">
        <v>200</v>
      </c>
      <c r="K9" s="45" t="s">
        <v>202</v>
      </c>
      <c r="L9" s="45">
        <v>3280</v>
      </c>
    </row>
    <row r="10" s="45" customFormat="1" ht="26" customHeight="1" spans="1:12">
      <c r="A10" s="66">
        <v>45876</v>
      </c>
      <c r="B10" s="45" t="s">
        <v>195</v>
      </c>
      <c r="C10" s="67" t="str">
        <f>_xlfn.XLOOKUP(E10,编码规则代码!B:B,编码规则代码!A:A)&amp;_xlfn.XLOOKUP(F10,编码规则代码!F:F,编码规则代码!E:E)&amp;_xlfn.XLOOKUP(G10,编码规则代码!J:J,编码规则代码!I:I)&amp;_xlfn.XLOOKUP(H10,编码规则代码!N:N,编码规则代码!M:M)&amp;L10</f>
        <v>H5A223280</v>
      </c>
      <c r="D10" s="68" t="str" cm="1">
        <f t="array" ref="D10">_xlfn.XLOOKUP(E10,编码规则代码!B:B,编码规则代码!A:A)&amp;_xlfn.XLOOKUP(F10,编码规则代码!F:F,编码规则代码!E:E)&amp;_xlfn.XLOOKUP(G10,编码规则代码!J:J,编码规则代码!I:I)&amp;_xlfn.XLOOKUP(H10,编码规则代码!N:N,编码规则代码!M:M)&amp;L10&amp;_xlfn.XLOOKUP(K10,编码规则代码!V:V,编码规则代码!U:U&amp;_xlfn.XLOOKUP(J10,编码规则代码!R:R,编码规则代码!Q:Q))</f>
        <v>H5A22328022S</v>
      </c>
      <c r="E10" s="45" t="s">
        <v>196</v>
      </c>
      <c r="F10" s="45">
        <v>2025</v>
      </c>
      <c r="G10" s="45" t="s">
        <v>197</v>
      </c>
      <c r="H10" s="45" t="s">
        <v>204</v>
      </c>
      <c r="I10" s="69" t="s">
        <v>205</v>
      </c>
      <c r="J10" s="45" t="s">
        <v>200</v>
      </c>
      <c r="K10" s="45" t="s">
        <v>203</v>
      </c>
      <c r="L10" s="45">
        <v>3280</v>
      </c>
    </row>
    <row r="11" s="45" customFormat="1" ht="26" customHeight="1" spans="1:12">
      <c r="A11" s="66">
        <v>45876</v>
      </c>
      <c r="B11" s="45" t="s">
        <v>195</v>
      </c>
      <c r="C11" s="67" t="str">
        <f>_xlfn.XLOOKUP(E11,编码规则代码!B:B,编码规则代码!A:A)&amp;_xlfn.XLOOKUP(F11,编码规则代码!F:F,编码规则代码!E:E)&amp;_xlfn.XLOOKUP(G11,编码规则代码!J:J,编码规则代码!I:I)&amp;_xlfn.XLOOKUP(H11,编码规则代码!N:N,编码规则代码!M:M)&amp;L11</f>
        <v>H5A223281</v>
      </c>
      <c r="D11" s="68" t="str" cm="1">
        <f t="array" ref="D11">_xlfn.XLOOKUP(E11,编码规则代码!B:B,编码规则代码!A:A)&amp;_xlfn.XLOOKUP(F11,编码规则代码!F:F,编码规则代码!E:E)&amp;_xlfn.XLOOKUP(G11,编码规则代码!J:J,编码规则代码!I:I)&amp;_xlfn.XLOOKUP(H11,编码规则代码!N:N,编码规则代码!M:M)&amp;L11&amp;_xlfn.XLOOKUP(K11,编码规则代码!V:V,编码规则代码!U:U&amp;_xlfn.XLOOKUP(J11,编码规则代码!R:R,编码规则代码!Q:Q))</f>
        <v>H5A22328160S</v>
      </c>
      <c r="E11" s="45" t="s">
        <v>196</v>
      </c>
      <c r="F11" s="45">
        <v>2025</v>
      </c>
      <c r="G11" s="45" t="s">
        <v>197</v>
      </c>
      <c r="H11" s="45" t="s">
        <v>204</v>
      </c>
      <c r="I11" s="69" t="s">
        <v>205</v>
      </c>
      <c r="J11" s="45" t="s">
        <v>200</v>
      </c>
      <c r="K11" s="45" t="s">
        <v>201</v>
      </c>
      <c r="L11" s="45">
        <v>3281</v>
      </c>
    </row>
    <row r="12" s="45" customFormat="1" ht="26" customHeight="1" spans="1:12">
      <c r="A12" s="66">
        <v>45876</v>
      </c>
      <c r="B12" s="45" t="s">
        <v>195</v>
      </c>
      <c r="C12" s="67" t="str">
        <f>_xlfn.XLOOKUP(E12,编码规则代码!B:B,编码规则代码!A:A)&amp;_xlfn.XLOOKUP(F12,编码规则代码!F:F,编码规则代码!E:E)&amp;_xlfn.XLOOKUP(G12,编码规则代码!J:J,编码规则代码!I:I)&amp;_xlfn.XLOOKUP(H12,编码规则代码!N:N,编码规则代码!M:M)&amp;L12</f>
        <v>H5A223281</v>
      </c>
      <c r="D12" s="68" t="str" cm="1">
        <f t="array" ref="D12">_xlfn.XLOOKUP(E12,编码规则代码!B:B,编码规则代码!A:A)&amp;_xlfn.XLOOKUP(F12,编码规则代码!F:F,编码规则代码!E:E)&amp;_xlfn.XLOOKUP(G12,编码规则代码!J:J,编码规则代码!I:I)&amp;_xlfn.XLOOKUP(H12,编码规则代码!N:N,编码规则代码!M:M)&amp;L12&amp;_xlfn.XLOOKUP(K12,编码规则代码!V:V,编码规则代码!U:U&amp;_xlfn.XLOOKUP(J12,编码规则代码!R:R,编码规则代码!Q:Q))</f>
        <v>H5A22328120S</v>
      </c>
      <c r="E12" s="45" t="s">
        <v>196</v>
      </c>
      <c r="F12" s="45">
        <v>2025</v>
      </c>
      <c r="G12" s="45" t="s">
        <v>197</v>
      </c>
      <c r="H12" s="45" t="s">
        <v>204</v>
      </c>
      <c r="I12" s="69" t="s">
        <v>205</v>
      </c>
      <c r="J12" s="45" t="s">
        <v>200</v>
      </c>
      <c r="K12" s="45" t="s">
        <v>202</v>
      </c>
      <c r="L12" s="45">
        <v>3281</v>
      </c>
    </row>
    <row r="13" s="45" customFormat="1" ht="26" customHeight="1" spans="1:12">
      <c r="A13" s="66">
        <v>45876</v>
      </c>
      <c r="B13" s="45" t="s">
        <v>195</v>
      </c>
      <c r="C13" s="67" t="str">
        <f>_xlfn.XLOOKUP(E13,编码规则代码!B:B,编码规则代码!A:A)&amp;_xlfn.XLOOKUP(F13,编码规则代码!F:F,编码规则代码!E:E)&amp;_xlfn.XLOOKUP(G13,编码规则代码!J:J,编码规则代码!I:I)&amp;_xlfn.XLOOKUP(H13,编码规则代码!N:N,编码规则代码!M:M)&amp;L13</f>
        <v>H5A223281</v>
      </c>
      <c r="D13" s="68" t="str" cm="1">
        <f t="array" ref="D13">_xlfn.XLOOKUP(E13,编码规则代码!B:B,编码规则代码!A:A)&amp;_xlfn.XLOOKUP(F13,编码规则代码!F:F,编码规则代码!E:E)&amp;_xlfn.XLOOKUP(G13,编码规则代码!J:J,编码规则代码!I:I)&amp;_xlfn.XLOOKUP(H13,编码规则代码!N:N,编码规则代码!M:M)&amp;L13&amp;_xlfn.XLOOKUP(K13,编码规则代码!V:V,编码规则代码!U:U&amp;_xlfn.XLOOKUP(J13,编码规则代码!R:R,编码规则代码!Q:Q))</f>
        <v>H5A22328122S</v>
      </c>
      <c r="E13" s="45" t="s">
        <v>196</v>
      </c>
      <c r="F13" s="45">
        <v>2025</v>
      </c>
      <c r="G13" s="45" t="s">
        <v>197</v>
      </c>
      <c r="H13" s="45" t="s">
        <v>204</v>
      </c>
      <c r="I13" s="69" t="s">
        <v>205</v>
      </c>
      <c r="J13" s="45" t="s">
        <v>200</v>
      </c>
      <c r="K13" s="45" t="s">
        <v>203</v>
      </c>
      <c r="L13" s="45">
        <v>3281</v>
      </c>
    </row>
    <row r="14" s="45" customFormat="1" ht="26" customHeight="1" spans="1:12">
      <c r="A14" s="66">
        <v>45876</v>
      </c>
      <c r="B14" s="45" t="s">
        <v>195</v>
      </c>
      <c r="C14" s="67" t="str">
        <f>_xlfn.XLOOKUP(E14,编码规则代码!B:B,编码规则代码!A:A)&amp;_xlfn.XLOOKUP(F14,编码规则代码!F:F,编码规则代码!E:E)&amp;_xlfn.XLOOKUP(G14,编码规则代码!J:J,编码规则代码!I:I)&amp;_xlfn.XLOOKUP(H14,编码规则代码!N:N,编码规则代码!M:M)&amp;L14</f>
        <v>H5A113282</v>
      </c>
      <c r="D14" s="68" t="str" cm="1">
        <f t="array" ref="D14">_xlfn.XLOOKUP(E14,编码规则代码!B:B,编码规则代码!A:A)&amp;_xlfn.XLOOKUP(F14,编码规则代码!F:F,编码规则代码!E:E)&amp;_xlfn.XLOOKUP(G14,编码规则代码!J:J,编码规则代码!I:I)&amp;_xlfn.XLOOKUP(H14,编码规则代码!N:N,编码规则代码!M:M)&amp;L14&amp;_xlfn.XLOOKUP(K14,编码规则代码!V:V,编码规则代码!U:U&amp;_xlfn.XLOOKUP(J14,编码规则代码!R:R,编码规则代码!Q:Q))</f>
        <v>H5A11328260S</v>
      </c>
      <c r="E14" s="45" t="s">
        <v>196</v>
      </c>
      <c r="F14" s="45">
        <v>2025</v>
      </c>
      <c r="G14" s="45" t="s">
        <v>197</v>
      </c>
      <c r="H14" s="45" t="s">
        <v>206</v>
      </c>
      <c r="I14" s="69" t="s">
        <v>207</v>
      </c>
      <c r="J14" s="45" t="s">
        <v>200</v>
      </c>
      <c r="K14" s="45" t="s">
        <v>201</v>
      </c>
      <c r="L14" s="45">
        <v>3282</v>
      </c>
    </row>
    <row r="15" s="45" customFormat="1" ht="26" customHeight="1" spans="1:12">
      <c r="A15" s="66"/>
      <c r="C15" s="67" t="str">
        <f>_xlfn.XLOOKUP(E15,编码规则代码!B:B,编码规则代码!A:A)&amp;_xlfn.XLOOKUP(F15,编码规则代码!F:F,编码规则代码!E:E)&amp;_xlfn.XLOOKUP(G15,编码规则代码!J:J,编码规则代码!I:I)&amp;_xlfn.XLOOKUP(H15,编码规则代码!N:N,编码规则代码!M:M)&amp;L15</f>
        <v>H5A123283</v>
      </c>
      <c r="D15" s="68" t="str" cm="1">
        <f t="array" ref="D15">_xlfn.XLOOKUP(E15,编码规则代码!B:B,编码规则代码!A:A)&amp;_xlfn.XLOOKUP(F15,编码规则代码!F:F,编码规则代码!E:E)&amp;_xlfn.XLOOKUP(G15,编码规则代码!J:J,编码规则代码!I:I)&amp;_xlfn.XLOOKUP(H15,编码规则代码!N:N,编码规则代码!M:M)&amp;L15&amp;_xlfn.XLOOKUP(K15,编码规则代码!V:V,编码规则代码!U:U&amp;_xlfn.XLOOKUP(J15,编码规则代码!R:R,编码规则代码!Q:Q))</f>
        <v>H5A12328312S</v>
      </c>
      <c r="E15" s="45" t="s">
        <v>196</v>
      </c>
      <c r="F15" s="45">
        <v>2025</v>
      </c>
      <c r="G15" s="45" t="s">
        <v>197</v>
      </c>
      <c r="H15" s="45" t="s">
        <v>198</v>
      </c>
      <c r="I15" s="69" t="s">
        <v>199</v>
      </c>
      <c r="J15" s="45" t="s">
        <v>200</v>
      </c>
      <c r="K15" s="45" t="s">
        <v>208</v>
      </c>
      <c r="L15" s="45">
        <v>3283</v>
      </c>
    </row>
    <row r="16" s="45" customFormat="1" ht="26" customHeight="1" spans="1:12">
      <c r="A16" s="66"/>
      <c r="C16" s="67" t="str">
        <f>_xlfn.XLOOKUP(E16,编码规则代码!B:B,编码规则代码!A:A)&amp;_xlfn.XLOOKUP(F16,编码规则代码!F:F,编码规则代码!E:E)&amp;_xlfn.XLOOKUP(G16,编码规则代码!J:J,编码规则代码!I:I)&amp;_xlfn.XLOOKUP(H16,编码规则代码!N:N,编码规则代码!M:M)&amp;L16</f>
        <v>H5A123283</v>
      </c>
      <c r="D16" s="68" t="str" cm="1">
        <f t="array" ref="D16">_xlfn.XLOOKUP(E16,编码规则代码!B:B,编码规则代码!A:A)&amp;_xlfn.XLOOKUP(F16,编码规则代码!F:F,编码规则代码!E:E)&amp;_xlfn.XLOOKUP(G16,编码规则代码!J:J,编码规则代码!I:I)&amp;_xlfn.XLOOKUP(H16,编码规则代码!N:N,编码规则代码!M:M)&amp;L16&amp;_xlfn.XLOOKUP(K16,编码规则代码!V:V,编码规则代码!U:U&amp;_xlfn.XLOOKUP(J16,编码规则代码!R:R,编码规则代码!Q:Q))</f>
        <v>H5A12328370S</v>
      </c>
      <c r="E16" s="45" t="s">
        <v>196</v>
      </c>
      <c r="F16" s="45">
        <v>2025</v>
      </c>
      <c r="G16" s="45" t="s">
        <v>197</v>
      </c>
      <c r="H16" s="45" t="s">
        <v>198</v>
      </c>
      <c r="I16" s="69" t="s">
        <v>199</v>
      </c>
      <c r="J16" s="45" t="s">
        <v>200</v>
      </c>
      <c r="K16" s="45" t="s">
        <v>209</v>
      </c>
      <c r="L16" s="45">
        <v>3283</v>
      </c>
    </row>
    <row r="17" s="45" customFormat="1" ht="26" customHeight="1" spans="1:12">
      <c r="A17" s="66"/>
      <c r="C17" s="67" t="str">
        <f>_xlfn.XLOOKUP(E17,编码规则代码!B:B,编码规则代码!A:A)&amp;_xlfn.XLOOKUP(F17,编码规则代码!F:F,编码规则代码!E:E)&amp;_xlfn.XLOOKUP(G17,编码规则代码!J:J,编码规则代码!I:I)&amp;_xlfn.XLOOKUP(H17,编码规则代码!N:N,编码规则代码!M:M)&amp;L17</f>
        <v>H5A123283</v>
      </c>
      <c r="D17" s="68" t="str" cm="1">
        <f t="array" ref="D17">_xlfn.XLOOKUP(E17,编码规则代码!B:B,编码规则代码!A:A)&amp;_xlfn.XLOOKUP(F17,编码规则代码!F:F,编码规则代码!E:E)&amp;_xlfn.XLOOKUP(G17,编码规则代码!J:J,编码规则代码!I:I)&amp;_xlfn.XLOOKUP(H17,编码规则代码!N:N,编码规则代码!M:M)&amp;L17&amp;_xlfn.XLOOKUP(K17,编码规则代码!V:V,编码规则代码!U:U&amp;_xlfn.XLOOKUP(J17,编码规则代码!R:R,编码规则代码!Q:Q))</f>
        <v>H5A12328310S</v>
      </c>
      <c r="E17" s="45" t="s">
        <v>196</v>
      </c>
      <c r="F17" s="45">
        <v>2025</v>
      </c>
      <c r="G17" s="45" t="s">
        <v>197</v>
      </c>
      <c r="H17" s="45" t="s">
        <v>198</v>
      </c>
      <c r="I17" s="69" t="s">
        <v>199</v>
      </c>
      <c r="J17" s="45" t="s">
        <v>200</v>
      </c>
      <c r="K17" s="45" t="s">
        <v>210</v>
      </c>
      <c r="L17" s="45">
        <v>3283</v>
      </c>
    </row>
    <row r="18" s="45" customFormat="1" ht="26" customHeight="1" spans="1:12">
      <c r="A18" s="66">
        <v>45876</v>
      </c>
      <c r="B18" s="45" t="s">
        <v>195</v>
      </c>
      <c r="C18" s="67" t="str">
        <f>_xlfn.XLOOKUP(E18,编码规则代码!B:B,编码规则代码!A:A)&amp;_xlfn.XLOOKUP(F18,编码规则代码!F:F,编码规则代码!E:E)&amp;_xlfn.XLOOKUP(G18,编码规则代码!J:J,编码规则代码!I:I)&amp;_xlfn.XLOOKUP(H18,编码规则代码!N:N,编码规则代码!M:M)&amp;L18</f>
        <v>H5A213284</v>
      </c>
      <c r="D18" s="68" t="str" cm="1">
        <f t="array" ref="D18">_xlfn.XLOOKUP(E18,编码规则代码!B:B,编码规则代码!A:A)&amp;_xlfn.XLOOKUP(F18,编码规则代码!F:F,编码规则代码!E:E)&amp;_xlfn.XLOOKUP(G18,编码规则代码!J:J,编码规则代码!I:I)&amp;_xlfn.XLOOKUP(H18,编码规则代码!N:N,编码规则代码!M:M)&amp;L18&amp;_xlfn.XLOOKUP(K18,编码规则代码!V:V,编码规则代码!U:U&amp;_xlfn.XLOOKUP(J18,编码规则代码!R:R,编码规则代码!Q:Q))</f>
        <v>H5A21328470S</v>
      </c>
      <c r="E18" s="45" t="s">
        <v>196</v>
      </c>
      <c r="F18" s="45">
        <v>2025</v>
      </c>
      <c r="G18" s="45" t="s">
        <v>197</v>
      </c>
      <c r="H18" s="45" t="s">
        <v>211</v>
      </c>
      <c r="I18" s="69" t="s">
        <v>211</v>
      </c>
      <c r="J18" s="45" t="s">
        <v>200</v>
      </c>
      <c r="K18" s="45" t="s">
        <v>209</v>
      </c>
      <c r="L18" s="45">
        <v>3284</v>
      </c>
    </row>
    <row r="19" s="45" customFormat="1" ht="26" customHeight="1" spans="1:12">
      <c r="A19" s="66">
        <v>45876</v>
      </c>
      <c r="B19" s="45" t="s">
        <v>195</v>
      </c>
      <c r="C19" s="67" t="str">
        <f>_xlfn.XLOOKUP(E19,编码规则代码!B:B,编码规则代码!A:A)&amp;_xlfn.XLOOKUP(F19,编码规则代码!F:F,编码规则代码!E:E)&amp;_xlfn.XLOOKUP(G19,编码规则代码!J:J,编码规则代码!I:I)&amp;_xlfn.XLOOKUP(H19,编码规则代码!N:N,编码规则代码!M:M)&amp;L19</f>
        <v>H5A413285</v>
      </c>
      <c r="D19" s="68" t="str" cm="1">
        <f t="array" ref="D19">_xlfn.XLOOKUP(E19,编码规则代码!B:B,编码规则代码!A:A)&amp;_xlfn.XLOOKUP(F19,编码规则代码!F:F,编码规则代码!E:E)&amp;_xlfn.XLOOKUP(G19,编码规则代码!J:J,编码规则代码!I:I)&amp;_xlfn.XLOOKUP(H19,编码规则代码!N:N,编码规则代码!M:M)&amp;L19&amp;_xlfn.XLOOKUP(K19,编码规则代码!V:V,编码规则代码!U:U&amp;_xlfn.XLOOKUP(J19,编码规则代码!R:R,编码规则代码!Q:Q))</f>
        <v>H5A41328570S</v>
      </c>
      <c r="E19" s="45" t="s">
        <v>196</v>
      </c>
      <c r="F19" s="45">
        <v>2025</v>
      </c>
      <c r="G19" s="45" t="s">
        <v>197</v>
      </c>
      <c r="H19" s="45" t="s">
        <v>212</v>
      </c>
      <c r="I19" s="69" t="s">
        <v>213</v>
      </c>
      <c r="J19" s="45" t="s">
        <v>200</v>
      </c>
      <c r="K19" s="45" t="s">
        <v>209</v>
      </c>
      <c r="L19" s="45">
        <v>3285</v>
      </c>
    </row>
    <row r="20" s="45" customFormat="1" ht="26" customHeight="1" spans="1:12">
      <c r="A20" s="66">
        <v>45876</v>
      </c>
      <c r="B20" s="45" t="s">
        <v>195</v>
      </c>
      <c r="C20" s="67" t="str">
        <f>_xlfn.XLOOKUP(E20,编码规则代码!B:B,编码规则代码!A:A)&amp;_xlfn.XLOOKUP(F20,编码规则代码!F:F,编码规则代码!E:E)&amp;_xlfn.XLOOKUP(G20,编码规则代码!J:J,编码规则代码!I:I)&amp;_xlfn.XLOOKUP(H20,编码规则代码!N:N,编码规则代码!M:M)&amp;L20</f>
        <v>H5A213286</v>
      </c>
      <c r="D20" s="68" t="str" cm="1">
        <f t="array" ref="D20">_xlfn.XLOOKUP(E20,编码规则代码!B:B,编码规则代码!A:A)&amp;_xlfn.XLOOKUP(F20,编码规则代码!F:F,编码规则代码!E:E)&amp;_xlfn.XLOOKUP(G20,编码规则代码!J:J,编码规则代码!I:I)&amp;_xlfn.XLOOKUP(H20,编码规则代码!N:N,编码规则代码!M:M)&amp;L20&amp;_xlfn.XLOOKUP(K20,编码规则代码!V:V,编码规则代码!U:U&amp;_xlfn.XLOOKUP(J20,编码规则代码!R:R,编码规则代码!Q:Q))</f>
        <v>H5A21328670S</v>
      </c>
      <c r="E20" s="45" t="s">
        <v>196</v>
      </c>
      <c r="F20" s="45">
        <v>2025</v>
      </c>
      <c r="G20" s="45" t="s">
        <v>197</v>
      </c>
      <c r="H20" s="45" t="s">
        <v>211</v>
      </c>
      <c r="I20" s="69" t="s">
        <v>211</v>
      </c>
      <c r="J20" s="45" t="s">
        <v>200</v>
      </c>
      <c r="K20" s="45" t="s">
        <v>209</v>
      </c>
      <c r="L20" s="45">
        <v>3286</v>
      </c>
    </row>
    <row r="21" s="45" customFormat="1" ht="26" customHeight="1" spans="1:12">
      <c r="A21" s="66">
        <v>45876</v>
      </c>
      <c r="B21" s="45" t="s">
        <v>195</v>
      </c>
      <c r="C21" s="67" t="str">
        <f>_xlfn.XLOOKUP(E21,编码规则代码!B:B,编码规则代码!A:A)&amp;_xlfn.XLOOKUP(F21,编码规则代码!F:F,编码规则代码!E:E)&amp;_xlfn.XLOOKUP(G21,编码规则代码!J:J,编码规则代码!I:I)&amp;_xlfn.XLOOKUP(H21,编码规则代码!N:N,编码规则代码!M:M)&amp;L21</f>
        <v>H5A413287</v>
      </c>
      <c r="D21" s="68" t="str" cm="1">
        <f t="array" ref="D21">_xlfn.XLOOKUP(E21,编码规则代码!B:B,编码规则代码!A:A)&amp;_xlfn.XLOOKUP(F21,编码规则代码!F:F,编码规则代码!E:E)&amp;_xlfn.XLOOKUP(G21,编码规则代码!J:J,编码规则代码!I:I)&amp;_xlfn.XLOOKUP(H21,编码规则代码!N:N,编码规则代码!M:M)&amp;L21&amp;_xlfn.XLOOKUP(K21,编码规则代码!V:V,编码规则代码!U:U&amp;_xlfn.XLOOKUP(J21,编码规则代码!R:R,编码规则代码!Q:Q))</f>
        <v>H5A41328730S</v>
      </c>
      <c r="E21" s="45" t="s">
        <v>196</v>
      </c>
      <c r="F21" s="45">
        <v>2025</v>
      </c>
      <c r="G21" s="45" t="s">
        <v>197</v>
      </c>
      <c r="H21" s="45" t="s">
        <v>212</v>
      </c>
      <c r="I21" s="69"/>
      <c r="J21" s="45" t="s">
        <v>200</v>
      </c>
      <c r="K21" s="45" t="s">
        <v>214</v>
      </c>
      <c r="L21" s="45">
        <v>3287</v>
      </c>
    </row>
    <row r="22" s="45" customFormat="1" ht="26" customHeight="1" spans="1:12">
      <c r="A22" s="66">
        <v>45876</v>
      </c>
      <c r="B22" s="45" t="s">
        <v>195</v>
      </c>
      <c r="C22" s="67" t="str">
        <f>_xlfn.XLOOKUP(E22,编码规则代码!B:B,编码规则代码!A:A)&amp;_xlfn.XLOOKUP(F22,编码规则代码!F:F,编码规则代码!E:E)&amp;_xlfn.XLOOKUP(G22,编码规则代码!J:J,编码规则代码!I:I)&amp;_xlfn.XLOOKUP(H22,编码规则代码!N:N,编码规则代码!M:M)&amp;L22</f>
        <v>H5A413287</v>
      </c>
      <c r="D22" s="68" t="str" cm="1">
        <f t="array" ref="D22">_xlfn.XLOOKUP(E22,编码规则代码!B:B,编码规则代码!A:A)&amp;_xlfn.XLOOKUP(F22,编码规则代码!F:F,编码规则代码!E:E)&amp;_xlfn.XLOOKUP(G22,编码规则代码!J:J,编码规则代码!I:I)&amp;_xlfn.XLOOKUP(H22,编码规则代码!N:N,编码规则代码!M:M)&amp;L22&amp;_xlfn.XLOOKUP(K22,编码规则代码!V:V,编码规则代码!U:U&amp;_xlfn.XLOOKUP(J22,编码规则代码!R:R,编码规则代码!Q:Q))</f>
        <v>H5A41328720S</v>
      </c>
      <c r="E22" s="45" t="s">
        <v>196</v>
      </c>
      <c r="F22" s="45">
        <v>2025</v>
      </c>
      <c r="G22" s="45" t="s">
        <v>197</v>
      </c>
      <c r="H22" s="45" t="s">
        <v>212</v>
      </c>
      <c r="I22" s="69"/>
      <c r="J22" s="45" t="s">
        <v>200</v>
      </c>
      <c r="K22" s="45" t="s">
        <v>202</v>
      </c>
      <c r="L22" s="45">
        <v>3287</v>
      </c>
    </row>
    <row r="23" s="45" customFormat="1" ht="26" customHeight="1" spans="1:12">
      <c r="A23" s="66">
        <v>45876</v>
      </c>
      <c r="B23" s="45" t="s">
        <v>195</v>
      </c>
      <c r="C23" s="67" t="str">
        <f>_xlfn.XLOOKUP(E23,编码规则代码!B:B,编码规则代码!A:A)&amp;_xlfn.XLOOKUP(F23,编码规则代码!F:F,编码规则代码!E:E)&amp;_xlfn.XLOOKUP(G23,编码规则代码!J:J,编码规则代码!I:I)&amp;_xlfn.XLOOKUP(H23,编码规则代码!N:N,编码规则代码!M:M)&amp;L23</f>
        <v>H5A113288</v>
      </c>
      <c r="D23" s="68" t="str" cm="1">
        <f t="array" ref="D23">_xlfn.XLOOKUP(E23,编码规则代码!B:B,编码规则代码!A:A)&amp;_xlfn.XLOOKUP(F23,编码规则代码!F:F,编码规则代码!E:E)&amp;_xlfn.XLOOKUP(G23,编码规则代码!J:J,编码规则代码!I:I)&amp;_xlfn.XLOOKUP(H23,编码规则代码!N:N,编码规则代码!M:M)&amp;L23&amp;_xlfn.XLOOKUP(K23,编码规则代码!V:V,编码规则代码!U:U&amp;_xlfn.XLOOKUP(J23,编码规则代码!R:R,编码规则代码!Q:Q))</f>
        <v>H5A11328820S</v>
      </c>
      <c r="E23" s="45" t="s">
        <v>196</v>
      </c>
      <c r="F23" s="45">
        <v>2025</v>
      </c>
      <c r="G23" s="45" t="s">
        <v>197</v>
      </c>
      <c r="H23" s="45" t="s">
        <v>206</v>
      </c>
      <c r="I23" s="69" t="s">
        <v>207</v>
      </c>
      <c r="J23" s="45" t="s">
        <v>200</v>
      </c>
      <c r="K23" s="45" t="s">
        <v>202</v>
      </c>
      <c r="L23" s="45">
        <v>3288</v>
      </c>
    </row>
    <row r="24" s="45" customFormat="1" ht="26" customHeight="1" spans="1:12">
      <c r="A24" s="66">
        <v>45876</v>
      </c>
      <c r="B24" s="45" t="s">
        <v>195</v>
      </c>
      <c r="C24" s="67" t="str">
        <f>_xlfn.XLOOKUP(E24,编码规则代码!B:B,编码规则代码!A:A)&amp;_xlfn.XLOOKUP(F24,编码规则代码!F:F,编码规则代码!E:E)&amp;_xlfn.XLOOKUP(G24,编码规则代码!J:J,编码规则代码!I:I)&amp;_xlfn.XLOOKUP(H24,编码规则代码!N:N,编码规则代码!M:M)&amp;L24</f>
        <v>H5A113288</v>
      </c>
      <c r="D24" s="68" t="str" cm="1">
        <f t="array" ref="D24">_xlfn.XLOOKUP(E24,编码规则代码!B:B,编码规则代码!A:A)&amp;_xlfn.XLOOKUP(F24,编码规则代码!F:F,编码规则代码!E:E)&amp;_xlfn.XLOOKUP(G24,编码规则代码!J:J,编码规则代码!I:I)&amp;_xlfn.XLOOKUP(H24,编码规则代码!N:N,编码规则代码!M:M)&amp;L24&amp;_xlfn.XLOOKUP(K24,编码规则代码!V:V,编码规则代码!U:U&amp;_xlfn.XLOOKUP(J24,编码规则代码!R:R,编码规则代码!Q:Q))</f>
        <v>H5A11328825S</v>
      </c>
      <c r="E24" s="45" t="s">
        <v>196</v>
      </c>
      <c r="F24" s="45">
        <v>2025</v>
      </c>
      <c r="G24" s="45" t="s">
        <v>197</v>
      </c>
      <c r="H24" s="45" t="s">
        <v>206</v>
      </c>
      <c r="I24" s="69" t="s">
        <v>207</v>
      </c>
      <c r="J24" s="45" t="s">
        <v>200</v>
      </c>
      <c r="K24" s="45" t="s">
        <v>215</v>
      </c>
      <c r="L24" s="45">
        <v>3288</v>
      </c>
    </row>
    <row r="25" s="45" customFormat="1" ht="26" customHeight="1" spans="1:12">
      <c r="A25" s="66">
        <v>45876</v>
      </c>
      <c r="B25" s="45" t="s">
        <v>195</v>
      </c>
      <c r="C25" s="67" t="str">
        <f>_xlfn.XLOOKUP(E25,编码规则代码!B:B,编码规则代码!A:A)&amp;_xlfn.XLOOKUP(F25,编码规则代码!F:F,编码规则代码!E:E)&amp;_xlfn.XLOOKUP(G25,编码规则代码!J:J,编码规则代码!I:I)&amp;_xlfn.XLOOKUP(H25,编码规则代码!N:N,编码规则代码!M:M)&amp;L25</f>
        <v>H5A233289</v>
      </c>
      <c r="D25" s="68" t="str" cm="1">
        <f t="array" ref="D25">_xlfn.XLOOKUP(E25,编码规则代码!B:B,编码规则代码!A:A)&amp;_xlfn.XLOOKUP(F25,编码规则代码!F:F,编码规则代码!E:E)&amp;_xlfn.XLOOKUP(G25,编码规则代码!J:J,编码规则代码!I:I)&amp;_xlfn.XLOOKUP(H25,编码规则代码!N:N,编码规则代码!M:M)&amp;L25&amp;_xlfn.XLOOKUP(K25,编码规则代码!V:V,编码规则代码!U:U&amp;_xlfn.XLOOKUP(J25,编码规则代码!R:R,编码规则代码!Q:Q))</f>
        <v>H5A23328982S</v>
      </c>
      <c r="E25" s="45" t="s">
        <v>196</v>
      </c>
      <c r="F25" s="45">
        <v>2025</v>
      </c>
      <c r="G25" s="45" t="s">
        <v>197</v>
      </c>
      <c r="H25" s="45" t="s">
        <v>216</v>
      </c>
      <c r="I25" s="69" t="s">
        <v>217</v>
      </c>
      <c r="J25" s="45" t="s">
        <v>200</v>
      </c>
      <c r="K25" s="45" t="s">
        <v>218</v>
      </c>
      <c r="L25" s="45">
        <v>3289</v>
      </c>
    </row>
    <row r="26" s="45" customFormat="1" ht="26" customHeight="1" spans="1:12">
      <c r="A26" s="66">
        <v>45876</v>
      </c>
      <c r="B26" s="45" t="s">
        <v>195</v>
      </c>
      <c r="C26" s="67" t="str">
        <f>_xlfn.XLOOKUP(E26,编码规则代码!B:B,编码规则代码!A:A)&amp;_xlfn.XLOOKUP(F26,编码规则代码!F:F,编码规则代码!E:E)&amp;_xlfn.XLOOKUP(G26,编码规则代码!J:J,编码规则代码!I:I)&amp;_xlfn.XLOOKUP(H26,编码规则代码!N:N,编码规则代码!M:M)&amp;L26</f>
        <v>H5A113290</v>
      </c>
      <c r="D26" s="68" t="str" cm="1">
        <f t="array" ref="D26">_xlfn.XLOOKUP(E26,编码规则代码!B:B,编码规则代码!A:A)&amp;_xlfn.XLOOKUP(F26,编码规则代码!F:F,编码规则代码!E:E)&amp;_xlfn.XLOOKUP(G26,编码规则代码!J:J,编码规则代码!I:I)&amp;_xlfn.XLOOKUP(H26,编码规则代码!N:N,编码规则代码!M:M)&amp;L26&amp;_xlfn.XLOOKUP(K26,编码规则代码!V:V,编码规则代码!U:U&amp;_xlfn.XLOOKUP(J26,编码规则代码!R:R,编码规则代码!Q:Q))</f>
        <v>H5A11329082S</v>
      </c>
      <c r="E26" s="45" t="s">
        <v>196</v>
      </c>
      <c r="F26" s="45">
        <v>2025</v>
      </c>
      <c r="G26" s="45" t="s">
        <v>197</v>
      </c>
      <c r="H26" s="45" t="s">
        <v>206</v>
      </c>
      <c r="I26" s="69" t="s">
        <v>207</v>
      </c>
      <c r="J26" s="45" t="s">
        <v>200</v>
      </c>
      <c r="K26" s="45" t="s">
        <v>218</v>
      </c>
      <c r="L26" s="45">
        <v>3290</v>
      </c>
    </row>
    <row r="27" s="45" customFormat="1" ht="26" customHeight="1" spans="1:12">
      <c r="A27" s="66">
        <v>45876</v>
      </c>
      <c r="B27" s="45" t="s">
        <v>195</v>
      </c>
      <c r="C27" s="67" t="str">
        <f>_xlfn.XLOOKUP(E27,编码规则代码!B:B,编码规则代码!A:A)&amp;_xlfn.XLOOKUP(F27,编码规则代码!F:F,编码规则代码!E:E)&amp;_xlfn.XLOOKUP(G27,编码规则代码!J:J,编码规则代码!I:I)&amp;_xlfn.XLOOKUP(H27,编码规则代码!N:N,编码规则代码!M:M)&amp;L27</f>
        <v>H5A113291</v>
      </c>
      <c r="D27" s="68" t="str" cm="1">
        <f t="array" ref="D27">_xlfn.XLOOKUP(E27,编码规则代码!B:B,编码规则代码!A:A)&amp;_xlfn.XLOOKUP(F27,编码规则代码!F:F,编码规则代码!E:E)&amp;_xlfn.XLOOKUP(G27,编码规则代码!J:J,编码规则代码!I:I)&amp;_xlfn.XLOOKUP(H27,编码规则代码!N:N,编码规则代码!M:M)&amp;L27&amp;_xlfn.XLOOKUP(K27,编码规则代码!V:V,编码规则代码!U:U&amp;_xlfn.XLOOKUP(J27,编码规则代码!R:R,编码规则代码!Q:Q))</f>
        <v>H5A11329182S</v>
      </c>
      <c r="E27" s="45" t="s">
        <v>196</v>
      </c>
      <c r="F27" s="45">
        <v>2025</v>
      </c>
      <c r="G27" s="45" t="s">
        <v>197</v>
      </c>
      <c r="H27" s="45" t="s">
        <v>206</v>
      </c>
      <c r="I27" s="69" t="s">
        <v>207</v>
      </c>
      <c r="J27" s="45" t="s">
        <v>200</v>
      </c>
      <c r="K27" s="45" t="s">
        <v>218</v>
      </c>
      <c r="L27" s="45">
        <v>3291</v>
      </c>
    </row>
    <row r="28" s="45" customFormat="1" ht="26" customHeight="1" spans="1:12">
      <c r="A28" s="66">
        <v>45876</v>
      </c>
      <c r="B28" s="45" t="s">
        <v>195</v>
      </c>
      <c r="C28" s="67" t="str">
        <f>_xlfn.XLOOKUP(E28,编码规则代码!B:B,编码规则代码!A:A)&amp;_xlfn.XLOOKUP(F28,编码规则代码!F:F,编码规则代码!E:E)&amp;_xlfn.XLOOKUP(G28,编码规则代码!J:J,编码规则代码!I:I)&amp;_xlfn.XLOOKUP(H28,编码规则代码!N:N,编码规则代码!M:M)&amp;L28</f>
        <v>H5A143292</v>
      </c>
      <c r="D28" s="68" t="str" cm="1">
        <f t="array" ref="D28">_xlfn.XLOOKUP(E28,编码规则代码!B:B,编码规则代码!A:A)&amp;_xlfn.XLOOKUP(F28,编码规则代码!F:F,编码规则代码!E:E)&amp;_xlfn.XLOOKUP(G28,编码规则代码!J:J,编码规则代码!I:I)&amp;_xlfn.XLOOKUP(H28,编码规则代码!N:N,编码规则代码!M:M)&amp;L28&amp;_xlfn.XLOOKUP(K28,编码规则代码!V:V,编码规则代码!U:U&amp;_xlfn.XLOOKUP(J28,编码规则代码!R:R,编码规则代码!Q:Q))</f>
        <v>H5A14329282S</v>
      </c>
      <c r="E28" s="45" t="s">
        <v>196</v>
      </c>
      <c r="F28" s="45">
        <v>2025</v>
      </c>
      <c r="G28" s="45" t="s">
        <v>197</v>
      </c>
      <c r="H28" s="45" t="s">
        <v>219</v>
      </c>
      <c r="I28" s="69" t="s">
        <v>220</v>
      </c>
      <c r="J28" s="45" t="s">
        <v>200</v>
      </c>
      <c r="K28" s="45" t="s">
        <v>218</v>
      </c>
      <c r="L28" s="45">
        <v>3292</v>
      </c>
    </row>
    <row r="29" s="45" customFormat="1" ht="26" customHeight="1" spans="1:12">
      <c r="A29" s="66">
        <v>45876</v>
      </c>
      <c r="B29" s="45" t="s">
        <v>195</v>
      </c>
      <c r="C29" s="67" t="str">
        <f>_xlfn.XLOOKUP(E29,编码规则代码!B:B,编码规则代码!A:A)&amp;_xlfn.XLOOKUP(F29,编码规则代码!F:F,编码规则代码!E:E)&amp;_xlfn.XLOOKUP(G29,编码规则代码!J:J,编码规则代码!I:I)&amp;_xlfn.XLOOKUP(H29,编码规则代码!N:N,编码规则代码!M:M)&amp;L29</f>
        <v>H5A433293</v>
      </c>
      <c r="D29" s="68" t="str" cm="1">
        <f t="array" ref="D29">_xlfn.XLOOKUP(E29,编码规则代码!B:B,编码规则代码!A:A)&amp;_xlfn.XLOOKUP(F29,编码规则代码!F:F,编码规则代码!E:E)&amp;_xlfn.XLOOKUP(G29,编码规则代码!J:J,编码规则代码!I:I)&amp;_xlfn.XLOOKUP(H29,编码规则代码!N:N,编码规则代码!M:M)&amp;L29&amp;_xlfn.XLOOKUP(K29,编码规则代码!V:V,编码规则代码!U:U&amp;_xlfn.XLOOKUP(J29,编码规则代码!R:R,编码规则代码!Q:Q))</f>
        <v>H5A43329310S</v>
      </c>
      <c r="E29" s="45" t="s">
        <v>196</v>
      </c>
      <c r="F29" s="45">
        <v>2025</v>
      </c>
      <c r="G29" s="45" t="s">
        <v>197</v>
      </c>
      <c r="H29" s="45" t="s">
        <v>221</v>
      </c>
      <c r="I29" s="69" t="s">
        <v>222</v>
      </c>
      <c r="J29" s="45" t="s">
        <v>200</v>
      </c>
      <c r="K29" s="45" t="s">
        <v>210</v>
      </c>
      <c r="L29" s="45">
        <v>3293</v>
      </c>
    </row>
    <row r="30" s="45" customFormat="1" ht="26" customHeight="1" spans="1:12">
      <c r="A30" s="66">
        <v>45876</v>
      </c>
      <c r="B30" s="45" t="s">
        <v>195</v>
      </c>
      <c r="C30" s="67" t="str">
        <f>_xlfn.XLOOKUP(E30,编码规则代码!B:B,编码规则代码!A:A)&amp;_xlfn.XLOOKUP(F30,编码规则代码!F:F,编码规则代码!E:E)&amp;_xlfn.XLOOKUP(G30,编码规则代码!J:J,编码规则代码!I:I)&amp;_xlfn.XLOOKUP(H30,编码规则代码!N:N,编码规则代码!M:M)&amp;L30</f>
        <v>H5A433293</v>
      </c>
      <c r="D30" s="68" t="str" cm="1">
        <f t="array" ref="D30">_xlfn.XLOOKUP(E30,编码规则代码!B:B,编码规则代码!A:A)&amp;_xlfn.XLOOKUP(F30,编码规则代码!F:F,编码规则代码!E:E)&amp;_xlfn.XLOOKUP(G30,编码规则代码!J:J,编码规则代码!I:I)&amp;_xlfn.XLOOKUP(H30,编码规则代码!N:N,编码规则代码!M:M)&amp;L30&amp;_xlfn.XLOOKUP(K30,编码规则代码!V:V,编码规则代码!U:U&amp;_xlfn.XLOOKUP(J30,编码规则代码!R:R,编码规则代码!Q:Q))</f>
        <v>H5A43329341S</v>
      </c>
      <c r="E30" s="45" t="s">
        <v>196</v>
      </c>
      <c r="F30" s="45">
        <v>2025</v>
      </c>
      <c r="G30" s="45" t="s">
        <v>197</v>
      </c>
      <c r="H30" s="45" t="s">
        <v>221</v>
      </c>
      <c r="I30" s="69" t="s">
        <v>222</v>
      </c>
      <c r="J30" s="45" t="s">
        <v>200</v>
      </c>
      <c r="K30" s="45" t="s">
        <v>223</v>
      </c>
      <c r="L30" s="45">
        <v>3293</v>
      </c>
    </row>
    <row r="31" s="45" customFormat="1" ht="26" customHeight="1" spans="1:12">
      <c r="A31" s="66">
        <v>45876</v>
      </c>
      <c r="B31" s="45" t="s">
        <v>195</v>
      </c>
      <c r="C31" s="67" t="str">
        <f>_xlfn.XLOOKUP(E31,编码规则代码!B:B,编码规则代码!A:A)&amp;_xlfn.XLOOKUP(F31,编码规则代码!F:F,编码规则代码!E:E)&amp;_xlfn.XLOOKUP(G31,编码规则代码!J:J,编码规则代码!I:I)&amp;_xlfn.XLOOKUP(H31,编码规则代码!N:N,编码规则代码!M:M)&amp;L31</f>
        <v>H5A113294</v>
      </c>
      <c r="D31" s="68" t="str" cm="1">
        <f t="array" ref="D31">_xlfn.XLOOKUP(E31,编码规则代码!B:B,编码规则代码!A:A)&amp;_xlfn.XLOOKUP(F31,编码规则代码!F:F,编码规则代码!E:E)&amp;_xlfn.XLOOKUP(G31,编码规则代码!J:J,编码规则代码!I:I)&amp;_xlfn.XLOOKUP(H31,编码规则代码!N:N,编码规则代码!M:M)&amp;L31&amp;_xlfn.XLOOKUP(K31,编码规则代码!V:V,编码规则代码!U:U&amp;_xlfn.XLOOKUP(J31,编码规则代码!R:R,编码规则代码!Q:Q))</f>
        <v>H5A11329410S</v>
      </c>
      <c r="E31" s="45" t="s">
        <v>196</v>
      </c>
      <c r="F31" s="45">
        <v>2025</v>
      </c>
      <c r="G31" s="45" t="s">
        <v>197</v>
      </c>
      <c r="H31" s="45" t="s">
        <v>206</v>
      </c>
      <c r="I31" s="69" t="s">
        <v>207</v>
      </c>
      <c r="J31" s="45" t="s">
        <v>200</v>
      </c>
      <c r="K31" s="45" t="s">
        <v>210</v>
      </c>
      <c r="L31" s="45">
        <v>3294</v>
      </c>
    </row>
    <row r="32" s="45" customFormat="1" ht="26" customHeight="1" spans="1:12">
      <c r="A32" s="66">
        <v>45876</v>
      </c>
      <c r="B32" s="45" t="s">
        <v>195</v>
      </c>
      <c r="C32" s="67" t="str">
        <f>_xlfn.XLOOKUP(E32,编码规则代码!B:B,编码规则代码!A:A)&amp;_xlfn.XLOOKUP(F32,编码规则代码!F:F,编码规则代码!E:E)&amp;_xlfn.XLOOKUP(G32,编码规则代码!J:J,编码规则代码!I:I)&amp;_xlfn.XLOOKUP(H32,编码规则代码!N:N,编码规则代码!M:M)&amp;L32</f>
        <v>H5A113294</v>
      </c>
      <c r="D32" s="68" t="str" cm="1">
        <f t="array" ref="D32">_xlfn.XLOOKUP(E32,编码规则代码!B:B,编码规则代码!A:A)&amp;_xlfn.XLOOKUP(F32,编码规则代码!F:F,编码规则代码!E:E)&amp;_xlfn.XLOOKUP(G32,编码规则代码!J:J,编码规则代码!I:I)&amp;_xlfn.XLOOKUP(H32,编码规则代码!N:N,编码规则代码!M:M)&amp;L32&amp;_xlfn.XLOOKUP(K32,编码规则代码!V:V,编码规则代码!U:U&amp;_xlfn.XLOOKUP(J32,编码规则代码!R:R,编码规则代码!Q:Q))</f>
        <v>H5A11329441S</v>
      </c>
      <c r="E32" s="45" t="s">
        <v>196</v>
      </c>
      <c r="F32" s="45">
        <v>2025</v>
      </c>
      <c r="G32" s="45" t="s">
        <v>197</v>
      </c>
      <c r="H32" s="45" t="s">
        <v>206</v>
      </c>
      <c r="I32" s="69" t="s">
        <v>207</v>
      </c>
      <c r="J32" s="45" t="s">
        <v>200</v>
      </c>
      <c r="K32" s="45" t="s">
        <v>223</v>
      </c>
      <c r="L32" s="45">
        <v>3294</v>
      </c>
    </row>
    <row r="33" s="45" customFormat="1" ht="26" customHeight="1" spans="1:12">
      <c r="A33" s="66">
        <v>45876</v>
      </c>
      <c r="B33" s="45" t="s">
        <v>195</v>
      </c>
      <c r="C33" s="67" t="str">
        <f>_xlfn.XLOOKUP(E33,编码规则代码!B:B,编码规则代码!A:A)&amp;_xlfn.XLOOKUP(F33,编码规则代码!F:F,编码规则代码!E:E)&amp;_xlfn.XLOOKUP(G33,编码规则代码!J:J,编码规则代码!I:I)&amp;_xlfn.XLOOKUP(H33,编码规则代码!N:N,编码规则代码!M:M)&amp;L33</f>
        <v>H5A233295</v>
      </c>
      <c r="D33" s="68" t="str" cm="1">
        <f t="array" ref="D33">_xlfn.XLOOKUP(E33,编码规则代码!B:B,编码规则代码!A:A)&amp;_xlfn.XLOOKUP(F33,编码规则代码!F:F,编码规则代码!E:E)&amp;_xlfn.XLOOKUP(G33,编码规则代码!J:J,编码规则代码!I:I)&amp;_xlfn.XLOOKUP(H33,编码规则代码!N:N,编码规则代码!M:M)&amp;L33&amp;_xlfn.XLOOKUP(K33,编码规则代码!V:V,编码规则代码!U:U&amp;_xlfn.XLOOKUP(J33,编码规则代码!R:R,编码规则代码!Q:Q))</f>
        <v>H5A23329510S</v>
      </c>
      <c r="E33" s="45" t="s">
        <v>196</v>
      </c>
      <c r="F33" s="45">
        <v>2025</v>
      </c>
      <c r="G33" s="45" t="s">
        <v>197</v>
      </c>
      <c r="H33" s="45" t="s">
        <v>216</v>
      </c>
      <c r="I33" s="69" t="s">
        <v>217</v>
      </c>
      <c r="J33" s="45" t="s">
        <v>200</v>
      </c>
      <c r="K33" s="45" t="s">
        <v>210</v>
      </c>
      <c r="L33" s="45">
        <v>3295</v>
      </c>
    </row>
    <row r="34" s="45" customFormat="1" ht="26" customHeight="1" spans="1:12">
      <c r="A34" s="66">
        <v>45876</v>
      </c>
      <c r="B34" s="45" t="s">
        <v>195</v>
      </c>
      <c r="C34" s="67" t="str">
        <f>_xlfn.XLOOKUP(E34,编码规则代码!B:B,编码规则代码!A:A)&amp;_xlfn.XLOOKUP(F34,编码规则代码!F:F,编码规则代码!E:E)&amp;_xlfn.XLOOKUP(G34,编码规则代码!J:J,编码规则代码!I:I)&amp;_xlfn.XLOOKUP(H34,编码规则代码!N:N,编码规则代码!M:M)&amp;L34</f>
        <v>H5A233295</v>
      </c>
      <c r="D34" s="68" t="str" cm="1">
        <f t="array" ref="D34">_xlfn.XLOOKUP(E34,编码规则代码!B:B,编码规则代码!A:A)&amp;_xlfn.XLOOKUP(F34,编码规则代码!F:F,编码规则代码!E:E)&amp;_xlfn.XLOOKUP(G34,编码规则代码!J:J,编码规则代码!I:I)&amp;_xlfn.XLOOKUP(H34,编码规则代码!N:N,编码规则代码!M:M)&amp;L34&amp;_xlfn.XLOOKUP(K34,编码规则代码!V:V,编码规则代码!U:U&amp;_xlfn.XLOOKUP(J34,编码规则代码!R:R,编码规则代码!Q:Q))</f>
        <v>H5A23329541S</v>
      </c>
      <c r="E34" s="45" t="s">
        <v>196</v>
      </c>
      <c r="F34" s="45">
        <v>2025</v>
      </c>
      <c r="G34" s="45" t="s">
        <v>197</v>
      </c>
      <c r="H34" s="45" t="s">
        <v>216</v>
      </c>
      <c r="I34" s="69" t="s">
        <v>217</v>
      </c>
      <c r="J34" s="45" t="s">
        <v>200</v>
      </c>
      <c r="K34" s="45" t="s">
        <v>223</v>
      </c>
      <c r="L34" s="45">
        <v>3295</v>
      </c>
    </row>
    <row r="35" s="45" customFormat="1" ht="26" customHeight="1" spans="1:12">
      <c r="A35" s="66">
        <v>45876</v>
      </c>
      <c r="B35" s="45" t="s">
        <v>195</v>
      </c>
      <c r="C35" s="67" t="str">
        <f>_xlfn.XLOOKUP(E35,编码规则代码!B:B,编码规则代码!A:A)&amp;_xlfn.XLOOKUP(F35,编码规则代码!F:F,编码规则代码!E:E)&amp;_xlfn.XLOOKUP(G35,编码规则代码!J:J,编码规则代码!I:I)&amp;_xlfn.XLOOKUP(H35,编码规则代码!N:N,编码规则代码!M:M)&amp;L35</f>
        <v>H5A213296</v>
      </c>
      <c r="D35" s="68" t="str" cm="1">
        <f t="array" ref="D35">_xlfn.XLOOKUP(E35,编码规则代码!B:B,编码规则代码!A:A)&amp;_xlfn.XLOOKUP(F35,编码规则代码!F:F,编码规则代码!E:E)&amp;_xlfn.XLOOKUP(G35,编码规则代码!J:J,编码规则代码!I:I)&amp;_xlfn.XLOOKUP(H35,编码规则代码!N:N,编码规则代码!M:M)&amp;L35&amp;_xlfn.XLOOKUP(K35,编码规则代码!V:V,编码规则代码!U:U&amp;_xlfn.XLOOKUP(J35,编码规则代码!R:R,编码规则代码!Q:Q))</f>
        <v>H5A21329610S</v>
      </c>
      <c r="E35" s="45" t="s">
        <v>196</v>
      </c>
      <c r="F35" s="45">
        <v>2025</v>
      </c>
      <c r="G35" s="45" t="s">
        <v>197</v>
      </c>
      <c r="H35" s="45" t="s">
        <v>211</v>
      </c>
      <c r="I35" s="69" t="s">
        <v>211</v>
      </c>
      <c r="J35" s="45" t="s">
        <v>200</v>
      </c>
      <c r="K35" s="45" t="s">
        <v>210</v>
      </c>
      <c r="L35" s="45">
        <v>3296</v>
      </c>
    </row>
    <row r="36" s="45" customFormat="1" ht="26" customHeight="1" spans="1:12">
      <c r="A36" s="66">
        <v>45876</v>
      </c>
      <c r="B36" s="45" t="s">
        <v>195</v>
      </c>
      <c r="C36" s="67" t="str">
        <f>_xlfn.XLOOKUP(E36,编码规则代码!B:B,编码规则代码!A:A)&amp;_xlfn.XLOOKUP(F36,编码规则代码!F:F,编码规则代码!E:E)&amp;_xlfn.XLOOKUP(G36,编码规则代码!J:J,编码规则代码!I:I)&amp;_xlfn.XLOOKUP(H36,编码规则代码!N:N,编码规则代码!M:M)&amp;L36</f>
        <v>H5A213296</v>
      </c>
      <c r="D36" s="68" t="str" cm="1">
        <f t="array" ref="D36">_xlfn.XLOOKUP(E36,编码规则代码!B:B,编码规则代码!A:A)&amp;_xlfn.XLOOKUP(F36,编码规则代码!F:F,编码规则代码!E:E)&amp;_xlfn.XLOOKUP(G36,编码规则代码!J:J,编码规则代码!I:I)&amp;_xlfn.XLOOKUP(H36,编码规则代码!N:N,编码规则代码!M:M)&amp;L36&amp;_xlfn.XLOOKUP(K36,编码规则代码!V:V,编码规则代码!U:U&amp;_xlfn.XLOOKUP(J36,编码规则代码!R:R,编码规则代码!Q:Q))</f>
        <v>H5A21329641S</v>
      </c>
      <c r="E36" s="45" t="s">
        <v>196</v>
      </c>
      <c r="F36" s="45">
        <v>2025</v>
      </c>
      <c r="G36" s="45" t="s">
        <v>197</v>
      </c>
      <c r="H36" s="45" t="s">
        <v>211</v>
      </c>
      <c r="I36" s="69" t="s">
        <v>211</v>
      </c>
      <c r="J36" s="45" t="s">
        <v>200</v>
      </c>
      <c r="K36" s="45" t="s">
        <v>223</v>
      </c>
      <c r="L36" s="45">
        <v>3296</v>
      </c>
    </row>
    <row r="37" s="45" customFormat="1" ht="26" customHeight="1" spans="1:12">
      <c r="A37" s="66">
        <v>45876</v>
      </c>
      <c r="B37" s="45" t="s">
        <v>195</v>
      </c>
      <c r="C37" s="67" t="str">
        <f>_xlfn.XLOOKUP(E37,编码规则代码!B:B,编码规则代码!A:A)&amp;_xlfn.XLOOKUP(F37,编码规则代码!F:F,编码规则代码!E:E)&amp;_xlfn.XLOOKUP(G37,编码规则代码!J:J,编码规则代码!I:I)&amp;_xlfn.XLOOKUP(H37,编码规则代码!N:N,编码规则代码!M:M)&amp;L37</f>
        <v>H5A233297</v>
      </c>
      <c r="D37" s="68" t="str" cm="1">
        <f t="array" ref="D37">_xlfn.XLOOKUP(E37,编码规则代码!B:B,编码规则代码!A:A)&amp;_xlfn.XLOOKUP(F37,编码规则代码!F:F,编码规则代码!E:E)&amp;_xlfn.XLOOKUP(G37,编码规则代码!J:J,编码规则代码!I:I)&amp;_xlfn.XLOOKUP(H37,编码规则代码!N:N,编码规则代码!M:M)&amp;L37&amp;_xlfn.XLOOKUP(K37,编码规则代码!V:V,编码规则代码!U:U&amp;_xlfn.XLOOKUP(J37,编码规则代码!R:R,编码规则代码!Q:Q))</f>
        <v>H5A23329740S</v>
      </c>
      <c r="E37" s="45" t="s">
        <v>196</v>
      </c>
      <c r="F37" s="45">
        <v>2025</v>
      </c>
      <c r="G37" s="45" t="s">
        <v>197</v>
      </c>
      <c r="H37" s="45" t="s">
        <v>216</v>
      </c>
      <c r="I37" s="69" t="s">
        <v>217</v>
      </c>
      <c r="J37" s="45" t="s">
        <v>200</v>
      </c>
      <c r="K37" s="45" t="s">
        <v>224</v>
      </c>
      <c r="L37" s="45">
        <v>3297</v>
      </c>
    </row>
    <row r="38" s="45" customFormat="1" ht="26" customHeight="1" spans="1:9">
      <c r="A38" s="66"/>
      <c r="C38" s="67" t="str">
        <f>_xlfn.XLOOKUP(E38,编码规则代码!B:B,编码规则代码!A:A)&amp;_xlfn.XLOOKUP(F38,编码规则代码!F:F,编码规则代码!E:E)&amp;_xlfn.XLOOKUP(G38,编码规则代码!J:J,编码规则代码!I:I)&amp;_xlfn.XLOOKUP(H38,编码规则代码!N:N,编码规则代码!M:M)&amp;L38</f>
        <v/>
      </c>
      <c r="D38" s="68" t="str" cm="1">
        <f t="array" ref="D38">_xlfn.XLOOKUP(E38,编码规则代码!B:B,编码规则代码!A:A)&amp;_xlfn.XLOOKUP(F38,编码规则代码!F:F,编码规则代码!E:E)&amp;_xlfn.XLOOKUP(G38,编码规则代码!J:J,编码规则代码!I:I)&amp;_xlfn.XLOOKUP(H38,编码规则代码!N:N,编码规则代码!M:M)&amp;L38&amp;_xlfn.XLOOKUP(K38,编码规则代码!V:V,编码规则代码!U:U&amp;_xlfn.XLOOKUP(J38,编码规则代码!R:R,编码规则代码!Q:Q))</f>
        <v/>
      </c>
      <c r="I38" s="69"/>
    </row>
    <row r="39" s="45" customFormat="1" ht="26" customHeight="1" spans="1:12">
      <c r="A39" s="66">
        <v>45876</v>
      </c>
      <c r="B39" s="45" t="s">
        <v>195</v>
      </c>
      <c r="C39" s="67" t="str">
        <f>_xlfn.XLOOKUP(E39,编码规则代码!B:B,编码规则代码!A:A)&amp;_xlfn.XLOOKUP(F39,编码规则代码!F:F,编码规则代码!E:E)&amp;_xlfn.XLOOKUP(G39,编码规则代码!J:J,编码规则代码!I:I)&amp;_xlfn.XLOOKUP(H39,编码规则代码!N:N,编码规则代码!M:M)&amp;L39</f>
        <v>H5A213298</v>
      </c>
      <c r="D39" s="68" t="str" cm="1">
        <f t="array" ref="D39">_xlfn.XLOOKUP(E39,编码规则代码!B:B,编码规则代码!A:A)&amp;_xlfn.XLOOKUP(F39,编码规则代码!F:F,编码规则代码!E:E)&amp;_xlfn.XLOOKUP(G39,编码规则代码!J:J,编码规则代码!I:I)&amp;_xlfn.XLOOKUP(H39,编码规则代码!N:N,编码规则代码!M:M)&amp;L39&amp;_xlfn.XLOOKUP(K39,编码规则代码!V:V,编码规则代码!U:U&amp;_xlfn.XLOOKUP(J39,编码规则代码!R:R,编码规则代码!Q:Q))</f>
        <v>H5A21329840S</v>
      </c>
      <c r="E39" s="45" t="s">
        <v>196</v>
      </c>
      <c r="F39" s="45">
        <v>2025</v>
      </c>
      <c r="G39" s="45" t="s">
        <v>197</v>
      </c>
      <c r="H39" s="45" t="s">
        <v>211</v>
      </c>
      <c r="I39" s="69" t="s">
        <v>211</v>
      </c>
      <c r="J39" s="45" t="s">
        <v>200</v>
      </c>
      <c r="K39" s="45" t="s">
        <v>224</v>
      </c>
      <c r="L39" s="45">
        <v>3298</v>
      </c>
    </row>
    <row r="40" s="45" customFormat="1" ht="26" customHeight="1" spans="1:9">
      <c r="A40" s="66"/>
      <c r="C40" s="67" t="str">
        <f>_xlfn.XLOOKUP(E40,编码规则代码!B:B,编码规则代码!A:A)&amp;_xlfn.XLOOKUP(F40,编码规则代码!F:F,编码规则代码!E:E)&amp;_xlfn.XLOOKUP(G40,编码规则代码!J:J,编码规则代码!I:I)&amp;_xlfn.XLOOKUP(H40,编码规则代码!N:N,编码规则代码!M:M)&amp;L40</f>
        <v/>
      </c>
      <c r="D40" s="68" t="str" cm="1">
        <f t="array" ref="D40">_xlfn.XLOOKUP(E40,编码规则代码!B:B,编码规则代码!A:A)&amp;_xlfn.XLOOKUP(F40,编码规则代码!F:F,编码规则代码!E:E)&amp;_xlfn.XLOOKUP(G40,编码规则代码!J:J,编码规则代码!I:I)&amp;_xlfn.XLOOKUP(H40,编码规则代码!N:N,编码规则代码!M:M)&amp;L40&amp;_xlfn.XLOOKUP(K40,编码规则代码!V:V,编码规则代码!U:U&amp;_xlfn.XLOOKUP(J40,编码规则代码!R:R,编码规则代码!Q:Q))</f>
        <v/>
      </c>
      <c r="I40" s="69"/>
    </row>
    <row r="41" s="45" customFormat="1" ht="26" customHeight="1" spans="1:12">
      <c r="A41" s="66">
        <v>45876</v>
      </c>
      <c r="B41" s="45" t="s">
        <v>195</v>
      </c>
      <c r="C41" s="67" t="str">
        <f>_xlfn.XLOOKUP(E41,编码规则代码!B:B,编码规则代码!A:A)&amp;_xlfn.XLOOKUP(F41,编码规则代码!F:F,编码规则代码!E:E)&amp;_xlfn.XLOOKUP(G41,编码规则代码!J:J,编码规则代码!I:I)&amp;_xlfn.XLOOKUP(H41,编码规则代码!N:N,编码规则代码!M:M)&amp;L41</f>
        <v>H5A213299</v>
      </c>
      <c r="D41" s="68" t="str" cm="1">
        <f t="array" ref="D41">_xlfn.XLOOKUP(E41,编码规则代码!B:B,编码规则代码!A:A)&amp;_xlfn.XLOOKUP(F41,编码规则代码!F:F,编码规则代码!E:E)&amp;_xlfn.XLOOKUP(G41,编码规则代码!J:J,编码规则代码!I:I)&amp;_xlfn.XLOOKUP(H41,编码规则代码!N:N,编码规则代码!M:M)&amp;L41&amp;_xlfn.XLOOKUP(K41,编码规则代码!V:V,编码规则代码!U:U&amp;_xlfn.XLOOKUP(J41,编码规则代码!R:R,编码规则代码!Q:Q))</f>
        <v>H5A21329940S</v>
      </c>
      <c r="E41" s="45" t="s">
        <v>196</v>
      </c>
      <c r="F41" s="45">
        <v>2025</v>
      </c>
      <c r="G41" s="45" t="s">
        <v>197</v>
      </c>
      <c r="H41" s="45" t="s">
        <v>211</v>
      </c>
      <c r="I41" s="69" t="s">
        <v>211</v>
      </c>
      <c r="J41" s="45" t="s">
        <v>200</v>
      </c>
      <c r="K41" s="45" t="s">
        <v>224</v>
      </c>
      <c r="L41" s="45">
        <v>3299</v>
      </c>
    </row>
    <row r="42" s="45" customFormat="1" ht="26" customHeight="1" spans="1:9">
      <c r="A42" s="66"/>
      <c r="C42" s="67" t="str">
        <f>_xlfn.XLOOKUP(E42,编码规则代码!B:B,编码规则代码!A:A)&amp;_xlfn.XLOOKUP(F42,编码规则代码!F:F,编码规则代码!E:E)&amp;_xlfn.XLOOKUP(G42,编码规则代码!J:J,编码规则代码!I:I)&amp;_xlfn.XLOOKUP(H42,编码规则代码!N:N,编码规则代码!M:M)&amp;L42</f>
        <v/>
      </c>
      <c r="D42" s="68" t="str" cm="1">
        <f t="array" ref="D42">_xlfn.XLOOKUP(E42,编码规则代码!B:B,编码规则代码!A:A)&amp;_xlfn.XLOOKUP(F42,编码规则代码!F:F,编码规则代码!E:E)&amp;_xlfn.XLOOKUP(G42,编码规则代码!J:J,编码规则代码!I:I)&amp;_xlfn.XLOOKUP(H42,编码规则代码!N:N,编码规则代码!M:M)&amp;L42&amp;_xlfn.XLOOKUP(K42,编码规则代码!V:V,编码规则代码!U:U&amp;_xlfn.XLOOKUP(J42,编码规则代码!R:R,编码规则代码!Q:Q))</f>
        <v/>
      </c>
      <c r="I42" s="69"/>
    </row>
    <row r="43" s="45" customFormat="1" ht="26" customHeight="1" spans="1:12">
      <c r="A43" s="66">
        <v>45876</v>
      </c>
      <c r="B43" s="45" t="s">
        <v>195</v>
      </c>
      <c r="C43" s="67" t="str">
        <f>_xlfn.XLOOKUP(E43,编码规则代码!B:B,编码规则代码!A:A)&amp;_xlfn.XLOOKUP(F43,编码规则代码!F:F,编码规则代码!E:E)&amp;_xlfn.XLOOKUP(G43,编码规则代码!J:J,编码规则代码!I:I)&amp;_xlfn.XLOOKUP(H43,编码规则代码!N:N,编码规则代码!M:M)&amp;L43</f>
        <v>H5A113300</v>
      </c>
      <c r="D43" s="68" t="str" cm="1">
        <f t="array" ref="D43">_xlfn.XLOOKUP(E43,编码规则代码!B:B,编码规则代码!A:A)&amp;_xlfn.XLOOKUP(F43,编码规则代码!F:F,编码规则代码!E:E)&amp;_xlfn.XLOOKUP(G43,编码规则代码!J:J,编码规则代码!I:I)&amp;_xlfn.XLOOKUP(H43,编码规则代码!N:N,编码规则代码!M:M)&amp;L43&amp;_xlfn.XLOOKUP(K43,编码规则代码!V:V,编码规则代码!U:U&amp;_xlfn.XLOOKUP(J43,编码规则代码!R:R,编码规则代码!Q:Q))</f>
        <v>H5A11330012S</v>
      </c>
      <c r="E43" s="45" t="s">
        <v>196</v>
      </c>
      <c r="F43" s="45">
        <v>2025</v>
      </c>
      <c r="G43" s="45" t="s">
        <v>197</v>
      </c>
      <c r="H43" s="45" t="s">
        <v>206</v>
      </c>
      <c r="I43" s="69" t="s">
        <v>207</v>
      </c>
      <c r="J43" s="45" t="s">
        <v>200</v>
      </c>
      <c r="K43" s="45" t="s">
        <v>208</v>
      </c>
      <c r="L43" s="45">
        <v>3300</v>
      </c>
    </row>
    <row r="44" s="45" customFormat="1" ht="26" customHeight="1" spans="1:12">
      <c r="A44" s="66">
        <v>45876</v>
      </c>
      <c r="B44" s="45" t="s">
        <v>195</v>
      </c>
      <c r="C44" s="67" t="str">
        <f>_xlfn.XLOOKUP(E44,编码规则代码!B:B,编码规则代码!A:A)&amp;_xlfn.XLOOKUP(F44,编码规则代码!F:F,编码规则代码!E:E)&amp;_xlfn.XLOOKUP(G44,编码规则代码!J:J,编码规则代码!I:I)&amp;_xlfn.XLOOKUP(H44,编码规则代码!N:N,编码规则代码!M:M)&amp;L44</f>
        <v>H5A433301</v>
      </c>
      <c r="D44" s="68" t="str" cm="1">
        <f t="array" ref="D44">_xlfn.XLOOKUP(E44,编码规则代码!B:B,编码规则代码!A:A)&amp;_xlfn.XLOOKUP(F44,编码规则代码!F:F,编码规则代码!E:E)&amp;_xlfn.XLOOKUP(G44,编码规则代码!J:J,编码规则代码!I:I)&amp;_xlfn.XLOOKUP(H44,编码规则代码!N:N,编码规则代码!M:M)&amp;L44&amp;_xlfn.XLOOKUP(K44,编码规则代码!V:V,编码规则代码!U:U&amp;_xlfn.XLOOKUP(J44,编码规则代码!R:R,编码规则代码!Q:Q))</f>
        <v>H5A43330140S</v>
      </c>
      <c r="E44" s="45" t="s">
        <v>196</v>
      </c>
      <c r="F44" s="45">
        <v>2025</v>
      </c>
      <c r="G44" s="45" t="s">
        <v>197</v>
      </c>
      <c r="H44" s="45" t="s">
        <v>221</v>
      </c>
      <c r="I44" s="69" t="s">
        <v>222</v>
      </c>
      <c r="J44" s="45" t="s">
        <v>200</v>
      </c>
      <c r="K44" s="45" t="s">
        <v>224</v>
      </c>
      <c r="L44" s="45">
        <v>3301</v>
      </c>
    </row>
    <row r="45" s="45" customFormat="1" ht="26" customHeight="1" spans="1:9">
      <c r="A45" s="66"/>
      <c r="C45" s="67" t="str">
        <f>_xlfn.XLOOKUP(E45,编码规则代码!B:B,编码规则代码!A:A)&amp;_xlfn.XLOOKUP(F45,编码规则代码!F:F,编码规则代码!E:E)&amp;_xlfn.XLOOKUP(G45,编码规则代码!J:J,编码规则代码!I:I)&amp;_xlfn.XLOOKUP(H45,编码规则代码!N:N,编码规则代码!M:M)&amp;L45</f>
        <v/>
      </c>
      <c r="D45" s="68" t="str" cm="1">
        <f t="array" ref="D45">_xlfn.XLOOKUP(E45,编码规则代码!B:B,编码规则代码!A:A)&amp;_xlfn.XLOOKUP(F45,编码规则代码!F:F,编码规则代码!E:E)&amp;_xlfn.XLOOKUP(G45,编码规则代码!J:J,编码规则代码!I:I)&amp;_xlfn.XLOOKUP(H45,编码规则代码!N:N,编码规则代码!M:M)&amp;L45&amp;_xlfn.XLOOKUP(K45,编码规则代码!V:V,编码规则代码!U:U&amp;_xlfn.XLOOKUP(J45,编码规则代码!R:R,编码规则代码!Q:Q))</f>
        <v/>
      </c>
      <c r="I45" s="69"/>
    </row>
    <row r="46" s="45" customFormat="1" ht="26" customHeight="1" spans="1:12">
      <c r="A46" s="66">
        <v>45876</v>
      </c>
      <c r="B46" s="45" t="s">
        <v>195</v>
      </c>
      <c r="C46" s="67" t="str">
        <f>_xlfn.XLOOKUP(E46,编码规则代码!B:B,编码规则代码!A:A)&amp;_xlfn.XLOOKUP(F46,编码规则代码!F:F,编码规则代码!E:E)&amp;_xlfn.XLOOKUP(G46,编码规则代码!J:J,编码规则代码!I:I)&amp;_xlfn.XLOOKUP(H46,编码规则代码!N:N,编码规则代码!M:M)&amp;L46</f>
        <v>H5A223302</v>
      </c>
      <c r="D46" s="68" t="str" cm="1">
        <f t="array" ref="D46">_xlfn.XLOOKUP(E46,编码规则代码!B:B,编码规则代码!A:A)&amp;_xlfn.XLOOKUP(F46,编码规则代码!F:F,编码规则代码!E:E)&amp;_xlfn.XLOOKUP(G46,编码规则代码!J:J,编码规则代码!I:I)&amp;_xlfn.XLOOKUP(H46,编码规则代码!N:N,编码规则代码!M:M)&amp;L46&amp;_xlfn.XLOOKUP(K46,编码规则代码!V:V,编码规则代码!U:U&amp;_xlfn.XLOOKUP(J46,编码规则代码!R:R,编码规则代码!Q:Q))</f>
        <v>H5A22330220S</v>
      </c>
      <c r="E46" s="45" t="s">
        <v>196</v>
      </c>
      <c r="F46" s="45">
        <v>2025</v>
      </c>
      <c r="G46" s="45" t="s">
        <v>197</v>
      </c>
      <c r="H46" s="45" t="s">
        <v>204</v>
      </c>
      <c r="I46" s="69" t="s">
        <v>205</v>
      </c>
      <c r="J46" s="45" t="s">
        <v>200</v>
      </c>
      <c r="K46" s="45" t="s">
        <v>202</v>
      </c>
      <c r="L46" s="45">
        <v>3302</v>
      </c>
    </row>
    <row r="47" s="45" customFormat="1" ht="26" customHeight="1" spans="1:12">
      <c r="A47" s="66">
        <v>45876</v>
      </c>
      <c r="B47" s="45" t="s">
        <v>195</v>
      </c>
      <c r="C47" s="67" t="str">
        <f>_xlfn.XLOOKUP(E47,编码规则代码!B:B,编码规则代码!A:A)&amp;_xlfn.XLOOKUP(F47,编码规则代码!F:F,编码规则代码!E:E)&amp;_xlfn.XLOOKUP(G47,编码规则代码!J:J,编码规则代码!I:I)&amp;_xlfn.XLOOKUP(H47,编码规则代码!N:N,编码规则代码!M:M)&amp;L47</f>
        <v>H5A213303</v>
      </c>
      <c r="D47" s="68" t="str" cm="1">
        <f t="array" ref="D47">_xlfn.XLOOKUP(E47,编码规则代码!B:B,编码规则代码!A:A)&amp;_xlfn.XLOOKUP(F47,编码规则代码!F:F,编码规则代码!E:E)&amp;_xlfn.XLOOKUP(G47,编码规则代码!J:J,编码规则代码!I:I)&amp;_xlfn.XLOOKUP(H47,编码规则代码!N:N,编码规则代码!M:M)&amp;L47&amp;_xlfn.XLOOKUP(K47,编码规则代码!V:V,编码规则代码!U:U&amp;_xlfn.XLOOKUP(J47,编码规则代码!R:R,编码规则代码!Q:Q))</f>
        <v>H5A21330380S</v>
      </c>
      <c r="E47" s="45" t="s">
        <v>196</v>
      </c>
      <c r="F47" s="45">
        <v>2025</v>
      </c>
      <c r="G47" s="45" t="s">
        <v>197</v>
      </c>
      <c r="H47" s="45" t="s">
        <v>211</v>
      </c>
      <c r="I47" s="69" t="s">
        <v>211</v>
      </c>
      <c r="J47" s="45" t="s">
        <v>200</v>
      </c>
      <c r="K47" s="45" t="s">
        <v>225</v>
      </c>
      <c r="L47" s="45">
        <v>3303</v>
      </c>
    </row>
    <row r="48" s="45" customFormat="1" ht="26" customHeight="1" spans="1:12">
      <c r="A48" s="66">
        <v>45876</v>
      </c>
      <c r="B48" s="45" t="s">
        <v>195</v>
      </c>
      <c r="C48" s="67" t="str">
        <f>_xlfn.XLOOKUP(E48,编码规则代码!B:B,编码规则代码!A:A)&amp;_xlfn.XLOOKUP(F48,编码规则代码!F:F,编码规则代码!E:E)&amp;_xlfn.XLOOKUP(G48,编码规则代码!J:J,编码规则代码!I:I)&amp;_xlfn.XLOOKUP(H48,编码规则代码!N:N,编码规则代码!M:M)&amp;L48</f>
        <v>H5A213303</v>
      </c>
      <c r="D48" s="68" t="str" cm="1">
        <f t="array" ref="D48">_xlfn.XLOOKUP(E48,编码规则代码!B:B,编码规则代码!A:A)&amp;_xlfn.XLOOKUP(F48,编码规则代码!F:F,编码规则代码!E:E)&amp;_xlfn.XLOOKUP(G48,编码规则代码!J:J,编码规则代码!I:I)&amp;_xlfn.XLOOKUP(H48,编码规则代码!N:N,编码规则代码!M:M)&amp;L48&amp;_xlfn.XLOOKUP(K48,编码规则代码!V:V,编码规则代码!U:U&amp;_xlfn.XLOOKUP(J48,编码规则代码!R:R,编码规则代码!Q:Q))</f>
        <v>H5A21330310S</v>
      </c>
      <c r="E48" s="45" t="s">
        <v>196</v>
      </c>
      <c r="F48" s="45">
        <v>2025</v>
      </c>
      <c r="G48" s="45" t="s">
        <v>197</v>
      </c>
      <c r="H48" s="45" t="s">
        <v>211</v>
      </c>
      <c r="I48" s="69" t="s">
        <v>211</v>
      </c>
      <c r="J48" s="45" t="s">
        <v>200</v>
      </c>
      <c r="K48" s="45" t="s">
        <v>210</v>
      </c>
      <c r="L48" s="45">
        <v>3303</v>
      </c>
    </row>
    <row r="49" s="45" customFormat="1" ht="26" customHeight="1" spans="1:12">
      <c r="A49" s="66">
        <v>45876</v>
      </c>
      <c r="B49" s="45" t="s">
        <v>195</v>
      </c>
      <c r="C49" s="67" t="str">
        <f>_xlfn.XLOOKUP(E49,编码规则代码!B:B,编码规则代码!A:A)&amp;_xlfn.XLOOKUP(F49,编码规则代码!F:F,编码规则代码!E:E)&amp;_xlfn.XLOOKUP(G49,编码规则代码!J:J,编码规则代码!I:I)&amp;_xlfn.XLOOKUP(H49,编码规则代码!N:N,编码规则代码!M:M)&amp;L49</f>
        <v>H5A223304</v>
      </c>
      <c r="D49" s="68" t="str" cm="1">
        <f t="array" ref="D49">_xlfn.XLOOKUP(E49,编码规则代码!B:B,编码规则代码!A:A)&amp;_xlfn.XLOOKUP(F49,编码规则代码!F:F,编码规则代码!E:E)&amp;_xlfn.XLOOKUP(G49,编码规则代码!J:J,编码规则代码!I:I)&amp;_xlfn.XLOOKUP(H49,编码规则代码!N:N,编码规则代码!M:M)&amp;L49&amp;_xlfn.XLOOKUP(K49,编码规则代码!V:V,编码规则代码!U:U&amp;_xlfn.XLOOKUP(J49,编码规则代码!R:R,编码规则代码!Q:Q))</f>
        <v>H5A22330480S</v>
      </c>
      <c r="E49" s="45" t="s">
        <v>196</v>
      </c>
      <c r="F49" s="45">
        <v>2025</v>
      </c>
      <c r="G49" s="45" t="s">
        <v>197</v>
      </c>
      <c r="H49" s="45" t="s">
        <v>204</v>
      </c>
      <c r="I49" s="69" t="s">
        <v>205</v>
      </c>
      <c r="J49" s="45" t="s">
        <v>200</v>
      </c>
      <c r="K49" s="45" t="s">
        <v>225</v>
      </c>
      <c r="L49" s="45">
        <v>3304</v>
      </c>
    </row>
    <row r="50" s="45" customFormat="1" ht="26" customHeight="1" spans="1:12">
      <c r="A50" s="66">
        <v>45876</v>
      </c>
      <c r="B50" s="45" t="s">
        <v>195</v>
      </c>
      <c r="C50" s="67" t="str">
        <f>_xlfn.XLOOKUP(E50,编码规则代码!B:B,编码规则代码!A:A)&amp;_xlfn.XLOOKUP(F50,编码规则代码!F:F,编码规则代码!E:E)&amp;_xlfn.XLOOKUP(G50,编码规则代码!J:J,编码规则代码!I:I)&amp;_xlfn.XLOOKUP(H50,编码规则代码!N:N,编码规则代码!M:M)&amp;L50</f>
        <v>H5A223304</v>
      </c>
      <c r="D50" s="68" t="str" cm="1">
        <f t="array" ref="D50">_xlfn.XLOOKUP(E50,编码规则代码!B:B,编码规则代码!A:A)&amp;_xlfn.XLOOKUP(F50,编码规则代码!F:F,编码规则代码!E:E)&amp;_xlfn.XLOOKUP(G50,编码规则代码!J:J,编码规则代码!I:I)&amp;_xlfn.XLOOKUP(H50,编码规则代码!N:N,编码规则代码!M:M)&amp;L50&amp;_xlfn.XLOOKUP(K50,编码规则代码!V:V,编码规则代码!U:U&amp;_xlfn.XLOOKUP(J50,编码规则代码!R:R,编码规则代码!Q:Q))</f>
        <v>H5A22330410S</v>
      </c>
      <c r="E50" s="45" t="s">
        <v>196</v>
      </c>
      <c r="F50" s="45">
        <v>2025</v>
      </c>
      <c r="G50" s="45" t="s">
        <v>197</v>
      </c>
      <c r="H50" s="45" t="s">
        <v>204</v>
      </c>
      <c r="I50" s="69" t="s">
        <v>205</v>
      </c>
      <c r="J50" s="45" t="s">
        <v>200</v>
      </c>
      <c r="K50" s="45" t="s">
        <v>210</v>
      </c>
      <c r="L50" s="45">
        <v>3304</v>
      </c>
    </row>
    <row r="51" s="45" customFormat="1" ht="26" customHeight="1" spans="1:12">
      <c r="A51" s="66">
        <v>45876</v>
      </c>
      <c r="B51" s="45" t="s">
        <v>195</v>
      </c>
      <c r="C51" s="67" t="str">
        <f>_xlfn.XLOOKUP(E51,编码规则代码!B:B,编码规则代码!A:A)&amp;_xlfn.XLOOKUP(F51,编码规则代码!F:F,编码规则代码!E:E)&amp;_xlfn.XLOOKUP(G51,编码规则代码!J:J,编码规则代码!I:I)&amp;_xlfn.XLOOKUP(H51,编码规则代码!N:N,编码规则代码!M:M)&amp;L51</f>
        <v>H5A233305</v>
      </c>
      <c r="D51" s="68" t="str" cm="1">
        <f t="array" ref="D51">_xlfn.XLOOKUP(E51,编码规则代码!B:B,编码规则代码!A:A)&amp;_xlfn.XLOOKUP(F51,编码规则代码!F:F,编码规则代码!E:E)&amp;_xlfn.XLOOKUP(G51,编码规则代码!J:J,编码规则代码!I:I)&amp;_xlfn.XLOOKUP(H51,编码规则代码!N:N,编码规则代码!M:M)&amp;L51&amp;_xlfn.XLOOKUP(K51,编码规则代码!V:V,编码规则代码!U:U&amp;_xlfn.XLOOKUP(J51,编码规则代码!R:R,编码规则代码!Q:Q))</f>
        <v>H5A23330580S</v>
      </c>
      <c r="E51" s="45" t="s">
        <v>196</v>
      </c>
      <c r="F51" s="45">
        <v>2025</v>
      </c>
      <c r="G51" s="45" t="s">
        <v>197</v>
      </c>
      <c r="H51" s="45" t="s">
        <v>216</v>
      </c>
      <c r="I51" s="69" t="s">
        <v>217</v>
      </c>
      <c r="J51" s="45" t="s">
        <v>200</v>
      </c>
      <c r="K51" s="45" t="s">
        <v>225</v>
      </c>
      <c r="L51" s="45">
        <v>3305</v>
      </c>
    </row>
    <row r="52" s="45" customFormat="1" ht="26" customHeight="1" spans="1:12">
      <c r="A52" s="66">
        <v>45876</v>
      </c>
      <c r="B52" s="45" t="s">
        <v>195</v>
      </c>
      <c r="C52" s="67" t="str">
        <f>_xlfn.XLOOKUP(E52,编码规则代码!B:B,编码规则代码!A:A)&amp;_xlfn.XLOOKUP(F52,编码规则代码!F:F,编码规则代码!E:E)&amp;_xlfn.XLOOKUP(G52,编码规则代码!J:J,编码规则代码!I:I)&amp;_xlfn.XLOOKUP(H52,编码规则代码!N:N,编码规则代码!M:M)&amp;L52</f>
        <v>H5A233305</v>
      </c>
      <c r="D52" s="68" t="str" cm="1">
        <f t="array" ref="D52">_xlfn.XLOOKUP(E52,编码规则代码!B:B,编码规则代码!A:A)&amp;_xlfn.XLOOKUP(F52,编码规则代码!F:F,编码规则代码!E:E)&amp;_xlfn.XLOOKUP(G52,编码规则代码!J:J,编码规则代码!I:I)&amp;_xlfn.XLOOKUP(H52,编码规则代码!N:N,编码规则代码!M:M)&amp;L52&amp;_xlfn.XLOOKUP(K52,编码规则代码!V:V,编码规则代码!U:U&amp;_xlfn.XLOOKUP(J52,编码规则代码!R:R,编码规则代码!Q:Q))</f>
        <v>H5A23330510S</v>
      </c>
      <c r="E52" s="45" t="s">
        <v>196</v>
      </c>
      <c r="F52" s="45">
        <v>2025</v>
      </c>
      <c r="G52" s="45" t="s">
        <v>197</v>
      </c>
      <c r="H52" s="45" t="s">
        <v>216</v>
      </c>
      <c r="I52" s="69" t="s">
        <v>217</v>
      </c>
      <c r="J52" s="45" t="s">
        <v>200</v>
      </c>
      <c r="K52" s="45" t="s">
        <v>210</v>
      </c>
      <c r="L52" s="45">
        <v>3305</v>
      </c>
    </row>
    <row r="53" s="45" customFormat="1" ht="26" customHeight="1" spans="1:12">
      <c r="A53" s="66">
        <v>45876</v>
      </c>
      <c r="B53" s="45" t="s">
        <v>195</v>
      </c>
      <c r="C53" s="67" t="str">
        <f>_xlfn.XLOOKUP(E53,编码规则代码!B:B,编码规则代码!A:A)&amp;_xlfn.XLOOKUP(F53,编码规则代码!F:F,编码规则代码!E:E)&amp;_xlfn.XLOOKUP(G53,编码规则代码!J:J,编码规则代码!I:I)&amp;_xlfn.XLOOKUP(H53,编码规则代码!N:N,编码规则代码!M:M)&amp;L53</f>
        <v>H5A213306</v>
      </c>
      <c r="D53" s="68" t="str" cm="1">
        <f t="array" ref="D53">_xlfn.XLOOKUP(E53,编码规则代码!B:B,编码规则代码!A:A)&amp;_xlfn.XLOOKUP(F53,编码规则代码!F:F,编码规则代码!E:E)&amp;_xlfn.XLOOKUP(G53,编码规则代码!J:J,编码规则代码!I:I)&amp;_xlfn.XLOOKUP(H53,编码规则代码!N:N,编码规则代码!M:M)&amp;L53&amp;_xlfn.XLOOKUP(K53,编码规则代码!V:V,编码规则代码!U:U&amp;_xlfn.XLOOKUP(J53,编码规则代码!R:R,编码规则代码!Q:Q))</f>
        <v>H5A21330680S</v>
      </c>
      <c r="E53" s="45" t="s">
        <v>196</v>
      </c>
      <c r="F53" s="45">
        <v>2025</v>
      </c>
      <c r="G53" s="45" t="s">
        <v>197</v>
      </c>
      <c r="H53" s="45" t="s">
        <v>211</v>
      </c>
      <c r="I53" s="69" t="s">
        <v>211</v>
      </c>
      <c r="J53" s="45" t="s">
        <v>200</v>
      </c>
      <c r="K53" s="45" t="s">
        <v>225</v>
      </c>
      <c r="L53" s="45">
        <v>3306</v>
      </c>
    </row>
    <row r="54" s="45" customFormat="1" ht="26" customHeight="1" spans="1:12">
      <c r="A54" s="66">
        <v>45876</v>
      </c>
      <c r="B54" s="45" t="s">
        <v>195</v>
      </c>
      <c r="C54" s="67" t="str">
        <f>_xlfn.XLOOKUP(E54,编码规则代码!B:B,编码规则代码!A:A)&amp;_xlfn.XLOOKUP(F54,编码规则代码!F:F,编码规则代码!E:E)&amp;_xlfn.XLOOKUP(G54,编码规则代码!J:J,编码规则代码!I:I)&amp;_xlfn.XLOOKUP(H54,编码规则代码!N:N,编码规则代码!M:M)&amp;L54</f>
        <v>H5A213306</v>
      </c>
      <c r="D54" s="68" t="str" cm="1">
        <f t="array" ref="D54">_xlfn.XLOOKUP(E54,编码规则代码!B:B,编码规则代码!A:A)&amp;_xlfn.XLOOKUP(F54,编码规则代码!F:F,编码规则代码!E:E)&amp;_xlfn.XLOOKUP(G54,编码规则代码!J:J,编码规则代码!I:I)&amp;_xlfn.XLOOKUP(H54,编码规则代码!N:N,编码规则代码!M:M)&amp;L54&amp;_xlfn.XLOOKUP(K54,编码规则代码!V:V,编码规则代码!U:U&amp;_xlfn.XLOOKUP(J54,编码规则代码!R:R,编码规则代码!Q:Q))</f>
        <v>H5A21330610S</v>
      </c>
      <c r="E54" s="45" t="s">
        <v>196</v>
      </c>
      <c r="F54" s="45">
        <v>2025</v>
      </c>
      <c r="G54" s="45" t="s">
        <v>197</v>
      </c>
      <c r="H54" s="45" t="s">
        <v>211</v>
      </c>
      <c r="I54" s="69" t="s">
        <v>211</v>
      </c>
      <c r="J54" s="45" t="s">
        <v>200</v>
      </c>
      <c r="K54" s="45" t="s">
        <v>210</v>
      </c>
      <c r="L54" s="45">
        <v>3306</v>
      </c>
    </row>
    <row r="55" s="45" customFormat="1" ht="26" customHeight="1" spans="1:12">
      <c r="A55" s="66">
        <v>45876</v>
      </c>
      <c r="B55" s="45" t="s">
        <v>195</v>
      </c>
      <c r="C55" s="67" t="str">
        <f>_xlfn.XLOOKUP(E55,编码规则代码!B:B,编码规则代码!A:A)&amp;_xlfn.XLOOKUP(F55,编码规则代码!F:F,编码规则代码!E:E)&amp;_xlfn.XLOOKUP(G55,编码规则代码!J:J,编码规则代码!I:I)&amp;_xlfn.XLOOKUP(H55,编码规则代码!N:N,编码规则代码!M:M)&amp;L55</f>
        <v>H5A413307</v>
      </c>
      <c r="D55" s="68" t="str" cm="1">
        <f t="array" ref="D55">_xlfn.XLOOKUP(E55,编码规则代码!B:B,编码规则代码!A:A)&amp;_xlfn.XLOOKUP(F55,编码规则代码!F:F,编码规则代码!E:E)&amp;_xlfn.XLOOKUP(G55,编码规则代码!J:J,编码规则代码!I:I)&amp;_xlfn.XLOOKUP(H55,编码规则代码!N:N,编码规则代码!M:M)&amp;L55&amp;_xlfn.XLOOKUP(K55,编码规则代码!V:V,编码规则代码!U:U&amp;_xlfn.XLOOKUP(J55,编码规则代码!R:R,编码规则代码!Q:Q))</f>
        <v>H5A41330780S</v>
      </c>
      <c r="E55" s="45" t="s">
        <v>196</v>
      </c>
      <c r="F55" s="45">
        <v>2025</v>
      </c>
      <c r="G55" s="45" t="s">
        <v>197</v>
      </c>
      <c r="H55" s="45" t="s">
        <v>212</v>
      </c>
      <c r="I55" s="69"/>
      <c r="J55" s="45" t="s">
        <v>200</v>
      </c>
      <c r="K55" s="45" t="s">
        <v>225</v>
      </c>
      <c r="L55" s="45">
        <v>3307</v>
      </c>
    </row>
    <row r="56" s="45" customFormat="1" ht="26" customHeight="1" spans="1:12">
      <c r="A56" s="66">
        <v>45876</v>
      </c>
      <c r="B56" s="45" t="s">
        <v>195</v>
      </c>
      <c r="C56" s="67" t="str">
        <f>_xlfn.XLOOKUP(E56,编码规则代码!B:B,编码规则代码!A:A)&amp;_xlfn.XLOOKUP(F56,编码规则代码!F:F,编码规则代码!E:E)&amp;_xlfn.XLOOKUP(G56,编码规则代码!J:J,编码规则代码!I:I)&amp;_xlfn.XLOOKUP(H56,编码规则代码!N:N,编码规则代码!M:M)&amp;L56</f>
        <v>H5A413307</v>
      </c>
      <c r="D56" s="68" t="str" cm="1">
        <f t="array" ref="D56">_xlfn.XLOOKUP(E56,编码规则代码!B:B,编码规则代码!A:A)&amp;_xlfn.XLOOKUP(F56,编码规则代码!F:F,编码规则代码!E:E)&amp;_xlfn.XLOOKUP(G56,编码规则代码!J:J,编码规则代码!I:I)&amp;_xlfn.XLOOKUP(H56,编码规则代码!N:N,编码规则代码!M:M)&amp;L56&amp;_xlfn.XLOOKUP(K56,编码规则代码!V:V,编码规则代码!U:U&amp;_xlfn.XLOOKUP(J56,编码规则代码!R:R,编码规则代码!Q:Q))</f>
        <v>H5A41330710S</v>
      </c>
      <c r="E56" s="45" t="s">
        <v>196</v>
      </c>
      <c r="F56" s="45">
        <v>2025</v>
      </c>
      <c r="G56" s="45" t="s">
        <v>197</v>
      </c>
      <c r="H56" s="45" t="s">
        <v>212</v>
      </c>
      <c r="I56" s="69"/>
      <c r="J56" s="45" t="s">
        <v>200</v>
      </c>
      <c r="K56" s="45" t="s">
        <v>210</v>
      </c>
      <c r="L56" s="45">
        <v>3307</v>
      </c>
    </row>
    <row r="57" s="45" customFormat="1" ht="26" customHeight="1" spans="1:12">
      <c r="A57" s="66">
        <v>45876</v>
      </c>
      <c r="B57" s="45" t="s">
        <v>195</v>
      </c>
      <c r="C57" s="67" t="str">
        <f>_xlfn.XLOOKUP(E57,编码规则代码!B:B,编码规则代码!A:A)&amp;_xlfn.XLOOKUP(F57,编码规则代码!F:F,编码规则代码!E:E)&amp;_xlfn.XLOOKUP(G57,编码规则代码!J:J,编码规则代码!I:I)&amp;_xlfn.XLOOKUP(H57,编码规则代码!N:N,编码规则代码!M:M)&amp;L57</f>
        <v>H5A113308</v>
      </c>
      <c r="D57" s="68" t="str" cm="1">
        <f t="array" ref="D57">_xlfn.XLOOKUP(E57,编码规则代码!B:B,编码规则代码!A:A)&amp;_xlfn.XLOOKUP(F57,编码规则代码!F:F,编码规则代码!E:E)&amp;_xlfn.XLOOKUP(G57,编码规则代码!J:J,编码规则代码!I:I)&amp;_xlfn.XLOOKUP(H57,编码规则代码!N:N,编码规则代码!M:M)&amp;L57&amp;_xlfn.XLOOKUP(K57,编码规则代码!V:V,编码规则代码!U:U&amp;_xlfn.XLOOKUP(J57,编码规则代码!R:R,编码规则代码!Q:Q))</f>
        <v>H5A11330870S</v>
      </c>
      <c r="E57" s="45" t="s">
        <v>196</v>
      </c>
      <c r="F57" s="45">
        <v>2025</v>
      </c>
      <c r="G57" s="45" t="s">
        <v>197</v>
      </c>
      <c r="H57" s="45" t="s">
        <v>206</v>
      </c>
      <c r="I57" s="69" t="s">
        <v>207</v>
      </c>
      <c r="J57" s="45" t="s">
        <v>200</v>
      </c>
      <c r="K57" s="45" t="s">
        <v>209</v>
      </c>
      <c r="L57" s="45">
        <v>3308</v>
      </c>
    </row>
    <row r="58" s="45" customFormat="1" ht="26" customHeight="1" spans="1:12">
      <c r="A58" s="66">
        <v>45876</v>
      </c>
      <c r="B58" s="45" t="s">
        <v>195</v>
      </c>
      <c r="C58" s="67" t="str">
        <f>_xlfn.XLOOKUP(E58,编码规则代码!B:B,编码规则代码!A:A)&amp;_xlfn.XLOOKUP(F58,编码规则代码!F:F,编码规则代码!E:E)&amp;_xlfn.XLOOKUP(G58,编码规则代码!J:J,编码规则代码!I:I)&amp;_xlfn.XLOOKUP(H58,编码规则代码!N:N,编码规则代码!M:M)&amp;L58</f>
        <v>H5A213309</v>
      </c>
      <c r="D58" s="68" t="str" cm="1">
        <f t="array" ref="D58">_xlfn.XLOOKUP(E58,编码规则代码!B:B,编码规则代码!A:A)&amp;_xlfn.XLOOKUP(F58,编码规则代码!F:F,编码规则代码!E:E)&amp;_xlfn.XLOOKUP(G58,编码规则代码!J:J,编码规则代码!I:I)&amp;_xlfn.XLOOKUP(H58,编码规则代码!N:N,编码规则代码!M:M)&amp;L58&amp;_xlfn.XLOOKUP(K58,编码规则代码!V:V,编码规则代码!U:U&amp;_xlfn.XLOOKUP(J58,编码规则代码!R:R,编码规则代码!Q:Q))</f>
        <v>H5A21330970S</v>
      </c>
      <c r="E58" s="45" t="s">
        <v>196</v>
      </c>
      <c r="F58" s="45">
        <v>2025</v>
      </c>
      <c r="G58" s="45" t="s">
        <v>197</v>
      </c>
      <c r="H58" s="45" t="s">
        <v>211</v>
      </c>
      <c r="I58" s="69" t="s">
        <v>211</v>
      </c>
      <c r="J58" s="45" t="s">
        <v>200</v>
      </c>
      <c r="K58" s="45" t="s">
        <v>209</v>
      </c>
      <c r="L58" s="45">
        <v>3309</v>
      </c>
    </row>
    <row r="59" s="45" customFormat="1" ht="26" customHeight="1" spans="1:12">
      <c r="A59" s="66"/>
      <c r="C59" s="67" t="str">
        <f>_xlfn.XLOOKUP(E59,编码规则代码!B:B,编码规则代码!A:A)&amp;_xlfn.XLOOKUP(F59,编码规则代码!F:F,编码规则代码!E:E)&amp;_xlfn.XLOOKUP(G59,编码规则代码!J:J,编码规则代码!I:I)&amp;_xlfn.XLOOKUP(H59,编码规则代码!N:N,编码规则代码!M:M)&amp;L59</f>
        <v>H5A143310</v>
      </c>
      <c r="D59" s="68" t="str" cm="1">
        <f t="array" ref="D59">_xlfn.XLOOKUP(E59,编码规则代码!B:B,编码规则代码!A:A)&amp;_xlfn.XLOOKUP(F59,编码规则代码!F:F,编码规则代码!E:E)&amp;_xlfn.XLOOKUP(G59,编码规则代码!J:J,编码规则代码!I:I)&amp;_xlfn.XLOOKUP(H59,编码规则代码!N:N,编码规则代码!M:M)&amp;L59&amp;_xlfn.XLOOKUP(K59,编码规则代码!V:V,编码规则代码!U:U&amp;_xlfn.XLOOKUP(J59,编码规则代码!R:R,编码规则代码!Q:Q))</f>
        <v>H5A14331030S</v>
      </c>
      <c r="E59" s="45" t="s">
        <v>196</v>
      </c>
      <c r="F59" s="45">
        <v>2025</v>
      </c>
      <c r="G59" s="45" t="s">
        <v>197</v>
      </c>
      <c r="H59" s="45" t="s">
        <v>219</v>
      </c>
      <c r="I59" s="69" t="s">
        <v>220</v>
      </c>
      <c r="J59" s="45" t="s">
        <v>200</v>
      </c>
      <c r="K59" s="45" t="s">
        <v>214</v>
      </c>
      <c r="L59" s="45">
        <v>3310</v>
      </c>
    </row>
    <row r="60" s="45" customFormat="1" ht="26" customHeight="1" spans="1:12">
      <c r="A60" s="66"/>
      <c r="C60" s="67" t="str">
        <f>_xlfn.XLOOKUP(E60,编码规则代码!B:B,编码规则代码!A:A)&amp;_xlfn.XLOOKUP(F60,编码规则代码!F:F,编码规则代码!E:E)&amp;_xlfn.XLOOKUP(G60,编码规则代码!J:J,编码规则代码!I:I)&amp;_xlfn.XLOOKUP(H60,编码规则代码!N:N,编码规则代码!M:M)&amp;L60</f>
        <v>H5A223311</v>
      </c>
      <c r="D60" s="68" t="str" cm="1">
        <f t="array" ref="D60">_xlfn.XLOOKUP(E60,编码规则代码!B:B,编码规则代码!A:A)&amp;_xlfn.XLOOKUP(F60,编码规则代码!F:F,编码规则代码!E:E)&amp;_xlfn.XLOOKUP(G60,编码规则代码!J:J,编码规则代码!I:I)&amp;_xlfn.XLOOKUP(H60,编码规则代码!N:N,编码规则代码!M:M)&amp;L60&amp;_xlfn.XLOOKUP(K60,编码规则代码!V:V,编码规则代码!U:U&amp;_xlfn.XLOOKUP(J60,编码规则代码!R:R,编码规则代码!Q:Q))</f>
        <v>H5A22331130S</v>
      </c>
      <c r="E60" s="45" t="s">
        <v>196</v>
      </c>
      <c r="F60" s="45">
        <v>2025</v>
      </c>
      <c r="G60" s="45" t="s">
        <v>197</v>
      </c>
      <c r="H60" s="45" t="s">
        <v>204</v>
      </c>
      <c r="I60" s="69" t="s">
        <v>205</v>
      </c>
      <c r="J60" s="45" t="s">
        <v>200</v>
      </c>
      <c r="K60" s="45" t="s">
        <v>214</v>
      </c>
      <c r="L60" s="45">
        <v>3311</v>
      </c>
    </row>
    <row r="61" s="45" customFormat="1" ht="26" customHeight="1" spans="1:12">
      <c r="A61" s="66">
        <v>45876</v>
      </c>
      <c r="B61" s="45" t="s">
        <v>195</v>
      </c>
      <c r="C61" s="67" t="str">
        <f>_xlfn.XLOOKUP(E61,编码规则代码!B:B,编码规则代码!A:A)&amp;_xlfn.XLOOKUP(F61,编码规则代码!F:F,编码规则代码!E:E)&amp;_xlfn.XLOOKUP(G61,编码规则代码!J:J,编码规则代码!I:I)&amp;_xlfn.XLOOKUP(H61,编码规则代码!N:N,编码规则代码!M:M)&amp;L61</f>
        <v>H5A213312</v>
      </c>
      <c r="D61" s="68" t="str" cm="1">
        <f t="array" ref="D61">_xlfn.XLOOKUP(E61,编码规则代码!B:B,编码规则代码!A:A)&amp;_xlfn.XLOOKUP(F61,编码规则代码!F:F,编码规则代码!E:E)&amp;_xlfn.XLOOKUP(G61,编码规则代码!J:J,编码规则代码!I:I)&amp;_xlfn.XLOOKUP(H61,编码规则代码!N:N,编码规则代码!M:M)&amp;L61&amp;_xlfn.XLOOKUP(K61,编码规则代码!V:V,编码规则代码!U:U&amp;_xlfn.XLOOKUP(J61,编码规则代码!R:R,编码规则代码!Q:Q))</f>
        <v>H5A21331240S</v>
      </c>
      <c r="E61" s="45" t="s">
        <v>196</v>
      </c>
      <c r="F61" s="45">
        <v>2025</v>
      </c>
      <c r="G61" s="45" t="s">
        <v>197</v>
      </c>
      <c r="H61" s="45" t="s">
        <v>211</v>
      </c>
      <c r="I61" s="69" t="s">
        <v>211</v>
      </c>
      <c r="J61" s="45" t="s">
        <v>200</v>
      </c>
      <c r="K61" s="45" t="s">
        <v>224</v>
      </c>
      <c r="L61" s="45">
        <v>3312</v>
      </c>
    </row>
    <row r="62" s="45" customFormat="1" ht="26" customHeight="1" spans="1:12">
      <c r="A62" s="66"/>
      <c r="C62" s="67" t="str">
        <f>_xlfn.XLOOKUP(E62,编码规则代码!B:B,编码规则代码!A:A)&amp;_xlfn.XLOOKUP(F62,编码规则代码!F:F,编码规则代码!E:E)&amp;_xlfn.XLOOKUP(G62,编码规则代码!J:J,编码规则代码!I:I)&amp;_xlfn.XLOOKUP(H62,编码规则代码!N:N,编码规则代码!M:M)&amp;L62</f>
        <v>H5A213312</v>
      </c>
      <c r="D62" s="68" t="str" cm="1">
        <f t="array" ref="D62">_xlfn.XLOOKUP(E62,编码规则代码!B:B,编码规则代码!A:A)&amp;_xlfn.XLOOKUP(F62,编码规则代码!F:F,编码规则代码!E:E)&amp;_xlfn.XLOOKUP(G62,编码规则代码!J:J,编码规则代码!I:I)&amp;_xlfn.XLOOKUP(H62,编码规则代码!N:N,编码规则代码!M:M)&amp;L62&amp;_xlfn.XLOOKUP(K62,编码规则代码!V:V,编码规则代码!U:U&amp;_xlfn.XLOOKUP(J62,编码规则代码!R:R,编码规则代码!Q:Q))</f>
        <v>H5A21331220S</v>
      </c>
      <c r="E62" s="45" t="s">
        <v>196</v>
      </c>
      <c r="F62" s="45">
        <v>2025</v>
      </c>
      <c r="G62" s="45" t="s">
        <v>197</v>
      </c>
      <c r="H62" s="45" t="s">
        <v>211</v>
      </c>
      <c r="I62" s="69" t="s">
        <v>211</v>
      </c>
      <c r="J62" s="45" t="s">
        <v>200</v>
      </c>
      <c r="K62" s="45" t="s">
        <v>202</v>
      </c>
      <c r="L62" s="45">
        <v>3312</v>
      </c>
    </row>
    <row r="63" s="45" customFormat="1" ht="26" customHeight="1" spans="1:12">
      <c r="A63" s="66">
        <v>45876</v>
      </c>
      <c r="B63" s="45" t="s">
        <v>195</v>
      </c>
      <c r="C63" s="67" t="str">
        <f>_xlfn.XLOOKUP(E63,编码规则代码!B:B,编码规则代码!A:A)&amp;_xlfn.XLOOKUP(F63,编码规则代码!F:F,编码规则代码!E:E)&amp;_xlfn.XLOOKUP(G63,编码规则代码!J:J,编码规则代码!I:I)&amp;_xlfn.XLOOKUP(H63,编码规则代码!N:N,编码规则代码!M:M)&amp;L63</f>
        <v>H5A113313</v>
      </c>
      <c r="D63" s="68" t="str" cm="1">
        <f t="array" ref="D63">_xlfn.XLOOKUP(E63,编码规则代码!B:B,编码规则代码!A:A)&amp;_xlfn.XLOOKUP(F63,编码规则代码!F:F,编码规则代码!E:E)&amp;_xlfn.XLOOKUP(G63,编码规则代码!J:J,编码规则代码!I:I)&amp;_xlfn.XLOOKUP(H63,编码规则代码!N:N,编码规则代码!M:M)&amp;L63&amp;_xlfn.XLOOKUP(K63,编码规则代码!V:V,编码规则代码!U:U&amp;_xlfn.XLOOKUP(J63,编码规则代码!R:R,编码规则代码!Q:Q))</f>
        <v>H5A11331312S</v>
      </c>
      <c r="E63" s="45" t="s">
        <v>196</v>
      </c>
      <c r="F63" s="45">
        <v>2025</v>
      </c>
      <c r="G63" s="45" t="s">
        <v>197</v>
      </c>
      <c r="H63" s="45" t="s">
        <v>206</v>
      </c>
      <c r="I63" s="69" t="s">
        <v>207</v>
      </c>
      <c r="J63" s="45" t="s">
        <v>200</v>
      </c>
      <c r="K63" s="45" t="s">
        <v>208</v>
      </c>
      <c r="L63" s="45">
        <v>3313</v>
      </c>
    </row>
    <row r="64" s="45" customFormat="1" ht="26" customHeight="1" spans="1:12">
      <c r="A64" s="66">
        <v>45876</v>
      </c>
      <c r="B64" s="45" t="s">
        <v>195</v>
      </c>
      <c r="C64" s="67" t="str">
        <f>_xlfn.XLOOKUP(E64,编码规则代码!B:B,编码规则代码!A:A)&amp;_xlfn.XLOOKUP(F64,编码规则代码!F:F,编码规则代码!E:E)&amp;_xlfn.XLOOKUP(G64,编码规则代码!J:J,编码规则代码!I:I)&amp;_xlfn.XLOOKUP(H64,编码规则代码!N:N,编码规则代码!M:M)&amp;L64</f>
        <v>H5A113313</v>
      </c>
      <c r="D64" s="68" t="str" cm="1">
        <f t="array" ref="D64">_xlfn.XLOOKUP(E64,编码规则代码!B:B,编码规则代码!A:A)&amp;_xlfn.XLOOKUP(F64,编码规则代码!F:F,编码规则代码!E:E)&amp;_xlfn.XLOOKUP(G64,编码规则代码!J:J,编码规则代码!I:I)&amp;_xlfn.XLOOKUP(H64,编码规则代码!N:N,编码规则代码!M:M)&amp;L64&amp;_xlfn.XLOOKUP(K64,编码规则代码!V:V,编码规则代码!U:U&amp;_xlfn.XLOOKUP(J64,编码规则代码!R:R,编码规则代码!Q:Q))</f>
        <v>H5A11331310S</v>
      </c>
      <c r="E64" s="45" t="s">
        <v>196</v>
      </c>
      <c r="F64" s="45">
        <v>2025</v>
      </c>
      <c r="G64" s="45" t="s">
        <v>197</v>
      </c>
      <c r="H64" s="45" t="s">
        <v>206</v>
      </c>
      <c r="I64" s="69" t="s">
        <v>207</v>
      </c>
      <c r="J64" s="45" t="s">
        <v>200</v>
      </c>
      <c r="K64" s="45" t="s">
        <v>210</v>
      </c>
      <c r="L64" s="45">
        <v>3313</v>
      </c>
    </row>
    <row r="65" s="45" customFormat="1" ht="26" customHeight="1" spans="1:12">
      <c r="A65" s="66">
        <v>45876</v>
      </c>
      <c r="B65" s="45" t="s">
        <v>195</v>
      </c>
      <c r="C65" s="67" t="str">
        <f>_xlfn.XLOOKUP(E65,编码规则代码!B:B,编码规则代码!A:A)&amp;_xlfn.XLOOKUP(F65,编码规则代码!F:F,编码规则代码!E:E)&amp;_xlfn.XLOOKUP(G65,编码规则代码!J:J,编码规则代码!I:I)&amp;_xlfn.XLOOKUP(H65,编码规则代码!N:N,编码规则代码!M:M)&amp;L65</f>
        <v>H5A123314</v>
      </c>
      <c r="D65" s="68" t="str" cm="1">
        <f t="array" ref="D65">_xlfn.XLOOKUP(E65,编码规则代码!B:B,编码规则代码!A:A)&amp;_xlfn.XLOOKUP(F65,编码规则代码!F:F,编码规则代码!E:E)&amp;_xlfn.XLOOKUP(G65,编码规则代码!J:J,编码规则代码!I:I)&amp;_xlfn.XLOOKUP(H65,编码规则代码!N:N,编码规则代码!M:M)&amp;L65&amp;_xlfn.XLOOKUP(K65,编码规则代码!V:V,编码规则代码!U:U&amp;_xlfn.XLOOKUP(J65,编码规则代码!R:R,编码规则代码!Q:Q))</f>
        <v>H5A12331412S</v>
      </c>
      <c r="E65" s="45" t="s">
        <v>196</v>
      </c>
      <c r="F65" s="45">
        <v>2025</v>
      </c>
      <c r="G65" s="45" t="s">
        <v>197</v>
      </c>
      <c r="H65" s="45" t="s">
        <v>198</v>
      </c>
      <c r="I65" s="69" t="s">
        <v>199</v>
      </c>
      <c r="J65" s="45" t="s">
        <v>200</v>
      </c>
      <c r="K65" s="45" t="s">
        <v>208</v>
      </c>
      <c r="L65" s="45">
        <v>3314</v>
      </c>
    </row>
    <row r="66" s="45" customFormat="1" ht="26" customHeight="1" spans="1:12">
      <c r="A66" s="66">
        <v>45876</v>
      </c>
      <c r="B66" s="45" t="s">
        <v>195</v>
      </c>
      <c r="C66" s="67" t="str">
        <f>_xlfn.XLOOKUP(E66,编码规则代码!B:B,编码规则代码!A:A)&amp;_xlfn.XLOOKUP(F66,编码规则代码!F:F,编码规则代码!E:E)&amp;_xlfn.XLOOKUP(G66,编码规则代码!J:J,编码规则代码!I:I)&amp;_xlfn.XLOOKUP(H66,编码规则代码!N:N,编码规则代码!M:M)&amp;L66</f>
        <v>H5A123314</v>
      </c>
      <c r="D66" s="68" t="str" cm="1">
        <f t="array" ref="D66">_xlfn.XLOOKUP(E66,编码规则代码!B:B,编码规则代码!A:A)&amp;_xlfn.XLOOKUP(F66,编码规则代码!F:F,编码规则代码!E:E)&amp;_xlfn.XLOOKUP(G66,编码规则代码!J:J,编码规则代码!I:I)&amp;_xlfn.XLOOKUP(H66,编码规则代码!N:N,编码规则代码!M:M)&amp;L66&amp;_xlfn.XLOOKUP(K66,编码规则代码!V:V,编码规则代码!U:U&amp;_xlfn.XLOOKUP(J66,编码规则代码!R:R,编码规则代码!Q:Q))</f>
        <v>H5A12331453S</v>
      </c>
      <c r="E66" s="45" t="s">
        <v>196</v>
      </c>
      <c r="F66" s="45">
        <v>2025</v>
      </c>
      <c r="G66" s="45" t="s">
        <v>197</v>
      </c>
      <c r="H66" s="45" t="s">
        <v>198</v>
      </c>
      <c r="I66" s="69" t="s">
        <v>199</v>
      </c>
      <c r="J66" s="45" t="s">
        <v>200</v>
      </c>
      <c r="K66" s="45" t="s">
        <v>226</v>
      </c>
      <c r="L66" s="45">
        <v>3314</v>
      </c>
    </row>
    <row r="67" s="45" customFormat="1" ht="26" customHeight="1" spans="1:12">
      <c r="A67" s="66">
        <v>45876</v>
      </c>
      <c r="B67" s="45" t="s">
        <v>195</v>
      </c>
      <c r="C67" s="67" t="str">
        <f>_xlfn.XLOOKUP(E67,编码规则代码!B:B,编码规则代码!A:A)&amp;_xlfn.XLOOKUP(F67,编码规则代码!F:F,编码规则代码!E:E)&amp;_xlfn.XLOOKUP(G67,编码规则代码!J:J,编码规则代码!I:I)&amp;_xlfn.XLOOKUP(H67,编码规则代码!N:N,编码规则代码!M:M)&amp;L67</f>
        <v>H5A123314</v>
      </c>
      <c r="D67" s="68" t="str" cm="1">
        <f t="array" ref="D67">_xlfn.XLOOKUP(E67,编码规则代码!B:B,编码规则代码!A:A)&amp;_xlfn.XLOOKUP(F67,编码规则代码!F:F,编码规则代码!E:E)&amp;_xlfn.XLOOKUP(G67,编码规则代码!J:J,编码规则代码!I:I)&amp;_xlfn.XLOOKUP(H67,编码规则代码!N:N,编码规则代码!M:M)&amp;L67&amp;_xlfn.XLOOKUP(K67,编码规则代码!V:V,编码规则代码!U:U&amp;_xlfn.XLOOKUP(J67,编码规则代码!R:R,编码规则代码!Q:Q))</f>
        <v>H5A12331470S</v>
      </c>
      <c r="E67" s="45" t="s">
        <v>196</v>
      </c>
      <c r="F67" s="45">
        <v>2025</v>
      </c>
      <c r="G67" s="45" t="s">
        <v>197</v>
      </c>
      <c r="H67" s="45" t="s">
        <v>198</v>
      </c>
      <c r="I67" s="69" t="s">
        <v>199</v>
      </c>
      <c r="J67" s="45" t="s">
        <v>200</v>
      </c>
      <c r="K67" s="45" t="s">
        <v>209</v>
      </c>
      <c r="L67" s="45">
        <v>3314</v>
      </c>
    </row>
    <row r="68" s="45" customFormat="1" ht="26" customHeight="1" spans="1:12">
      <c r="A68" s="66">
        <v>45876</v>
      </c>
      <c r="B68" s="45" t="s">
        <v>195</v>
      </c>
      <c r="C68" s="67" t="str">
        <f>_xlfn.XLOOKUP(E68,编码规则代码!B:B,编码规则代码!A:A)&amp;_xlfn.XLOOKUP(F68,编码规则代码!F:F,编码规则代码!E:E)&amp;_xlfn.XLOOKUP(G68,编码规则代码!J:J,编码规则代码!I:I)&amp;_xlfn.XLOOKUP(H68,编码规则代码!N:N,编码规则代码!M:M)&amp;L68</f>
        <v>H5A223315</v>
      </c>
      <c r="D68" s="68" t="str" cm="1">
        <f t="array" ref="D68">_xlfn.XLOOKUP(E68,编码规则代码!B:B,编码规则代码!A:A)&amp;_xlfn.XLOOKUP(F68,编码规则代码!F:F,编码规则代码!E:E)&amp;_xlfn.XLOOKUP(G68,编码规则代码!J:J,编码规则代码!I:I)&amp;_xlfn.XLOOKUP(H68,编码规则代码!N:N,编码规则代码!M:M)&amp;L68&amp;_xlfn.XLOOKUP(K68,编码规则代码!V:V,编码规则代码!U:U&amp;_xlfn.XLOOKUP(J68,编码规则代码!R:R,编码规则代码!Q:Q))</f>
        <v>H5A22331580S</v>
      </c>
      <c r="E68" s="45" t="s">
        <v>196</v>
      </c>
      <c r="F68" s="45">
        <v>2025</v>
      </c>
      <c r="G68" s="45" t="s">
        <v>197</v>
      </c>
      <c r="H68" s="45" t="s">
        <v>204</v>
      </c>
      <c r="I68" s="69" t="s">
        <v>205</v>
      </c>
      <c r="J68" s="45" t="s">
        <v>200</v>
      </c>
      <c r="K68" s="45" t="s">
        <v>225</v>
      </c>
      <c r="L68" s="45">
        <v>3315</v>
      </c>
    </row>
    <row r="69" s="45" customFormat="1" ht="26" customHeight="1" spans="1:12">
      <c r="A69" s="66">
        <v>45876</v>
      </c>
      <c r="B69" s="45" t="s">
        <v>195</v>
      </c>
      <c r="C69" s="67" t="str">
        <f>_xlfn.XLOOKUP(E69,编码规则代码!B:B,编码规则代码!A:A)&amp;_xlfn.XLOOKUP(F69,编码规则代码!F:F,编码规则代码!E:E)&amp;_xlfn.XLOOKUP(G69,编码规则代码!J:J,编码规则代码!I:I)&amp;_xlfn.XLOOKUP(H69,编码规则代码!N:N,编码规则代码!M:M)&amp;L69</f>
        <v>H5A123316</v>
      </c>
      <c r="D69" s="68" t="str" cm="1">
        <f t="array" ref="D69">_xlfn.XLOOKUP(E69,编码规则代码!B:B,编码规则代码!A:A)&amp;_xlfn.XLOOKUP(F69,编码规则代码!F:F,编码规则代码!E:E)&amp;_xlfn.XLOOKUP(G69,编码规则代码!J:J,编码规则代码!I:I)&amp;_xlfn.XLOOKUP(H69,编码规则代码!N:N,编码规则代码!M:M)&amp;L69&amp;_xlfn.XLOOKUP(K69,编码规则代码!V:V,编码规则代码!U:U&amp;_xlfn.XLOOKUP(J69,编码规则代码!R:R,编码规则代码!Q:Q))</f>
        <v>H5A12331620S</v>
      </c>
      <c r="E69" s="45" t="s">
        <v>196</v>
      </c>
      <c r="F69" s="45">
        <v>2025</v>
      </c>
      <c r="G69" s="45" t="s">
        <v>197</v>
      </c>
      <c r="H69" s="45" t="s">
        <v>198</v>
      </c>
      <c r="I69" s="69" t="s">
        <v>199</v>
      </c>
      <c r="J69" s="45" t="s">
        <v>200</v>
      </c>
      <c r="K69" s="45" t="s">
        <v>202</v>
      </c>
      <c r="L69" s="45">
        <v>3316</v>
      </c>
    </row>
    <row r="70" s="45" customFormat="1" ht="26" customHeight="1" spans="1:12">
      <c r="A70" s="66">
        <v>45876</v>
      </c>
      <c r="B70" s="45" t="s">
        <v>195</v>
      </c>
      <c r="C70" s="67" t="str">
        <f>_xlfn.XLOOKUP(E70,编码规则代码!B:B,编码规则代码!A:A)&amp;_xlfn.XLOOKUP(F70,编码规则代码!F:F,编码规则代码!E:E)&amp;_xlfn.XLOOKUP(G70,编码规则代码!J:J,编码规则代码!I:I)&amp;_xlfn.XLOOKUP(H70,编码规则代码!N:N,编码规则代码!M:M)&amp;L70</f>
        <v>H5A123316</v>
      </c>
      <c r="D70" s="68" t="str" cm="1">
        <f t="array" ref="D70">_xlfn.XLOOKUP(E70,编码规则代码!B:B,编码规则代码!A:A)&amp;_xlfn.XLOOKUP(F70,编码规则代码!F:F,编码规则代码!E:E)&amp;_xlfn.XLOOKUP(G70,编码规则代码!J:J,编码规则代码!I:I)&amp;_xlfn.XLOOKUP(H70,编码规则代码!N:N,编码规则代码!M:M)&amp;L70&amp;_xlfn.XLOOKUP(K70,编码规则代码!V:V,编码规则代码!U:U&amp;_xlfn.XLOOKUP(J70,编码规则代码!R:R,编码规则代码!Q:Q))</f>
        <v>H5A12331640S</v>
      </c>
      <c r="E70" s="45" t="s">
        <v>196</v>
      </c>
      <c r="F70" s="45">
        <v>2025</v>
      </c>
      <c r="G70" s="45" t="s">
        <v>197</v>
      </c>
      <c r="H70" s="45" t="s">
        <v>198</v>
      </c>
      <c r="I70" s="69" t="s">
        <v>199</v>
      </c>
      <c r="J70" s="45" t="s">
        <v>200</v>
      </c>
      <c r="K70" s="45" t="s">
        <v>224</v>
      </c>
      <c r="L70" s="45">
        <v>3316</v>
      </c>
    </row>
    <row r="71" s="45" customFormat="1" ht="26" customHeight="1" spans="1:12">
      <c r="A71" s="66">
        <v>45876</v>
      </c>
      <c r="B71" s="45" t="s">
        <v>195</v>
      </c>
      <c r="C71" s="67" t="str">
        <f>_xlfn.XLOOKUP(E71,编码规则代码!B:B,编码规则代码!A:A)&amp;_xlfn.XLOOKUP(F71,编码规则代码!F:F,编码规则代码!E:E)&amp;_xlfn.XLOOKUP(G71,编码规则代码!J:J,编码规则代码!I:I)&amp;_xlfn.XLOOKUP(H71,编码规则代码!N:N,编码规则代码!M:M)&amp;L71</f>
        <v>H5A123316</v>
      </c>
      <c r="D71" s="68" t="str" cm="1">
        <f t="array" ref="D71">_xlfn.XLOOKUP(E71,编码规则代码!B:B,编码规则代码!A:A)&amp;_xlfn.XLOOKUP(F71,编码规则代码!F:F,编码规则代码!E:E)&amp;_xlfn.XLOOKUP(G71,编码规则代码!J:J,编码规则代码!I:I)&amp;_xlfn.XLOOKUP(H71,编码规则代码!N:N,编码规则代码!M:M)&amp;L71&amp;_xlfn.XLOOKUP(K71,编码规则代码!V:V,编码规则代码!U:U&amp;_xlfn.XLOOKUP(J71,编码规则代码!R:R,编码规则代码!Q:Q))</f>
        <v>H5A12331610S</v>
      </c>
      <c r="E71" s="45" t="s">
        <v>196</v>
      </c>
      <c r="F71" s="45">
        <v>2025</v>
      </c>
      <c r="G71" s="45" t="s">
        <v>197</v>
      </c>
      <c r="H71" s="45" t="s">
        <v>198</v>
      </c>
      <c r="I71" s="69" t="s">
        <v>199</v>
      </c>
      <c r="J71" s="45" t="s">
        <v>200</v>
      </c>
      <c r="K71" s="45" t="s">
        <v>210</v>
      </c>
      <c r="L71" s="45">
        <v>3316</v>
      </c>
    </row>
    <row r="72" s="45" customFormat="1" ht="26" customHeight="1" spans="1:12">
      <c r="A72" s="66">
        <v>45889</v>
      </c>
      <c r="B72" s="45" t="s">
        <v>227</v>
      </c>
      <c r="C72" s="67" t="str">
        <f>_xlfn.XLOOKUP(E72,编码规则代码!B:B,编码规则代码!A:A)&amp;_xlfn.XLOOKUP(F72,编码规则代码!F:F,编码规则代码!E:E)&amp;_xlfn.XLOOKUP(G72,编码规则代码!J:J,编码规则代码!I:I)&amp;_xlfn.XLOOKUP(H72,编码规则代码!N:N,编码规则代码!M:M)&amp;L72</f>
        <v>H5A123317</v>
      </c>
      <c r="D72" s="68" t="str" cm="1">
        <f t="array" ref="D72">_xlfn.XLOOKUP(E72,编码规则代码!B:B,编码规则代码!A:A)&amp;_xlfn.XLOOKUP(F72,编码规则代码!F:F,编码规则代码!E:E)&amp;_xlfn.XLOOKUP(G72,编码规则代码!J:J,编码规则代码!I:I)&amp;_xlfn.XLOOKUP(H72,编码规则代码!N:N,编码规则代码!M:M)&amp;L72&amp;_xlfn.XLOOKUP(K72,编码规则代码!V:V,编码规则代码!U:U&amp;_xlfn.XLOOKUP(J72,编码规则代码!R:R,编码规则代码!Q:Q))</f>
        <v>H5A12331715S</v>
      </c>
      <c r="E72" s="45" t="s">
        <v>196</v>
      </c>
      <c r="F72" s="45">
        <v>2025</v>
      </c>
      <c r="G72" s="45" t="s">
        <v>197</v>
      </c>
      <c r="H72" s="45" t="s">
        <v>198</v>
      </c>
      <c r="I72" s="69" t="s">
        <v>199</v>
      </c>
      <c r="J72" s="45" t="s">
        <v>200</v>
      </c>
      <c r="K72" s="45" t="s">
        <v>228</v>
      </c>
      <c r="L72" s="45">
        <v>3317</v>
      </c>
    </row>
    <row r="73" s="45" customFormat="1" ht="26" customHeight="1" spans="1:12">
      <c r="A73" s="66">
        <v>45889</v>
      </c>
      <c r="B73" s="45" t="s">
        <v>227</v>
      </c>
      <c r="C73" s="67" t="str">
        <f>_xlfn.XLOOKUP(E73,编码规则代码!B:B,编码规则代码!A:A)&amp;_xlfn.XLOOKUP(F73,编码规则代码!F:F,编码规则代码!E:E)&amp;_xlfn.XLOOKUP(G73,编码规则代码!J:J,编码规则代码!I:I)&amp;_xlfn.XLOOKUP(H73,编码规则代码!N:N,编码规则代码!M:M)&amp;L73</f>
        <v>H5A123317</v>
      </c>
      <c r="D73" s="68" t="str" cm="1">
        <f t="array" ref="D73">_xlfn.XLOOKUP(E73,编码规则代码!B:B,编码规则代码!A:A)&amp;_xlfn.XLOOKUP(F73,编码规则代码!F:F,编码规则代码!E:E)&amp;_xlfn.XLOOKUP(G73,编码规则代码!J:J,编码规则代码!I:I)&amp;_xlfn.XLOOKUP(H73,编码规则代码!N:N,编码规则代码!M:M)&amp;L73&amp;_xlfn.XLOOKUP(K73,编码规则代码!V:V,编码规则代码!U:U&amp;_xlfn.XLOOKUP(J73,编码规则代码!R:R,编码规则代码!Q:Q))</f>
        <v>H5A12331790S</v>
      </c>
      <c r="E73" s="45" t="s">
        <v>196</v>
      </c>
      <c r="F73" s="45">
        <v>2025</v>
      </c>
      <c r="G73" s="45" t="s">
        <v>197</v>
      </c>
      <c r="H73" s="45" t="s">
        <v>198</v>
      </c>
      <c r="I73" s="69" t="s">
        <v>199</v>
      </c>
      <c r="J73" s="45" t="s">
        <v>200</v>
      </c>
      <c r="K73" s="45" t="s">
        <v>229</v>
      </c>
      <c r="L73" s="45">
        <v>3317</v>
      </c>
    </row>
    <row r="74" s="45" customFormat="1" ht="26" customHeight="1" spans="1:12">
      <c r="A74" s="66">
        <v>45889</v>
      </c>
      <c r="B74" s="45" t="s">
        <v>227</v>
      </c>
      <c r="C74" s="67" t="str">
        <f>_xlfn.XLOOKUP(E74,编码规则代码!B:B,编码规则代码!A:A)&amp;_xlfn.XLOOKUP(F74,编码规则代码!F:F,编码规则代码!E:E)&amp;_xlfn.XLOOKUP(G74,编码规则代码!J:J,编码规则代码!I:I)&amp;_xlfn.XLOOKUP(H74,编码规则代码!N:N,编码规则代码!M:M)&amp;L74</f>
        <v>H5A123317</v>
      </c>
      <c r="D74" s="68" t="str" cm="1">
        <f t="array" ref="D74">_xlfn.XLOOKUP(E74,编码规则代码!B:B,编码规则代码!A:A)&amp;_xlfn.XLOOKUP(F74,编码规则代码!F:F,编码规则代码!E:E)&amp;_xlfn.XLOOKUP(G74,编码规则代码!J:J,编码规则代码!I:I)&amp;_xlfn.XLOOKUP(H74,编码规则代码!N:N,编码规则代码!M:M)&amp;L74&amp;_xlfn.XLOOKUP(K74,编码规则代码!V:V,编码规则代码!U:U&amp;_xlfn.XLOOKUP(J74,编码规则代码!R:R,编码规则代码!Q:Q))</f>
        <v>H5A12331760S</v>
      </c>
      <c r="E74" s="45" t="s">
        <v>196</v>
      </c>
      <c r="F74" s="45">
        <v>2025</v>
      </c>
      <c r="G74" s="45" t="s">
        <v>197</v>
      </c>
      <c r="H74" s="45" t="s">
        <v>198</v>
      </c>
      <c r="I74" s="69" t="s">
        <v>199</v>
      </c>
      <c r="J74" s="45" t="s">
        <v>200</v>
      </c>
      <c r="K74" s="45" t="s">
        <v>201</v>
      </c>
      <c r="L74" s="45">
        <v>3317</v>
      </c>
    </row>
    <row r="75" s="45" customFormat="1" ht="26" customHeight="1" spans="1:12">
      <c r="A75" s="66">
        <v>45889</v>
      </c>
      <c r="B75" s="45" t="s">
        <v>227</v>
      </c>
      <c r="C75" s="67" t="str">
        <f>_xlfn.XLOOKUP(E75,编码规则代码!B:B,编码规则代码!A:A)&amp;_xlfn.XLOOKUP(F75,编码规则代码!F:F,编码规则代码!E:E)&amp;_xlfn.XLOOKUP(G75,编码规则代码!J:J,编码规则代码!I:I)&amp;_xlfn.XLOOKUP(H75,编码规则代码!N:N,编码规则代码!M:M)&amp;L75</f>
        <v>H5A123317</v>
      </c>
      <c r="D75" s="68" t="str" cm="1">
        <f t="array" ref="D75">_xlfn.XLOOKUP(E75,编码规则代码!B:B,编码规则代码!A:A)&amp;_xlfn.XLOOKUP(F75,编码规则代码!F:F,编码规则代码!E:E)&amp;_xlfn.XLOOKUP(G75,编码规则代码!J:J,编码规则代码!I:I)&amp;_xlfn.XLOOKUP(H75,编码规则代码!N:N,编码规则代码!M:M)&amp;L75&amp;_xlfn.XLOOKUP(K75,编码规则代码!V:V,编码规则代码!U:U&amp;_xlfn.XLOOKUP(J75,编码规则代码!R:R,编码规则代码!Q:Q))</f>
        <v>H5A12331710S</v>
      </c>
      <c r="E75" s="45" t="s">
        <v>196</v>
      </c>
      <c r="F75" s="45">
        <v>2025</v>
      </c>
      <c r="G75" s="45" t="s">
        <v>197</v>
      </c>
      <c r="H75" s="45" t="s">
        <v>198</v>
      </c>
      <c r="I75" s="69" t="s">
        <v>199</v>
      </c>
      <c r="J75" s="45" t="s">
        <v>200</v>
      </c>
      <c r="K75" s="45" t="s">
        <v>210</v>
      </c>
      <c r="L75" s="45">
        <v>3317</v>
      </c>
    </row>
    <row r="76" s="45" customFormat="1" ht="26" customHeight="1" spans="1:12">
      <c r="A76" s="66">
        <v>45889</v>
      </c>
      <c r="B76" s="45" t="s">
        <v>227</v>
      </c>
      <c r="C76" s="67" t="str">
        <f>_xlfn.XLOOKUP(E76,编码规则代码!B:B,编码规则代码!A:A)&amp;_xlfn.XLOOKUP(F76,编码规则代码!F:F,编码规则代码!E:E)&amp;_xlfn.XLOOKUP(G76,编码规则代码!J:J,编码规则代码!I:I)&amp;_xlfn.XLOOKUP(H76,编码规则代码!N:N,编码规则代码!M:M)&amp;L76</f>
        <v>H5A223318</v>
      </c>
      <c r="D76" s="68" t="str" cm="1">
        <f t="array" ref="D76">_xlfn.XLOOKUP(E76,编码规则代码!B:B,编码规则代码!A:A)&amp;_xlfn.XLOOKUP(F76,编码规则代码!F:F,编码规则代码!E:E)&amp;_xlfn.XLOOKUP(G76,编码规则代码!J:J,编码规则代码!I:I)&amp;_xlfn.XLOOKUP(H76,编码规则代码!N:N,编码规则代码!M:M)&amp;L76&amp;_xlfn.XLOOKUP(K76,编码规则代码!V:V,编码规则代码!U:U&amp;_xlfn.XLOOKUP(J76,编码规则代码!R:R,编码规则代码!Q:Q))</f>
        <v>H5A22331815S</v>
      </c>
      <c r="E76" s="45" t="s">
        <v>196</v>
      </c>
      <c r="F76" s="45">
        <v>2025</v>
      </c>
      <c r="G76" s="45" t="s">
        <v>197</v>
      </c>
      <c r="H76" s="45" t="s">
        <v>204</v>
      </c>
      <c r="I76" s="69" t="s">
        <v>205</v>
      </c>
      <c r="J76" s="45" t="s">
        <v>200</v>
      </c>
      <c r="K76" s="45" t="s">
        <v>228</v>
      </c>
      <c r="L76" s="45">
        <v>3318</v>
      </c>
    </row>
    <row r="77" s="45" customFormat="1" ht="26" customHeight="1" spans="1:12">
      <c r="A77" s="66">
        <v>45889</v>
      </c>
      <c r="B77" s="45" t="s">
        <v>227</v>
      </c>
      <c r="C77" s="67" t="str">
        <f>_xlfn.XLOOKUP(E77,编码规则代码!B:B,编码规则代码!A:A)&amp;_xlfn.XLOOKUP(F77,编码规则代码!F:F,编码规则代码!E:E)&amp;_xlfn.XLOOKUP(G77,编码规则代码!J:J,编码规则代码!I:I)&amp;_xlfn.XLOOKUP(H77,编码规则代码!N:N,编码规则代码!M:M)&amp;L77</f>
        <v>H5A223318</v>
      </c>
      <c r="D77" s="68" t="str" cm="1">
        <f t="array" ref="D77">_xlfn.XLOOKUP(E77,编码规则代码!B:B,编码规则代码!A:A)&amp;_xlfn.XLOOKUP(F77,编码规则代码!F:F,编码规则代码!E:E)&amp;_xlfn.XLOOKUP(G77,编码规则代码!J:J,编码规则代码!I:I)&amp;_xlfn.XLOOKUP(H77,编码规则代码!N:N,编码规则代码!M:M)&amp;L77&amp;_xlfn.XLOOKUP(K77,编码规则代码!V:V,编码规则代码!U:U&amp;_xlfn.XLOOKUP(J77,编码规则代码!R:R,编码规则代码!Q:Q))</f>
        <v>H5A22331890S</v>
      </c>
      <c r="E77" s="45" t="s">
        <v>196</v>
      </c>
      <c r="F77" s="45">
        <v>2025</v>
      </c>
      <c r="G77" s="45" t="s">
        <v>197</v>
      </c>
      <c r="H77" s="45" t="s">
        <v>204</v>
      </c>
      <c r="I77" s="69" t="s">
        <v>205</v>
      </c>
      <c r="J77" s="45" t="s">
        <v>200</v>
      </c>
      <c r="K77" s="45" t="s">
        <v>229</v>
      </c>
      <c r="L77" s="45">
        <v>3318</v>
      </c>
    </row>
    <row r="78" s="45" customFormat="1" ht="26" customHeight="1" spans="1:12">
      <c r="A78" s="66">
        <v>45889</v>
      </c>
      <c r="B78" s="45" t="s">
        <v>227</v>
      </c>
      <c r="C78" s="67" t="str">
        <f>_xlfn.XLOOKUP(E78,编码规则代码!B:B,编码规则代码!A:A)&amp;_xlfn.XLOOKUP(F78,编码规则代码!F:F,编码规则代码!E:E)&amp;_xlfn.XLOOKUP(G78,编码规则代码!J:J,编码规则代码!I:I)&amp;_xlfn.XLOOKUP(H78,编码规则代码!N:N,编码规则代码!M:M)&amp;L78</f>
        <v>H5A223318</v>
      </c>
      <c r="D78" s="68" t="str" cm="1">
        <f t="array" ref="D78">_xlfn.XLOOKUP(E78,编码规则代码!B:B,编码规则代码!A:A)&amp;_xlfn.XLOOKUP(F78,编码规则代码!F:F,编码规则代码!E:E)&amp;_xlfn.XLOOKUP(G78,编码规则代码!J:J,编码规则代码!I:I)&amp;_xlfn.XLOOKUP(H78,编码规则代码!N:N,编码规则代码!M:M)&amp;L78&amp;_xlfn.XLOOKUP(K78,编码规则代码!V:V,编码规则代码!U:U&amp;_xlfn.XLOOKUP(J78,编码规则代码!R:R,编码规则代码!Q:Q))</f>
        <v>H5A22331860S</v>
      </c>
      <c r="E78" s="45" t="s">
        <v>196</v>
      </c>
      <c r="F78" s="45">
        <v>2025</v>
      </c>
      <c r="G78" s="45" t="s">
        <v>197</v>
      </c>
      <c r="H78" s="45" t="s">
        <v>204</v>
      </c>
      <c r="I78" s="69" t="s">
        <v>205</v>
      </c>
      <c r="J78" s="45" t="s">
        <v>200</v>
      </c>
      <c r="K78" s="45" t="s">
        <v>201</v>
      </c>
      <c r="L78" s="45">
        <v>3318</v>
      </c>
    </row>
    <row r="79" s="45" customFormat="1" ht="26" customHeight="1" spans="1:12">
      <c r="A79" s="66">
        <v>45889</v>
      </c>
      <c r="B79" s="45" t="s">
        <v>227</v>
      </c>
      <c r="C79" s="67" t="str">
        <f>_xlfn.XLOOKUP(E79,编码规则代码!B:B,编码规则代码!A:A)&amp;_xlfn.XLOOKUP(F79,编码规则代码!F:F,编码规则代码!E:E)&amp;_xlfn.XLOOKUP(G79,编码规则代码!J:J,编码规则代码!I:I)&amp;_xlfn.XLOOKUP(H79,编码规则代码!N:N,编码规则代码!M:M)&amp;L79</f>
        <v>H5A223318</v>
      </c>
      <c r="D79" s="68" t="str" cm="1">
        <f t="array" ref="D79">_xlfn.XLOOKUP(E79,编码规则代码!B:B,编码规则代码!A:A)&amp;_xlfn.XLOOKUP(F79,编码规则代码!F:F,编码规则代码!E:E)&amp;_xlfn.XLOOKUP(G79,编码规则代码!J:J,编码规则代码!I:I)&amp;_xlfn.XLOOKUP(H79,编码规则代码!N:N,编码规则代码!M:M)&amp;L79&amp;_xlfn.XLOOKUP(K79,编码规则代码!V:V,编码规则代码!U:U&amp;_xlfn.XLOOKUP(J79,编码规则代码!R:R,编码规则代码!Q:Q))</f>
        <v>H5A22331810S</v>
      </c>
      <c r="E79" s="45" t="s">
        <v>196</v>
      </c>
      <c r="F79" s="45">
        <v>2025</v>
      </c>
      <c r="G79" s="45" t="s">
        <v>197</v>
      </c>
      <c r="H79" s="45" t="s">
        <v>204</v>
      </c>
      <c r="I79" s="69" t="s">
        <v>205</v>
      </c>
      <c r="J79" s="45" t="s">
        <v>200</v>
      </c>
      <c r="K79" s="45" t="s">
        <v>210</v>
      </c>
      <c r="L79" s="45">
        <v>3318</v>
      </c>
    </row>
    <row r="80" s="45" customFormat="1" ht="26" customHeight="1" spans="1:12">
      <c r="A80" s="66">
        <v>45889</v>
      </c>
      <c r="B80" s="45" t="s">
        <v>227</v>
      </c>
      <c r="C80" s="67" t="str">
        <f>_xlfn.XLOOKUP(E80,编码规则代码!B:B,编码规则代码!A:A)&amp;_xlfn.XLOOKUP(F80,编码规则代码!F:F,编码规则代码!E:E)&amp;_xlfn.XLOOKUP(G80,编码规则代码!J:J,编码规则代码!I:I)&amp;_xlfn.XLOOKUP(H80,编码规则代码!N:N,编码规则代码!M:M)&amp;L80</f>
        <v>H5A113319</v>
      </c>
      <c r="D80" s="68" t="str" cm="1">
        <f t="array" ref="D80">_xlfn.XLOOKUP(E80,编码规则代码!B:B,编码规则代码!A:A)&amp;_xlfn.XLOOKUP(F80,编码规则代码!F:F,编码规则代码!E:E)&amp;_xlfn.XLOOKUP(G80,编码规则代码!J:J,编码规则代码!I:I)&amp;_xlfn.XLOOKUP(H80,编码规则代码!N:N,编码规则代码!M:M)&amp;L80&amp;_xlfn.XLOOKUP(K80,编码规则代码!V:V,编码规则代码!U:U&amp;_xlfn.XLOOKUP(J80,编码规则代码!R:R,编码规则代码!Q:Q))</f>
        <v>H5A11331912S</v>
      </c>
      <c r="E80" s="45" t="s">
        <v>196</v>
      </c>
      <c r="F80" s="45">
        <v>2025</v>
      </c>
      <c r="G80" s="45" t="s">
        <v>197</v>
      </c>
      <c r="H80" s="45" t="s">
        <v>206</v>
      </c>
      <c r="I80" s="69" t="s">
        <v>207</v>
      </c>
      <c r="J80" s="45" t="s">
        <v>200</v>
      </c>
      <c r="K80" s="45" t="s">
        <v>208</v>
      </c>
      <c r="L80" s="45">
        <v>3319</v>
      </c>
    </row>
    <row r="81" s="45" customFormat="1" ht="26" customHeight="1" spans="1:12">
      <c r="A81" s="66">
        <v>45889</v>
      </c>
      <c r="B81" s="45" t="s">
        <v>227</v>
      </c>
      <c r="C81" s="67" t="str">
        <f>_xlfn.XLOOKUP(E81,编码规则代码!B:B,编码规则代码!A:A)&amp;_xlfn.XLOOKUP(F81,编码规则代码!F:F,编码规则代码!E:E)&amp;_xlfn.XLOOKUP(G81,编码规则代码!J:J,编码规则代码!I:I)&amp;_xlfn.XLOOKUP(H81,编码规则代码!N:N,编码规则代码!M:M)&amp;L81</f>
        <v>H5A113319</v>
      </c>
      <c r="D81" s="68" t="str" cm="1">
        <f t="array" ref="D81">_xlfn.XLOOKUP(E81,编码规则代码!B:B,编码规则代码!A:A)&amp;_xlfn.XLOOKUP(F81,编码规则代码!F:F,编码规则代码!E:E)&amp;_xlfn.XLOOKUP(G81,编码规则代码!J:J,编码规则代码!I:I)&amp;_xlfn.XLOOKUP(H81,编码规则代码!N:N,编码规则代码!M:M)&amp;L81&amp;_xlfn.XLOOKUP(K81,编码规则代码!V:V,编码规则代码!U:U&amp;_xlfn.XLOOKUP(J81,编码规则代码!R:R,编码规则代码!Q:Q))</f>
        <v>H5A11331910S</v>
      </c>
      <c r="E81" s="45" t="s">
        <v>196</v>
      </c>
      <c r="F81" s="45">
        <v>2025</v>
      </c>
      <c r="G81" s="45" t="s">
        <v>197</v>
      </c>
      <c r="H81" s="45" t="s">
        <v>206</v>
      </c>
      <c r="I81" s="69" t="s">
        <v>207</v>
      </c>
      <c r="J81" s="45" t="s">
        <v>200</v>
      </c>
      <c r="K81" s="45" t="s">
        <v>210</v>
      </c>
      <c r="L81" s="45">
        <v>3319</v>
      </c>
    </row>
    <row r="82" s="45" customFormat="1" ht="26" customHeight="1" spans="1:12">
      <c r="A82" s="66">
        <v>45889</v>
      </c>
      <c r="B82" s="45" t="s">
        <v>227</v>
      </c>
      <c r="C82" s="67" t="str">
        <f>_xlfn.XLOOKUP(E82,编码规则代码!B:B,编码规则代码!A:A)&amp;_xlfn.XLOOKUP(F82,编码规则代码!F:F,编码规则代码!E:E)&amp;_xlfn.XLOOKUP(G82,编码规则代码!J:J,编码规则代码!I:I)&amp;_xlfn.XLOOKUP(H82,编码规则代码!N:N,编码规则代码!M:M)&amp;L82</f>
        <v>H5A233320</v>
      </c>
      <c r="D82" s="68" t="str" cm="1">
        <f t="array" ref="D82">_xlfn.XLOOKUP(E82,编码规则代码!B:B,编码规则代码!A:A)&amp;_xlfn.XLOOKUP(F82,编码规则代码!F:F,编码规则代码!E:E)&amp;_xlfn.XLOOKUP(G82,编码规则代码!J:J,编码规则代码!I:I)&amp;_xlfn.XLOOKUP(H82,编码规则代码!N:N,编码规则代码!M:M)&amp;L82&amp;_xlfn.XLOOKUP(K82,编码规则代码!V:V,编码规则代码!U:U&amp;_xlfn.XLOOKUP(J82,编码规则代码!R:R,编码规则代码!Q:Q))</f>
        <v>H5A23332012S</v>
      </c>
      <c r="E82" s="45" t="s">
        <v>196</v>
      </c>
      <c r="F82" s="45">
        <v>2025</v>
      </c>
      <c r="G82" s="45" t="s">
        <v>197</v>
      </c>
      <c r="H82" s="45" t="s">
        <v>216</v>
      </c>
      <c r="I82" s="69" t="s">
        <v>217</v>
      </c>
      <c r="J82" s="45" t="s">
        <v>200</v>
      </c>
      <c r="K82" s="45" t="s">
        <v>208</v>
      </c>
      <c r="L82" s="45">
        <v>3320</v>
      </c>
    </row>
    <row r="83" s="45" customFormat="1" ht="26" customHeight="1" spans="1:12">
      <c r="A83" s="66">
        <v>45889</v>
      </c>
      <c r="B83" s="45" t="s">
        <v>227</v>
      </c>
      <c r="C83" s="67" t="str">
        <f>_xlfn.XLOOKUP(E83,编码规则代码!B:B,编码规则代码!A:A)&amp;_xlfn.XLOOKUP(F83,编码规则代码!F:F,编码规则代码!E:E)&amp;_xlfn.XLOOKUP(G83,编码规则代码!J:J,编码规则代码!I:I)&amp;_xlfn.XLOOKUP(H83,编码规则代码!N:N,编码规则代码!M:M)&amp;L83</f>
        <v>H5A233320</v>
      </c>
      <c r="D83" s="68" t="str" cm="1">
        <f t="array" ref="D83">_xlfn.XLOOKUP(E83,编码规则代码!B:B,编码规则代码!A:A)&amp;_xlfn.XLOOKUP(F83,编码规则代码!F:F,编码规则代码!E:E)&amp;_xlfn.XLOOKUP(G83,编码规则代码!J:J,编码规则代码!I:I)&amp;_xlfn.XLOOKUP(H83,编码规则代码!N:N,编码规则代码!M:M)&amp;L83&amp;_xlfn.XLOOKUP(K83,编码规则代码!V:V,编码规则代码!U:U&amp;_xlfn.XLOOKUP(J83,编码规则代码!R:R,编码规则代码!Q:Q))</f>
        <v>H5A23332010S</v>
      </c>
      <c r="E83" s="45" t="s">
        <v>196</v>
      </c>
      <c r="F83" s="45">
        <v>2025</v>
      </c>
      <c r="G83" s="45" t="s">
        <v>197</v>
      </c>
      <c r="H83" s="45" t="s">
        <v>216</v>
      </c>
      <c r="I83" s="69" t="s">
        <v>217</v>
      </c>
      <c r="J83" s="45" t="s">
        <v>200</v>
      </c>
      <c r="K83" s="45" t="s">
        <v>210</v>
      </c>
      <c r="L83" s="45">
        <v>3320</v>
      </c>
    </row>
    <row r="84" s="45" customFormat="1" ht="26" customHeight="1" spans="1:12">
      <c r="A84" s="66">
        <v>45889</v>
      </c>
      <c r="B84" s="45" t="s">
        <v>227</v>
      </c>
      <c r="C84" s="67" t="str">
        <f>_xlfn.XLOOKUP(E84,编码规则代码!B:B,编码规则代码!A:A)&amp;_xlfn.XLOOKUP(F84,编码规则代码!F:F,编码规则代码!E:E)&amp;_xlfn.XLOOKUP(G84,编码规则代码!J:J,编码规则代码!I:I)&amp;_xlfn.XLOOKUP(H84,编码规则代码!N:N,编码规则代码!M:M)&amp;L84</f>
        <v>H5A223321</v>
      </c>
      <c r="D84" s="68" t="str" cm="1">
        <f t="array" ref="D84">_xlfn.XLOOKUP(E84,编码规则代码!B:B,编码规则代码!A:A)&amp;_xlfn.XLOOKUP(F84,编码规则代码!F:F,编码规则代码!E:E)&amp;_xlfn.XLOOKUP(G84,编码规则代码!J:J,编码规则代码!I:I)&amp;_xlfn.XLOOKUP(H84,编码规则代码!N:N,编码规则代码!M:M)&amp;L84&amp;_xlfn.XLOOKUP(K84,编码规则代码!V:V,编码规则代码!U:U&amp;_xlfn.XLOOKUP(J84,编码规则代码!R:R,编码规则代码!Q:Q))</f>
        <v>H5A22332112S</v>
      </c>
      <c r="E84" s="45" t="s">
        <v>196</v>
      </c>
      <c r="F84" s="45">
        <v>2025</v>
      </c>
      <c r="G84" s="45" t="s">
        <v>197</v>
      </c>
      <c r="H84" s="45" t="s">
        <v>204</v>
      </c>
      <c r="I84" s="69" t="s">
        <v>205</v>
      </c>
      <c r="J84" s="45" t="s">
        <v>200</v>
      </c>
      <c r="K84" s="45" t="s">
        <v>208</v>
      </c>
      <c r="L84" s="45">
        <v>3321</v>
      </c>
    </row>
    <row r="85" s="45" customFormat="1" ht="26" customHeight="1" spans="1:12">
      <c r="A85" s="66">
        <v>45889</v>
      </c>
      <c r="B85" s="45" t="s">
        <v>227</v>
      </c>
      <c r="C85" s="67" t="str">
        <f>_xlfn.XLOOKUP(E85,编码规则代码!B:B,编码规则代码!A:A)&amp;_xlfn.XLOOKUP(F85,编码规则代码!F:F,编码规则代码!E:E)&amp;_xlfn.XLOOKUP(G85,编码规则代码!J:J,编码规则代码!I:I)&amp;_xlfn.XLOOKUP(H85,编码规则代码!N:N,编码规则代码!M:M)&amp;L85</f>
        <v>H5A223321</v>
      </c>
      <c r="D85" s="68" t="str" cm="1">
        <f t="array" ref="D85">_xlfn.XLOOKUP(E85,编码规则代码!B:B,编码规则代码!A:A)&amp;_xlfn.XLOOKUP(F85,编码规则代码!F:F,编码规则代码!E:E)&amp;_xlfn.XLOOKUP(G85,编码规则代码!J:J,编码规则代码!I:I)&amp;_xlfn.XLOOKUP(H85,编码规则代码!N:N,编码规则代码!M:M)&amp;L85&amp;_xlfn.XLOOKUP(K85,编码规则代码!V:V,编码规则代码!U:U&amp;_xlfn.XLOOKUP(J85,编码规则代码!R:R,编码规则代码!Q:Q))</f>
        <v>H5A22332110S</v>
      </c>
      <c r="E85" s="45" t="s">
        <v>196</v>
      </c>
      <c r="F85" s="45">
        <v>2025</v>
      </c>
      <c r="G85" s="45" t="s">
        <v>197</v>
      </c>
      <c r="H85" s="45" t="s">
        <v>204</v>
      </c>
      <c r="I85" s="69" t="s">
        <v>205</v>
      </c>
      <c r="J85" s="45" t="s">
        <v>200</v>
      </c>
      <c r="K85" s="45" t="s">
        <v>210</v>
      </c>
      <c r="L85" s="45">
        <v>3321</v>
      </c>
    </row>
    <row r="86" s="45" customFormat="1" ht="26" customHeight="1" spans="1:12">
      <c r="A86" s="66">
        <v>45876</v>
      </c>
      <c r="B86" s="45" t="s">
        <v>195</v>
      </c>
      <c r="C86" s="67" t="str">
        <f>_xlfn.XLOOKUP(E86,编码规则代码!B:B,编码规则代码!A:A)&amp;_xlfn.XLOOKUP(F86,编码规则代码!F:F,编码规则代码!E:E)&amp;_xlfn.XLOOKUP(G86,编码规则代码!J:J,编码规则代码!I:I)&amp;_xlfn.XLOOKUP(H86,编码规则代码!N:N,编码规则代码!M:M)&amp;L86</f>
        <v>H5A223322</v>
      </c>
      <c r="D86" s="68" t="str" cm="1">
        <f t="array" ref="D86">_xlfn.XLOOKUP(E86,编码规则代码!B:B,编码规则代码!A:A)&amp;_xlfn.XLOOKUP(F86,编码规则代码!F:F,编码规则代码!E:E)&amp;_xlfn.XLOOKUP(G86,编码规则代码!J:J,编码规则代码!I:I)&amp;_xlfn.XLOOKUP(H86,编码规则代码!N:N,编码规则代码!M:M)&amp;L86&amp;_xlfn.XLOOKUP(K86,编码规则代码!V:V,编码规则代码!U:U&amp;_xlfn.XLOOKUP(J86,编码规则代码!R:R,编码规则代码!Q:Q))</f>
        <v>H5A22332240S</v>
      </c>
      <c r="E86" s="45" t="s">
        <v>196</v>
      </c>
      <c r="F86" s="45">
        <v>2025</v>
      </c>
      <c r="G86" s="45" t="s">
        <v>197</v>
      </c>
      <c r="H86" s="45" t="s">
        <v>204</v>
      </c>
      <c r="I86" s="69" t="s">
        <v>205</v>
      </c>
      <c r="J86" s="45" t="s">
        <v>200</v>
      </c>
      <c r="K86" s="45" t="s">
        <v>224</v>
      </c>
      <c r="L86" s="45">
        <v>3322</v>
      </c>
    </row>
    <row r="87" s="45" customFormat="1" ht="26" customHeight="1" spans="1:12">
      <c r="A87" s="66">
        <v>45876</v>
      </c>
      <c r="B87" s="45" t="s">
        <v>195</v>
      </c>
      <c r="C87" s="67" t="str">
        <f>_xlfn.XLOOKUP(E87,编码规则代码!B:B,编码规则代码!A:A)&amp;_xlfn.XLOOKUP(F87,编码规则代码!F:F,编码规则代码!E:E)&amp;_xlfn.XLOOKUP(G87,编码规则代码!J:J,编码规则代码!I:I)&amp;_xlfn.XLOOKUP(H87,编码规则代码!N:N,编码规则代码!M:M)&amp;L87</f>
        <v>H5A433323</v>
      </c>
      <c r="D87" s="68" t="str" cm="1">
        <f t="array" ref="D87">_xlfn.XLOOKUP(E87,编码规则代码!B:B,编码规则代码!A:A)&amp;_xlfn.XLOOKUP(F87,编码规则代码!F:F,编码规则代码!E:E)&amp;_xlfn.XLOOKUP(G87,编码规则代码!J:J,编码规则代码!I:I)&amp;_xlfn.XLOOKUP(H87,编码规则代码!N:N,编码规则代码!M:M)&amp;L87&amp;_xlfn.XLOOKUP(K87,编码规则代码!V:V,编码规则代码!U:U&amp;_xlfn.XLOOKUP(J87,编码规则代码!R:R,编码规则代码!Q:Q))</f>
        <v>H5A43332380S</v>
      </c>
      <c r="E87" s="45" t="s">
        <v>196</v>
      </c>
      <c r="F87" s="45">
        <v>2025</v>
      </c>
      <c r="G87" s="45" t="s">
        <v>197</v>
      </c>
      <c r="H87" s="45" t="s">
        <v>221</v>
      </c>
      <c r="I87" s="69" t="s">
        <v>222</v>
      </c>
      <c r="J87" s="45" t="s">
        <v>200</v>
      </c>
      <c r="K87" s="45" t="s">
        <v>225</v>
      </c>
      <c r="L87" s="45">
        <v>3323</v>
      </c>
    </row>
    <row r="88" s="45" customFormat="1" ht="26" customHeight="1" spans="1:12">
      <c r="A88" s="66">
        <v>45876</v>
      </c>
      <c r="B88" s="45" t="s">
        <v>195</v>
      </c>
      <c r="C88" s="67" t="str">
        <f>_xlfn.XLOOKUP(E88,编码规则代码!B:B,编码规则代码!A:A)&amp;_xlfn.XLOOKUP(F88,编码规则代码!F:F,编码规则代码!E:E)&amp;_xlfn.XLOOKUP(G88,编码规则代码!J:J,编码规则代码!I:I)&amp;_xlfn.XLOOKUP(H88,编码规则代码!N:N,编码规则代码!M:M)&amp;L88</f>
        <v>H5A433323</v>
      </c>
      <c r="D88" s="68" t="str" cm="1">
        <f t="array" ref="D88">_xlfn.XLOOKUP(E88,编码规则代码!B:B,编码规则代码!A:A)&amp;_xlfn.XLOOKUP(F88,编码规则代码!F:F,编码规则代码!E:E)&amp;_xlfn.XLOOKUP(G88,编码规则代码!J:J,编码规则代码!I:I)&amp;_xlfn.XLOOKUP(H88,编码规则代码!N:N,编码规则代码!M:M)&amp;L88&amp;_xlfn.XLOOKUP(K88,编码规则代码!V:V,编码规则代码!U:U&amp;_xlfn.XLOOKUP(J88,编码规则代码!R:R,编码规则代码!Q:Q))</f>
        <v>H5A43332310S</v>
      </c>
      <c r="E88" s="45" t="s">
        <v>196</v>
      </c>
      <c r="F88" s="45">
        <v>2025</v>
      </c>
      <c r="G88" s="45" t="s">
        <v>197</v>
      </c>
      <c r="H88" s="45" t="s">
        <v>221</v>
      </c>
      <c r="I88" s="69" t="s">
        <v>222</v>
      </c>
      <c r="J88" s="45" t="s">
        <v>200</v>
      </c>
      <c r="K88" s="45" t="s">
        <v>210</v>
      </c>
      <c r="L88" s="45">
        <v>3323</v>
      </c>
    </row>
    <row r="89" s="45" customFormat="1" ht="26" customHeight="1" spans="1:12">
      <c r="A89" s="66">
        <v>45876</v>
      </c>
      <c r="B89" s="45" t="s">
        <v>195</v>
      </c>
      <c r="C89" s="67" t="str">
        <f>_xlfn.XLOOKUP(E89,编码规则代码!B:B,编码规则代码!A:A)&amp;_xlfn.XLOOKUP(F89,编码规则代码!F:F,编码规则代码!E:E)&amp;_xlfn.XLOOKUP(G89,编码规则代码!J:J,编码规则代码!I:I)&amp;_xlfn.XLOOKUP(H89,编码规则代码!N:N,编码规则代码!M:M)&amp;L89</f>
        <v>H5A233324</v>
      </c>
      <c r="D89" s="68" t="str" cm="1">
        <f t="array" ref="D89">_xlfn.XLOOKUP(E89,编码规则代码!B:B,编码规则代码!A:A)&amp;_xlfn.XLOOKUP(F89,编码规则代码!F:F,编码规则代码!E:E)&amp;_xlfn.XLOOKUP(G89,编码规则代码!J:J,编码规则代码!I:I)&amp;_xlfn.XLOOKUP(H89,编码规则代码!N:N,编码规则代码!M:M)&amp;L89&amp;_xlfn.XLOOKUP(K89,编码规则代码!V:V,编码规则代码!U:U&amp;_xlfn.XLOOKUP(J89,编码规则代码!R:R,编码规则代码!Q:Q))</f>
        <v>H5A23332480S</v>
      </c>
      <c r="E89" s="45" t="s">
        <v>196</v>
      </c>
      <c r="F89" s="45">
        <v>2025</v>
      </c>
      <c r="G89" s="45" t="s">
        <v>197</v>
      </c>
      <c r="H89" s="45" t="s">
        <v>216</v>
      </c>
      <c r="I89" s="69" t="s">
        <v>217</v>
      </c>
      <c r="J89" s="45" t="s">
        <v>200</v>
      </c>
      <c r="K89" s="45" t="s">
        <v>225</v>
      </c>
      <c r="L89" s="45">
        <v>3324</v>
      </c>
    </row>
    <row r="90" s="45" customFormat="1" ht="26" customHeight="1" spans="1:12">
      <c r="A90" s="66">
        <v>45876</v>
      </c>
      <c r="B90" s="45" t="s">
        <v>195</v>
      </c>
      <c r="C90" s="67" t="str">
        <f>_xlfn.XLOOKUP(E90,编码规则代码!B:B,编码规则代码!A:A)&amp;_xlfn.XLOOKUP(F90,编码规则代码!F:F,编码规则代码!E:E)&amp;_xlfn.XLOOKUP(G90,编码规则代码!J:J,编码规则代码!I:I)&amp;_xlfn.XLOOKUP(H90,编码规则代码!N:N,编码规则代码!M:M)&amp;L90</f>
        <v>H5A233324</v>
      </c>
      <c r="D90" s="68" t="str" cm="1">
        <f t="array" ref="D90">_xlfn.XLOOKUP(E90,编码规则代码!B:B,编码规则代码!A:A)&amp;_xlfn.XLOOKUP(F90,编码规则代码!F:F,编码规则代码!E:E)&amp;_xlfn.XLOOKUP(G90,编码规则代码!J:J,编码规则代码!I:I)&amp;_xlfn.XLOOKUP(H90,编码规则代码!N:N,编码规则代码!M:M)&amp;L90&amp;_xlfn.XLOOKUP(K90,编码规则代码!V:V,编码规则代码!U:U&amp;_xlfn.XLOOKUP(J90,编码规则代码!R:R,编码规则代码!Q:Q))</f>
        <v>H5A23332410S</v>
      </c>
      <c r="E90" s="45" t="s">
        <v>196</v>
      </c>
      <c r="F90" s="45">
        <v>2025</v>
      </c>
      <c r="G90" s="45" t="s">
        <v>197</v>
      </c>
      <c r="H90" s="45" t="s">
        <v>216</v>
      </c>
      <c r="I90" s="69" t="s">
        <v>217</v>
      </c>
      <c r="J90" s="45" t="s">
        <v>200</v>
      </c>
      <c r="K90" s="45" t="s">
        <v>210</v>
      </c>
      <c r="L90" s="45">
        <v>3324</v>
      </c>
    </row>
    <row r="91" s="45" customFormat="1" ht="26" customHeight="1" spans="1:12">
      <c r="A91" s="66">
        <v>45876</v>
      </c>
      <c r="B91" s="45" t="s">
        <v>195</v>
      </c>
      <c r="C91" s="67" t="str">
        <f>_xlfn.XLOOKUP(E91,编码规则代码!B:B,编码规则代码!A:A)&amp;_xlfn.XLOOKUP(F91,编码规则代码!F:F,编码规则代码!E:E)&amp;_xlfn.XLOOKUP(G91,编码规则代码!J:J,编码规则代码!I:I)&amp;_xlfn.XLOOKUP(H91,编码规则代码!N:N,编码规则代码!M:M)&amp;L91</f>
        <v>H5A123325</v>
      </c>
      <c r="D91" s="68" t="str" cm="1">
        <f t="array" ref="D91">_xlfn.XLOOKUP(E91,编码规则代码!B:B,编码规则代码!A:A)&amp;_xlfn.XLOOKUP(F91,编码规则代码!F:F,编码规则代码!E:E)&amp;_xlfn.XLOOKUP(G91,编码规则代码!J:J,编码规则代码!I:I)&amp;_xlfn.XLOOKUP(H91,编码规则代码!N:N,编码规则代码!M:M)&amp;L91&amp;_xlfn.XLOOKUP(K91,编码规则代码!V:V,编码规则代码!U:U&amp;_xlfn.XLOOKUP(J91,编码规则代码!R:R,编码规则代码!Q:Q))</f>
        <v>H5A12332580S</v>
      </c>
      <c r="E91" s="45" t="s">
        <v>196</v>
      </c>
      <c r="F91" s="45">
        <v>2025</v>
      </c>
      <c r="G91" s="45" t="s">
        <v>197</v>
      </c>
      <c r="H91" s="45" t="s">
        <v>198</v>
      </c>
      <c r="I91" s="69" t="s">
        <v>199</v>
      </c>
      <c r="J91" s="45" t="s">
        <v>200</v>
      </c>
      <c r="K91" s="45" t="s">
        <v>225</v>
      </c>
      <c r="L91" s="45">
        <v>3325</v>
      </c>
    </row>
    <row r="92" s="45" customFormat="1" ht="26" customHeight="1" spans="1:12">
      <c r="A92" s="66">
        <v>45876</v>
      </c>
      <c r="B92" s="45" t="s">
        <v>195</v>
      </c>
      <c r="C92" s="67" t="str">
        <f>_xlfn.XLOOKUP(E92,编码规则代码!B:B,编码规则代码!A:A)&amp;_xlfn.XLOOKUP(F92,编码规则代码!F:F,编码规则代码!E:E)&amp;_xlfn.XLOOKUP(G92,编码规则代码!J:J,编码规则代码!I:I)&amp;_xlfn.XLOOKUP(H92,编码规则代码!N:N,编码规则代码!M:M)&amp;L92</f>
        <v>H5A123325</v>
      </c>
      <c r="D92" s="68" t="str" cm="1">
        <f t="array" ref="D92">_xlfn.XLOOKUP(E92,编码规则代码!B:B,编码规则代码!A:A)&amp;_xlfn.XLOOKUP(F92,编码规则代码!F:F,编码规则代码!E:E)&amp;_xlfn.XLOOKUP(G92,编码规则代码!J:J,编码规则代码!I:I)&amp;_xlfn.XLOOKUP(H92,编码规则代码!N:N,编码规则代码!M:M)&amp;L92&amp;_xlfn.XLOOKUP(K92,编码规则代码!V:V,编码规则代码!U:U&amp;_xlfn.XLOOKUP(J92,编码规则代码!R:R,编码规则代码!Q:Q))</f>
        <v>H5A12332510S</v>
      </c>
      <c r="E92" s="45" t="s">
        <v>196</v>
      </c>
      <c r="F92" s="45">
        <v>2025</v>
      </c>
      <c r="G92" s="45" t="s">
        <v>197</v>
      </c>
      <c r="H92" s="45" t="s">
        <v>198</v>
      </c>
      <c r="I92" s="69" t="s">
        <v>199</v>
      </c>
      <c r="J92" s="45" t="s">
        <v>200</v>
      </c>
      <c r="K92" s="45" t="s">
        <v>210</v>
      </c>
      <c r="L92" s="45">
        <v>3325</v>
      </c>
    </row>
    <row r="93" s="45" customFormat="1" ht="26" customHeight="1" spans="1:12">
      <c r="A93" s="66">
        <v>45876</v>
      </c>
      <c r="B93" s="45" t="s">
        <v>195</v>
      </c>
      <c r="C93" s="67" t="str">
        <f>_xlfn.XLOOKUP(E93,编码规则代码!B:B,编码规则代码!A:A)&amp;_xlfn.XLOOKUP(F93,编码规则代码!F:F,编码规则代码!E:E)&amp;_xlfn.XLOOKUP(G93,编码规则代码!J:J,编码规则代码!I:I)&amp;_xlfn.XLOOKUP(H93,编码规则代码!N:N,编码规则代码!M:M)&amp;L93</f>
        <v>H5A223326</v>
      </c>
      <c r="D93" s="68" t="str" cm="1">
        <f t="array" ref="D93">_xlfn.XLOOKUP(E93,编码规则代码!B:B,编码规则代码!A:A)&amp;_xlfn.XLOOKUP(F93,编码规则代码!F:F,编码规则代码!E:E)&amp;_xlfn.XLOOKUP(G93,编码规则代码!J:J,编码规则代码!I:I)&amp;_xlfn.XLOOKUP(H93,编码规则代码!N:N,编码规则代码!M:M)&amp;L93&amp;_xlfn.XLOOKUP(K93,编码规则代码!V:V,编码规则代码!U:U&amp;_xlfn.XLOOKUP(J93,编码规则代码!R:R,编码规则代码!Q:Q))</f>
        <v>H5A22332680S</v>
      </c>
      <c r="E93" s="45" t="s">
        <v>196</v>
      </c>
      <c r="F93" s="45">
        <v>2025</v>
      </c>
      <c r="G93" s="45" t="s">
        <v>197</v>
      </c>
      <c r="H93" s="45" t="s">
        <v>204</v>
      </c>
      <c r="I93" s="69" t="s">
        <v>205</v>
      </c>
      <c r="J93" s="45" t="s">
        <v>200</v>
      </c>
      <c r="K93" s="45" t="s">
        <v>225</v>
      </c>
      <c r="L93" s="45">
        <v>3326</v>
      </c>
    </row>
    <row r="94" s="45" customFormat="1" ht="26" customHeight="1" spans="1:12">
      <c r="A94" s="66">
        <v>45876</v>
      </c>
      <c r="B94" s="45" t="s">
        <v>195</v>
      </c>
      <c r="C94" s="67" t="str">
        <f>_xlfn.XLOOKUP(E94,编码规则代码!B:B,编码规则代码!A:A)&amp;_xlfn.XLOOKUP(F94,编码规则代码!F:F,编码规则代码!E:E)&amp;_xlfn.XLOOKUP(G94,编码规则代码!J:J,编码规则代码!I:I)&amp;_xlfn.XLOOKUP(H94,编码规则代码!N:N,编码规则代码!M:M)&amp;L94</f>
        <v>H5A223326</v>
      </c>
      <c r="D94" s="68" t="str" cm="1">
        <f t="array" ref="D94">_xlfn.XLOOKUP(E94,编码规则代码!B:B,编码规则代码!A:A)&amp;_xlfn.XLOOKUP(F94,编码规则代码!F:F,编码规则代码!E:E)&amp;_xlfn.XLOOKUP(G94,编码规则代码!J:J,编码规则代码!I:I)&amp;_xlfn.XLOOKUP(H94,编码规则代码!N:N,编码规则代码!M:M)&amp;L94&amp;_xlfn.XLOOKUP(K94,编码规则代码!V:V,编码规则代码!U:U&amp;_xlfn.XLOOKUP(J94,编码规则代码!R:R,编码规则代码!Q:Q))</f>
        <v>H5A22332610S</v>
      </c>
      <c r="E94" s="45" t="s">
        <v>196</v>
      </c>
      <c r="F94" s="45">
        <v>2025</v>
      </c>
      <c r="G94" s="45" t="s">
        <v>197</v>
      </c>
      <c r="H94" s="45" t="s">
        <v>204</v>
      </c>
      <c r="I94" s="69" t="s">
        <v>205</v>
      </c>
      <c r="J94" s="45" t="s">
        <v>200</v>
      </c>
      <c r="K94" s="45" t="s">
        <v>210</v>
      </c>
      <c r="L94" s="45">
        <v>3326</v>
      </c>
    </row>
    <row r="95" s="45" customFormat="1" ht="26" customHeight="1" spans="1:12">
      <c r="A95" s="66"/>
      <c r="C95" s="67" t="str">
        <f>_xlfn.XLOOKUP(E95,编码规则代码!B:B,编码规则代码!A:A)&amp;_xlfn.XLOOKUP(F95,编码规则代码!F:F,编码规则代码!E:E)&amp;_xlfn.XLOOKUP(G95,编码规则代码!J:J,编码规则代码!I:I)&amp;_xlfn.XLOOKUP(H95,编码规则代码!N:N,编码规则代码!M:M)&amp;L95</f>
        <v>H5A223327</v>
      </c>
      <c r="D95" s="68" t="str" cm="1">
        <f t="array" ref="D95">_xlfn.XLOOKUP(E95,编码规则代码!B:B,编码规则代码!A:A)&amp;_xlfn.XLOOKUP(F95,编码规则代码!F:F,编码规则代码!E:E)&amp;_xlfn.XLOOKUP(G95,编码规则代码!J:J,编码规则代码!I:I)&amp;_xlfn.XLOOKUP(H95,编码规则代码!N:N,编码规则代码!M:M)&amp;L95&amp;_xlfn.XLOOKUP(K95,编码规则代码!V:V,编码规则代码!U:U&amp;_xlfn.XLOOKUP(J95,编码规则代码!R:R,编码规则代码!Q:Q))</f>
        <v>H5A22332713S</v>
      </c>
      <c r="E95" s="45" t="s">
        <v>196</v>
      </c>
      <c r="F95" s="45">
        <v>2025</v>
      </c>
      <c r="G95" s="45" t="s">
        <v>197</v>
      </c>
      <c r="H95" s="45" t="s">
        <v>204</v>
      </c>
      <c r="I95" s="69" t="s">
        <v>205</v>
      </c>
      <c r="J95" s="45" t="s">
        <v>200</v>
      </c>
      <c r="K95" s="45" t="s">
        <v>230</v>
      </c>
      <c r="L95" s="45">
        <v>3327</v>
      </c>
    </row>
    <row r="96" s="45" customFormat="1" ht="26" customHeight="1" spans="1:12">
      <c r="A96" s="66"/>
      <c r="C96" s="67" t="str">
        <f>_xlfn.XLOOKUP(E96,编码规则代码!B:B,编码规则代码!A:A)&amp;_xlfn.XLOOKUP(F96,编码规则代码!F:F,编码规则代码!E:E)&amp;_xlfn.XLOOKUP(G96,编码规则代码!J:J,编码规则代码!I:I)&amp;_xlfn.XLOOKUP(H96,编码规则代码!N:N,编码规则代码!M:M)&amp;L96</f>
        <v>H5A143328</v>
      </c>
      <c r="D96" s="68" t="str" cm="1">
        <f t="array" ref="D96">_xlfn.XLOOKUP(E96,编码规则代码!B:B,编码规则代码!A:A)&amp;_xlfn.XLOOKUP(F96,编码规则代码!F:F,编码规则代码!E:E)&amp;_xlfn.XLOOKUP(G96,编码规则代码!J:J,编码规则代码!I:I)&amp;_xlfn.XLOOKUP(H96,编码规则代码!N:N,编码规则代码!M:M)&amp;L96&amp;_xlfn.XLOOKUP(K96,编码规则代码!V:V,编码规则代码!U:U&amp;_xlfn.XLOOKUP(J96,编码规则代码!R:R,编码规则代码!Q:Q))</f>
        <v>H5A14332813S</v>
      </c>
      <c r="E96" s="45" t="s">
        <v>196</v>
      </c>
      <c r="F96" s="45">
        <v>2025</v>
      </c>
      <c r="G96" s="45" t="s">
        <v>197</v>
      </c>
      <c r="H96" s="45" t="s">
        <v>219</v>
      </c>
      <c r="I96" s="69" t="s">
        <v>220</v>
      </c>
      <c r="J96" s="45" t="s">
        <v>200</v>
      </c>
      <c r="K96" s="45" t="s">
        <v>230</v>
      </c>
      <c r="L96" s="45">
        <v>3328</v>
      </c>
    </row>
    <row r="97" s="45" customFormat="1" ht="26" customHeight="1" spans="1:12">
      <c r="A97" s="66">
        <v>45889</v>
      </c>
      <c r="B97" s="45" t="s">
        <v>227</v>
      </c>
      <c r="C97" s="67" t="str">
        <f>_xlfn.XLOOKUP(E97,编码规则代码!B:B,编码规则代码!A:A)&amp;_xlfn.XLOOKUP(F97,编码规则代码!F:F,编码规则代码!E:E)&amp;_xlfn.XLOOKUP(G97,编码规则代码!J:J,编码规则代码!I:I)&amp;_xlfn.XLOOKUP(H97,编码规则代码!N:N,编码规则代码!M:M)&amp;L97</f>
        <v>H5A223329</v>
      </c>
      <c r="D97" s="68" t="str" cm="1">
        <f t="array" ref="D97">_xlfn.XLOOKUP(E97,编码规则代码!B:B,编码规则代码!A:A)&amp;_xlfn.XLOOKUP(F97,编码规则代码!F:F,编码规则代码!E:E)&amp;_xlfn.XLOOKUP(G97,编码规则代码!J:J,编码规则代码!I:I)&amp;_xlfn.XLOOKUP(H97,编码规则代码!N:N,编码规则代码!M:M)&amp;L97&amp;_xlfn.XLOOKUP(K97,编码规则代码!V:V,编码规则代码!U:U&amp;_xlfn.XLOOKUP(J97,编码规则代码!R:R,编码规则代码!Q:Q))</f>
        <v>H5A22332940S</v>
      </c>
      <c r="E97" s="45" t="s">
        <v>196</v>
      </c>
      <c r="F97" s="45">
        <v>2025</v>
      </c>
      <c r="G97" s="45" t="s">
        <v>197</v>
      </c>
      <c r="H97" s="45" t="s">
        <v>204</v>
      </c>
      <c r="I97" s="69" t="s">
        <v>205</v>
      </c>
      <c r="J97" s="45" t="s">
        <v>200</v>
      </c>
      <c r="K97" s="45" t="s">
        <v>224</v>
      </c>
      <c r="L97" s="45">
        <v>3329</v>
      </c>
    </row>
    <row r="98" s="45" customFormat="1" ht="26" customHeight="1" spans="1:12">
      <c r="A98" s="66">
        <v>45889</v>
      </c>
      <c r="B98" s="45" t="s">
        <v>227</v>
      </c>
      <c r="C98" s="67" t="str">
        <f>_xlfn.XLOOKUP(E98,编码规则代码!B:B,编码规则代码!A:A)&amp;_xlfn.XLOOKUP(F98,编码规则代码!F:F,编码规则代码!E:E)&amp;_xlfn.XLOOKUP(G98,编码规则代码!J:J,编码规则代码!I:I)&amp;_xlfn.XLOOKUP(H98,编码规则代码!N:N,编码规则代码!M:M)&amp;L98</f>
        <v>H5A223330</v>
      </c>
      <c r="D98" s="68" t="str" cm="1">
        <f t="array" ref="D98">_xlfn.XLOOKUP(E98,编码规则代码!B:B,编码规则代码!A:A)&amp;_xlfn.XLOOKUP(F98,编码规则代码!F:F,编码规则代码!E:E)&amp;_xlfn.XLOOKUP(G98,编码规则代码!J:J,编码规则代码!I:I)&amp;_xlfn.XLOOKUP(H98,编码规则代码!N:N,编码规则代码!M:M)&amp;L98&amp;_xlfn.XLOOKUP(K98,编码规则代码!V:V,编码规则代码!U:U&amp;_xlfn.XLOOKUP(J98,编码规则代码!R:R,编码规则代码!Q:Q))</f>
        <v>H5A22333005S</v>
      </c>
      <c r="E98" s="45" t="s">
        <v>196</v>
      </c>
      <c r="F98" s="45">
        <v>2025</v>
      </c>
      <c r="G98" s="45" t="s">
        <v>197</v>
      </c>
      <c r="H98" s="45" t="s">
        <v>204</v>
      </c>
      <c r="I98" s="69" t="s">
        <v>205</v>
      </c>
      <c r="J98" s="45" t="s">
        <v>200</v>
      </c>
      <c r="K98" s="45" t="s">
        <v>231</v>
      </c>
      <c r="L98" s="45">
        <v>3330</v>
      </c>
    </row>
    <row r="99" s="45" customFormat="1" ht="26" customHeight="1" spans="1:12">
      <c r="A99" s="66"/>
      <c r="C99" s="67" t="str">
        <f>_xlfn.XLOOKUP(E99,编码规则代码!B:B,编码规则代码!A:A)&amp;_xlfn.XLOOKUP(F99,编码规则代码!F:F,编码规则代码!E:E)&amp;_xlfn.XLOOKUP(G99,编码规则代码!J:J,编码规则代码!I:I)&amp;_xlfn.XLOOKUP(H99,编码规则代码!N:N,编码规则代码!M:M)&amp;L99</f>
        <v>H5A113331</v>
      </c>
      <c r="D99" s="68" t="str" cm="1">
        <f t="array" ref="D99">_xlfn.XLOOKUP(E99,编码规则代码!B:B,编码规则代码!A:A)&amp;_xlfn.XLOOKUP(F99,编码规则代码!F:F,编码规则代码!E:E)&amp;_xlfn.XLOOKUP(G99,编码规则代码!J:J,编码规则代码!I:I)&amp;_xlfn.XLOOKUP(H99,编码规则代码!N:N,编码规则代码!M:M)&amp;L99&amp;_xlfn.XLOOKUP(K99,编码规则代码!V:V,编码规则代码!U:U&amp;_xlfn.XLOOKUP(J99,编码规则代码!R:R,编码规则代码!Q:Q))</f>
        <v>H5A11333112S</v>
      </c>
      <c r="E99" s="45" t="s">
        <v>196</v>
      </c>
      <c r="F99" s="45">
        <v>2025</v>
      </c>
      <c r="G99" s="45" t="s">
        <v>197</v>
      </c>
      <c r="H99" s="45" t="s">
        <v>206</v>
      </c>
      <c r="I99" s="69" t="s">
        <v>207</v>
      </c>
      <c r="J99" s="45" t="s">
        <v>200</v>
      </c>
      <c r="K99" s="45" t="s">
        <v>208</v>
      </c>
      <c r="L99" s="45">
        <v>3331</v>
      </c>
    </row>
    <row r="100" s="45" customFormat="1" ht="26" customHeight="1" spans="1:12">
      <c r="A100" s="66"/>
      <c r="C100" s="67" t="str">
        <f>_xlfn.XLOOKUP(E100,编码规则代码!B:B,编码规则代码!A:A)&amp;_xlfn.XLOOKUP(F100,编码规则代码!F:F,编码规则代码!E:E)&amp;_xlfn.XLOOKUP(G100,编码规则代码!J:J,编码规则代码!I:I)&amp;_xlfn.XLOOKUP(H100,编码规则代码!N:N,编码规则代码!M:M)&amp;L100</f>
        <v>H5A113331</v>
      </c>
      <c r="D100" s="68" t="str" cm="1">
        <f t="array" ref="D100">_xlfn.XLOOKUP(E100,编码规则代码!B:B,编码规则代码!A:A)&amp;_xlfn.XLOOKUP(F100,编码规则代码!F:F,编码规则代码!E:E)&amp;_xlfn.XLOOKUP(G100,编码规则代码!J:J,编码规则代码!I:I)&amp;_xlfn.XLOOKUP(H100,编码规则代码!N:N,编码规则代码!M:M)&amp;L100&amp;_xlfn.XLOOKUP(K100,编码规则代码!V:V,编码规则代码!U:U&amp;_xlfn.XLOOKUP(J100,编码规则代码!R:R,编码规则代码!Q:Q))</f>
        <v>H5A11333113S</v>
      </c>
      <c r="E100" s="45" t="s">
        <v>196</v>
      </c>
      <c r="F100" s="45">
        <v>2025</v>
      </c>
      <c r="G100" s="45" t="s">
        <v>197</v>
      </c>
      <c r="H100" s="45" t="s">
        <v>206</v>
      </c>
      <c r="I100" s="69" t="s">
        <v>207</v>
      </c>
      <c r="J100" s="45" t="s">
        <v>200</v>
      </c>
      <c r="K100" s="45" t="s">
        <v>230</v>
      </c>
      <c r="L100" s="45">
        <v>3331</v>
      </c>
    </row>
    <row r="101" s="45" customFormat="1" ht="26" customHeight="1" spans="1:12">
      <c r="A101" s="66">
        <v>45876</v>
      </c>
      <c r="B101" s="45" t="s">
        <v>195</v>
      </c>
      <c r="C101" s="67" t="str">
        <f>_xlfn.XLOOKUP(E101,编码规则代码!B:B,编码规则代码!A:A)&amp;_xlfn.XLOOKUP(F101,编码规则代码!F:F,编码规则代码!E:E)&amp;_xlfn.XLOOKUP(G101,编码规则代码!J:J,编码规则代码!I:I)&amp;_xlfn.XLOOKUP(H101,编码规则代码!N:N,编码规则代码!M:M)&amp;L101</f>
        <v>H5A123332</v>
      </c>
      <c r="D101" s="68" t="str" cm="1">
        <f t="array" ref="D101">_xlfn.XLOOKUP(E101,编码规则代码!B:B,编码规则代码!A:A)&amp;_xlfn.XLOOKUP(F101,编码规则代码!F:F,编码规则代码!E:E)&amp;_xlfn.XLOOKUP(G101,编码规则代码!J:J,编码规则代码!I:I)&amp;_xlfn.XLOOKUP(H101,编码规则代码!N:N,编码规则代码!M:M)&amp;L101&amp;_xlfn.XLOOKUP(K101,编码规则代码!V:V,编码规则代码!U:U&amp;_xlfn.XLOOKUP(J101,编码规则代码!R:R,编码规则代码!Q:Q))</f>
        <v>H5A12333253S</v>
      </c>
      <c r="E101" s="45" t="s">
        <v>196</v>
      </c>
      <c r="F101" s="45">
        <v>2025</v>
      </c>
      <c r="G101" s="45" t="s">
        <v>197</v>
      </c>
      <c r="H101" s="45" t="s">
        <v>198</v>
      </c>
      <c r="I101" s="69" t="s">
        <v>199</v>
      </c>
      <c r="J101" s="45" t="s">
        <v>200</v>
      </c>
      <c r="K101" s="45" t="s">
        <v>226</v>
      </c>
      <c r="L101" s="45">
        <v>3332</v>
      </c>
    </row>
    <row r="102" s="45" customFormat="1" ht="26" customHeight="1" spans="1:12">
      <c r="A102" s="66">
        <v>45876</v>
      </c>
      <c r="B102" s="45" t="s">
        <v>195</v>
      </c>
      <c r="C102" s="67" t="str">
        <f>_xlfn.XLOOKUP(E102,编码规则代码!B:B,编码规则代码!A:A)&amp;_xlfn.XLOOKUP(F102,编码规则代码!F:F,编码规则代码!E:E)&amp;_xlfn.XLOOKUP(G102,编码规则代码!J:J,编码规则代码!I:I)&amp;_xlfn.XLOOKUP(H102,编码规则代码!N:N,编码规则代码!M:M)&amp;L102</f>
        <v>H5A223333</v>
      </c>
      <c r="D102" s="68" t="str" cm="1">
        <f t="array" ref="D102">_xlfn.XLOOKUP(E102,编码规则代码!B:B,编码规则代码!A:A)&amp;_xlfn.XLOOKUP(F102,编码规则代码!F:F,编码规则代码!E:E)&amp;_xlfn.XLOOKUP(G102,编码规则代码!J:J,编码规则代码!I:I)&amp;_xlfn.XLOOKUP(H102,编码规则代码!N:N,编码规则代码!M:M)&amp;L102&amp;_xlfn.XLOOKUP(K102,编码规则代码!V:V,编码规则代码!U:U&amp;_xlfn.XLOOKUP(J102,编码规则代码!R:R,编码规则代码!Q:Q))</f>
        <v>H5A22333320S</v>
      </c>
      <c r="E102" s="45" t="s">
        <v>196</v>
      </c>
      <c r="F102" s="45">
        <v>2025</v>
      </c>
      <c r="G102" s="45" t="s">
        <v>197</v>
      </c>
      <c r="H102" s="45" t="s">
        <v>204</v>
      </c>
      <c r="I102" s="69" t="s">
        <v>205</v>
      </c>
      <c r="J102" s="45" t="s">
        <v>200</v>
      </c>
      <c r="K102" s="45" t="s">
        <v>202</v>
      </c>
      <c r="L102" s="45">
        <v>3333</v>
      </c>
    </row>
    <row r="103" s="45" customFormat="1" ht="26" customHeight="1" spans="1:12">
      <c r="A103" s="66">
        <v>45889</v>
      </c>
      <c r="B103" s="45" t="s">
        <v>227</v>
      </c>
      <c r="C103" s="67" t="str">
        <f>_xlfn.XLOOKUP(E103,编码规则代码!B:B,编码规则代码!A:A)&amp;_xlfn.XLOOKUP(F103,编码规则代码!F:F,编码规则代码!E:E)&amp;_xlfn.XLOOKUP(G103,编码规则代码!J:J,编码规则代码!I:I)&amp;_xlfn.XLOOKUP(H103,编码规则代码!N:N,编码规则代码!M:M)&amp;L103</f>
        <v>H5A413334</v>
      </c>
      <c r="D103" s="68" t="str" cm="1">
        <f t="array" ref="D103">_xlfn.XLOOKUP(E103,编码规则代码!B:B,编码规则代码!A:A)&amp;_xlfn.XLOOKUP(F103,编码规则代码!F:F,编码规则代码!E:E)&amp;_xlfn.XLOOKUP(G103,编码规则代码!J:J,编码规则代码!I:I)&amp;_xlfn.XLOOKUP(H103,编码规则代码!N:N,编码规则代码!M:M)&amp;L103&amp;_xlfn.XLOOKUP(K103,编码规则代码!V:V,编码规则代码!U:U&amp;_xlfn.XLOOKUP(J103,编码规则代码!R:R,编码规则代码!Q:Q))</f>
        <v>H5A41333410S</v>
      </c>
      <c r="E103" s="45" t="s">
        <v>196</v>
      </c>
      <c r="F103" s="45">
        <v>2025</v>
      </c>
      <c r="G103" s="45" t="s">
        <v>197</v>
      </c>
      <c r="H103" s="45" t="s">
        <v>212</v>
      </c>
      <c r="I103" s="69"/>
      <c r="J103" s="45" t="s">
        <v>200</v>
      </c>
      <c r="K103" s="45" t="s">
        <v>210</v>
      </c>
      <c r="L103" s="45">
        <v>3334</v>
      </c>
    </row>
    <row r="104" s="45" customFormat="1" ht="26" customHeight="1" spans="1:12">
      <c r="A104" s="66">
        <v>45889</v>
      </c>
      <c r="B104" s="45" t="s">
        <v>227</v>
      </c>
      <c r="C104" s="67" t="str">
        <f>_xlfn.XLOOKUP(E104,编码规则代码!B:B,编码规则代码!A:A)&amp;_xlfn.XLOOKUP(F104,编码规则代码!F:F,编码规则代码!E:E)&amp;_xlfn.XLOOKUP(G104,编码规则代码!J:J,编码规则代码!I:I)&amp;_xlfn.XLOOKUP(H104,编码规则代码!N:N,编码规则代码!M:M)&amp;L104</f>
        <v>H5A413334</v>
      </c>
      <c r="D104" s="68" t="str" cm="1">
        <f t="array" ref="D104">_xlfn.XLOOKUP(E104,编码规则代码!B:B,编码规则代码!A:A)&amp;_xlfn.XLOOKUP(F104,编码规则代码!F:F,编码规则代码!E:E)&amp;_xlfn.XLOOKUP(G104,编码规则代码!J:J,编码规则代码!I:I)&amp;_xlfn.XLOOKUP(H104,编码规则代码!N:N,编码规则代码!M:M)&amp;L104&amp;_xlfn.XLOOKUP(K104,编码规则代码!V:V,编码规则代码!U:U&amp;_xlfn.XLOOKUP(J104,编码规则代码!R:R,编码规则代码!Q:Q))</f>
        <v>H5A41333412S</v>
      </c>
      <c r="E104" s="45" t="s">
        <v>196</v>
      </c>
      <c r="F104" s="45">
        <v>2025</v>
      </c>
      <c r="G104" s="45" t="s">
        <v>197</v>
      </c>
      <c r="H104" s="45" t="s">
        <v>212</v>
      </c>
      <c r="I104" s="69"/>
      <c r="J104" s="45" t="s">
        <v>200</v>
      </c>
      <c r="K104" s="45" t="s">
        <v>208</v>
      </c>
      <c r="L104" s="45">
        <v>3334</v>
      </c>
    </row>
    <row r="105" s="45" customFormat="1" ht="26" customHeight="1" spans="1:12">
      <c r="A105" s="66"/>
      <c r="C105" s="67" t="str">
        <f>_xlfn.XLOOKUP(E105,编码规则代码!B:B,编码规则代码!A:A)&amp;_xlfn.XLOOKUP(F105,编码规则代码!F:F,编码规则代码!E:E)&amp;_xlfn.XLOOKUP(G105,编码规则代码!J:J,编码规则代码!I:I)&amp;_xlfn.XLOOKUP(H105,编码规则代码!N:N,编码规则代码!M:M)&amp;L105</f>
        <v>H5A213335</v>
      </c>
      <c r="D105" s="68" t="str" cm="1">
        <f t="array" ref="D105">_xlfn.XLOOKUP(E105,编码规则代码!B:B,编码规则代码!A:A)&amp;_xlfn.XLOOKUP(F105,编码规则代码!F:F,编码规则代码!E:E)&amp;_xlfn.XLOOKUP(G105,编码规则代码!J:J,编码规则代码!I:I)&amp;_xlfn.XLOOKUP(H105,编码规则代码!N:N,编码规则代码!M:M)&amp;L105&amp;_xlfn.XLOOKUP(K105,编码规则代码!V:V,编码规则代码!U:U&amp;_xlfn.XLOOKUP(J105,编码规则代码!R:R,编码规则代码!Q:Q))</f>
        <v>H5A21333510S</v>
      </c>
      <c r="E105" s="45" t="s">
        <v>196</v>
      </c>
      <c r="F105" s="45">
        <v>2025</v>
      </c>
      <c r="G105" s="45" t="s">
        <v>197</v>
      </c>
      <c r="H105" s="45" t="s">
        <v>211</v>
      </c>
      <c r="I105" s="69" t="s">
        <v>211</v>
      </c>
      <c r="J105" s="45" t="s">
        <v>200</v>
      </c>
      <c r="K105" s="45" t="s">
        <v>210</v>
      </c>
      <c r="L105" s="45">
        <v>3335</v>
      </c>
    </row>
    <row r="106" s="45" customFormat="1" ht="26" customHeight="1" spans="1:12">
      <c r="A106" s="66">
        <v>45876</v>
      </c>
      <c r="B106" s="45" t="s">
        <v>195</v>
      </c>
      <c r="C106" s="67" t="str">
        <f>_xlfn.XLOOKUP(E106,编码规则代码!B:B,编码规则代码!A:A)&amp;_xlfn.XLOOKUP(F106,编码规则代码!F:F,编码规则代码!E:E)&amp;_xlfn.XLOOKUP(G106,编码规则代码!J:J,编码规则代码!I:I)&amp;_xlfn.XLOOKUP(H106,编码规则代码!N:N,编码规则代码!M:M)&amp;L106</f>
        <v>H5A213336</v>
      </c>
      <c r="D106" s="68" t="str" cm="1">
        <f t="array" ref="D106">_xlfn.XLOOKUP(E106,编码规则代码!B:B,编码规则代码!A:A)&amp;_xlfn.XLOOKUP(F106,编码规则代码!F:F,编码规则代码!E:E)&amp;_xlfn.XLOOKUP(G106,编码规则代码!J:J,编码规则代码!I:I)&amp;_xlfn.XLOOKUP(H106,编码规则代码!N:N,编码规则代码!M:M)&amp;L106&amp;_xlfn.XLOOKUP(K106,编码规则代码!V:V,编码规则代码!U:U&amp;_xlfn.XLOOKUP(J106,编码规则代码!R:R,编码规则代码!Q:Q))</f>
        <v>H5A21333605S</v>
      </c>
      <c r="E106" s="45" t="s">
        <v>196</v>
      </c>
      <c r="F106" s="45">
        <v>2025</v>
      </c>
      <c r="G106" s="45" t="s">
        <v>197</v>
      </c>
      <c r="H106" s="45" t="s">
        <v>211</v>
      </c>
      <c r="I106" s="69" t="s">
        <v>211</v>
      </c>
      <c r="J106" s="45" t="s">
        <v>200</v>
      </c>
      <c r="K106" s="45" t="s">
        <v>231</v>
      </c>
      <c r="L106" s="45">
        <v>3336</v>
      </c>
    </row>
    <row r="107" s="45" customFormat="1" ht="26" customHeight="1" spans="1:12">
      <c r="A107" s="66">
        <v>45876</v>
      </c>
      <c r="B107" s="45" t="s">
        <v>195</v>
      </c>
      <c r="C107" s="67" t="str">
        <f>_xlfn.XLOOKUP(E107,编码规则代码!B:B,编码规则代码!A:A)&amp;_xlfn.XLOOKUP(F107,编码规则代码!F:F,编码规则代码!E:E)&amp;_xlfn.XLOOKUP(G107,编码规则代码!J:J,编码规则代码!I:I)&amp;_xlfn.XLOOKUP(H107,编码规则代码!N:N,编码规则代码!M:M)&amp;L107</f>
        <v>H5A123337</v>
      </c>
      <c r="D107" s="68" t="str" cm="1">
        <f t="array" ref="D107">_xlfn.XLOOKUP(E107,编码规则代码!B:B,编码规则代码!A:A)&amp;_xlfn.XLOOKUP(F107,编码规则代码!F:F,编码规则代码!E:E)&amp;_xlfn.XLOOKUP(G107,编码规则代码!J:J,编码规则代码!I:I)&amp;_xlfn.XLOOKUP(H107,编码规则代码!N:N,编码规则代码!M:M)&amp;L107&amp;_xlfn.XLOOKUP(K107,编码规则代码!V:V,编码规则代码!U:U&amp;_xlfn.XLOOKUP(J107,编码规则代码!R:R,编码规则代码!Q:Q))</f>
        <v>H5A12333770S</v>
      </c>
      <c r="E107" s="45" t="s">
        <v>196</v>
      </c>
      <c r="F107" s="45">
        <v>2025</v>
      </c>
      <c r="G107" s="45" t="s">
        <v>197</v>
      </c>
      <c r="H107" s="45" t="s">
        <v>198</v>
      </c>
      <c r="I107" s="69" t="s">
        <v>199</v>
      </c>
      <c r="J107" s="45" t="s">
        <v>200</v>
      </c>
      <c r="K107" s="45" t="s">
        <v>209</v>
      </c>
      <c r="L107" s="45">
        <v>3337</v>
      </c>
    </row>
    <row r="108" s="45" customFormat="1" ht="26" customHeight="1" spans="1:12">
      <c r="A108" s="66">
        <v>45876</v>
      </c>
      <c r="B108" s="45" t="s">
        <v>195</v>
      </c>
      <c r="C108" s="67" t="str">
        <f>_xlfn.XLOOKUP(E108,编码规则代码!B:B,编码规则代码!A:A)&amp;_xlfn.XLOOKUP(F108,编码规则代码!F:F,编码规则代码!E:E)&amp;_xlfn.XLOOKUP(G108,编码规则代码!J:J,编码规则代码!I:I)&amp;_xlfn.XLOOKUP(H108,编码规则代码!N:N,编码规则代码!M:M)&amp;L108</f>
        <v>H5A223338</v>
      </c>
      <c r="D108" s="68" t="str" cm="1">
        <f t="array" ref="D108">_xlfn.XLOOKUP(E108,编码规则代码!B:B,编码规则代码!A:A)&amp;_xlfn.XLOOKUP(F108,编码规则代码!F:F,编码规则代码!E:E)&amp;_xlfn.XLOOKUP(G108,编码规则代码!J:J,编码规则代码!I:I)&amp;_xlfn.XLOOKUP(H108,编码规则代码!N:N,编码规则代码!M:M)&amp;L108&amp;_xlfn.XLOOKUP(K108,编码规则代码!V:V,编码规则代码!U:U&amp;_xlfn.XLOOKUP(J108,编码规则代码!R:R,编码规则代码!Q:Q))</f>
        <v>H5A22333870S</v>
      </c>
      <c r="E108" s="45" t="s">
        <v>196</v>
      </c>
      <c r="F108" s="45">
        <v>2025</v>
      </c>
      <c r="G108" s="45" t="s">
        <v>197</v>
      </c>
      <c r="H108" s="45" t="s">
        <v>204</v>
      </c>
      <c r="I108" s="69" t="s">
        <v>205</v>
      </c>
      <c r="J108" s="45" t="s">
        <v>200</v>
      </c>
      <c r="K108" s="45" t="s">
        <v>209</v>
      </c>
      <c r="L108" s="45">
        <v>3338</v>
      </c>
    </row>
    <row r="109" s="45" customFormat="1" ht="26" customHeight="1" spans="1:12">
      <c r="A109" s="66">
        <v>45889</v>
      </c>
      <c r="B109" s="45" t="s">
        <v>227</v>
      </c>
      <c r="C109" s="67" t="str">
        <f>_xlfn.XLOOKUP(E109,编码规则代码!B:B,编码规则代码!A:A)&amp;_xlfn.XLOOKUP(F109,编码规则代码!F:F,编码规则代码!E:E)&amp;_xlfn.XLOOKUP(G109,编码规则代码!J:J,编码规则代码!I:I)&amp;_xlfn.XLOOKUP(H109,编码规则代码!N:N,编码规则代码!M:M)&amp;L109</f>
        <v>H5A123339</v>
      </c>
      <c r="D109" s="68" t="str" cm="1">
        <f t="array" ref="D109">_xlfn.XLOOKUP(E109,编码规则代码!B:B,编码规则代码!A:A)&amp;_xlfn.XLOOKUP(F109,编码规则代码!F:F,编码规则代码!E:E)&amp;_xlfn.XLOOKUP(G109,编码规则代码!J:J,编码规则代码!I:I)&amp;_xlfn.XLOOKUP(H109,编码规则代码!N:N,编码规则代码!M:M)&amp;L109&amp;_xlfn.XLOOKUP(K109,编码规则代码!V:V,编码规则代码!U:U&amp;_xlfn.XLOOKUP(J109,编码规则代码!R:R,编码规则代码!Q:Q))</f>
        <v>H5A12333910S</v>
      </c>
      <c r="E109" s="45" t="s">
        <v>196</v>
      </c>
      <c r="F109" s="45">
        <v>2025</v>
      </c>
      <c r="G109" s="45" t="s">
        <v>197</v>
      </c>
      <c r="H109" s="45" t="s">
        <v>198</v>
      </c>
      <c r="I109" s="69" t="s">
        <v>199</v>
      </c>
      <c r="J109" s="45" t="s">
        <v>200</v>
      </c>
      <c r="K109" s="45" t="s">
        <v>210</v>
      </c>
      <c r="L109" s="45">
        <v>3339</v>
      </c>
    </row>
    <row r="110" s="45" customFormat="1" ht="26" customHeight="1" spans="1:12">
      <c r="A110" s="66">
        <v>45889</v>
      </c>
      <c r="B110" s="45" t="s">
        <v>227</v>
      </c>
      <c r="C110" s="67" t="str">
        <f>_xlfn.XLOOKUP(E110,编码规则代码!B:B,编码规则代码!A:A)&amp;_xlfn.XLOOKUP(F110,编码规则代码!F:F,编码规则代码!E:E)&amp;_xlfn.XLOOKUP(G110,编码规则代码!J:J,编码规则代码!I:I)&amp;_xlfn.XLOOKUP(H110,编码规则代码!N:N,编码规则代码!M:M)&amp;L110</f>
        <v>H5A123339</v>
      </c>
      <c r="D110" s="68" t="str" cm="1">
        <f t="array" ref="D110">_xlfn.XLOOKUP(E110,编码规则代码!B:B,编码规则代码!A:A)&amp;_xlfn.XLOOKUP(F110,编码规则代码!F:F,编码规则代码!E:E)&amp;_xlfn.XLOOKUP(G110,编码规则代码!J:J,编码规则代码!I:I)&amp;_xlfn.XLOOKUP(H110,编码规则代码!N:N,编码规则代码!M:M)&amp;L110&amp;_xlfn.XLOOKUP(K110,编码规则代码!V:V,编码规则代码!U:U&amp;_xlfn.XLOOKUP(J110,编码规则代码!R:R,编码规则代码!Q:Q))</f>
        <v>H5A12333913S</v>
      </c>
      <c r="E110" s="45" t="s">
        <v>196</v>
      </c>
      <c r="F110" s="45">
        <v>2025</v>
      </c>
      <c r="G110" s="45" t="s">
        <v>197</v>
      </c>
      <c r="H110" s="45" t="s">
        <v>198</v>
      </c>
      <c r="I110" s="69" t="s">
        <v>199</v>
      </c>
      <c r="J110" s="45" t="s">
        <v>200</v>
      </c>
      <c r="K110" s="45" t="s">
        <v>230</v>
      </c>
      <c r="L110" s="45">
        <v>3339</v>
      </c>
    </row>
    <row r="111" s="45" customFormat="1" ht="26" customHeight="1" spans="1:12">
      <c r="A111" s="66"/>
      <c r="C111" s="67" t="str">
        <f>_xlfn.XLOOKUP(E111,编码规则代码!B:B,编码规则代码!A:A)&amp;_xlfn.XLOOKUP(F111,编码规则代码!F:F,编码规则代码!E:E)&amp;_xlfn.XLOOKUP(G111,编码规则代码!J:J,编码规则代码!I:I)&amp;_xlfn.XLOOKUP(H111,编码规则代码!N:N,编码规则代码!M:M)&amp;L111</f>
        <v>H5A223340</v>
      </c>
      <c r="D111" s="68" t="str" cm="1">
        <f t="array" ref="D111">_xlfn.XLOOKUP(E111,编码规则代码!B:B,编码规则代码!A:A)&amp;_xlfn.XLOOKUP(F111,编码规则代码!F:F,编码规则代码!E:E)&amp;_xlfn.XLOOKUP(G111,编码规则代码!J:J,编码规则代码!I:I)&amp;_xlfn.XLOOKUP(H111,编码规则代码!N:N,编码规则代码!M:M)&amp;L111&amp;_xlfn.XLOOKUP(K111,编码规则代码!V:V,编码规则代码!U:U&amp;_xlfn.XLOOKUP(J111,编码规则代码!R:R,编码规则代码!Q:Q))</f>
        <v>H5A22334060S</v>
      </c>
      <c r="E111" s="45" t="s">
        <v>196</v>
      </c>
      <c r="F111" s="45">
        <v>2025</v>
      </c>
      <c r="G111" s="45" t="s">
        <v>197</v>
      </c>
      <c r="H111" s="45" t="s">
        <v>204</v>
      </c>
      <c r="I111" s="69" t="s">
        <v>205</v>
      </c>
      <c r="J111" s="45" t="s">
        <v>200</v>
      </c>
      <c r="K111" s="45" t="s">
        <v>201</v>
      </c>
      <c r="L111" s="45">
        <v>3340</v>
      </c>
    </row>
    <row r="112" s="45" customFormat="1" ht="26" customHeight="1" spans="1:12">
      <c r="A112" s="66">
        <v>45876</v>
      </c>
      <c r="B112" s="45" t="s">
        <v>195</v>
      </c>
      <c r="C112" s="67" t="str">
        <f>_xlfn.XLOOKUP(E112,编码规则代码!B:B,编码规则代码!A:A)&amp;_xlfn.XLOOKUP(F112,编码规则代码!F:F,编码规则代码!E:E)&amp;_xlfn.XLOOKUP(G112,编码规则代码!J:J,编码规则代码!I:I)&amp;_xlfn.XLOOKUP(H112,编码规则代码!N:N,编码规则代码!M:M)&amp;L112</f>
        <v>H5A173341</v>
      </c>
      <c r="D112" s="68" t="str" cm="1">
        <f t="array" ref="D112">_xlfn.XLOOKUP(E112,编码规则代码!B:B,编码规则代码!A:A)&amp;_xlfn.XLOOKUP(F112,编码规则代码!F:F,编码规则代码!E:E)&amp;_xlfn.XLOOKUP(G112,编码规则代码!J:J,编码规则代码!I:I)&amp;_xlfn.XLOOKUP(H112,编码规则代码!N:N,编码规则代码!M:M)&amp;L112&amp;_xlfn.XLOOKUP(K112,编码规则代码!V:V,编码规则代码!U:U&amp;_xlfn.XLOOKUP(J112,编码规则代码!R:R,编码规则代码!Q:Q))</f>
        <v>H5A17334110F</v>
      </c>
      <c r="E112" s="45" t="s">
        <v>196</v>
      </c>
      <c r="F112" s="45">
        <v>2025</v>
      </c>
      <c r="G112" s="45" t="s">
        <v>197</v>
      </c>
      <c r="H112" s="45" t="s">
        <v>232</v>
      </c>
      <c r="I112" s="69" t="s">
        <v>233</v>
      </c>
      <c r="J112" s="45" t="s">
        <v>234</v>
      </c>
      <c r="K112" s="45" t="s">
        <v>210</v>
      </c>
      <c r="L112" s="45">
        <v>3341</v>
      </c>
    </row>
    <row r="113" s="45" customFormat="1" ht="26" customHeight="1" spans="1:12">
      <c r="A113" s="66">
        <v>45876</v>
      </c>
      <c r="B113" s="45" t="s">
        <v>195</v>
      </c>
      <c r="C113" s="67" t="str">
        <f>_xlfn.XLOOKUP(E113,编码规则代码!B:B,编码规则代码!A:A)&amp;_xlfn.XLOOKUP(F113,编码规则代码!F:F,编码规则代码!E:E)&amp;_xlfn.XLOOKUP(G113,编码规则代码!J:J,编码规则代码!I:I)&amp;_xlfn.XLOOKUP(H113,编码规则代码!N:N,编码规则代码!M:M)&amp;L113</f>
        <v>H5A173341</v>
      </c>
      <c r="D113" s="68" t="str" cm="1">
        <f t="array" ref="D113">_xlfn.XLOOKUP(E113,编码规则代码!B:B,编码规则代码!A:A)&amp;_xlfn.XLOOKUP(F113,编码规则代码!F:F,编码规则代码!E:E)&amp;_xlfn.XLOOKUP(G113,编码规则代码!J:J,编码规则代码!I:I)&amp;_xlfn.XLOOKUP(H113,编码规则代码!N:N,编码规则代码!M:M)&amp;L113&amp;_xlfn.XLOOKUP(K113,编码规则代码!V:V,编码规则代码!U:U&amp;_xlfn.XLOOKUP(J113,编码规则代码!R:R,编码规则代码!Q:Q))</f>
        <v>H5A17334113F</v>
      </c>
      <c r="E113" s="45" t="s">
        <v>196</v>
      </c>
      <c r="F113" s="45">
        <v>2025</v>
      </c>
      <c r="G113" s="45" t="s">
        <v>197</v>
      </c>
      <c r="H113" s="45" t="s">
        <v>232</v>
      </c>
      <c r="I113" s="69" t="s">
        <v>233</v>
      </c>
      <c r="J113" s="45" t="s">
        <v>234</v>
      </c>
      <c r="K113" s="45" t="s">
        <v>230</v>
      </c>
      <c r="L113" s="45">
        <v>3341</v>
      </c>
    </row>
    <row r="114" s="45" customFormat="1" ht="26" customHeight="1" spans="1:12">
      <c r="A114" s="66">
        <v>45876</v>
      </c>
      <c r="B114" s="45" t="s">
        <v>195</v>
      </c>
      <c r="C114" s="67" t="str">
        <f>_xlfn.XLOOKUP(E114,编码规则代码!B:B,编码规则代码!A:A)&amp;_xlfn.XLOOKUP(F114,编码规则代码!F:F,编码规则代码!E:E)&amp;_xlfn.XLOOKUP(G114,编码规则代码!J:J,编码规则代码!I:I)&amp;_xlfn.XLOOKUP(H114,编码规则代码!N:N,编码规则代码!M:M)&amp;L114</f>
        <v>H5A173341</v>
      </c>
      <c r="D114" s="68" t="str" cm="1">
        <f t="array" ref="D114">_xlfn.XLOOKUP(E114,编码规则代码!B:B,编码规则代码!A:A)&amp;_xlfn.XLOOKUP(F114,编码规则代码!F:F,编码规则代码!E:E)&amp;_xlfn.XLOOKUP(G114,编码规则代码!J:J,编码规则代码!I:I)&amp;_xlfn.XLOOKUP(H114,编码规则代码!N:N,编码规则代码!M:M)&amp;L114&amp;_xlfn.XLOOKUP(K114,编码规则代码!V:V,编码规则代码!U:U&amp;_xlfn.XLOOKUP(J114,编码规则代码!R:R,编码规则代码!Q:Q))</f>
        <v>H5A17334160F</v>
      </c>
      <c r="E114" s="45" t="s">
        <v>196</v>
      </c>
      <c r="F114" s="45">
        <v>2025</v>
      </c>
      <c r="G114" s="45" t="s">
        <v>197</v>
      </c>
      <c r="H114" s="45" t="s">
        <v>232</v>
      </c>
      <c r="I114" s="69" t="s">
        <v>233</v>
      </c>
      <c r="J114" s="45" t="s">
        <v>234</v>
      </c>
      <c r="K114" s="45" t="s">
        <v>201</v>
      </c>
      <c r="L114" s="45">
        <v>3341</v>
      </c>
    </row>
    <row r="115" s="45" customFormat="1" ht="26" customHeight="1" spans="1:12">
      <c r="A115" s="66">
        <v>45876</v>
      </c>
      <c r="B115" s="45" t="s">
        <v>195</v>
      </c>
      <c r="C115" s="67" t="str">
        <f>_xlfn.XLOOKUP(E115,编码规则代码!B:B,编码规则代码!A:A)&amp;_xlfn.XLOOKUP(F115,编码规则代码!F:F,编码规则代码!E:E)&amp;_xlfn.XLOOKUP(G115,编码规则代码!J:J,编码规则代码!I:I)&amp;_xlfn.XLOOKUP(H115,编码规则代码!N:N,编码规则代码!M:M)&amp;L115</f>
        <v>H5A173341</v>
      </c>
      <c r="D115" s="68" t="str" cm="1">
        <f t="array" ref="D115">_xlfn.XLOOKUP(E115,编码规则代码!B:B,编码规则代码!A:A)&amp;_xlfn.XLOOKUP(F115,编码规则代码!F:F,编码规则代码!E:E)&amp;_xlfn.XLOOKUP(G115,编码规则代码!J:J,编码规则代码!I:I)&amp;_xlfn.XLOOKUP(H115,编码规则代码!N:N,编码规则代码!M:M)&amp;L115&amp;_xlfn.XLOOKUP(K115,编码规则代码!V:V,编码规则代码!U:U&amp;_xlfn.XLOOKUP(J115,编码规则代码!R:R,编码规则代码!Q:Q))</f>
        <v>H5A17334132F</v>
      </c>
      <c r="E115" s="45" t="s">
        <v>196</v>
      </c>
      <c r="F115" s="45">
        <v>2025</v>
      </c>
      <c r="G115" s="45" t="s">
        <v>197</v>
      </c>
      <c r="H115" s="45" t="s">
        <v>232</v>
      </c>
      <c r="I115" s="69" t="s">
        <v>233</v>
      </c>
      <c r="J115" s="45" t="s">
        <v>234</v>
      </c>
      <c r="K115" s="45" t="s">
        <v>235</v>
      </c>
      <c r="L115" s="45">
        <v>3341</v>
      </c>
    </row>
    <row r="116" s="45" customFormat="1" ht="26" customHeight="1" spans="1:12">
      <c r="A116" s="66">
        <v>45876</v>
      </c>
      <c r="B116" s="45" t="s">
        <v>195</v>
      </c>
      <c r="C116" s="67" t="str">
        <f>_xlfn.XLOOKUP(E116,编码规则代码!B:B,编码规则代码!A:A)&amp;_xlfn.XLOOKUP(F116,编码规则代码!F:F,编码规则代码!E:E)&amp;_xlfn.XLOOKUP(G116,编码规则代码!J:J,编码规则代码!I:I)&amp;_xlfn.XLOOKUP(H116,编码规则代码!N:N,编码规则代码!M:M)&amp;L116</f>
        <v>H5A173342</v>
      </c>
      <c r="D116" s="68" t="str" cm="1">
        <f t="array" ref="D116">_xlfn.XLOOKUP(E116,编码规则代码!B:B,编码规则代码!A:A)&amp;_xlfn.XLOOKUP(F116,编码规则代码!F:F,编码规则代码!E:E)&amp;_xlfn.XLOOKUP(G116,编码规则代码!J:J,编码规则代码!I:I)&amp;_xlfn.XLOOKUP(H116,编码规则代码!N:N,编码规则代码!M:M)&amp;L116&amp;_xlfn.XLOOKUP(K116,编码规则代码!V:V,编码规则代码!U:U&amp;_xlfn.XLOOKUP(J116,编码规则代码!R:R,编码规则代码!Q:Q))</f>
        <v>H5A17334210F</v>
      </c>
      <c r="E116" s="45" t="s">
        <v>196</v>
      </c>
      <c r="F116" s="45">
        <v>2025</v>
      </c>
      <c r="G116" s="45" t="s">
        <v>197</v>
      </c>
      <c r="H116" s="45" t="s">
        <v>232</v>
      </c>
      <c r="I116" s="69" t="s">
        <v>233</v>
      </c>
      <c r="J116" s="45" t="s">
        <v>234</v>
      </c>
      <c r="K116" s="45" t="s">
        <v>210</v>
      </c>
      <c r="L116" s="45">
        <v>3342</v>
      </c>
    </row>
    <row r="117" s="45" customFormat="1" ht="26" customHeight="1" spans="1:12">
      <c r="A117" s="66">
        <v>45876</v>
      </c>
      <c r="B117" s="45" t="s">
        <v>195</v>
      </c>
      <c r="C117" s="67" t="str">
        <f>_xlfn.XLOOKUP(E117,编码规则代码!B:B,编码规则代码!A:A)&amp;_xlfn.XLOOKUP(F117,编码规则代码!F:F,编码规则代码!E:E)&amp;_xlfn.XLOOKUP(G117,编码规则代码!J:J,编码规则代码!I:I)&amp;_xlfn.XLOOKUP(H117,编码规则代码!N:N,编码规则代码!M:M)&amp;L117</f>
        <v>H5A173342</v>
      </c>
      <c r="D117" s="68" t="str" cm="1">
        <f t="array" ref="D117">_xlfn.XLOOKUP(E117,编码规则代码!B:B,编码规则代码!A:A)&amp;_xlfn.XLOOKUP(F117,编码规则代码!F:F,编码规则代码!E:E)&amp;_xlfn.XLOOKUP(G117,编码规则代码!J:J,编码规则代码!I:I)&amp;_xlfn.XLOOKUP(H117,编码规则代码!N:N,编码规则代码!M:M)&amp;L117&amp;_xlfn.XLOOKUP(K117,编码规则代码!V:V,编码规则代码!U:U&amp;_xlfn.XLOOKUP(J117,编码规则代码!R:R,编码规则代码!Q:Q))</f>
        <v>H5A17334270F</v>
      </c>
      <c r="E117" s="45" t="s">
        <v>196</v>
      </c>
      <c r="F117" s="45">
        <v>2025</v>
      </c>
      <c r="G117" s="45" t="s">
        <v>197</v>
      </c>
      <c r="H117" s="45" t="s">
        <v>232</v>
      </c>
      <c r="I117" s="69" t="s">
        <v>233</v>
      </c>
      <c r="J117" s="45" t="s">
        <v>234</v>
      </c>
      <c r="K117" s="45" t="s">
        <v>209</v>
      </c>
      <c r="L117" s="45">
        <v>3342</v>
      </c>
    </row>
    <row r="118" s="45" customFormat="1" ht="26" customHeight="1" spans="1:12">
      <c r="A118" s="66">
        <v>45876</v>
      </c>
      <c r="B118" s="45" t="s">
        <v>195</v>
      </c>
      <c r="C118" s="67" t="str">
        <f>_xlfn.XLOOKUP(E118,编码规则代码!B:B,编码规则代码!A:A)&amp;_xlfn.XLOOKUP(F118,编码规则代码!F:F,编码规则代码!E:E)&amp;_xlfn.XLOOKUP(G118,编码规则代码!J:J,编码规则代码!I:I)&amp;_xlfn.XLOOKUP(H118,编码规则代码!N:N,编码规则代码!M:M)&amp;L118</f>
        <v>H5A173343</v>
      </c>
      <c r="D118" s="68" t="str" cm="1">
        <f t="array" ref="D118">_xlfn.XLOOKUP(E118,编码规则代码!B:B,编码规则代码!A:A)&amp;_xlfn.XLOOKUP(F118,编码规则代码!F:F,编码规则代码!E:E)&amp;_xlfn.XLOOKUP(G118,编码规则代码!J:J,编码规则代码!I:I)&amp;_xlfn.XLOOKUP(H118,编码规则代码!N:N,编码规则代码!M:M)&amp;L118&amp;_xlfn.XLOOKUP(K118,编码规则代码!V:V,编码规则代码!U:U&amp;_xlfn.XLOOKUP(J118,编码规则代码!R:R,编码规则代码!Q:Q))</f>
        <v>H5A17334310F</v>
      </c>
      <c r="E118" s="45" t="s">
        <v>196</v>
      </c>
      <c r="F118" s="45">
        <v>2025</v>
      </c>
      <c r="G118" s="45" t="s">
        <v>197</v>
      </c>
      <c r="H118" s="45" t="s">
        <v>232</v>
      </c>
      <c r="I118" s="69" t="s">
        <v>233</v>
      </c>
      <c r="J118" s="45" t="s">
        <v>234</v>
      </c>
      <c r="K118" s="45" t="s">
        <v>210</v>
      </c>
      <c r="L118" s="45">
        <v>3343</v>
      </c>
    </row>
    <row r="119" s="45" customFormat="1" ht="26" customHeight="1" spans="1:12">
      <c r="A119" s="66">
        <v>45876</v>
      </c>
      <c r="B119" s="45" t="s">
        <v>195</v>
      </c>
      <c r="C119" s="67" t="str">
        <f>_xlfn.XLOOKUP(E119,编码规则代码!B:B,编码规则代码!A:A)&amp;_xlfn.XLOOKUP(F119,编码规则代码!F:F,编码规则代码!E:E)&amp;_xlfn.XLOOKUP(G119,编码规则代码!J:J,编码规则代码!I:I)&amp;_xlfn.XLOOKUP(H119,编码规则代码!N:N,编码规则代码!M:M)&amp;L119</f>
        <v>H5A173343</v>
      </c>
      <c r="D119" s="68" t="str" cm="1">
        <f t="array" ref="D119">_xlfn.XLOOKUP(E119,编码规则代码!B:B,编码规则代码!A:A)&amp;_xlfn.XLOOKUP(F119,编码规则代码!F:F,编码规则代码!E:E)&amp;_xlfn.XLOOKUP(G119,编码规则代码!J:J,编码规则代码!I:I)&amp;_xlfn.XLOOKUP(H119,编码规则代码!N:N,编码规则代码!M:M)&amp;L119&amp;_xlfn.XLOOKUP(K119,编码规则代码!V:V,编码规则代码!U:U&amp;_xlfn.XLOOKUP(J119,编码规则代码!R:R,编码规则代码!Q:Q))</f>
        <v>H5A17334370F</v>
      </c>
      <c r="E119" s="45" t="s">
        <v>196</v>
      </c>
      <c r="F119" s="45">
        <v>2025</v>
      </c>
      <c r="G119" s="45" t="s">
        <v>197</v>
      </c>
      <c r="H119" s="45" t="s">
        <v>232</v>
      </c>
      <c r="I119" s="69" t="s">
        <v>233</v>
      </c>
      <c r="J119" s="45" t="s">
        <v>234</v>
      </c>
      <c r="K119" s="45" t="s">
        <v>209</v>
      </c>
      <c r="L119" s="45">
        <v>3343</v>
      </c>
    </row>
    <row r="120" s="45" customFormat="1" ht="26" customHeight="1" spans="1:12">
      <c r="A120" s="66">
        <v>45876</v>
      </c>
      <c r="B120" s="45" t="s">
        <v>195</v>
      </c>
      <c r="C120" s="67" t="str">
        <f>_xlfn.XLOOKUP(E120,编码规则代码!B:B,编码规则代码!A:A)&amp;_xlfn.XLOOKUP(F120,编码规则代码!F:F,编码规则代码!E:E)&amp;_xlfn.XLOOKUP(G120,编码规则代码!J:J,编码规则代码!I:I)&amp;_xlfn.XLOOKUP(H120,编码规则代码!N:N,编码规则代码!M:M)&amp;L120</f>
        <v>H5A173343</v>
      </c>
      <c r="D120" s="68" t="str" cm="1">
        <f t="array" ref="D120">_xlfn.XLOOKUP(E120,编码规则代码!B:B,编码规则代码!A:A)&amp;_xlfn.XLOOKUP(F120,编码规则代码!F:F,编码规则代码!E:E)&amp;_xlfn.XLOOKUP(G120,编码规则代码!J:J,编码规则代码!I:I)&amp;_xlfn.XLOOKUP(H120,编码规则代码!N:N,编码规则代码!M:M)&amp;L120&amp;_xlfn.XLOOKUP(K120,编码规则代码!V:V,编码规则代码!U:U&amp;_xlfn.XLOOKUP(J120,编码规则代码!R:R,编码规则代码!Q:Q))</f>
        <v>H5A17334313F</v>
      </c>
      <c r="E120" s="45" t="s">
        <v>196</v>
      </c>
      <c r="F120" s="45">
        <v>2025</v>
      </c>
      <c r="G120" s="45" t="s">
        <v>197</v>
      </c>
      <c r="H120" s="45" t="s">
        <v>232</v>
      </c>
      <c r="I120" s="69" t="s">
        <v>233</v>
      </c>
      <c r="J120" s="45" t="s">
        <v>234</v>
      </c>
      <c r="K120" s="45" t="s">
        <v>230</v>
      </c>
      <c r="L120" s="45">
        <v>3343</v>
      </c>
    </row>
    <row r="121" s="45" customFormat="1" ht="26" customHeight="1" spans="1:12">
      <c r="A121" s="66">
        <v>45876</v>
      </c>
      <c r="B121" s="45" t="s">
        <v>195</v>
      </c>
      <c r="C121" s="67" t="str">
        <f>_xlfn.XLOOKUP(E121,编码规则代码!B:B,编码规则代码!A:A)&amp;_xlfn.XLOOKUP(F121,编码规则代码!F:F,编码规则代码!E:E)&amp;_xlfn.XLOOKUP(G121,编码规则代码!J:J,编码规则代码!I:I)&amp;_xlfn.XLOOKUP(H121,编码规则代码!N:N,编码规则代码!M:M)&amp;L121</f>
        <v>H5A143344</v>
      </c>
      <c r="D121" s="68" t="str" cm="1">
        <f t="array" ref="D121">_xlfn.XLOOKUP(E121,编码规则代码!B:B,编码规则代码!A:A)&amp;_xlfn.XLOOKUP(F121,编码规则代码!F:F,编码规则代码!E:E)&amp;_xlfn.XLOOKUP(G121,编码规则代码!J:J,编码规则代码!I:I)&amp;_xlfn.XLOOKUP(H121,编码规则代码!N:N,编码规则代码!M:M)&amp;L121&amp;_xlfn.XLOOKUP(K121,编码规则代码!V:V,编码规则代码!U:U&amp;_xlfn.XLOOKUP(J121,编码规则代码!R:R,编码规则代码!Q:Q))</f>
        <v>H5A14334410F</v>
      </c>
      <c r="E121" s="45" t="s">
        <v>196</v>
      </c>
      <c r="F121" s="45">
        <v>2025</v>
      </c>
      <c r="G121" s="45" t="s">
        <v>197</v>
      </c>
      <c r="H121" s="45" t="s">
        <v>219</v>
      </c>
      <c r="I121" s="69" t="s">
        <v>220</v>
      </c>
      <c r="J121" s="45" t="s">
        <v>234</v>
      </c>
      <c r="K121" s="45" t="s">
        <v>210</v>
      </c>
      <c r="L121" s="45">
        <v>3344</v>
      </c>
    </row>
    <row r="122" s="45" customFormat="1" ht="26" customHeight="1" spans="1:12">
      <c r="A122" s="66">
        <v>45876</v>
      </c>
      <c r="B122" s="45" t="s">
        <v>195</v>
      </c>
      <c r="C122" s="67" t="str">
        <f>_xlfn.XLOOKUP(E122,编码规则代码!B:B,编码规则代码!A:A)&amp;_xlfn.XLOOKUP(F122,编码规则代码!F:F,编码规则代码!E:E)&amp;_xlfn.XLOOKUP(G122,编码规则代码!J:J,编码规则代码!I:I)&amp;_xlfn.XLOOKUP(H122,编码规则代码!N:N,编码规则代码!M:M)&amp;L122</f>
        <v>H5A143344</v>
      </c>
      <c r="D122" s="68" t="str" cm="1">
        <f t="array" ref="D122">_xlfn.XLOOKUP(E122,编码规则代码!B:B,编码规则代码!A:A)&amp;_xlfn.XLOOKUP(F122,编码规则代码!F:F,编码规则代码!E:E)&amp;_xlfn.XLOOKUP(G122,编码规则代码!J:J,编码规则代码!I:I)&amp;_xlfn.XLOOKUP(H122,编码规则代码!N:N,编码规则代码!M:M)&amp;L122&amp;_xlfn.XLOOKUP(K122,编码规则代码!V:V,编码规则代码!U:U&amp;_xlfn.XLOOKUP(J122,编码规则代码!R:R,编码规则代码!Q:Q))</f>
        <v>H5A14334470F</v>
      </c>
      <c r="E122" s="45" t="s">
        <v>196</v>
      </c>
      <c r="F122" s="45">
        <v>2025</v>
      </c>
      <c r="G122" s="45" t="s">
        <v>197</v>
      </c>
      <c r="H122" s="45" t="s">
        <v>219</v>
      </c>
      <c r="I122" s="69" t="s">
        <v>220</v>
      </c>
      <c r="J122" s="45" t="s">
        <v>234</v>
      </c>
      <c r="K122" s="45" t="s">
        <v>209</v>
      </c>
      <c r="L122" s="45">
        <v>3344</v>
      </c>
    </row>
    <row r="123" s="45" customFormat="1" ht="26" customHeight="1" spans="1:12">
      <c r="A123" s="66">
        <v>45876</v>
      </c>
      <c r="B123" s="45" t="s">
        <v>195</v>
      </c>
      <c r="C123" s="67" t="str">
        <f>_xlfn.XLOOKUP(E123,编码规则代码!B:B,编码规则代码!A:A)&amp;_xlfn.XLOOKUP(F123,编码规则代码!F:F,编码规则代码!E:E)&amp;_xlfn.XLOOKUP(G123,编码规则代码!J:J,编码规则代码!I:I)&amp;_xlfn.XLOOKUP(H123,编码规则代码!N:N,编码规则代码!M:M)&amp;L123</f>
        <v>H5A143344</v>
      </c>
      <c r="D123" s="68" t="str" cm="1">
        <f t="array" ref="D123">_xlfn.XLOOKUP(E123,编码规则代码!B:B,编码规则代码!A:A)&amp;_xlfn.XLOOKUP(F123,编码规则代码!F:F,编码规则代码!E:E)&amp;_xlfn.XLOOKUP(G123,编码规则代码!J:J,编码规则代码!I:I)&amp;_xlfn.XLOOKUP(H123,编码规则代码!N:N,编码规则代码!M:M)&amp;L123&amp;_xlfn.XLOOKUP(K123,编码规则代码!V:V,编码规则代码!U:U&amp;_xlfn.XLOOKUP(J123,编码规则代码!R:R,编码规则代码!Q:Q))</f>
        <v>H5A14334413F</v>
      </c>
      <c r="E123" s="45" t="s">
        <v>196</v>
      </c>
      <c r="F123" s="45">
        <v>2025</v>
      </c>
      <c r="G123" s="45" t="s">
        <v>197</v>
      </c>
      <c r="H123" s="45" t="s">
        <v>219</v>
      </c>
      <c r="I123" s="69" t="s">
        <v>220</v>
      </c>
      <c r="J123" s="45" t="s">
        <v>234</v>
      </c>
      <c r="K123" s="45" t="s">
        <v>230</v>
      </c>
      <c r="L123" s="45">
        <v>3344</v>
      </c>
    </row>
    <row r="124" s="45" customFormat="1" ht="26" customHeight="1" spans="1:12">
      <c r="A124" s="66">
        <v>45876</v>
      </c>
      <c r="B124" s="45" t="s">
        <v>195</v>
      </c>
      <c r="C124" s="67" t="str">
        <f>_xlfn.XLOOKUP(E124,编码规则代码!B:B,编码规则代码!A:A)&amp;_xlfn.XLOOKUP(F124,编码规则代码!F:F,编码规则代码!E:E)&amp;_xlfn.XLOOKUP(G124,编码规则代码!J:J,编码规则代码!I:I)&amp;_xlfn.XLOOKUP(H124,编码规则代码!N:N,编码规则代码!M:M)&amp;L124</f>
        <v>H5A173345</v>
      </c>
      <c r="D124" s="68" t="str" cm="1">
        <f t="array" ref="D124">_xlfn.XLOOKUP(E124,编码规则代码!B:B,编码规则代码!A:A)&amp;_xlfn.XLOOKUP(F124,编码规则代码!F:F,编码规则代码!E:E)&amp;_xlfn.XLOOKUP(G124,编码规则代码!J:J,编码规则代码!I:I)&amp;_xlfn.XLOOKUP(H124,编码规则代码!N:N,编码规则代码!M:M)&amp;L124&amp;_xlfn.XLOOKUP(K124,编码规则代码!V:V,编码规则代码!U:U&amp;_xlfn.XLOOKUP(J124,编码规则代码!R:R,编码规则代码!Q:Q))</f>
        <v>H5A17334530F</v>
      </c>
      <c r="E124" s="45" t="s">
        <v>196</v>
      </c>
      <c r="F124" s="45">
        <v>2025</v>
      </c>
      <c r="G124" s="45" t="s">
        <v>197</v>
      </c>
      <c r="H124" s="45" t="s">
        <v>232</v>
      </c>
      <c r="I124" s="69" t="s">
        <v>233</v>
      </c>
      <c r="J124" s="45" t="s">
        <v>234</v>
      </c>
      <c r="K124" s="45" t="s">
        <v>214</v>
      </c>
      <c r="L124" s="45">
        <v>3345</v>
      </c>
    </row>
    <row r="125" s="45" customFormat="1" ht="26" customHeight="1" spans="1:12">
      <c r="A125" s="66">
        <v>45876</v>
      </c>
      <c r="B125" s="45" t="s">
        <v>195</v>
      </c>
      <c r="C125" s="67" t="str">
        <f>_xlfn.XLOOKUP(E125,编码规则代码!B:B,编码规则代码!A:A)&amp;_xlfn.XLOOKUP(F125,编码规则代码!F:F,编码规则代码!E:E)&amp;_xlfn.XLOOKUP(G125,编码规则代码!J:J,编码规则代码!I:I)&amp;_xlfn.XLOOKUP(H125,编码规则代码!N:N,编码规则代码!M:M)&amp;L125</f>
        <v>H5A173345</v>
      </c>
      <c r="D125" s="68" t="str" cm="1">
        <f t="array" ref="D125">_xlfn.XLOOKUP(E125,编码规则代码!B:B,编码规则代码!A:A)&amp;_xlfn.XLOOKUP(F125,编码规则代码!F:F,编码规则代码!E:E)&amp;_xlfn.XLOOKUP(G125,编码规则代码!J:J,编码规则代码!I:I)&amp;_xlfn.XLOOKUP(H125,编码规则代码!N:N,编码规则代码!M:M)&amp;L125&amp;_xlfn.XLOOKUP(K125,编码规则代码!V:V,编码规则代码!U:U&amp;_xlfn.XLOOKUP(J125,编码规则代码!R:R,编码规则代码!Q:Q))</f>
        <v>H5A17334553F</v>
      </c>
      <c r="E125" s="45" t="s">
        <v>196</v>
      </c>
      <c r="F125" s="45">
        <v>2025</v>
      </c>
      <c r="G125" s="45" t="s">
        <v>197</v>
      </c>
      <c r="H125" s="45" t="s">
        <v>232</v>
      </c>
      <c r="I125" s="69" t="s">
        <v>233</v>
      </c>
      <c r="J125" s="45" t="s">
        <v>234</v>
      </c>
      <c r="K125" s="45" t="s">
        <v>226</v>
      </c>
      <c r="L125" s="45">
        <v>3345</v>
      </c>
    </row>
    <row r="126" s="45" customFormat="1" ht="26" customHeight="1" spans="1:12">
      <c r="A126" s="66">
        <v>45876</v>
      </c>
      <c r="B126" s="45" t="s">
        <v>195</v>
      </c>
      <c r="C126" s="67" t="str">
        <f>_xlfn.XLOOKUP(E126,编码规则代码!B:B,编码规则代码!A:A)&amp;_xlfn.XLOOKUP(F126,编码规则代码!F:F,编码规则代码!E:E)&amp;_xlfn.XLOOKUP(G126,编码规则代码!J:J,编码规则代码!I:I)&amp;_xlfn.XLOOKUP(H126,编码规则代码!N:N,编码规则代码!M:M)&amp;L126</f>
        <v>H5A173345</v>
      </c>
      <c r="D126" s="68" t="str" cm="1">
        <f t="array" ref="D126">_xlfn.XLOOKUP(E126,编码规则代码!B:B,编码规则代码!A:A)&amp;_xlfn.XLOOKUP(F126,编码规则代码!F:F,编码规则代码!E:E)&amp;_xlfn.XLOOKUP(G126,编码规则代码!J:J,编码规则代码!I:I)&amp;_xlfn.XLOOKUP(H126,编码规则代码!N:N,编码规则代码!M:M)&amp;L126&amp;_xlfn.XLOOKUP(K126,编码规则代码!V:V,编码规则代码!U:U&amp;_xlfn.XLOOKUP(J126,编码规则代码!R:R,编码规则代码!Q:Q))</f>
        <v>H5A17334510F</v>
      </c>
      <c r="E126" s="45" t="s">
        <v>196</v>
      </c>
      <c r="F126" s="45">
        <v>2025</v>
      </c>
      <c r="G126" s="45" t="s">
        <v>197</v>
      </c>
      <c r="H126" s="45" t="s">
        <v>232</v>
      </c>
      <c r="I126" s="69" t="s">
        <v>233</v>
      </c>
      <c r="J126" s="45" t="s">
        <v>234</v>
      </c>
      <c r="K126" s="45" t="s">
        <v>210</v>
      </c>
      <c r="L126" s="45">
        <v>3345</v>
      </c>
    </row>
    <row r="127" s="45" customFormat="1" ht="26" customHeight="1" spans="1:12">
      <c r="A127" s="66">
        <v>45876</v>
      </c>
      <c r="B127" s="45" t="s">
        <v>195</v>
      </c>
      <c r="C127" s="67" t="str">
        <f>_xlfn.XLOOKUP(E127,编码规则代码!B:B,编码规则代码!A:A)&amp;_xlfn.XLOOKUP(F127,编码规则代码!F:F,编码规则代码!E:E)&amp;_xlfn.XLOOKUP(G127,编码规则代码!J:J,编码规则代码!I:I)&amp;_xlfn.XLOOKUP(H127,编码规则代码!N:N,编码规则代码!M:M)&amp;L127</f>
        <v>H5A173345</v>
      </c>
      <c r="D127" s="68" t="str" cm="1">
        <f t="array" ref="D127">_xlfn.XLOOKUP(E127,编码规则代码!B:B,编码规则代码!A:A)&amp;_xlfn.XLOOKUP(F127,编码规则代码!F:F,编码规则代码!E:E)&amp;_xlfn.XLOOKUP(G127,编码规则代码!J:J,编码规则代码!I:I)&amp;_xlfn.XLOOKUP(H127,编码规则代码!N:N,编码规则代码!M:M)&amp;L127&amp;_xlfn.XLOOKUP(K127,编码规则代码!V:V,编码规则代码!U:U&amp;_xlfn.XLOOKUP(J127,编码规则代码!R:R,编码规则代码!Q:Q))</f>
        <v>H5A17334513F</v>
      </c>
      <c r="E127" s="45" t="s">
        <v>196</v>
      </c>
      <c r="F127" s="45">
        <v>2025</v>
      </c>
      <c r="G127" s="45" t="s">
        <v>197</v>
      </c>
      <c r="H127" s="45" t="s">
        <v>232</v>
      </c>
      <c r="I127" s="69" t="s">
        <v>233</v>
      </c>
      <c r="J127" s="45" t="s">
        <v>234</v>
      </c>
      <c r="K127" s="45" t="s">
        <v>230</v>
      </c>
      <c r="L127" s="45">
        <v>3345</v>
      </c>
    </row>
    <row r="128" s="45" customFormat="1" ht="26" customHeight="1" spans="1:12">
      <c r="A128" s="66">
        <v>45876</v>
      </c>
      <c r="B128" s="45" t="s">
        <v>195</v>
      </c>
      <c r="C128" s="67" t="str">
        <f>_xlfn.XLOOKUP(E128,编码规则代码!B:B,编码规则代码!A:A)&amp;_xlfn.XLOOKUP(F128,编码规则代码!F:F,编码规则代码!E:E)&amp;_xlfn.XLOOKUP(G128,编码规则代码!J:J,编码规则代码!I:I)&amp;_xlfn.XLOOKUP(H128,编码规则代码!N:N,编码规则代码!M:M)&amp;L128</f>
        <v>H5A433346</v>
      </c>
      <c r="D128" s="68" t="str" cm="1">
        <f t="array" ref="D128">_xlfn.XLOOKUP(E128,编码规则代码!B:B,编码规则代码!A:A)&amp;_xlfn.XLOOKUP(F128,编码规则代码!F:F,编码规则代码!E:E)&amp;_xlfn.XLOOKUP(G128,编码规则代码!J:J,编码规则代码!I:I)&amp;_xlfn.XLOOKUP(H128,编码规则代码!N:N,编码规则代码!M:M)&amp;L128&amp;_xlfn.XLOOKUP(K128,编码规则代码!V:V,编码规则代码!U:U&amp;_xlfn.XLOOKUP(J128,编码规则代码!R:R,编码规则代码!Q:Q))</f>
        <v>H5A43334660S</v>
      </c>
      <c r="E128" s="45" t="s">
        <v>196</v>
      </c>
      <c r="F128" s="45">
        <v>2025</v>
      </c>
      <c r="G128" s="45" t="s">
        <v>197</v>
      </c>
      <c r="H128" s="45" t="s">
        <v>221</v>
      </c>
      <c r="I128" s="69" t="s">
        <v>222</v>
      </c>
      <c r="J128" s="45" t="s">
        <v>200</v>
      </c>
      <c r="K128" s="45" t="s">
        <v>201</v>
      </c>
      <c r="L128" s="45">
        <v>3346</v>
      </c>
    </row>
    <row r="129" s="45" customFormat="1" ht="26" customHeight="1" spans="1:12">
      <c r="A129" s="66">
        <v>45876</v>
      </c>
      <c r="B129" s="45" t="s">
        <v>195</v>
      </c>
      <c r="C129" s="67" t="str">
        <f>_xlfn.XLOOKUP(E129,编码规则代码!B:B,编码规则代码!A:A)&amp;_xlfn.XLOOKUP(F129,编码规则代码!F:F,编码规则代码!E:E)&amp;_xlfn.XLOOKUP(G129,编码规则代码!J:J,编码规则代码!I:I)&amp;_xlfn.XLOOKUP(H129,编码规则代码!N:N,编码规则代码!M:M)&amp;L129</f>
        <v>H5A223347</v>
      </c>
      <c r="D129" s="68" t="str" cm="1">
        <f t="array" ref="D129">_xlfn.XLOOKUP(E129,编码规则代码!B:B,编码规则代码!A:A)&amp;_xlfn.XLOOKUP(F129,编码规则代码!F:F,编码规则代码!E:E)&amp;_xlfn.XLOOKUP(G129,编码规则代码!J:J,编码规则代码!I:I)&amp;_xlfn.XLOOKUP(H129,编码规则代码!N:N,编码规则代码!M:M)&amp;L129&amp;_xlfn.XLOOKUP(K129,编码规则代码!V:V,编码规则代码!U:U&amp;_xlfn.XLOOKUP(J129,编码规则代码!R:R,编码规则代码!Q:Q))</f>
        <v>H5A22334760S</v>
      </c>
      <c r="E129" s="45" t="s">
        <v>196</v>
      </c>
      <c r="F129" s="45">
        <v>2025</v>
      </c>
      <c r="G129" s="45" t="s">
        <v>197</v>
      </c>
      <c r="H129" s="45" t="s">
        <v>204</v>
      </c>
      <c r="I129" s="69" t="s">
        <v>205</v>
      </c>
      <c r="J129" s="45" t="s">
        <v>200</v>
      </c>
      <c r="K129" s="45" t="s">
        <v>201</v>
      </c>
      <c r="L129" s="45">
        <v>3347</v>
      </c>
    </row>
    <row r="130" s="45" customFormat="1" ht="26" customHeight="1" spans="1:12">
      <c r="A130" s="66">
        <v>45876</v>
      </c>
      <c r="B130" s="45" t="s">
        <v>195</v>
      </c>
      <c r="C130" s="67" t="str">
        <f>_xlfn.XLOOKUP(E130,编码规则代码!B:B,编码规则代码!A:A)&amp;_xlfn.XLOOKUP(F130,编码规则代码!F:F,编码规则代码!E:E)&amp;_xlfn.XLOOKUP(G130,编码规则代码!J:J,编码规则代码!I:I)&amp;_xlfn.XLOOKUP(H130,编码规则代码!N:N,编码规则代码!M:M)&amp;L130</f>
        <v>H5A213348</v>
      </c>
      <c r="D130" s="68" t="str" cm="1">
        <f t="array" ref="D130">_xlfn.XLOOKUP(E130,编码规则代码!B:B,编码规则代码!A:A)&amp;_xlfn.XLOOKUP(F130,编码规则代码!F:F,编码规则代码!E:E)&amp;_xlfn.XLOOKUP(G130,编码规则代码!J:J,编码规则代码!I:I)&amp;_xlfn.XLOOKUP(H130,编码规则代码!N:N,编码规则代码!M:M)&amp;L130&amp;_xlfn.XLOOKUP(K130,编码规则代码!V:V,编码规则代码!U:U&amp;_xlfn.XLOOKUP(J130,编码规则代码!R:R,编码规则代码!Q:Q))</f>
        <v>H5A21334860S</v>
      </c>
      <c r="E130" s="45" t="s">
        <v>196</v>
      </c>
      <c r="F130" s="45">
        <v>2025</v>
      </c>
      <c r="G130" s="45" t="s">
        <v>197</v>
      </c>
      <c r="H130" s="45" t="s">
        <v>211</v>
      </c>
      <c r="I130" s="69" t="s">
        <v>211</v>
      </c>
      <c r="J130" s="45" t="s">
        <v>200</v>
      </c>
      <c r="K130" s="45" t="s">
        <v>201</v>
      </c>
      <c r="L130" s="45">
        <v>3348</v>
      </c>
    </row>
    <row r="131" s="45" customFormat="1" ht="26" customHeight="1" spans="1:12">
      <c r="A131" s="66">
        <v>45903</v>
      </c>
      <c r="B131" s="45" t="s">
        <v>236</v>
      </c>
      <c r="C131" s="67" t="str">
        <f>_xlfn.XLOOKUP(E131,编码规则代码!B:B,编码规则代码!A:A)&amp;_xlfn.XLOOKUP(F131,编码规则代码!F:F,编码规则代码!E:E)&amp;_xlfn.XLOOKUP(G131,编码规则代码!J:J,编码规则代码!I:I)&amp;_xlfn.XLOOKUP(H131,编码规则代码!N:N,编码规则代码!M:M)&amp;L131</f>
        <v>H5A223349</v>
      </c>
      <c r="D131" s="68" t="str" cm="1">
        <f t="array" ref="D131">_xlfn.XLOOKUP(E131,编码规则代码!B:B,编码规则代码!A:A)&amp;_xlfn.XLOOKUP(F131,编码规则代码!F:F,编码规则代码!E:E)&amp;_xlfn.XLOOKUP(G131,编码规则代码!J:J,编码规则代码!I:I)&amp;_xlfn.XLOOKUP(H131,编码规则代码!N:N,编码规则代码!M:M)&amp;L131&amp;_xlfn.XLOOKUP(K131,编码规则代码!V:V,编码规则代码!U:U&amp;_xlfn.XLOOKUP(J131,编码规则代码!R:R,编码规则代码!Q:Q))</f>
        <v>H5A22334930S</v>
      </c>
      <c r="E131" s="45" t="s">
        <v>196</v>
      </c>
      <c r="F131" s="45">
        <v>2025</v>
      </c>
      <c r="G131" s="45" t="s">
        <v>197</v>
      </c>
      <c r="H131" s="45" t="s">
        <v>204</v>
      </c>
      <c r="I131" s="69" t="s">
        <v>205</v>
      </c>
      <c r="J131" s="45" t="s">
        <v>200</v>
      </c>
      <c r="K131" s="45" t="s">
        <v>214</v>
      </c>
      <c r="L131" s="45">
        <v>3349</v>
      </c>
    </row>
    <row r="132" s="45" customFormat="1" ht="26" customHeight="1" spans="1:12">
      <c r="A132" s="66">
        <v>45889</v>
      </c>
      <c r="B132" s="45" t="s">
        <v>227</v>
      </c>
      <c r="C132" s="67" t="str">
        <f>_xlfn.XLOOKUP(E132,编码规则代码!B:B,编码规则代码!A:A)&amp;_xlfn.XLOOKUP(F132,编码规则代码!F:F,编码规则代码!E:E)&amp;_xlfn.XLOOKUP(G132,编码规则代码!J:J,编码规则代码!I:I)&amp;_xlfn.XLOOKUP(H132,编码规则代码!N:N,编码规则代码!M:M)&amp;L132</f>
        <v>H5A223350</v>
      </c>
      <c r="D132" s="68" t="str" cm="1">
        <f t="array" ref="D132">_xlfn.XLOOKUP(E132,编码规则代码!B:B,编码规则代码!A:A)&amp;_xlfn.XLOOKUP(F132,编码规则代码!F:F,编码规则代码!E:E)&amp;_xlfn.XLOOKUP(G132,编码规则代码!J:J,编码规则代码!I:I)&amp;_xlfn.XLOOKUP(H132,编码规则代码!N:N,编码规则代码!M:M)&amp;L132&amp;_xlfn.XLOOKUP(K132,编码规则代码!V:V,编码规则代码!U:U&amp;_xlfn.XLOOKUP(J132,编码规则代码!R:R,编码规则代码!Q:Q))</f>
        <v>H5A22335060S</v>
      </c>
      <c r="E132" s="45" t="s">
        <v>196</v>
      </c>
      <c r="F132" s="45">
        <v>2025</v>
      </c>
      <c r="G132" s="45" t="s">
        <v>197</v>
      </c>
      <c r="H132" s="45" t="s">
        <v>204</v>
      </c>
      <c r="I132" s="69" t="s">
        <v>205</v>
      </c>
      <c r="J132" s="45" t="s">
        <v>200</v>
      </c>
      <c r="K132" s="45" t="s">
        <v>201</v>
      </c>
      <c r="L132" s="45">
        <v>3350</v>
      </c>
    </row>
    <row r="133" s="45" customFormat="1" ht="26" customHeight="1" spans="1:12">
      <c r="A133" s="66">
        <v>45889</v>
      </c>
      <c r="B133" s="45" t="s">
        <v>227</v>
      </c>
      <c r="C133" s="67" t="str">
        <f>_xlfn.XLOOKUP(E133,编码规则代码!B:B,编码规则代码!A:A)&amp;_xlfn.XLOOKUP(F133,编码规则代码!F:F,编码规则代码!E:E)&amp;_xlfn.XLOOKUP(G133,编码规则代码!J:J,编码规则代码!I:I)&amp;_xlfn.XLOOKUP(H133,编码规则代码!N:N,编码规则代码!M:M)&amp;L133</f>
        <v>H5A223351</v>
      </c>
      <c r="D133" s="68" t="str" cm="1">
        <f t="array" ref="D133">_xlfn.XLOOKUP(E133,编码规则代码!B:B,编码规则代码!A:A)&amp;_xlfn.XLOOKUP(F133,编码规则代码!F:F,编码规则代码!E:E)&amp;_xlfn.XLOOKUP(G133,编码规则代码!J:J,编码规则代码!I:I)&amp;_xlfn.XLOOKUP(H133,编码规则代码!N:N,编码规则代码!M:M)&amp;L133&amp;_xlfn.XLOOKUP(K133,编码规则代码!V:V,编码规则代码!U:U&amp;_xlfn.XLOOKUP(J133,编码规则代码!R:R,编码规则代码!Q:Q))</f>
        <v>H5A22335110S</v>
      </c>
      <c r="E133" s="45" t="s">
        <v>196</v>
      </c>
      <c r="F133" s="45">
        <v>2025</v>
      </c>
      <c r="G133" s="45" t="s">
        <v>197</v>
      </c>
      <c r="H133" s="45" t="s">
        <v>204</v>
      </c>
      <c r="I133" s="69" t="s">
        <v>205</v>
      </c>
      <c r="J133" s="45" t="s">
        <v>200</v>
      </c>
      <c r="K133" s="45" t="s">
        <v>210</v>
      </c>
      <c r="L133" s="45">
        <v>3351</v>
      </c>
    </row>
    <row r="134" s="45" customFormat="1" ht="26" customHeight="1" spans="1:12">
      <c r="A134" s="66">
        <v>45889</v>
      </c>
      <c r="B134" s="45" t="s">
        <v>227</v>
      </c>
      <c r="C134" s="67" t="str">
        <f>_xlfn.XLOOKUP(E134,编码规则代码!B:B,编码规则代码!A:A)&amp;_xlfn.XLOOKUP(F134,编码规则代码!F:F,编码规则代码!E:E)&amp;_xlfn.XLOOKUP(G134,编码规则代码!J:J,编码规则代码!I:I)&amp;_xlfn.XLOOKUP(H134,编码规则代码!N:N,编码规则代码!M:M)&amp;L134</f>
        <v>H5A413352</v>
      </c>
      <c r="D134" s="68" t="str" cm="1">
        <f t="array" ref="D134">_xlfn.XLOOKUP(E134,编码规则代码!B:B,编码规则代码!A:A)&amp;_xlfn.XLOOKUP(F134,编码规则代码!F:F,编码规则代码!E:E)&amp;_xlfn.XLOOKUP(G134,编码规则代码!J:J,编码规则代码!I:I)&amp;_xlfn.XLOOKUP(H134,编码规则代码!N:N,编码规则代码!M:M)&amp;L134&amp;_xlfn.XLOOKUP(K134,编码规则代码!V:V,编码规则代码!U:U&amp;_xlfn.XLOOKUP(J134,编码规则代码!R:R,编码规则代码!Q:Q))</f>
        <v>H5A41335210S</v>
      </c>
      <c r="E134" s="45" t="s">
        <v>196</v>
      </c>
      <c r="F134" s="45">
        <v>2025</v>
      </c>
      <c r="G134" s="45" t="s">
        <v>197</v>
      </c>
      <c r="H134" s="45" t="s">
        <v>212</v>
      </c>
      <c r="I134" s="69"/>
      <c r="J134" s="45" t="s">
        <v>200</v>
      </c>
      <c r="K134" s="45" t="s">
        <v>210</v>
      </c>
      <c r="L134" s="45">
        <v>3352</v>
      </c>
    </row>
    <row r="135" s="45" customFormat="1" ht="26" customHeight="1" spans="1:12">
      <c r="A135" s="66">
        <v>45889</v>
      </c>
      <c r="B135" s="45" t="s">
        <v>227</v>
      </c>
      <c r="C135" s="67" t="str">
        <f>_xlfn.XLOOKUP(E135,编码规则代码!B:B,编码规则代码!A:A)&amp;_xlfn.XLOOKUP(F135,编码规则代码!F:F,编码规则代码!E:E)&amp;_xlfn.XLOOKUP(G135,编码规则代码!J:J,编码规则代码!I:I)&amp;_xlfn.XLOOKUP(H135,编码规则代码!N:N,编码规则代码!M:M)&amp;L135</f>
        <v>H5A223353</v>
      </c>
      <c r="D135" s="68" t="str" cm="1">
        <f t="array" ref="D135">_xlfn.XLOOKUP(E135,编码规则代码!B:B,编码规则代码!A:A)&amp;_xlfn.XLOOKUP(F135,编码规则代码!F:F,编码规则代码!E:E)&amp;_xlfn.XLOOKUP(G135,编码规则代码!J:J,编码规则代码!I:I)&amp;_xlfn.XLOOKUP(H135,编码规则代码!N:N,编码规则代码!M:M)&amp;L135&amp;_xlfn.XLOOKUP(K135,编码规则代码!V:V,编码规则代码!U:U&amp;_xlfn.XLOOKUP(J135,编码规则代码!R:R,编码规则代码!Q:Q))</f>
        <v>H5A22335310S</v>
      </c>
      <c r="E135" s="45" t="s">
        <v>196</v>
      </c>
      <c r="F135" s="45">
        <v>2025</v>
      </c>
      <c r="G135" s="45" t="s">
        <v>197</v>
      </c>
      <c r="H135" s="45" t="s">
        <v>204</v>
      </c>
      <c r="I135" s="69" t="s">
        <v>205</v>
      </c>
      <c r="J135" s="45" t="s">
        <v>200</v>
      </c>
      <c r="K135" s="45" t="s">
        <v>210</v>
      </c>
      <c r="L135" s="45">
        <v>3353</v>
      </c>
    </row>
    <row r="136" s="45" customFormat="1" ht="26" customHeight="1" spans="1:12">
      <c r="A136" s="66">
        <v>45889</v>
      </c>
      <c r="B136" s="45" t="s">
        <v>227</v>
      </c>
      <c r="C136" s="67" t="str">
        <f>_xlfn.XLOOKUP(E136,编码规则代码!B:B,编码规则代码!A:A)&amp;_xlfn.XLOOKUP(F136,编码规则代码!F:F,编码规则代码!E:E)&amp;_xlfn.XLOOKUP(G136,编码规则代码!J:J,编码规则代码!I:I)&amp;_xlfn.XLOOKUP(H136,编码规则代码!N:N,编码规则代码!M:M)&amp;L136</f>
        <v>H5A113354</v>
      </c>
      <c r="D136" s="68" t="str" cm="1">
        <f t="array" ref="D136">_xlfn.XLOOKUP(E136,编码规则代码!B:B,编码规则代码!A:A)&amp;_xlfn.XLOOKUP(F136,编码规则代码!F:F,编码规则代码!E:E)&amp;_xlfn.XLOOKUP(G136,编码规则代码!J:J,编码规则代码!I:I)&amp;_xlfn.XLOOKUP(H136,编码规则代码!N:N,编码规则代码!M:M)&amp;L136&amp;_xlfn.XLOOKUP(K136,编码规则代码!V:V,编码规则代码!U:U&amp;_xlfn.XLOOKUP(J136,编码规则代码!R:R,编码规则代码!Q:Q))</f>
        <v>H5A11335410S</v>
      </c>
      <c r="E136" s="45" t="s">
        <v>196</v>
      </c>
      <c r="F136" s="45">
        <v>2025</v>
      </c>
      <c r="G136" s="45" t="s">
        <v>197</v>
      </c>
      <c r="H136" s="45" t="s">
        <v>206</v>
      </c>
      <c r="I136" s="69" t="s">
        <v>207</v>
      </c>
      <c r="J136" s="45" t="s">
        <v>200</v>
      </c>
      <c r="K136" s="45" t="s">
        <v>210</v>
      </c>
      <c r="L136" s="45">
        <v>3354</v>
      </c>
    </row>
    <row r="137" s="45" customFormat="1" ht="26" customHeight="1" spans="1:12">
      <c r="A137" s="66">
        <v>45889</v>
      </c>
      <c r="B137" s="45" t="s">
        <v>227</v>
      </c>
      <c r="C137" s="67" t="str">
        <f>_xlfn.XLOOKUP(E137,编码规则代码!B:B,编码规则代码!A:A)&amp;_xlfn.XLOOKUP(F137,编码规则代码!F:F,编码规则代码!E:E)&amp;_xlfn.XLOOKUP(G137,编码规则代码!J:J,编码规则代码!I:I)&amp;_xlfn.XLOOKUP(H137,编码规则代码!N:N,编码规则代码!M:M)&amp;L137</f>
        <v>H5A223355</v>
      </c>
      <c r="D137" s="68" t="str" cm="1">
        <f t="array" ref="D137">_xlfn.XLOOKUP(E137,编码规则代码!B:B,编码规则代码!A:A)&amp;_xlfn.XLOOKUP(F137,编码规则代码!F:F,编码规则代码!E:E)&amp;_xlfn.XLOOKUP(G137,编码规则代码!J:J,编码规则代码!I:I)&amp;_xlfn.XLOOKUP(H137,编码规则代码!N:N,编码规则代码!M:M)&amp;L137&amp;_xlfn.XLOOKUP(K137,编码规则代码!V:V,编码规则代码!U:U&amp;_xlfn.XLOOKUP(J137,编码规则代码!R:R,编码规则代码!Q:Q))</f>
        <v>H5A22335510S</v>
      </c>
      <c r="E137" s="45" t="s">
        <v>196</v>
      </c>
      <c r="F137" s="45">
        <v>2025</v>
      </c>
      <c r="G137" s="45" t="s">
        <v>197</v>
      </c>
      <c r="H137" s="45" t="s">
        <v>204</v>
      </c>
      <c r="I137" s="69" t="s">
        <v>205</v>
      </c>
      <c r="J137" s="45" t="s">
        <v>200</v>
      </c>
      <c r="K137" s="45" t="s">
        <v>210</v>
      </c>
      <c r="L137" s="45">
        <v>3355</v>
      </c>
    </row>
    <row r="138" s="45" customFormat="1" ht="26" customHeight="1" spans="1:12">
      <c r="A138" s="66">
        <v>45876</v>
      </c>
      <c r="B138" s="45" t="s">
        <v>195</v>
      </c>
      <c r="C138" s="67" t="str">
        <f>_xlfn.XLOOKUP(E138,编码规则代码!B:B,编码规则代码!A:A)&amp;_xlfn.XLOOKUP(F138,编码规则代码!F:F,编码规则代码!E:E)&amp;_xlfn.XLOOKUP(G138,编码规则代码!J:J,编码规则代码!I:I)&amp;_xlfn.XLOOKUP(H138,编码规则代码!N:N,编码规则代码!M:M)&amp;L138</f>
        <v>H5A223356</v>
      </c>
      <c r="D138" s="68" t="str" cm="1">
        <f t="array" ref="D138">_xlfn.XLOOKUP(E138,编码规则代码!B:B,编码规则代码!A:A)&amp;_xlfn.XLOOKUP(F138,编码规则代码!F:F,编码规则代码!E:E)&amp;_xlfn.XLOOKUP(G138,编码规则代码!J:J,编码规则代码!I:I)&amp;_xlfn.XLOOKUP(H138,编码规则代码!N:N,编码规则代码!M:M)&amp;L138&amp;_xlfn.XLOOKUP(K138,编码规则代码!V:V,编码规则代码!U:U&amp;_xlfn.XLOOKUP(J138,编码规则代码!R:R,编码规则代码!Q:Q))</f>
        <v>H5A22335610S</v>
      </c>
      <c r="E138" s="45" t="s">
        <v>196</v>
      </c>
      <c r="F138" s="45">
        <v>2025</v>
      </c>
      <c r="G138" s="45" t="s">
        <v>197</v>
      </c>
      <c r="H138" s="45" t="s">
        <v>204</v>
      </c>
      <c r="I138" s="69" t="s">
        <v>205</v>
      </c>
      <c r="J138" s="45" t="s">
        <v>200</v>
      </c>
      <c r="K138" s="45" t="s">
        <v>210</v>
      </c>
      <c r="L138" s="45">
        <v>3356</v>
      </c>
    </row>
    <row r="139" s="45" customFormat="1" ht="26" customHeight="1" spans="1:12">
      <c r="A139" s="66">
        <v>45889</v>
      </c>
      <c r="B139" s="45" t="s">
        <v>227</v>
      </c>
      <c r="C139" s="67" t="str">
        <f>_xlfn.XLOOKUP(E139,编码规则代码!B:B,编码规则代码!A:A)&amp;_xlfn.XLOOKUP(F139,编码规则代码!F:F,编码规则代码!E:E)&amp;_xlfn.XLOOKUP(G139,编码规则代码!J:J,编码规则代码!I:I)&amp;_xlfn.XLOOKUP(H139,编码规则代码!N:N,编码规则代码!M:M)&amp;L139</f>
        <v>H5A113357</v>
      </c>
      <c r="D139" s="68" t="str" cm="1">
        <f t="array" ref="D139">_xlfn.XLOOKUP(E139,编码规则代码!B:B,编码规则代码!A:A)&amp;_xlfn.XLOOKUP(F139,编码规则代码!F:F,编码规则代码!E:E)&amp;_xlfn.XLOOKUP(G139,编码规则代码!J:J,编码规则代码!I:I)&amp;_xlfn.XLOOKUP(H139,编码规则代码!N:N,编码规则代码!M:M)&amp;L139&amp;_xlfn.XLOOKUP(K139,编码规则代码!V:V,编码规则代码!U:U&amp;_xlfn.XLOOKUP(J139,编码规则代码!R:R,编码规则代码!Q:Q))</f>
        <v>H5A11335712S</v>
      </c>
      <c r="E139" s="45" t="s">
        <v>196</v>
      </c>
      <c r="F139" s="45">
        <v>2025</v>
      </c>
      <c r="G139" s="45" t="s">
        <v>197</v>
      </c>
      <c r="H139" s="45" t="s">
        <v>206</v>
      </c>
      <c r="I139" s="69" t="s">
        <v>207</v>
      </c>
      <c r="J139" s="45" t="s">
        <v>200</v>
      </c>
      <c r="K139" s="45" t="s">
        <v>208</v>
      </c>
      <c r="L139" s="45">
        <v>3357</v>
      </c>
    </row>
    <row r="140" s="45" customFormat="1" ht="26" customHeight="1" spans="1:12">
      <c r="A140" s="66">
        <v>45889</v>
      </c>
      <c r="B140" s="45" t="s">
        <v>227</v>
      </c>
      <c r="C140" s="67" t="str">
        <f>_xlfn.XLOOKUP(E140,编码规则代码!B:B,编码规则代码!A:A)&amp;_xlfn.XLOOKUP(F140,编码规则代码!F:F,编码规则代码!E:E)&amp;_xlfn.XLOOKUP(G140,编码规则代码!J:J,编码规则代码!I:I)&amp;_xlfn.XLOOKUP(H140,编码规则代码!N:N,编码规则代码!M:M)&amp;L140</f>
        <v>H5A113357</v>
      </c>
      <c r="D140" s="68" t="str" cm="1">
        <f t="array" ref="D140">_xlfn.XLOOKUP(E140,编码规则代码!B:B,编码规则代码!A:A)&amp;_xlfn.XLOOKUP(F140,编码规则代码!F:F,编码规则代码!E:E)&amp;_xlfn.XLOOKUP(G140,编码规则代码!J:J,编码规则代码!I:I)&amp;_xlfn.XLOOKUP(H140,编码规则代码!N:N,编码规则代码!M:M)&amp;L140&amp;_xlfn.XLOOKUP(K140,编码规则代码!V:V,编码规则代码!U:U&amp;_xlfn.XLOOKUP(J140,编码规则代码!R:R,编码规则代码!Q:Q))</f>
        <v>H5A11335710S</v>
      </c>
      <c r="E140" s="45" t="s">
        <v>196</v>
      </c>
      <c r="F140" s="45">
        <v>2025</v>
      </c>
      <c r="G140" s="45" t="s">
        <v>197</v>
      </c>
      <c r="H140" s="45" t="s">
        <v>206</v>
      </c>
      <c r="I140" s="69" t="s">
        <v>207</v>
      </c>
      <c r="J140" s="45" t="s">
        <v>200</v>
      </c>
      <c r="K140" s="45" t="s">
        <v>210</v>
      </c>
      <c r="L140" s="45">
        <v>3357</v>
      </c>
    </row>
    <row r="141" s="45" customFormat="1" ht="26" customHeight="1" spans="1:9">
      <c r="A141" s="66"/>
      <c r="C141" s="67" t="str">
        <f>_xlfn.XLOOKUP(E141,编码规则代码!B:B,编码规则代码!A:A)&amp;_xlfn.XLOOKUP(F141,编码规则代码!F:F,编码规则代码!E:E)&amp;_xlfn.XLOOKUP(G141,编码规则代码!J:J,编码规则代码!I:I)&amp;_xlfn.XLOOKUP(H141,编码规则代码!N:N,编码规则代码!M:M)&amp;L141</f>
        <v/>
      </c>
      <c r="D141" s="68" t="str" cm="1">
        <f t="array" ref="D141">_xlfn.XLOOKUP(E141,编码规则代码!B:B,编码规则代码!A:A)&amp;_xlfn.XLOOKUP(F141,编码规则代码!F:F,编码规则代码!E:E)&amp;_xlfn.XLOOKUP(G141,编码规则代码!J:J,编码规则代码!I:I)&amp;_xlfn.XLOOKUP(H141,编码规则代码!N:N,编码规则代码!M:M)&amp;L141&amp;_xlfn.XLOOKUP(K141,编码规则代码!V:V,编码规则代码!U:U&amp;_xlfn.XLOOKUP(J141,编码规则代码!R:R,编码规则代码!Q:Q))</f>
        <v/>
      </c>
      <c r="I141" s="69"/>
    </row>
    <row r="142" s="45" customFormat="1" ht="26" customHeight="1" spans="1:12">
      <c r="A142" s="66">
        <v>45889</v>
      </c>
      <c r="B142" s="45" t="s">
        <v>227</v>
      </c>
      <c r="C142" s="67" t="str">
        <f>_xlfn.XLOOKUP(E142,编码规则代码!B:B,编码规则代码!A:A)&amp;_xlfn.XLOOKUP(F142,编码规则代码!F:F,编码规则代码!E:E)&amp;_xlfn.XLOOKUP(G142,编码规则代码!J:J,编码规则代码!I:I)&amp;_xlfn.XLOOKUP(H142,编码规则代码!N:N,编码规则代码!M:M)&amp;L142</f>
        <v>H5A233358</v>
      </c>
      <c r="D142" s="68" t="str" cm="1">
        <f t="array" ref="D142">_xlfn.XLOOKUP(E142,编码规则代码!B:B,编码规则代码!A:A)&amp;_xlfn.XLOOKUP(F142,编码规则代码!F:F,编码规则代码!E:E)&amp;_xlfn.XLOOKUP(G142,编码规则代码!J:J,编码规则代码!I:I)&amp;_xlfn.XLOOKUP(H142,编码规则代码!N:N,编码规则代码!M:M)&amp;L142&amp;_xlfn.XLOOKUP(K142,编码规则代码!V:V,编码规则代码!U:U&amp;_xlfn.XLOOKUP(J142,编码规则代码!R:R,编码规则代码!Q:Q))</f>
        <v>H5A23335812S</v>
      </c>
      <c r="E142" s="45" t="s">
        <v>196</v>
      </c>
      <c r="F142" s="45">
        <v>2025</v>
      </c>
      <c r="G142" s="45" t="s">
        <v>197</v>
      </c>
      <c r="H142" s="45" t="s">
        <v>216</v>
      </c>
      <c r="I142" s="69" t="s">
        <v>217</v>
      </c>
      <c r="J142" s="45" t="s">
        <v>200</v>
      </c>
      <c r="K142" s="45" t="s">
        <v>208</v>
      </c>
      <c r="L142" s="45">
        <v>3358</v>
      </c>
    </row>
    <row r="143" s="45" customFormat="1" ht="26" customHeight="1" spans="1:12">
      <c r="A143" s="66">
        <v>45889</v>
      </c>
      <c r="B143" s="45" t="s">
        <v>227</v>
      </c>
      <c r="C143" s="67" t="str">
        <f>_xlfn.XLOOKUP(E143,编码规则代码!B:B,编码规则代码!A:A)&amp;_xlfn.XLOOKUP(F143,编码规则代码!F:F,编码规则代码!E:E)&amp;_xlfn.XLOOKUP(G143,编码规则代码!J:J,编码规则代码!I:I)&amp;_xlfn.XLOOKUP(H143,编码规则代码!N:N,编码规则代码!M:M)&amp;L143</f>
        <v>H5A233358</v>
      </c>
      <c r="D143" s="68" t="str" cm="1">
        <f t="array" ref="D143">_xlfn.XLOOKUP(E143,编码规则代码!B:B,编码规则代码!A:A)&amp;_xlfn.XLOOKUP(F143,编码规则代码!F:F,编码规则代码!E:E)&amp;_xlfn.XLOOKUP(G143,编码规则代码!J:J,编码规则代码!I:I)&amp;_xlfn.XLOOKUP(H143,编码规则代码!N:N,编码规则代码!M:M)&amp;L143&amp;_xlfn.XLOOKUP(K143,编码规则代码!V:V,编码规则代码!U:U&amp;_xlfn.XLOOKUP(J143,编码规则代码!R:R,编码规则代码!Q:Q))</f>
        <v>H5A23335810S</v>
      </c>
      <c r="E143" s="45" t="s">
        <v>196</v>
      </c>
      <c r="F143" s="45">
        <v>2025</v>
      </c>
      <c r="G143" s="45" t="s">
        <v>197</v>
      </c>
      <c r="H143" s="45" t="s">
        <v>216</v>
      </c>
      <c r="I143" s="69" t="s">
        <v>217</v>
      </c>
      <c r="J143" s="45" t="s">
        <v>200</v>
      </c>
      <c r="K143" s="45" t="s">
        <v>210</v>
      </c>
      <c r="L143" s="45">
        <v>3358</v>
      </c>
    </row>
    <row r="144" s="45" customFormat="1" ht="26" customHeight="1" spans="1:9">
      <c r="A144" s="66"/>
      <c r="C144" s="67" t="str">
        <f>_xlfn.XLOOKUP(E144,编码规则代码!B:B,编码规则代码!A:A)&amp;_xlfn.XLOOKUP(F144,编码规则代码!F:F,编码规则代码!E:E)&amp;_xlfn.XLOOKUP(G144,编码规则代码!J:J,编码规则代码!I:I)&amp;_xlfn.XLOOKUP(H144,编码规则代码!N:N,编码规则代码!M:M)&amp;L144</f>
        <v/>
      </c>
      <c r="D144" s="68" t="str" cm="1">
        <f t="array" ref="D144">_xlfn.XLOOKUP(E144,编码规则代码!B:B,编码规则代码!A:A)&amp;_xlfn.XLOOKUP(F144,编码规则代码!F:F,编码规则代码!E:E)&amp;_xlfn.XLOOKUP(G144,编码规则代码!J:J,编码规则代码!I:I)&amp;_xlfn.XLOOKUP(H144,编码规则代码!N:N,编码规则代码!M:M)&amp;L144&amp;_xlfn.XLOOKUP(K144,编码规则代码!V:V,编码规则代码!U:U&amp;_xlfn.XLOOKUP(J144,编码规则代码!R:R,编码规则代码!Q:Q))</f>
        <v/>
      </c>
      <c r="I144" s="69"/>
    </row>
    <row r="145" s="45" customFormat="1" ht="26" customHeight="1" spans="1:12">
      <c r="A145" s="66">
        <v>45889</v>
      </c>
      <c r="B145" s="45" t="s">
        <v>227</v>
      </c>
      <c r="C145" s="67" t="str">
        <f>_xlfn.XLOOKUP(E145,编码规则代码!B:B,编码规则代码!A:A)&amp;_xlfn.XLOOKUP(F145,编码规则代码!F:F,编码规则代码!E:E)&amp;_xlfn.XLOOKUP(G145,编码规则代码!J:J,编码规则代码!I:I)&amp;_xlfn.XLOOKUP(H145,编码规则代码!N:N,编码规则代码!M:M)&amp;L145</f>
        <v>H5A223359</v>
      </c>
      <c r="D145" s="68" t="str" cm="1">
        <f t="array" ref="D145">_xlfn.XLOOKUP(E145,编码规则代码!B:B,编码规则代码!A:A)&amp;_xlfn.XLOOKUP(F145,编码规则代码!F:F,编码规则代码!E:E)&amp;_xlfn.XLOOKUP(G145,编码规则代码!J:J,编码规则代码!I:I)&amp;_xlfn.XLOOKUP(H145,编码规则代码!N:N,编码规则代码!M:M)&amp;L145&amp;_xlfn.XLOOKUP(K145,编码规则代码!V:V,编码规则代码!U:U&amp;_xlfn.XLOOKUP(J145,编码规则代码!R:R,编码规则代码!Q:Q))</f>
        <v>H5A22335980S</v>
      </c>
      <c r="E145" s="45" t="s">
        <v>196</v>
      </c>
      <c r="F145" s="45">
        <v>2025</v>
      </c>
      <c r="G145" s="45" t="s">
        <v>197</v>
      </c>
      <c r="H145" s="45" t="s">
        <v>204</v>
      </c>
      <c r="I145" s="69" t="s">
        <v>205</v>
      </c>
      <c r="J145" s="45" t="s">
        <v>200</v>
      </c>
      <c r="K145" s="45" t="s">
        <v>225</v>
      </c>
      <c r="L145" s="45">
        <v>3359</v>
      </c>
    </row>
    <row r="146" s="45" customFormat="1" ht="26" customHeight="1" spans="1:12">
      <c r="A146" s="66">
        <v>45889</v>
      </c>
      <c r="B146" s="45" t="s">
        <v>227</v>
      </c>
      <c r="C146" s="67" t="str">
        <f>_xlfn.XLOOKUP(E146,编码规则代码!B:B,编码规则代码!A:A)&amp;_xlfn.XLOOKUP(F146,编码规则代码!F:F,编码规则代码!E:E)&amp;_xlfn.XLOOKUP(G146,编码规则代码!J:J,编码规则代码!I:I)&amp;_xlfn.XLOOKUP(H146,编码规则代码!N:N,编码规则代码!M:M)&amp;L146</f>
        <v>H5A223359</v>
      </c>
      <c r="D146" s="68" t="str" cm="1">
        <f t="array" ref="D146">_xlfn.XLOOKUP(E146,编码规则代码!B:B,编码规则代码!A:A)&amp;_xlfn.XLOOKUP(F146,编码规则代码!F:F,编码规则代码!E:E)&amp;_xlfn.XLOOKUP(G146,编码规则代码!J:J,编码规则代码!I:I)&amp;_xlfn.XLOOKUP(H146,编码规则代码!N:N,编码规则代码!M:M)&amp;L146&amp;_xlfn.XLOOKUP(K146,编码规则代码!V:V,编码规则代码!U:U&amp;_xlfn.XLOOKUP(J146,编码规则代码!R:R,编码规则代码!Q:Q))</f>
        <v>H5A22335970S</v>
      </c>
      <c r="E146" s="45" t="s">
        <v>196</v>
      </c>
      <c r="F146" s="45">
        <v>2025</v>
      </c>
      <c r="G146" s="45" t="s">
        <v>197</v>
      </c>
      <c r="H146" s="45" t="s">
        <v>204</v>
      </c>
      <c r="I146" s="69" t="s">
        <v>205</v>
      </c>
      <c r="J146" s="45" t="s">
        <v>200</v>
      </c>
      <c r="K146" s="45" t="s">
        <v>209</v>
      </c>
      <c r="L146" s="45">
        <v>3359</v>
      </c>
    </row>
    <row r="147" s="45" customFormat="1" ht="26" customHeight="1" spans="1:12">
      <c r="A147" s="66">
        <v>45889</v>
      </c>
      <c r="B147" s="45" t="s">
        <v>227</v>
      </c>
      <c r="C147" s="67" t="str">
        <f>_xlfn.XLOOKUP(E147,编码规则代码!B:B,编码规则代码!A:A)&amp;_xlfn.XLOOKUP(F147,编码规则代码!F:F,编码规则代码!E:E)&amp;_xlfn.XLOOKUP(G147,编码规则代码!J:J,编码规则代码!I:I)&amp;_xlfn.XLOOKUP(H147,编码规则代码!N:N,编码规则代码!M:M)&amp;L147</f>
        <v>H5A123360</v>
      </c>
      <c r="D147" s="68" t="str" cm="1">
        <f t="array" ref="D147">_xlfn.XLOOKUP(E147,编码规则代码!B:B,编码规则代码!A:A)&amp;_xlfn.XLOOKUP(F147,编码规则代码!F:F,编码规则代码!E:E)&amp;_xlfn.XLOOKUP(G147,编码规则代码!J:J,编码规则代码!I:I)&amp;_xlfn.XLOOKUP(H147,编码规则代码!N:N,编码规则代码!M:M)&amp;L147&amp;_xlfn.XLOOKUP(K147,编码规则代码!V:V,编码规则代码!U:U&amp;_xlfn.XLOOKUP(J147,编码规则代码!R:R,编码规则代码!Q:Q))</f>
        <v>H5A12336080S</v>
      </c>
      <c r="E147" s="45" t="s">
        <v>196</v>
      </c>
      <c r="F147" s="45">
        <v>2025</v>
      </c>
      <c r="G147" s="45" t="s">
        <v>197</v>
      </c>
      <c r="H147" s="45" t="s">
        <v>198</v>
      </c>
      <c r="I147" s="69" t="s">
        <v>199</v>
      </c>
      <c r="J147" s="45" t="s">
        <v>200</v>
      </c>
      <c r="K147" s="45" t="s">
        <v>225</v>
      </c>
      <c r="L147" s="45">
        <v>3360</v>
      </c>
    </row>
    <row r="148" s="45" customFormat="1" ht="26" customHeight="1" spans="1:12">
      <c r="A148" s="66">
        <v>45889</v>
      </c>
      <c r="B148" s="45" t="s">
        <v>227</v>
      </c>
      <c r="C148" s="67" t="str">
        <f>_xlfn.XLOOKUP(E148,编码规则代码!B:B,编码规则代码!A:A)&amp;_xlfn.XLOOKUP(F148,编码规则代码!F:F,编码规则代码!E:E)&amp;_xlfn.XLOOKUP(G148,编码规则代码!J:J,编码规则代码!I:I)&amp;_xlfn.XLOOKUP(H148,编码规则代码!N:N,编码规则代码!M:M)&amp;L148</f>
        <v>H5A123360</v>
      </c>
      <c r="D148" s="68" t="str" cm="1">
        <f t="array" ref="D148">_xlfn.XLOOKUP(E148,编码规则代码!B:B,编码规则代码!A:A)&amp;_xlfn.XLOOKUP(F148,编码规则代码!F:F,编码规则代码!E:E)&amp;_xlfn.XLOOKUP(G148,编码规则代码!J:J,编码规则代码!I:I)&amp;_xlfn.XLOOKUP(H148,编码规则代码!N:N,编码规则代码!M:M)&amp;L148&amp;_xlfn.XLOOKUP(K148,编码规则代码!V:V,编码规则代码!U:U&amp;_xlfn.XLOOKUP(J148,编码规则代码!R:R,编码规则代码!Q:Q))</f>
        <v>H5A12336070S</v>
      </c>
      <c r="E148" s="45" t="s">
        <v>196</v>
      </c>
      <c r="F148" s="45">
        <v>2025</v>
      </c>
      <c r="G148" s="45" t="s">
        <v>197</v>
      </c>
      <c r="H148" s="45" t="s">
        <v>198</v>
      </c>
      <c r="I148" s="69" t="s">
        <v>199</v>
      </c>
      <c r="J148" s="45" t="s">
        <v>200</v>
      </c>
      <c r="K148" s="45" t="s">
        <v>209</v>
      </c>
      <c r="L148" s="45">
        <v>3360</v>
      </c>
    </row>
    <row r="149" s="45" customFormat="1" ht="26" customHeight="1" spans="1:12">
      <c r="A149" s="66">
        <v>45889</v>
      </c>
      <c r="B149" s="45" t="s">
        <v>227</v>
      </c>
      <c r="C149" s="67" t="str">
        <f>_xlfn.XLOOKUP(E149,编码规则代码!B:B,编码规则代码!A:A)&amp;_xlfn.XLOOKUP(F149,编码规则代码!F:F,编码规则代码!E:E)&amp;_xlfn.XLOOKUP(G149,编码规则代码!J:J,编码规则代码!I:I)&amp;_xlfn.XLOOKUP(H149,编码规则代码!N:N,编码规则代码!M:M)&amp;L149</f>
        <v>H5A213361</v>
      </c>
      <c r="D149" s="68" t="str" cm="1">
        <f t="array" ref="D149">_xlfn.XLOOKUP(E149,编码规则代码!B:B,编码规则代码!A:A)&amp;_xlfn.XLOOKUP(F149,编码规则代码!F:F,编码规则代码!E:E)&amp;_xlfn.XLOOKUP(G149,编码规则代码!J:J,编码规则代码!I:I)&amp;_xlfn.XLOOKUP(H149,编码规则代码!N:N,编码规则代码!M:M)&amp;L149&amp;_xlfn.XLOOKUP(K149,编码规则代码!V:V,编码规则代码!U:U&amp;_xlfn.XLOOKUP(J149,编码规则代码!R:R,编码规则代码!Q:Q))</f>
        <v>H5A21336180S</v>
      </c>
      <c r="E149" s="45" t="s">
        <v>196</v>
      </c>
      <c r="F149" s="45">
        <v>2025</v>
      </c>
      <c r="G149" s="45" t="s">
        <v>197</v>
      </c>
      <c r="H149" s="45" t="s">
        <v>211</v>
      </c>
      <c r="I149" s="69" t="s">
        <v>211</v>
      </c>
      <c r="J149" s="45" t="s">
        <v>200</v>
      </c>
      <c r="K149" s="45" t="s">
        <v>225</v>
      </c>
      <c r="L149" s="45">
        <v>3361</v>
      </c>
    </row>
    <row r="150" s="45" customFormat="1" ht="26" customHeight="1" spans="1:12">
      <c r="A150" s="66">
        <v>45889</v>
      </c>
      <c r="B150" s="45" t="s">
        <v>227</v>
      </c>
      <c r="C150" s="67" t="str">
        <f>_xlfn.XLOOKUP(E150,编码规则代码!B:B,编码规则代码!A:A)&amp;_xlfn.XLOOKUP(F150,编码规则代码!F:F,编码规则代码!E:E)&amp;_xlfn.XLOOKUP(G150,编码规则代码!J:J,编码规则代码!I:I)&amp;_xlfn.XLOOKUP(H150,编码规则代码!N:N,编码规则代码!M:M)&amp;L150</f>
        <v>H5A213361</v>
      </c>
      <c r="D150" s="68" t="str" cm="1">
        <f t="array" ref="D150">_xlfn.XLOOKUP(E150,编码规则代码!B:B,编码规则代码!A:A)&amp;_xlfn.XLOOKUP(F150,编码规则代码!F:F,编码规则代码!E:E)&amp;_xlfn.XLOOKUP(G150,编码规则代码!J:J,编码规则代码!I:I)&amp;_xlfn.XLOOKUP(H150,编码规则代码!N:N,编码规则代码!M:M)&amp;L150&amp;_xlfn.XLOOKUP(K150,编码规则代码!V:V,编码规则代码!U:U&amp;_xlfn.XLOOKUP(J150,编码规则代码!R:R,编码规则代码!Q:Q))</f>
        <v>H5A21336170S</v>
      </c>
      <c r="E150" s="45" t="s">
        <v>196</v>
      </c>
      <c r="F150" s="45">
        <v>2025</v>
      </c>
      <c r="G150" s="45" t="s">
        <v>197</v>
      </c>
      <c r="H150" s="45" t="s">
        <v>211</v>
      </c>
      <c r="I150" s="69" t="s">
        <v>211</v>
      </c>
      <c r="J150" s="45" t="s">
        <v>200</v>
      </c>
      <c r="K150" s="45" t="s">
        <v>209</v>
      </c>
      <c r="L150" s="45">
        <v>3361</v>
      </c>
    </row>
    <row r="151" s="45" customFormat="1" ht="26" customHeight="1" spans="1:12">
      <c r="A151" s="66">
        <v>45876</v>
      </c>
      <c r="B151" s="45" t="s">
        <v>195</v>
      </c>
      <c r="C151" s="67" t="str">
        <f>_xlfn.XLOOKUP(E151,编码规则代码!B:B,编码规则代码!A:A)&amp;_xlfn.XLOOKUP(F151,编码规则代码!F:F,编码规则代码!E:E)&amp;_xlfn.XLOOKUP(G151,编码规则代码!J:J,编码规则代码!I:I)&amp;_xlfn.XLOOKUP(H151,编码规则代码!N:N,编码规则代码!M:M)&amp;L151</f>
        <v>H5A123362</v>
      </c>
      <c r="D151" s="68" t="str" cm="1">
        <f t="array" ref="D151">_xlfn.XLOOKUP(E151,编码规则代码!B:B,编码规则代码!A:A)&amp;_xlfn.XLOOKUP(F151,编码规则代码!F:F,编码规则代码!E:E)&amp;_xlfn.XLOOKUP(G151,编码规则代码!J:J,编码规则代码!I:I)&amp;_xlfn.XLOOKUP(H151,编码规则代码!N:N,编码规则代码!M:M)&amp;L151&amp;_xlfn.XLOOKUP(K151,编码规则代码!V:V,编码规则代码!U:U&amp;_xlfn.XLOOKUP(J151,编码规则代码!R:R,编码规则代码!Q:Q))</f>
        <v>H5A12336210S</v>
      </c>
      <c r="E151" s="45" t="s">
        <v>196</v>
      </c>
      <c r="F151" s="45">
        <v>2025</v>
      </c>
      <c r="G151" s="45" t="s">
        <v>197</v>
      </c>
      <c r="H151" s="45" t="s">
        <v>198</v>
      </c>
      <c r="I151" s="69" t="s">
        <v>199</v>
      </c>
      <c r="J151" s="45" t="s">
        <v>200</v>
      </c>
      <c r="K151" s="45" t="s">
        <v>210</v>
      </c>
      <c r="L151" s="45">
        <v>3362</v>
      </c>
    </row>
    <row r="152" s="45" customFormat="1" ht="26" customHeight="1" spans="1:12">
      <c r="A152" s="66">
        <v>45876</v>
      </c>
      <c r="B152" s="45" t="s">
        <v>195</v>
      </c>
      <c r="C152" s="67" t="str">
        <f>_xlfn.XLOOKUP(E152,编码规则代码!B:B,编码规则代码!A:A)&amp;_xlfn.XLOOKUP(F152,编码规则代码!F:F,编码规则代码!E:E)&amp;_xlfn.XLOOKUP(G152,编码规则代码!J:J,编码规则代码!I:I)&amp;_xlfn.XLOOKUP(H152,编码规则代码!N:N,编码规则代码!M:M)&amp;L152</f>
        <v>H5A123362</v>
      </c>
      <c r="D152" s="68" t="str" cm="1">
        <f t="array" ref="D152">_xlfn.XLOOKUP(E152,编码规则代码!B:B,编码规则代码!A:A)&amp;_xlfn.XLOOKUP(F152,编码规则代码!F:F,编码规则代码!E:E)&amp;_xlfn.XLOOKUP(G152,编码规则代码!J:J,编码规则代码!I:I)&amp;_xlfn.XLOOKUP(H152,编码规则代码!N:N,编码规则代码!M:M)&amp;L152&amp;_xlfn.XLOOKUP(K152,编码规则代码!V:V,编码规则代码!U:U&amp;_xlfn.XLOOKUP(J152,编码规则代码!R:R,编码规则代码!Q:Q))</f>
        <v>H5A12336213S</v>
      </c>
      <c r="E152" s="45" t="s">
        <v>196</v>
      </c>
      <c r="F152" s="45">
        <v>2025</v>
      </c>
      <c r="G152" s="45" t="s">
        <v>197</v>
      </c>
      <c r="H152" s="45" t="s">
        <v>198</v>
      </c>
      <c r="I152" s="69" t="s">
        <v>199</v>
      </c>
      <c r="J152" s="45" t="s">
        <v>200</v>
      </c>
      <c r="K152" s="45" t="s">
        <v>230</v>
      </c>
      <c r="L152" s="45">
        <v>3362</v>
      </c>
    </row>
    <row r="153" s="45" customFormat="1" ht="26" customHeight="1" spans="1:12">
      <c r="A153" s="66">
        <v>45876</v>
      </c>
      <c r="B153" s="45" t="s">
        <v>195</v>
      </c>
      <c r="C153" s="67" t="str">
        <f>_xlfn.XLOOKUP(E153,编码规则代码!B:B,编码规则代码!A:A)&amp;_xlfn.XLOOKUP(F153,编码规则代码!F:F,编码规则代码!E:E)&amp;_xlfn.XLOOKUP(G153,编码规则代码!J:J,编码规则代码!I:I)&amp;_xlfn.XLOOKUP(H153,编码规则代码!N:N,编码规则代码!M:M)&amp;L153</f>
        <v>H5A123362</v>
      </c>
      <c r="D153" s="68" t="str" cm="1">
        <f t="array" ref="D153">_xlfn.XLOOKUP(E153,编码规则代码!B:B,编码规则代码!A:A)&amp;_xlfn.XLOOKUP(F153,编码规则代码!F:F,编码规则代码!E:E)&amp;_xlfn.XLOOKUP(G153,编码规则代码!J:J,编码规则代码!I:I)&amp;_xlfn.XLOOKUP(H153,编码规则代码!N:N,编码规则代码!M:M)&amp;L153&amp;_xlfn.XLOOKUP(K153,编码规则代码!V:V,编码规则代码!U:U&amp;_xlfn.XLOOKUP(J153,编码规则代码!R:R,编码规则代码!Q:Q))</f>
        <v>H5A12336250S</v>
      </c>
      <c r="E153" s="45" t="s">
        <v>196</v>
      </c>
      <c r="F153" s="45">
        <v>2025</v>
      </c>
      <c r="G153" s="45" t="s">
        <v>197</v>
      </c>
      <c r="H153" s="45" t="s">
        <v>198</v>
      </c>
      <c r="I153" s="69" t="s">
        <v>199</v>
      </c>
      <c r="J153" s="45" t="s">
        <v>200</v>
      </c>
      <c r="K153" s="45" t="s">
        <v>237</v>
      </c>
      <c r="L153" s="45">
        <v>3362</v>
      </c>
    </row>
    <row r="154" s="45" customFormat="1" ht="26" customHeight="1" spans="1:12">
      <c r="A154" s="66">
        <v>45889</v>
      </c>
      <c r="B154" s="45" t="s">
        <v>227</v>
      </c>
      <c r="C154" s="67" t="str">
        <f>_xlfn.XLOOKUP(E154,编码规则代码!B:B,编码规则代码!A:A)&amp;_xlfn.XLOOKUP(F154,编码规则代码!F:F,编码规则代码!E:E)&amp;_xlfn.XLOOKUP(G154,编码规则代码!J:J,编码规则代码!I:I)&amp;_xlfn.XLOOKUP(H154,编码规则代码!N:N,编码规则代码!M:M)&amp;L154</f>
        <v>H5A123363</v>
      </c>
      <c r="D154" s="68" t="str" cm="1">
        <f t="array" ref="D154">_xlfn.XLOOKUP(E154,编码规则代码!B:B,编码规则代码!A:A)&amp;_xlfn.XLOOKUP(F154,编码规则代码!F:F,编码规则代码!E:E)&amp;_xlfn.XLOOKUP(G154,编码规则代码!J:J,编码规则代码!I:I)&amp;_xlfn.XLOOKUP(H154,编码规则代码!N:N,编码规则代码!M:M)&amp;L154&amp;_xlfn.XLOOKUP(K154,编码规则代码!V:V,编码规则代码!U:U&amp;_xlfn.XLOOKUP(J154,编码规则代码!R:R,编码规则代码!Q:Q))</f>
        <v>H5A12336330S</v>
      </c>
      <c r="E154" s="45" t="s">
        <v>196</v>
      </c>
      <c r="F154" s="45">
        <v>2025</v>
      </c>
      <c r="G154" s="45" t="s">
        <v>197</v>
      </c>
      <c r="H154" s="45" t="s">
        <v>198</v>
      </c>
      <c r="I154" s="69" t="s">
        <v>199</v>
      </c>
      <c r="J154" s="45" t="s">
        <v>200</v>
      </c>
      <c r="K154" s="45" t="s">
        <v>214</v>
      </c>
      <c r="L154" s="45">
        <v>3363</v>
      </c>
    </row>
    <row r="155" s="45" customFormat="1" ht="26" customHeight="1" spans="1:12">
      <c r="A155" s="66">
        <v>45889</v>
      </c>
      <c r="B155" s="45" t="s">
        <v>227</v>
      </c>
      <c r="C155" s="67" t="str">
        <f>_xlfn.XLOOKUP(E155,编码规则代码!B:B,编码规则代码!A:A)&amp;_xlfn.XLOOKUP(F155,编码规则代码!F:F,编码规则代码!E:E)&amp;_xlfn.XLOOKUP(G155,编码规则代码!J:J,编码规则代码!I:I)&amp;_xlfn.XLOOKUP(H155,编码规则代码!N:N,编码规则代码!M:M)&amp;L155</f>
        <v>H5A123363</v>
      </c>
      <c r="D155" s="68" t="str" cm="1">
        <f t="array" ref="D155">_xlfn.XLOOKUP(E155,编码规则代码!B:B,编码规则代码!A:A)&amp;_xlfn.XLOOKUP(F155,编码规则代码!F:F,编码规则代码!E:E)&amp;_xlfn.XLOOKUP(G155,编码规则代码!J:J,编码规则代码!I:I)&amp;_xlfn.XLOOKUP(H155,编码规则代码!N:N,编码规则代码!M:M)&amp;L155&amp;_xlfn.XLOOKUP(K155,编码规则代码!V:V,编码规则代码!U:U&amp;_xlfn.XLOOKUP(J155,编码规则代码!R:R,编码规则代码!Q:Q))</f>
        <v>H5A12336315S</v>
      </c>
      <c r="E155" s="45" t="s">
        <v>196</v>
      </c>
      <c r="F155" s="45">
        <v>2025</v>
      </c>
      <c r="G155" s="45" t="s">
        <v>197</v>
      </c>
      <c r="H155" s="45" t="s">
        <v>198</v>
      </c>
      <c r="I155" s="69" t="s">
        <v>199</v>
      </c>
      <c r="J155" s="45" t="s">
        <v>200</v>
      </c>
      <c r="K155" s="45" t="s">
        <v>228</v>
      </c>
      <c r="L155" s="45">
        <v>3363</v>
      </c>
    </row>
    <row r="156" s="45" customFormat="1" ht="26" customHeight="1" spans="1:12">
      <c r="A156" s="66">
        <v>45889</v>
      </c>
      <c r="B156" s="45" t="s">
        <v>227</v>
      </c>
      <c r="C156" s="67" t="str">
        <f>_xlfn.XLOOKUP(E156,编码规则代码!B:B,编码规则代码!A:A)&amp;_xlfn.XLOOKUP(F156,编码规则代码!F:F,编码规则代码!E:E)&amp;_xlfn.XLOOKUP(G156,编码规则代码!J:J,编码规则代码!I:I)&amp;_xlfn.XLOOKUP(H156,编码规则代码!N:N,编码规则代码!M:M)&amp;L156</f>
        <v>H5A123363</v>
      </c>
      <c r="D156" s="68" t="str" cm="1">
        <f t="array" ref="D156">_xlfn.XLOOKUP(E156,编码规则代码!B:B,编码规则代码!A:A)&amp;_xlfn.XLOOKUP(F156,编码规则代码!F:F,编码规则代码!E:E)&amp;_xlfn.XLOOKUP(G156,编码规则代码!J:J,编码规则代码!I:I)&amp;_xlfn.XLOOKUP(H156,编码规则代码!N:N,编码规则代码!M:M)&amp;L156&amp;_xlfn.XLOOKUP(K156,编码规则代码!V:V,编码规则代码!U:U&amp;_xlfn.XLOOKUP(J156,编码规则代码!R:R,编码规则代码!Q:Q))</f>
        <v>H5A12336375S</v>
      </c>
      <c r="E156" s="45" t="s">
        <v>196</v>
      </c>
      <c r="F156" s="45">
        <v>2025</v>
      </c>
      <c r="G156" s="45" t="s">
        <v>197</v>
      </c>
      <c r="H156" s="45" t="s">
        <v>198</v>
      </c>
      <c r="I156" s="69" t="s">
        <v>199</v>
      </c>
      <c r="J156" s="45" t="s">
        <v>200</v>
      </c>
      <c r="K156" s="45" t="s">
        <v>238</v>
      </c>
      <c r="L156" s="45">
        <v>3363</v>
      </c>
    </row>
    <row r="157" s="45" customFormat="1" ht="26" customHeight="1" spans="1:12">
      <c r="A157" s="66">
        <v>45889</v>
      </c>
      <c r="B157" s="45" t="s">
        <v>227</v>
      </c>
      <c r="C157" s="67" t="str">
        <f>_xlfn.XLOOKUP(E157,编码规则代码!B:B,编码规则代码!A:A)&amp;_xlfn.XLOOKUP(F157,编码规则代码!F:F,编码规则代码!E:E)&amp;_xlfn.XLOOKUP(G157,编码规则代码!J:J,编码规则代码!I:I)&amp;_xlfn.XLOOKUP(H157,编码规则代码!N:N,编码规则代码!M:M)&amp;L157</f>
        <v>H5A123363</v>
      </c>
      <c r="D157" s="68" t="str" cm="1">
        <f t="array" ref="D157">_xlfn.XLOOKUP(E157,编码规则代码!B:B,编码规则代码!A:A)&amp;_xlfn.XLOOKUP(F157,编码规则代码!F:F,编码规则代码!E:E)&amp;_xlfn.XLOOKUP(G157,编码规则代码!J:J,编码规则代码!I:I)&amp;_xlfn.XLOOKUP(H157,编码规则代码!N:N,编码规则代码!M:M)&amp;L157&amp;_xlfn.XLOOKUP(K157,编码规则代码!V:V,编码规则代码!U:U&amp;_xlfn.XLOOKUP(J157,编码规则代码!R:R,编码规则代码!Q:Q))</f>
        <v>H5A12336353S</v>
      </c>
      <c r="E157" s="45" t="s">
        <v>196</v>
      </c>
      <c r="F157" s="45">
        <v>2025</v>
      </c>
      <c r="G157" s="45" t="s">
        <v>197</v>
      </c>
      <c r="H157" s="45" t="s">
        <v>198</v>
      </c>
      <c r="I157" s="69" t="s">
        <v>199</v>
      </c>
      <c r="J157" s="45" t="s">
        <v>200</v>
      </c>
      <c r="K157" s="45" t="s">
        <v>226</v>
      </c>
      <c r="L157" s="45">
        <v>3363</v>
      </c>
    </row>
    <row r="158" s="45" customFormat="1" ht="26" customHeight="1" spans="1:12">
      <c r="A158" s="66">
        <v>45889</v>
      </c>
      <c r="B158" s="45" t="s">
        <v>227</v>
      </c>
      <c r="C158" s="67" t="str">
        <f>_xlfn.XLOOKUP(E158,编码规则代码!B:B,编码规则代码!A:A)&amp;_xlfn.XLOOKUP(F158,编码规则代码!F:F,编码规则代码!E:E)&amp;_xlfn.XLOOKUP(G158,编码规则代码!J:J,编码规则代码!I:I)&amp;_xlfn.XLOOKUP(H158,编码规则代码!N:N,编码规则代码!M:M)&amp;L158</f>
        <v>H5A413364</v>
      </c>
      <c r="D158" s="68" t="str" cm="1">
        <f t="array" ref="D158">_xlfn.XLOOKUP(E158,编码规则代码!B:B,编码规则代码!A:A)&amp;_xlfn.XLOOKUP(F158,编码规则代码!F:F,编码规则代码!E:E)&amp;_xlfn.XLOOKUP(G158,编码规则代码!J:J,编码规则代码!I:I)&amp;_xlfn.XLOOKUP(H158,编码规则代码!N:N,编码规则代码!M:M)&amp;L158&amp;_xlfn.XLOOKUP(K158,编码规则代码!V:V,编码规则代码!U:U&amp;_xlfn.XLOOKUP(J158,编码规则代码!R:R,编码规则代码!Q:Q))</f>
        <v>H5A41336413S</v>
      </c>
      <c r="E158" s="45" t="s">
        <v>196</v>
      </c>
      <c r="F158" s="45">
        <v>2025</v>
      </c>
      <c r="G158" s="45" t="s">
        <v>197</v>
      </c>
      <c r="H158" s="45" t="s">
        <v>212</v>
      </c>
      <c r="I158" s="69"/>
      <c r="J158" s="45" t="s">
        <v>200</v>
      </c>
      <c r="K158" s="45" t="s">
        <v>230</v>
      </c>
      <c r="L158" s="45">
        <v>3364</v>
      </c>
    </row>
    <row r="159" s="45" customFormat="1" ht="26" customHeight="1" spans="1:12">
      <c r="A159" s="66">
        <v>45889</v>
      </c>
      <c r="B159" s="45" t="s">
        <v>227</v>
      </c>
      <c r="C159" s="67" t="str">
        <f>_xlfn.XLOOKUP(E159,编码规则代码!B:B,编码规则代码!A:A)&amp;_xlfn.XLOOKUP(F159,编码规则代码!F:F,编码规则代码!E:E)&amp;_xlfn.XLOOKUP(G159,编码规则代码!J:J,编码规则代码!I:I)&amp;_xlfn.XLOOKUP(H159,编码规则代码!N:N,编码规则代码!M:M)&amp;L159</f>
        <v>H5A413365</v>
      </c>
      <c r="D159" s="68" t="str" cm="1">
        <f t="array" ref="D159">_xlfn.XLOOKUP(E159,编码规则代码!B:B,编码规则代码!A:A)&amp;_xlfn.XLOOKUP(F159,编码规则代码!F:F,编码规则代码!E:E)&amp;_xlfn.XLOOKUP(G159,编码规则代码!J:J,编码规则代码!I:I)&amp;_xlfn.XLOOKUP(H159,编码规则代码!N:N,编码规则代码!M:M)&amp;L159&amp;_xlfn.XLOOKUP(K159,编码规则代码!V:V,编码规则代码!U:U&amp;_xlfn.XLOOKUP(J159,编码规则代码!R:R,编码规则代码!Q:Q))</f>
        <v>H5A41336580S</v>
      </c>
      <c r="E159" s="45" t="s">
        <v>196</v>
      </c>
      <c r="F159" s="45">
        <v>2025</v>
      </c>
      <c r="G159" s="45" t="s">
        <v>197</v>
      </c>
      <c r="H159" s="45" t="s">
        <v>212</v>
      </c>
      <c r="I159" s="69"/>
      <c r="J159" s="45" t="s">
        <v>200</v>
      </c>
      <c r="K159" s="45" t="s">
        <v>225</v>
      </c>
      <c r="L159" s="45">
        <v>3365</v>
      </c>
    </row>
    <row r="160" s="45" customFormat="1" ht="26" customHeight="1" spans="1:12">
      <c r="A160" s="66">
        <v>45889</v>
      </c>
      <c r="B160" s="45" t="s">
        <v>227</v>
      </c>
      <c r="C160" s="67" t="str">
        <f>_xlfn.XLOOKUP(E160,编码规则代码!B:B,编码规则代码!A:A)&amp;_xlfn.XLOOKUP(F160,编码规则代码!F:F,编码规则代码!E:E)&amp;_xlfn.XLOOKUP(G160,编码规则代码!J:J,编码规则代码!I:I)&amp;_xlfn.XLOOKUP(H160,编码规则代码!N:N,编码规则代码!M:M)&amp;L160</f>
        <v>H5A413365</v>
      </c>
      <c r="D160" s="68" t="str" cm="1">
        <f t="array" ref="D160">_xlfn.XLOOKUP(E160,编码规则代码!B:B,编码规则代码!A:A)&amp;_xlfn.XLOOKUP(F160,编码规则代码!F:F,编码规则代码!E:E)&amp;_xlfn.XLOOKUP(G160,编码规则代码!J:J,编码规则代码!I:I)&amp;_xlfn.XLOOKUP(H160,编码规则代码!N:N,编码规则代码!M:M)&amp;L160&amp;_xlfn.XLOOKUP(K160,编码规则代码!V:V,编码规则代码!U:U&amp;_xlfn.XLOOKUP(J160,编码规则代码!R:R,编码规则代码!Q:Q))</f>
        <v>H5A41336510S</v>
      </c>
      <c r="E160" s="45" t="s">
        <v>196</v>
      </c>
      <c r="F160" s="45">
        <v>2025</v>
      </c>
      <c r="G160" s="45" t="s">
        <v>197</v>
      </c>
      <c r="H160" s="45" t="s">
        <v>212</v>
      </c>
      <c r="I160" s="69"/>
      <c r="J160" s="45" t="s">
        <v>200</v>
      </c>
      <c r="K160" s="45" t="s">
        <v>210</v>
      </c>
      <c r="L160" s="45">
        <v>3365</v>
      </c>
    </row>
    <row r="161" s="45" customFormat="1" ht="26" customHeight="1" spans="1:12">
      <c r="A161" s="66">
        <v>45903</v>
      </c>
      <c r="B161" s="45" t="s">
        <v>236</v>
      </c>
      <c r="C161" s="67" t="str">
        <f>_xlfn.XLOOKUP(E161,编码规则代码!B:B,编码规则代码!A:A)&amp;_xlfn.XLOOKUP(F161,编码规则代码!F:F,编码规则代码!E:E)&amp;_xlfn.XLOOKUP(G161,编码规则代码!J:J,编码规则代码!I:I)&amp;_xlfn.XLOOKUP(H161,编码规则代码!N:N,编码规则代码!M:M)&amp;L161</f>
        <v>H5A413366</v>
      </c>
      <c r="D161" s="68" t="str" cm="1">
        <f t="array" ref="D161">_xlfn.XLOOKUP(E161,编码规则代码!B:B,编码规则代码!A:A)&amp;_xlfn.XLOOKUP(F161,编码规则代码!F:F,编码规则代码!E:E)&amp;_xlfn.XLOOKUP(G161,编码规则代码!J:J,编码规则代码!I:I)&amp;_xlfn.XLOOKUP(H161,编码规则代码!N:N,编码规则代码!M:M)&amp;L161&amp;_xlfn.XLOOKUP(K161,编码规则代码!V:V,编码规则代码!U:U&amp;_xlfn.XLOOKUP(J161,编码规则代码!R:R,编码规则代码!Q:Q))</f>
        <v>H5A41336680S</v>
      </c>
      <c r="E161" s="45" t="s">
        <v>196</v>
      </c>
      <c r="F161" s="45">
        <v>2025</v>
      </c>
      <c r="G161" s="45" t="s">
        <v>197</v>
      </c>
      <c r="H161" s="45" t="s">
        <v>212</v>
      </c>
      <c r="I161" s="69"/>
      <c r="J161" s="45" t="s">
        <v>200</v>
      </c>
      <c r="K161" s="45" t="s">
        <v>225</v>
      </c>
      <c r="L161" s="45">
        <v>3366</v>
      </c>
    </row>
    <row r="162" s="45" customFormat="1" ht="26" customHeight="1" spans="1:12">
      <c r="A162" s="66">
        <v>45903</v>
      </c>
      <c r="B162" s="45" t="s">
        <v>236</v>
      </c>
      <c r="C162" s="67" t="str">
        <f>_xlfn.XLOOKUP(E162,编码规则代码!B:B,编码规则代码!A:A)&amp;_xlfn.XLOOKUP(F162,编码规则代码!F:F,编码规则代码!E:E)&amp;_xlfn.XLOOKUP(G162,编码规则代码!J:J,编码规则代码!I:I)&amp;_xlfn.XLOOKUP(H162,编码规则代码!N:N,编码规则代码!M:M)&amp;L162</f>
        <v>H5A413366</v>
      </c>
      <c r="D162" s="68" t="str" cm="1">
        <f t="array" ref="D162">_xlfn.XLOOKUP(E162,编码规则代码!B:B,编码规则代码!A:A)&amp;_xlfn.XLOOKUP(F162,编码规则代码!F:F,编码规则代码!E:E)&amp;_xlfn.XLOOKUP(G162,编码规则代码!J:J,编码规则代码!I:I)&amp;_xlfn.XLOOKUP(H162,编码规则代码!N:N,编码规则代码!M:M)&amp;L162&amp;_xlfn.XLOOKUP(K162,编码规则代码!V:V,编码规则代码!U:U&amp;_xlfn.XLOOKUP(J162,编码规则代码!R:R,编码规则代码!Q:Q))</f>
        <v>H5A41336654S</v>
      </c>
      <c r="E162" s="45" t="s">
        <v>196</v>
      </c>
      <c r="F162" s="45">
        <v>2025</v>
      </c>
      <c r="G162" s="45" t="s">
        <v>197</v>
      </c>
      <c r="H162" s="45" t="s">
        <v>212</v>
      </c>
      <c r="I162" s="69"/>
      <c r="J162" s="45" t="s">
        <v>200</v>
      </c>
      <c r="K162" s="45" t="s">
        <v>239</v>
      </c>
      <c r="L162" s="45">
        <v>3366</v>
      </c>
    </row>
    <row r="163" s="45" customFormat="1" ht="26" customHeight="1" spans="1:12">
      <c r="A163" s="66"/>
      <c r="C163" s="67" t="str">
        <f>_xlfn.XLOOKUP(E163,编码规则代码!B:B,编码规则代码!A:A)&amp;_xlfn.XLOOKUP(F163,编码规则代码!F:F,编码规则代码!E:E)&amp;_xlfn.XLOOKUP(G163,编码规则代码!J:J,编码规则代码!I:I)&amp;_xlfn.XLOOKUP(H163,编码规则代码!N:N,编码规则代码!M:M)&amp;L163</f>
        <v>H5A433367</v>
      </c>
      <c r="D163" s="68" t="str" cm="1">
        <f t="array" ref="D163">_xlfn.XLOOKUP(E163,编码规则代码!B:B,编码规则代码!A:A)&amp;_xlfn.XLOOKUP(F163,编码规则代码!F:F,编码规则代码!E:E)&amp;_xlfn.XLOOKUP(G163,编码规则代码!J:J,编码规则代码!I:I)&amp;_xlfn.XLOOKUP(H163,编码规则代码!N:N,编码规则代码!M:M)&amp;L163&amp;_xlfn.XLOOKUP(K163,编码规则代码!V:V,编码规则代码!U:U&amp;_xlfn.XLOOKUP(J163,编码规则代码!R:R,编码规则代码!Q:Q))</f>
        <v>H5A43336770S</v>
      </c>
      <c r="E163" s="45" t="s">
        <v>196</v>
      </c>
      <c r="F163" s="45">
        <v>2025</v>
      </c>
      <c r="G163" s="45" t="s">
        <v>197</v>
      </c>
      <c r="H163" s="45" t="s">
        <v>221</v>
      </c>
      <c r="I163" s="69" t="s">
        <v>222</v>
      </c>
      <c r="J163" s="45" t="s">
        <v>200</v>
      </c>
      <c r="K163" s="45" t="s">
        <v>209</v>
      </c>
      <c r="L163" s="45">
        <v>3367</v>
      </c>
    </row>
    <row r="164" s="45" customFormat="1" ht="26" customHeight="1" spans="1:12">
      <c r="A164" s="66"/>
      <c r="C164" s="67" t="str">
        <f>_xlfn.XLOOKUP(E164,编码规则代码!B:B,编码规则代码!A:A)&amp;_xlfn.XLOOKUP(F164,编码规则代码!F:F,编码规则代码!E:E)&amp;_xlfn.XLOOKUP(G164,编码规则代码!J:J,编码规则代码!I:I)&amp;_xlfn.XLOOKUP(H164,编码规则代码!N:N,编码规则代码!M:M)&amp;L164</f>
        <v>H5A433367</v>
      </c>
      <c r="D164" s="68" t="str" cm="1">
        <f t="array" ref="D164">_xlfn.XLOOKUP(E164,编码规则代码!B:B,编码规则代码!A:A)&amp;_xlfn.XLOOKUP(F164,编码规则代码!F:F,编码规则代码!E:E)&amp;_xlfn.XLOOKUP(G164,编码规则代码!J:J,编码规则代码!I:I)&amp;_xlfn.XLOOKUP(H164,编码规则代码!N:N,编码规则代码!M:M)&amp;L164&amp;_xlfn.XLOOKUP(K164,编码规则代码!V:V,编码规则代码!U:U&amp;_xlfn.XLOOKUP(J164,编码规则代码!R:R,编码规则代码!Q:Q))</f>
        <v>H5A43336753S</v>
      </c>
      <c r="E164" s="45" t="s">
        <v>196</v>
      </c>
      <c r="F164" s="45">
        <v>2025</v>
      </c>
      <c r="G164" s="45" t="s">
        <v>197</v>
      </c>
      <c r="H164" s="45" t="s">
        <v>221</v>
      </c>
      <c r="I164" s="69" t="s">
        <v>222</v>
      </c>
      <c r="J164" s="45" t="s">
        <v>200</v>
      </c>
      <c r="K164" s="45" t="s">
        <v>226</v>
      </c>
      <c r="L164" s="45">
        <v>3367</v>
      </c>
    </row>
    <row r="165" s="45" customFormat="1" ht="26" customHeight="1" spans="1:12">
      <c r="A165" s="66"/>
      <c r="C165" s="67" t="str">
        <f>_xlfn.XLOOKUP(E165,编码规则代码!B:B,编码规则代码!A:A)&amp;_xlfn.XLOOKUP(F165,编码规则代码!F:F,编码规则代码!E:E)&amp;_xlfn.XLOOKUP(G165,编码规则代码!J:J,编码规则代码!I:I)&amp;_xlfn.XLOOKUP(H165,编码规则代码!N:N,编码规则代码!M:M)&amp;L165</f>
        <v>H5A223368</v>
      </c>
      <c r="D165" s="68" t="str" cm="1">
        <f t="array" ref="D165">_xlfn.XLOOKUP(E165,编码规则代码!B:B,编码规则代码!A:A)&amp;_xlfn.XLOOKUP(F165,编码规则代码!F:F,编码规则代码!E:E)&amp;_xlfn.XLOOKUP(G165,编码规则代码!J:J,编码规则代码!I:I)&amp;_xlfn.XLOOKUP(H165,编码规则代码!N:N,编码规则代码!M:M)&amp;L165&amp;_xlfn.XLOOKUP(K165,编码规则代码!V:V,编码规则代码!U:U&amp;_xlfn.XLOOKUP(J165,编码规则代码!R:R,编码规则代码!Q:Q))</f>
        <v>H5A22336880S</v>
      </c>
      <c r="E165" s="45" t="s">
        <v>196</v>
      </c>
      <c r="F165" s="45">
        <v>2025</v>
      </c>
      <c r="G165" s="45" t="s">
        <v>197</v>
      </c>
      <c r="H165" s="45" t="s">
        <v>204</v>
      </c>
      <c r="I165" s="69" t="s">
        <v>205</v>
      </c>
      <c r="J165" s="45" t="s">
        <v>200</v>
      </c>
      <c r="K165" s="45" t="s">
        <v>225</v>
      </c>
      <c r="L165" s="45">
        <v>3368</v>
      </c>
    </row>
    <row r="166" s="45" customFormat="1" ht="26" customHeight="1" spans="1:12">
      <c r="A166" s="66">
        <v>45903</v>
      </c>
      <c r="B166" s="45" t="s">
        <v>236</v>
      </c>
      <c r="C166" s="67" t="str">
        <f>_xlfn.XLOOKUP(E166,编码规则代码!B:B,编码规则代码!A:A)&amp;_xlfn.XLOOKUP(F166,编码规则代码!F:F,编码规则代码!E:E)&amp;_xlfn.XLOOKUP(G166,编码规则代码!J:J,编码规则代码!I:I)&amp;_xlfn.XLOOKUP(H166,编码规则代码!N:N,编码规则代码!M:M)&amp;L166</f>
        <v>H5A223368</v>
      </c>
      <c r="D166" s="68" t="str" cm="1">
        <f t="array" ref="D166">_xlfn.XLOOKUP(E166,编码规则代码!B:B,编码规则代码!A:A)&amp;_xlfn.XLOOKUP(F166,编码规则代码!F:F,编码规则代码!E:E)&amp;_xlfn.XLOOKUP(G166,编码规则代码!J:J,编码规则代码!I:I)&amp;_xlfn.XLOOKUP(H166,编码规则代码!N:N,编码规则代码!M:M)&amp;L166&amp;_xlfn.XLOOKUP(K166,编码规则代码!V:V,编码规则代码!U:U&amp;_xlfn.XLOOKUP(J166,编码规则代码!R:R,编码规则代码!Q:Q))</f>
        <v>H5A22336832S</v>
      </c>
      <c r="E166" s="45" t="s">
        <v>196</v>
      </c>
      <c r="F166" s="45">
        <v>2025</v>
      </c>
      <c r="G166" s="45" t="s">
        <v>197</v>
      </c>
      <c r="H166" s="45" t="s">
        <v>204</v>
      </c>
      <c r="I166" s="69" t="s">
        <v>205</v>
      </c>
      <c r="J166" s="45" t="s">
        <v>200</v>
      </c>
      <c r="K166" s="45" t="s">
        <v>235</v>
      </c>
      <c r="L166" s="45">
        <v>3368</v>
      </c>
    </row>
    <row r="167" s="45" customFormat="1" ht="26" customHeight="1" spans="1:12">
      <c r="A167" s="66"/>
      <c r="C167" s="67" t="str">
        <f>_xlfn.XLOOKUP(E167,编码规则代码!B:B,编码规则代码!A:A)&amp;_xlfn.XLOOKUP(F167,编码规则代码!F:F,编码规则代码!E:E)&amp;_xlfn.XLOOKUP(G167,编码规则代码!J:J,编码规则代码!I:I)&amp;_xlfn.XLOOKUP(H167,编码规则代码!N:N,编码规则代码!M:M)&amp;L167</f>
        <v>H5A113369</v>
      </c>
      <c r="D167" s="68" t="str" cm="1">
        <f t="array" ref="D167">_xlfn.XLOOKUP(E167,编码规则代码!B:B,编码规则代码!A:A)&amp;_xlfn.XLOOKUP(F167,编码规则代码!F:F,编码规则代码!E:E)&amp;_xlfn.XLOOKUP(G167,编码规则代码!J:J,编码规则代码!I:I)&amp;_xlfn.XLOOKUP(H167,编码规则代码!N:N,编码规则代码!M:M)&amp;L167&amp;_xlfn.XLOOKUP(K167,编码规则代码!V:V,编码规则代码!U:U&amp;_xlfn.XLOOKUP(J167,编码规则代码!R:R,编码规则代码!Q:Q))</f>
        <v>H5A11336910S</v>
      </c>
      <c r="E167" s="45" t="s">
        <v>196</v>
      </c>
      <c r="F167" s="45">
        <v>2025</v>
      </c>
      <c r="G167" s="45" t="s">
        <v>197</v>
      </c>
      <c r="H167" s="45" t="s">
        <v>206</v>
      </c>
      <c r="I167" s="69" t="s">
        <v>207</v>
      </c>
      <c r="J167" s="45" t="s">
        <v>200</v>
      </c>
      <c r="K167" s="45" t="s">
        <v>210</v>
      </c>
      <c r="L167" s="45">
        <v>3369</v>
      </c>
    </row>
    <row r="168" s="45" customFormat="1" ht="26" customHeight="1" spans="1:12">
      <c r="A168" s="66"/>
      <c r="C168" s="67" t="str">
        <f>_xlfn.XLOOKUP(E168,编码规则代码!B:B,编码规则代码!A:A)&amp;_xlfn.XLOOKUP(F168,编码规则代码!F:F,编码规则代码!E:E)&amp;_xlfn.XLOOKUP(G168,编码规则代码!J:J,编码规则代码!I:I)&amp;_xlfn.XLOOKUP(H168,编码规则代码!N:N,编码规则代码!M:M)&amp;L168</f>
        <v>H5A113369</v>
      </c>
      <c r="D168" s="68" t="str" cm="1">
        <f t="array" ref="D168">_xlfn.XLOOKUP(E168,编码规则代码!B:B,编码规则代码!A:A)&amp;_xlfn.XLOOKUP(F168,编码规则代码!F:F,编码规则代码!E:E)&amp;_xlfn.XLOOKUP(G168,编码规则代码!J:J,编码规则代码!I:I)&amp;_xlfn.XLOOKUP(H168,编码规则代码!N:N,编码规则代码!M:M)&amp;L168&amp;_xlfn.XLOOKUP(K168,编码规则代码!V:V,编码规则代码!U:U&amp;_xlfn.XLOOKUP(J168,编码规则代码!R:R,编码规则代码!Q:Q))</f>
        <v>H5A11336970S</v>
      </c>
      <c r="E168" s="45" t="s">
        <v>196</v>
      </c>
      <c r="F168" s="45">
        <v>2025</v>
      </c>
      <c r="G168" s="45" t="s">
        <v>197</v>
      </c>
      <c r="H168" s="45" t="s">
        <v>206</v>
      </c>
      <c r="I168" s="69" t="s">
        <v>207</v>
      </c>
      <c r="J168" s="45" t="s">
        <v>200</v>
      </c>
      <c r="K168" s="45" t="s">
        <v>209</v>
      </c>
      <c r="L168" s="45">
        <v>3369</v>
      </c>
    </row>
    <row r="169" s="45" customFormat="1" ht="26" customHeight="1" spans="1:12">
      <c r="A169" s="66"/>
      <c r="C169" s="67" t="str">
        <f>_xlfn.XLOOKUP(E169,编码规则代码!B:B,编码规则代码!A:A)&amp;_xlfn.XLOOKUP(F169,编码规则代码!F:F,编码规则代码!E:E)&amp;_xlfn.XLOOKUP(G169,编码规则代码!J:J,编码规则代码!I:I)&amp;_xlfn.XLOOKUP(H169,编码规则代码!N:N,编码规则代码!M:M)&amp;L169</f>
        <v>H5A223370</v>
      </c>
      <c r="D169" s="68" t="str" cm="1">
        <f t="array" ref="D169">_xlfn.XLOOKUP(E169,编码规则代码!B:B,编码规则代码!A:A)&amp;_xlfn.XLOOKUP(F169,编码规则代码!F:F,编码规则代码!E:E)&amp;_xlfn.XLOOKUP(G169,编码规则代码!J:J,编码规则代码!I:I)&amp;_xlfn.XLOOKUP(H169,编码规则代码!N:N,编码规则代码!M:M)&amp;L169&amp;_xlfn.XLOOKUP(K169,编码规则代码!V:V,编码规则代码!U:U&amp;_xlfn.XLOOKUP(J169,编码规则代码!R:R,编码规则代码!Q:Q))</f>
        <v>H5A22337010S</v>
      </c>
      <c r="E169" s="45" t="s">
        <v>196</v>
      </c>
      <c r="F169" s="45">
        <v>2025</v>
      </c>
      <c r="G169" s="45" t="s">
        <v>197</v>
      </c>
      <c r="H169" s="45" t="s">
        <v>204</v>
      </c>
      <c r="I169" s="69" t="s">
        <v>205</v>
      </c>
      <c r="J169" s="45" t="s">
        <v>200</v>
      </c>
      <c r="K169" s="45" t="s">
        <v>210</v>
      </c>
      <c r="L169" s="45">
        <v>3370</v>
      </c>
    </row>
    <row r="170" s="45" customFormat="1" ht="26" customHeight="1" spans="1:12">
      <c r="A170" s="66"/>
      <c r="C170" s="67" t="str">
        <f>_xlfn.XLOOKUP(E170,编码规则代码!B:B,编码规则代码!A:A)&amp;_xlfn.XLOOKUP(F170,编码规则代码!F:F,编码规则代码!E:E)&amp;_xlfn.XLOOKUP(G170,编码规则代码!J:J,编码规则代码!I:I)&amp;_xlfn.XLOOKUP(H170,编码规则代码!N:N,编码规则代码!M:M)&amp;L170</f>
        <v>H5A223370</v>
      </c>
      <c r="D170" s="68" t="str" cm="1">
        <f t="array" ref="D170">_xlfn.XLOOKUP(E170,编码规则代码!B:B,编码规则代码!A:A)&amp;_xlfn.XLOOKUP(F170,编码规则代码!F:F,编码规则代码!E:E)&amp;_xlfn.XLOOKUP(G170,编码规则代码!J:J,编码规则代码!I:I)&amp;_xlfn.XLOOKUP(H170,编码规则代码!N:N,编码规则代码!M:M)&amp;L170&amp;_xlfn.XLOOKUP(K170,编码规则代码!V:V,编码规则代码!U:U&amp;_xlfn.XLOOKUP(J170,编码规则代码!R:R,编码规则代码!Q:Q))</f>
        <v>H5A22337070S</v>
      </c>
      <c r="E170" s="45" t="s">
        <v>196</v>
      </c>
      <c r="F170" s="45">
        <v>2025</v>
      </c>
      <c r="G170" s="45" t="s">
        <v>197</v>
      </c>
      <c r="H170" s="45" t="s">
        <v>204</v>
      </c>
      <c r="I170" s="69" t="s">
        <v>205</v>
      </c>
      <c r="J170" s="45" t="s">
        <v>200</v>
      </c>
      <c r="K170" s="45" t="s">
        <v>209</v>
      </c>
      <c r="L170" s="45">
        <v>3370</v>
      </c>
    </row>
    <row r="171" s="45" customFormat="1" ht="26" customHeight="1" spans="1:12">
      <c r="A171" s="66"/>
      <c r="C171" s="67" t="str">
        <f>_xlfn.XLOOKUP(E171,编码规则代码!B:B,编码规则代码!A:A)&amp;_xlfn.XLOOKUP(F171,编码规则代码!F:F,编码规则代码!E:E)&amp;_xlfn.XLOOKUP(G171,编码规则代码!J:J,编码规则代码!I:I)&amp;_xlfn.XLOOKUP(H171,编码规则代码!N:N,编码规则代码!M:M)&amp;L171</f>
        <v>H5A233371</v>
      </c>
      <c r="D171" s="68" t="str" cm="1">
        <f t="array" ref="D171">_xlfn.XLOOKUP(E171,编码规则代码!B:B,编码规则代码!A:A)&amp;_xlfn.XLOOKUP(F171,编码规则代码!F:F,编码规则代码!E:E)&amp;_xlfn.XLOOKUP(G171,编码规则代码!J:J,编码规则代码!I:I)&amp;_xlfn.XLOOKUP(H171,编码规则代码!N:N,编码规则代码!M:M)&amp;L171&amp;_xlfn.XLOOKUP(K171,编码规则代码!V:V,编码规则代码!U:U&amp;_xlfn.XLOOKUP(J171,编码规则代码!R:R,编码规则代码!Q:Q))</f>
        <v>H5A23337162S</v>
      </c>
      <c r="E171" s="45" t="s">
        <v>196</v>
      </c>
      <c r="F171" s="45">
        <v>2025</v>
      </c>
      <c r="G171" s="45" t="s">
        <v>197</v>
      </c>
      <c r="H171" s="45" t="s">
        <v>216</v>
      </c>
      <c r="I171" s="69" t="s">
        <v>217</v>
      </c>
      <c r="J171" s="45" t="s">
        <v>200</v>
      </c>
      <c r="K171" s="45" t="s">
        <v>240</v>
      </c>
      <c r="L171" s="45">
        <v>3371</v>
      </c>
    </row>
    <row r="172" s="45" customFormat="1" ht="26" customHeight="1" spans="1:12">
      <c r="A172" s="66"/>
      <c r="C172" s="67" t="str">
        <f>_xlfn.XLOOKUP(E172,编码规则代码!B:B,编码规则代码!A:A)&amp;_xlfn.XLOOKUP(F172,编码规则代码!F:F,编码规则代码!E:E)&amp;_xlfn.XLOOKUP(G172,编码规则代码!J:J,编码规则代码!I:I)&amp;_xlfn.XLOOKUP(H172,编码规则代码!N:N,编码规则代码!M:M)&amp;L172</f>
        <v>H5A433372</v>
      </c>
      <c r="D172" s="68" t="str" cm="1">
        <f t="array" ref="D172">_xlfn.XLOOKUP(E172,编码规则代码!B:B,编码规则代码!A:A)&amp;_xlfn.XLOOKUP(F172,编码规则代码!F:F,编码规则代码!E:E)&amp;_xlfn.XLOOKUP(G172,编码规则代码!J:J,编码规则代码!I:I)&amp;_xlfn.XLOOKUP(H172,编码规则代码!N:N,编码规则代码!M:M)&amp;L172&amp;_xlfn.XLOOKUP(K172,编码规则代码!V:V,编码规则代码!U:U&amp;_xlfn.XLOOKUP(J172,编码规则代码!R:R,编码规则代码!Q:Q))</f>
        <v>H5A43337262S</v>
      </c>
      <c r="E172" s="45" t="s">
        <v>196</v>
      </c>
      <c r="F172" s="45">
        <v>2025</v>
      </c>
      <c r="G172" s="45" t="s">
        <v>197</v>
      </c>
      <c r="H172" s="45" t="s">
        <v>221</v>
      </c>
      <c r="I172" s="69" t="s">
        <v>222</v>
      </c>
      <c r="J172" s="45" t="s">
        <v>200</v>
      </c>
      <c r="K172" s="45" t="s">
        <v>240</v>
      </c>
      <c r="L172" s="45">
        <v>3372</v>
      </c>
    </row>
    <row r="173" s="45" customFormat="1" ht="26" customHeight="1" spans="1:12">
      <c r="A173" s="66"/>
      <c r="C173" s="67" t="str">
        <f>_xlfn.XLOOKUP(E173,编码规则代码!B:B,编码规则代码!A:A)&amp;_xlfn.XLOOKUP(F173,编码规则代码!F:F,编码规则代码!E:E)&amp;_xlfn.XLOOKUP(G173,编码规则代码!J:J,编码规则代码!I:I)&amp;_xlfn.XLOOKUP(H173,编码规则代码!N:N,编码规则代码!M:M)&amp;L173</f>
        <v>H5A413373</v>
      </c>
      <c r="D173" s="68" t="str" cm="1">
        <f t="array" ref="D173">_xlfn.XLOOKUP(E173,编码规则代码!B:B,编码规则代码!A:A)&amp;_xlfn.XLOOKUP(F173,编码规则代码!F:F,编码规则代码!E:E)&amp;_xlfn.XLOOKUP(G173,编码规则代码!J:J,编码规则代码!I:I)&amp;_xlfn.XLOOKUP(H173,编码规则代码!N:N,编码规则代码!M:M)&amp;L173&amp;_xlfn.XLOOKUP(K173,编码规则代码!V:V,编码规则代码!U:U&amp;_xlfn.XLOOKUP(J173,编码规则代码!R:R,编码规则代码!Q:Q))</f>
        <v>H5A41337362S</v>
      </c>
      <c r="E173" s="45" t="s">
        <v>196</v>
      </c>
      <c r="F173" s="45">
        <v>2025</v>
      </c>
      <c r="G173" s="45" t="s">
        <v>197</v>
      </c>
      <c r="H173" s="45" t="s">
        <v>212</v>
      </c>
      <c r="I173" s="69"/>
      <c r="J173" s="45" t="s">
        <v>200</v>
      </c>
      <c r="K173" s="45" t="s">
        <v>240</v>
      </c>
      <c r="L173" s="45">
        <v>3373</v>
      </c>
    </row>
    <row r="174" s="45" customFormat="1" ht="26" customHeight="1" spans="1:12">
      <c r="A174" s="66">
        <v>45903</v>
      </c>
      <c r="B174" s="45" t="s">
        <v>236</v>
      </c>
      <c r="C174" s="67" t="str">
        <f>_xlfn.XLOOKUP(E174,编码规则代码!B:B,编码规则代码!A:A)&amp;_xlfn.XLOOKUP(F174,编码规则代码!F:F,编码规则代码!E:E)&amp;_xlfn.XLOOKUP(G174,编码规则代码!J:J,编码规则代码!I:I)&amp;_xlfn.XLOOKUP(H174,编码规则代码!N:N,编码规则代码!M:M)&amp;L174</f>
        <v>H5A433374</v>
      </c>
      <c r="D174" s="68" t="str" cm="1">
        <f t="array" ref="D174">_xlfn.XLOOKUP(E174,编码规则代码!B:B,编码规则代码!A:A)&amp;_xlfn.XLOOKUP(F174,编码规则代码!F:F,编码规则代码!E:E)&amp;_xlfn.XLOOKUP(G174,编码规则代码!J:J,编码规则代码!I:I)&amp;_xlfn.XLOOKUP(H174,编码规则代码!N:N,编码规则代码!M:M)&amp;L174&amp;_xlfn.XLOOKUP(K174,编码规则代码!V:V,编码规则代码!U:U&amp;_xlfn.XLOOKUP(J174,编码规则代码!R:R,编码规则代码!Q:Q))</f>
        <v>H5A43337410S</v>
      </c>
      <c r="E174" s="45" t="s">
        <v>196</v>
      </c>
      <c r="F174" s="45">
        <v>2025</v>
      </c>
      <c r="G174" s="45" t="s">
        <v>197</v>
      </c>
      <c r="H174" s="45" t="s">
        <v>221</v>
      </c>
      <c r="I174" s="69" t="s">
        <v>222</v>
      </c>
      <c r="J174" s="45" t="s">
        <v>200</v>
      </c>
      <c r="K174" s="45" t="s">
        <v>210</v>
      </c>
      <c r="L174" s="45">
        <v>3374</v>
      </c>
    </row>
    <row r="175" s="45" customFormat="1" ht="26" customHeight="1" spans="1:12">
      <c r="A175" s="66">
        <v>45889</v>
      </c>
      <c r="B175" s="45" t="s">
        <v>241</v>
      </c>
      <c r="C175" s="67" t="str">
        <f>_xlfn.XLOOKUP(E175,编码规则代码!B:B,编码规则代码!A:A)&amp;_xlfn.XLOOKUP(F175,编码规则代码!F:F,编码规则代码!E:E)&amp;_xlfn.XLOOKUP(G175,编码规则代码!J:J,编码规则代码!I:I)&amp;_xlfn.XLOOKUP(H175,编码规则代码!N:N,编码规则代码!M:M)&amp;L175</f>
        <v>H5A413375</v>
      </c>
      <c r="D175" s="68" t="str" cm="1">
        <f t="array" ref="D175">_xlfn.XLOOKUP(E175,编码规则代码!B:B,编码规则代码!A:A)&amp;_xlfn.XLOOKUP(F175,编码规则代码!F:F,编码规则代码!E:E)&amp;_xlfn.XLOOKUP(G175,编码规则代码!J:J,编码规则代码!I:I)&amp;_xlfn.XLOOKUP(H175,编码规则代码!N:N,编码规则代码!M:M)&amp;L175&amp;_xlfn.XLOOKUP(K175,编码规则代码!V:V,编码规则代码!U:U&amp;_xlfn.XLOOKUP(J175,编码规则代码!R:R,编码规则代码!Q:Q))</f>
        <v>H5A41337510S</v>
      </c>
      <c r="E175" s="45" t="s">
        <v>196</v>
      </c>
      <c r="F175" s="45">
        <v>2025</v>
      </c>
      <c r="G175" s="45" t="s">
        <v>197</v>
      </c>
      <c r="H175" s="45" t="s">
        <v>212</v>
      </c>
      <c r="I175" s="69"/>
      <c r="J175" s="45" t="s">
        <v>200</v>
      </c>
      <c r="K175" s="45" t="s">
        <v>210</v>
      </c>
      <c r="L175" s="45">
        <v>3375</v>
      </c>
    </row>
    <row r="176" s="45" customFormat="1" ht="26" customHeight="1" spans="1:12">
      <c r="A176" s="66">
        <v>45889</v>
      </c>
      <c r="B176" s="45" t="s">
        <v>227</v>
      </c>
      <c r="C176" s="67" t="str">
        <f>_xlfn.XLOOKUP(E176,编码规则代码!B:B,编码规则代码!A:A)&amp;_xlfn.XLOOKUP(F176,编码规则代码!F:F,编码规则代码!E:E)&amp;_xlfn.XLOOKUP(G176,编码规则代码!J:J,编码规则代码!I:I)&amp;_xlfn.XLOOKUP(H176,编码规则代码!N:N,编码规则代码!M:M)&amp;L176</f>
        <v>H5A413375</v>
      </c>
      <c r="D176" s="68" t="str" cm="1">
        <f t="array" ref="D176">_xlfn.XLOOKUP(E176,编码规则代码!B:B,编码规则代码!A:A)&amp;_xlfn.XLOOKUP(F176,编码规则代码!F:F,编码规则代码!E:E)&amp;_xlfn.XLOOKUP(G176,编码规则代码!J:J,编码规则代码!I:I)&amp;_xlfn.XLOOKUP(H176,编码规则代码!N:N,编码规则代码!M:M)&amp;L176&amp;_xlfn.XLOOKUP(K176,编码规则代码!V:V,编码规则代码!U:U&amp;_xlfn.XLOOKUP(J176,编码规则代码!R:R,编码规则代码!Q:Q))</f>
        <v>H5A41337570S</v>
      </c>
      <c r="E176" s="45" t="s">
        <v>196</v>
      </c>
      <c r="F176" s="45">
        <v>2025</v>
      </c>
      <c r="G176" s="45" t="s">
        <v>197</v>
      </c>
      <c r="H176" s="45" t="s">
        <v>212</v>
      </c>
      <c r="I176" s="69"/>
      <c r="J176" s="45" t="s">
        <v>200</v>
      </c>
      <c r="K176" s="45" t="s">
        <v>209</v>
      </c>
      <c r="L176" s="45">
        <v>3375</v>
      </c>
    </row>
    <row r="177" s="45" customFormat="1" ht="26" customHeight="1" spans="1:12">
      <c r="A177" s="66">
        <v>45903</v>
      </c>
      <c r="B177" s="45" t="s">
        <v>227</v>
      </c>
      <c r="C177" s="67" t="str">
        <f>_xlfn.XLOOKUP(E177,编码规则代码!B:B,编码规则代码!A:A)&amp;_xlfn.XLOOKUP(F177,编码规则代码!F:F,编码规则代码!E:E)&amp;_xlfn.XLOOKUP(G177,编码规则代码!J:J,编码规则代码!I:I)&amp;_xlfn.XLOOKUP(H177,编码规则代码!N:N,编码规则代码!M:M)&amp;L177</f>
        <v>H5A113376</v>
      </c>
      <c r="D177" s="68" t="str" cm="1">
        <f t="array" ref="D177">_xlfn.XLOOKUP(E177,编码规则代码!B:B,编码规则代码!A:A)&amp;_xlfn.XLOOKUP(F177,编码规则代码!F:F,编码规则代码!E:E)&amp;_xlfn.XLOOKUP(G177,编码规则代码!J:J,编码规则代码!I:I)&amp;_xlfn.XLOOKUP(H177,编码规则代码!N:N,编码规则代码!M:M)&amp;L177&amp;_xlfn.XLOOKUP(K177,编码规则代码!V:V,编码规则代码!U:U&amp;_xlfn.XLOOKUP(J177,编码规则代码!R:R,编码规则代码!Q:Q))</f>
        <v>H5A11337680S</v>
      </c>
      <c r="E177" s="45" t="s">
        <v>196</v>
      </c>
      <c r="F177" s="45">
        <v>2025</v>
      </c>
      <c r="G177" s="45" t="s">
        <v>197</v>
      </c>
      <c r="H177" s="45" t="s">
        <v>206</v>
      </c>
      <c r="I177" s="69" t="s">
        <v>207</v>
      </c>
      <c r="J177" s="45" t="s">
        <v>200</v>
      </c>
      <c r="K177" s="45" t="s">
        <v>225</v>
      </c>
      <c r="L177" s="45">
        <v>3376</v>
      </c>
    </row>
    <row r="178" s="45" customFormat="1" ht="26" customHeight="1" spans="1:12">
      <c r="A178" s="66">
        <v>45903</v>
      </c>
      <c r="B178" s="45" t="s">
        <v>227</v>
      </c>
      <c r="C178" s="67" t="str">
        <f>_xlfn.XLOOKUP(E178,编码规则代码!B:B,编码规则代码!A:A)&amp;_xlfn.XLOOKUP(F178,编码规则代码!F:F,编码规则代码!E:E)&amp;_xlfn.XLOOKUP(G178,编码规则代码!J:J,编码规则代码!I:I)&amp;_xlfn.XLOOKUP(H178,编码规则代码!N:N,编码规则代码!M:M)&amp;L178</f>
        <v>H5A413377</v>
      </c>
      <c r="D178" s="68" t="str" cm="1">
        <f t="array" ref="D178">_xlfn.XLOOKUP(E178,编码规则代码!B:B,编码规则代码!A:A)&amp;_xlfn.XLOOKUP(F178,编码规则代码!F:F,编码规则代码!E:E)&amp;_xlfn.XLOOKUP(G178,编码规则代码!J:J,编码规则代码!I:I)&amp;_xlfn.XLOOKUP(H178,编码规则代码!N:N,编码规则代码!M:M)&amp;L178&amp;_xlfn.XLOOKUP(K178,编码规则代码!V:V,编码规则代码!U:U&amp;_xlfn.XLOOKUP(J178,编码规则代码!R:R,编码规则代码!Q:Q))</f>
        <v>H5A41337740S</v>
      </c>
      <c r="E178" s="45" t="s">
        <v>196</v>
      </c>
      <c r="F178" s="45">
        <v>2025</v>
      </c>
      <c r="G178" s="45" t="s">
        <v>197</v>
      </c>
      <c r="H178" s="45" t="s">
        <v>212</v>
      </c>
      <c r="I178" s="69"/>
      <c r="J178" s="45" t="s">
        <v>200</v>
      </c>
      <c r="K178" s="45" t="s">
        <v>224</v>
      </c>
      <c r="L178" s="45">
        <v>3377</v>
      </c>
    </row>
    <row r="179" s="45" customFormat="1" ht="26" customHeight="1" spans="1:12">
      <c r="A179" s="66">
        <v>45903</v>
      </c>
      <c r="B179" s="45" t="s">
        <v>227</v>
      </c>
      <c r="C179" s="67" t="str">
        <f>_xlfn.XLOOKUP(E179,编码规则代码!B:B,编码规则代码!A:A)&amp;_xlfn.XLOOKUP(F179,编码规则代码!F:F,编码规则代码!E:E)&amp;_xlfn.XLOOKUP(G179,编码规则代码!J:J,编码规则代码!I:I)&amp;_xlfn.XLOOKUP(H179,编码规则代码!N:N,编码规则代码!M:M)&amp;L179</f>
        <v>H5A413377</v>
      </c>
      <c r="D179" s="68" t="str" cm="1">
        <f t="array" ref="D179">_xlfn.XLOOKUP(E179,编码规则代码!B:B,编码规则代码!A:A)&amp;_xlfn.XLOOKUP(F179,编码规则代码!F:F,编码规则代码!E:E)&amp;_xlfn.XLOOKUP(G179,编码规则代码!J:J,编码规则代码!I:I)&amp;_xlfn.XLOOKUP(H179,编码规则代码!N:N,编码规则代码!M:M)&amp;L179&amp;_xlfn.XLOOKUP(K179,编码规则代码!V:V,编码规则代码!U:U&amp;_xlfn.XLOOKUP(J179,编码规则代码!R:R,编码规则代码!Q:Q))</f>
        <v>H5A41337715S</v>
      </c>
      <c r="E179" s="45" t="s">
        <v>196</v>
      </c>
      <c r="F179" s="45">
        <v>2025</v>
      </c>
      <c r="G179" s="45" t="s">
        <v>197</v>
      </c>
      <c r="H179" s="45" t="s">
        <v>212</v>
      </c>
      <c r="I179" s="69"/>
      <c r="J179" s="45" t="s">
        <v>200</v>
      </c>
      <c r="K179" s="45" t="s">
        <v>228</v>
      </c>
      <c r="L179" s="45">
        <v>3377</v>
      </c>
    </row>
    <row r="180" s="45" customFormat="1" ht="26" customHeight="1" spans="1:12">
      <c r="A180" s="66"/>
      <c r="C180" s="67" t="str">
        <f>_xlfn.XLOOKUP(E180,编码规则代码!B:B,编码规则代码!A:A)&amp;_xlfn.XLOOKUP(F180,编码规则代码!F:F,编码规则代码!E:E)&amp;_xlfn.XLOOKUP(G180,编码规则代码!J:J,编码规则代码!I:I)&amp;_xlfn.XLOOKUP(H180,编码规则代码!N:N,编码规则代码!M:M)&amp;L180</f>
        <v>H5A413378</v>
      </c>
      <c r="D180" s="68" t="str" cm="1">
        <f t="array" ref="D180">_xlfn.XLOOKUP(E180,编码规则代码!B:B,编码规则代码!A:A)&amp;_xlfn.XLOOKUP(F180,编码规则代码!F:F,编码规则代码!E:E)&amp;_xlfn.XLOOKUP(G180,编码规则代码!J:J,编码规则代码!I:I)&amp;_xlfn.XLOOKUP(H180,编码规则代码!N:N,编码规则代码!M:M)&amp;L180&amp;_xlfn.XLOOKUP(K180,编码规则代码!V:V,编码规则代码!U:U&amp;_xlfn.XLOOKUP(J180,编码规则代码!R:R,编码规则代码!Q:Q))</f>
        <v>H5A41337830S</v>
      </c>
      <c r="E180" s="45" t="s">
        <v>196</v>
      </c>
      <c r="F180" s="45">
        <v>2025</v>
      </c>
      <c r="G180" s="45" t="s">
        <v>197</v>
      </c>
      <c r="H180" s="45" t="s">
        <v>212</v>
      </c>
      <c r="I180" s="69"/>
      <c r="J180" s="45" t="s">
        <v>200</v>
      </c>
      <c r="K180" s="45" t="s">
        <v>214</v>
      </c>
      <c r="L180" s="45">
        <v>3378</v>
      </c>
    </row>
    <row r="181" s="45" customFormat="1" ht="26" customHeight="1" spans="1:12">
      <c r="A181" s="66"/>
      <c r="C181" s="67" t="str">
        <f>_xlfn.XLOOKUP(E181,编码规则代码!B:B,编码规则代码!A:A)&amp;_xlfn.XLOOKUP(F181,编码规则代码!F:F,编码规则代码!E:E)&amp;_xlfn.XLOOKUP(G181,编码规则代码!J:J,编码规则代码!I:I)&amp;_xlfn.XLOOKUP(H181,编码规则代码!N:N,编码规则代码!M:M)&amp;L181</f>
        <v>H5A413379</v>
      </c>
      <c r="D181" s="68" t="str" cm="1">
        <f t="array" ref="D181">_xlfn.XLOOKUP(E181,编码规则代码!B:B,编码规则代码!A:A)&amp;_xlfn.XLOOKUP(F181,编码规则代码!F:F,编码规则代码!E:E)&amp;_xlfn.XLOOKUP(G181,编码规则代码!J:J,编码规则代码!I:I)&amp;_xlfn.XLOOKUP(H181,编码规则代码!N:N,编码规则代码!M:M)&amp;L181&amp;_xlfn.XLOOKUP(K181,编码规则代码!V:V,编码规则代码!U:U&amp;_xlfn.XLOOKUP(J181,编码规则代码!R:R,编码规则代码!Q:Q))</f>
        <v>H5A41337913S</v>
      </c>
      <c r="E181" s="45" t="s">
        <v>196</v>
      </c>
      <c r="F181" s="45">
        <v>2025</v>
      </c>
      <c r="G181" s="45" t="s">
        <v>197</v>
      </c>
      <c r="H181" s="45" t="s">
        <v>212</v>
      </c>
      <c r="I181" s="69"/>
      <c r="J181" s="45" t="s">
        <v>200</v>
      </c>
      <c r="K181" s="45" t="s">
        <v>230</v>
      </c>
      <c r="L181" s="45">
        <v>3379</v>
      </c>
    </row>
    <row r="182" s="45" customFormat="1" ht="26" customHeight="1" spans="1:12">
      <c r="A182" s="66"/>
      <c r="C182" s="67" t="str">
        <f>_xlfn.XLOOKUP(E182,编码规则代码!B:B,编码规则代码!A:A)&amp;_xlfn.XLOOKUP(F182,编码规则代码!F:F,编码规则代码!E:E)&amp;_xlfn.XLOOKUP(G182,编码规则代码!J:J,编码规则代码!I:I)&amp;_xlfn.XLOOKUP(H182,编码规则代码!N:N,编码规则代码!M:M)&amp;L182</f>
        <v>H5A413380</v>
      </c>
      <c r="D182" s="68" t="str" cm="1">
        <f t="array" ref="D182">_xlfn.XLOOKUP(E182,编码规则代码!B:B,编码规则代码!A:A)&amp;_xlfn.XLOOKUP(F182,编码规则代码!F:F,编码规则代码!E:E)&amp;_xlfn.XLOOKUP(G182,编码规则代码!J:J,编码规则代码!I:I)&amp;_xlfn.XLOOKUP(H182,编码规则代码!N:N,编码规则代码!M:M)&amp;L182&amp;_xlfn.XLOOKUP(K182,编码规则代码!V:V,编码规则代码!U:U&amp;_xlfn.XLOOKUP(J182,编码规则代码!R:R,编码规则代码!Q:Q))</f>
        <v>H5A41338013S</v>
      </c>
      <c r="E182" s="45" t="s">
        <v>196</v>
      </c>
      <c r="F182" s="45">
        <v>2025</v>
      </c>
      <c r="G182" s="45" t="s">
        <v>197</v>
      </c>
      <c r="H182" s="45" t="s">
        <v>212</v>
      </c>
      <c r="I182" s="69"/>
      <c r="J182" s="45" t="s">
        <v>200</v>
      </c>
      <c r="K182" s="45" t="s">
        <v>230</v>
      </c>
      <c r="L182" s="45">
        <v>3380</v>
      </c>
    </row>
    <row r="183" s="45" customFormat="1" ht="26" customHeight="1" spans="1:12">
      <c r="A183" s="66"/>
      <c r="C183" s="67" t="str">
        <f>_xlfn.XLOOKUP(E183,编码规则代码!B:B,编码规则代码!A:A)&amp;_xlfn.XLOOKUP(F183,编码规则代码!F:F,编码规则代码!E:E)&amp;_xlfn.XLOOKUP(G183,编码规则代码!J:J,编码规则代码!I:I)&amp;_xlfn.XLOOKUP(H183,编码规则代码!N:N,编码规则代码!M:M)&amp;L183</f>
        <v>H5A123381</v>
      </c>
      <c r="D183" s="68" t="str" cm="1">
        <f t="array" ref="D183">_xlfn.XLOOKUP(E183,编码规则代码!B:B,编码规则代码!A:A)&amp;_xlfn.XLOOKUP(F183,编码规则代码!F:F,编码规则代码!E:E)&amp;_xlfn.XLOOKUP(G183,编码规则代码!J:J,编码规则代码!I:I)&amp;_xlfn.XLOOKUP(H183,编码规则代码!N:N,编码规则代码!M:M)&amp;L183&amp;_xlfn.XLOOKUP(K183,编码规则代码!V:V,编码规则代码!U:U&amp;_xlfn.XLOOKUP(J183,编码规则代码!R:R,编码规则代码!Q:Q))</f>
        <v>H5A12338180S</v>
      </c>
      <c r="E183" s="45" t="s">
        <v>196</v>
      </c>
      <c r="F183" s="45">
        <v>2025</v>
      </c>
      <c r="G183" s="45" t="s">
        <v>197</v>
      </c>
      <c r="H183" s="45" t="s">
        <v>198</v>
      </c>
      <c r="I183" s="69" t="s">
        <v>199</v>
      </c>
      <c r="J183" s="45" t="s">
        <v>200</v>
      </c>
      <c r="K183" s="45" t="s">
        <v>225</v>
      </c>
      <c r="L183" s="45">
        <v>3381</v>
      </c>
    </row>
    <row r="184" s="45" customFormat="1" ht="26" customHeight="1" spans="1:12">
      <c r="A184" s="66"/>
      <c r="C184" s="67" t="str">
        <f>_xlfn.XLOOKUP(E184,编码规则代码!B:B,编码规则代码!A:A)&amp;_xlfn.XLOOKUP(F184,编码规则代码!F:F,编码规则代码!E:E)&amp;_xlfn.XLOOKUP(G184,编码规则代码!J:J,编码规则代码!I:I)&amp;_xlfn.XLOOKUP(H184,编码规则代码!N:N,编码规则代码!M:M)&amp;L184</f>
        <v>H5A223382</v>
      </c>
      <c r="D184" s="68" t="str" cm="1">
        <f t="array" ref="D184">_xlfn.XLOOKUP(E184,编码规则代码!B:B,编码规则代码!A:A)&amp;_xlfn.XLOOKUP(F184,编码规则代码!F:F,编码规则代码!E:E)&amp;_xlfn.XLOOKUP(G184,编码规则代码!J:J,编码规则代码!I:I)&amp;_xlfn.XLOOKUP(H184,编码规则代码!N:N,编码规则代码!M:M)&amp;L184&amp;_xlfn.XLOOKUP(K184,编码规则代码!V:V,编码规则代码!U:U&amp;_xlfn.XLOOKUP(J184,编码规则代码!R:R,编码规则代码!Q:Q))</f>
        <v>H5A22338280S</v>
      </c>
      <c r="E184" s="45" t="s">
        <v>196</v>
      </c>
      <c r="F184" s="45">
        <v>2025</v>
      </c>
      <c r="G184" s="45" t="s">
        <v>197</v>
      </c>
      <c r="H184" s="45" t="s">
        <v>204</v>
      </c>
      <c r="I184" s="69" t="s">
        <v>205</v>
      </c>
      <c r="J184" s="45" t="s">
        <v>200</v>
      </c>
      <c r="K184" s="45" t="s">
        <v>225</v>
      </c>
      <c r="L184" s="45">
        <v>3382</v>
      </c>
    </row>
    <row r="185" s="45" customFormat="1" ht="26" customHeight="1" spans="1:12">
      <c r="A185" s="66">
        <v>45903</v>
      </c>
      <c r="B185" s="45" t="s">
        <v>236</v>
      </c>
      <c r="C185" s="67" t="str">
        <f>_xlfn.XLOOKUP(E185,编码规则代码!B:B,编码规则代码!A:A)&amp;_xlfn.XLOOKUP(F185,编码规则代码!F:F,编码规则代码!E:E)&amp;_xlfn.XLOOKUP(G185,编码规则代码!J:J,编码规则代码!I:I)&amp;_xlfn.XLOOKUP(H185,编码规则代码!N:N,编码规则代码!M:M)&amp;L185</f>
        <v>H5A213383</v>
      </c>
      <c r="D185" s="68" t="str" cm="1">
        <f t="array" ref="D185">_xlfn.XLOOKUP(E185,编码规则代码!B:B,编码规则代码!A:A)&amp;_xlfn.XLOOKUP(F185,编码规则代码!F:F,编码规则代码!E:E)&amp;_xlfn.XLOOKUP(G185,编码规则代码!J:J,编码规则代码!I:I)&amp;_xlfn.XLOOKUP(H185,编码规则代码!N:N,编码规则代码!M:M)&amp;L185&amp;_xlfn.XLOOKUP(K185,编码规则代码!V:V,编码规则代码!U:U&amp;_xlfn.XLOOKUP(J185,编码规则代码!R:R,编码规则代码!Q:Q))</f>
        <v>H5A21338310S</v>
      </c>
      <c r="E185" s="45" t="s">
        <v>196</v>
      </c>
      <c r="F185" s="45">
        <v>2025</v>
      </c>
      <c r="G185" s="45" t="s">
        <v>197</v>
      </c>
      <c r="H185" s="45" t="s">
        <v>211</v>
      </c>
      <c r="I185" s="69" t="s">
        <v>211</v>
      </c>
      <c r="J185" s="45" t="s">
        <v>200</v>
      </c>
      <c r="K185" s="45" t="s">
        <v>210</v>
      </c>
      <c r="L185" s="45">
        <v>3383</v>
      </c>
    </row>
    <row r="186" s="45" customFormat="1" ht="26" customHeight="1" spans="1:12">
      <c r="A186" s="66">
        <v>45903</v>
      </c>
      <c r="B186" s="45" t="s">
        <v>236</v>
      </c>
      <c r="C186" s="67" t="str">
        <f>_xlfn.XLOOKUP(E186,编码规则代码!B:B,编码规则代码!A:A)&amp;_xlfn.XLOOKUP(F186,编码规则代码!F:F,编码规则代码!E:E)&amp;_xlfn.XLOOKUP(G186,编码规则代码!J:J,编码规则代码!I:I)&amp;_xlfn.XLOOKUP(H186,编码规则代码!N:N,编码规则代码!M:M)&amp;L186</f>
        <v>H5A213383</v>
      </c>
      <c r="D186" s="68" t="str" cm="1">
        <f t="array" ref="D186">_xlfn.XLOOKUP(E186,编码规则代码!B:B,编码规则代码!A:A)&amp;_xlfn.XLOOKUP(F186,编码规则代码!F:F,编码规则代码!E:E)&amp;_xlfn.XLOOKUP(G186,编码规则代码!J:J,编码规则代码!I:I)&amp;_xlfn.XLOOKUP(H186,编码规则代码!N:N,编码规则代码!M:M)&amp;L186&amp;_xlfn.XLOOKUP(K186,编码规则代码!V:V,编码规则代码!U:U&amp;_xlfn.XLOOKUP(J186,编码规则代码!R:R,编码规则代码!Q:Q))</f>
        <v>H5A21338375S</v>
      </c>
      <c r="E186" s="45" t="s">
        <v>196</v>
      </c>
      <c r="F186" s="45">
        <v>2025</v>
      </c>
      <c r="G186" s="45" t="s">
        <v>197</v>
      </c>
      <c r="H186" s="45" t="s">
        <v>211</v>
      </c>
      <c r="I186" s="69" t="s">
        <v>211</v>
      </c>
      <c r="J186" s="45" t="s">
        <v>200</v>
      </c>
      <c r="K186" s="45" t="s">
        <v>238</v>
      </c>
      <c r="L186" s="45">
        <v>3383</v>
      </c>
    </row>
    <row r="187" s="45" customFormat="1" ht="26" customHeight="1" spans="1:12">
      <c r="A187" s="70">
        <v>45919</v>
      </c>
      <c r="B187" s="69" t="s">
        <v>242</v>
      </c>
      <c r="C187" s="71" t="str">
        <f>_xlfn.XLOOKUP(E187,编码规则代码!B:B,编码规则代码!A:A)&amp;_xlfn.XLOOKUP(F187,编码规则代码!F:F,编码规则代码!E:E)&amp;_xlfn.XLOOKUP(G187,编码规则代码!J:J,编码规则代码!I:I)&amp;_xlfn.XLOOKUP(H187,编码规则代码!N:N,编码规则代码!M:M)&amp;L187</f>
        <v>H5A123384</v>
      </c>
      <c r="D187" s="72" t="str" cm="1">
        <f t="array" ref="D187">_xlfn.XLOOKUP(E187,编码规则代码!B:B,编码规则代码!A:A)&amp;_xlfn.XLOOKUP(F187,编码规则代码!F:F,编码规则代码!E:E)&amp;_xlfn.XLOOKUP(G187,编码规则代码!J:J,编码规则代码!I:I)&amp;_xlfn.XLOOKUP(H187,编码规则代码!N:N,编码规则代码!M:M)&amp;L187&amp;_xlfn.XLOOKUP(K187,编码规则代码!V:V,编码规则代码!U:U&amp;_xlfn.XLOOKUP(J187,编码规则代码!R:R,编码规则代码!Q:Q))</f>
        <v>H5A12338407S</v>
      </c>
      <c r="E187" s="69" t="s">
        <v>196</v>
      </c>
      <c r="F187" s="69">
        <v>2025</v>
      </c>
      <c r="G187" s="69" t="s">
        <v>197</v>
      </c>
      <c r="H187" s="69" t="s">
        <v>198</v>
      </c>
      <c r="I187" s="69" t="s">
        <v>199</v>
      </c>
      <c r="J187" s="69" t="s">
        <v>200</v>
      </c>
      <c r="K187" s="69" t="s">
        <v>243</v>
      </c>
      <c r="L187" s="69">
        <v>3384</v>
      </c>
    </row>
    <row r="188" s="45" customFormat="1" ht="26" customHeight="1" spans="1:12">
      <c r="A188" s="70">
        <v>45919</v>
      </c>
      <c r="B188" s="69" t="s">
        <v>242</v>
      </c>
      <c r="C188" s="71" t="str">
        <f>_xlfn.XLOOKUP(E188,编码规则代码!B:B,编码规则代码!A:A)&amp;_xlfn.XLOOKUP(F188,编码规则代码!F:F,编码规则代码!E:E)&amp;_xlfn.XLOOKUP(G188,编码规则代码!J:J,编码规则代码!I:I)&amp;_xlfn.XLOOKUP(H188,编码规则代码!N:N,编码规则代码!M:M)&amp;L188</f>
        <v>H5A123384</v>
      </c>
      <c r="D188" s="72" t="str" cm="1">
        <f t="array" ref="D188">_xlfn.XLOOKUP(E188,编码规则代码!B:B,编码规则代码!A:A)&amp;_xlfn.XLOOKUP(F188,编码规则代码!F:F,编码规则代码!E:E)&amp;_xlfn.XLOOKUP(G188,编码规则代码!J:J,编码规则代码!I:I)&amp;_xlfn.XLOOKUP(H188,编码规则代码!N:N,编码规则代码!M:M)&amp;L188&amp;_xlfn.XLOOKUP(K188,编码规则代码!V:V,编码规则代码!U:U&amp;_xlfn.XLOOKUP(J188,编码规则代码!R:R,编码规则代码!Q:Q))</f>
        <v>H5A12338407M</v>
      </c>
      <c r="E188" s="69" t="s">
        <v>196</v>
      </c>
      <c r="F188" s="69">
        <v>2025</v>
      </c>
      <c r="G188" s="69" t="s">
        <v>197</v>
      </c>
      <c r="H188" s="69" t="s">
        <v>198</v>
      </c>
      <c r="I188" s="69" t="s">
        <v>199</v>
      </c>
      <c r="J188" s="69" t="s">
        <v>244</v>
      </c>
      <c r="K188" s="69" t="s">
        <v>243</v>
      </c>
      <c r="L188" s="69">
        <v>3384</v>
      </c>
    </row>
    <row r="189" s="45" customFormat="1" ht="26" customHeight="1" spans="1:12">
      <c r="A189" s="70">
        <v>45919</v>
      </c>
      <c r="B189" s="69" t="s">
        <v>242</v>
      </c>
      <c r="C189" s="71" t="str">
        <f>_xlfn.XLOOKUP(E189,编码规则代码!B:B,编码规则代码!A:A)&amp;_xlfn.XLOOKUP(F189,编码规则代码!F:F,编码规则代码!E:E)&amp;_xlfn.XLOOKUP(G189,编码规则代码!J:J,编码规则代码!I:I)&amp;_xlfn.XLOOKUP(H189,编码规则代码!N:N,编码规则代码!M:M)&amp;L189</f>
        <v>H5A123384</v>
      </c>
      <c r="D189" s="72" t="str" cm="1">
        <f t="array" ref="D189">_xlfn.XLOOKUP(E189,编码规则代码!B:B,编码规则代码!A:A)&amp;_xlfn.XLOOKUP(F189,编码规则代码!F:F,编码规则代码!E:E)&amp;_xlfn.XLOOKUP(G189,编码规则代码!J:J,编码规则代码!I:I)&amp;_xlfn.XLOOKUP(H189,编码规则代码!N:N,编码规则代码!M:M)&amp;L189&amp;_xlfn.XLOOKUP(K189,编码规则代码!V:V,编码规则代码!U:U&amp;_xlfn.XLOOKUP(J189,编码规则代码!R:R,编码规则代码!Q:Q))</f>
        <v>H5A12338407L</v>
      </c>
      <c r="E189" s="69" t="s">
        <v>196</v>
      </c>
      <c r="F189" s="69">
        <v>2025</v>
      </c>
      <c r="G189" s="69" t="s">
        <v>197</v>
      </c>
      <c r="H189" s="69" t="s">
        <v>198</v>
      </c>
      <c r="I189" s="69" t="s">
        <v>199</v>
      </c>
      <c r="J189" s="69" t="s">
        <v>245</v>
      </c>
      <c r="K189" s="69" t="s">
        <v>243</v>
      </c>
      <c r="L189" s="69">
        <v>3384</v>
      </c>
    </row>
    <row r="190" s="45" customFormat="1" ht="26" customHeight="1" spans="1:12">
      <c r="A190" s="70">
        <v>45919</v>
      </c>
      <c r="B190" s="69" t="s">
        <v>242</v>
      </c>
      <c r="C190" s="71" t="str">
        <f>_xlfn.XLOOKUP(E190,编码规则代码!B:B,编码规则代码!A:A)&amp;_xlfn.XLOOKUP(F190,编码规则代码!F:F,编码规则代码!E:E)&amp;_xlfn.XLOOKUP(G190,编码规则代码!J:J,编码规则代码!I:I)&amp;_xlfn.XLOOKUP(H190,编码规则代码!N:N,编码规则代码!M:M)&amp;L190</f>
        <v>H5A123384</v>
      </c>
      <c r="D190" s="72" t="str" cm="1">
        <f t="array" ref="D190">_xlfn.XLOOKUP(E190,编码规则代码!B:B,编码规则代码!A:A)&amp;_xlfn.XLOOKUP(F190,编码规则代码!F:F,编码规则代码!E:E)&amp;_xlfn.XLOOKUP(G190,编码规则代码!J:J,编码规则代码!I:I)&amp;_xlfn.XLOOKUP(H190,编码规则代码!N:N,编码规则代码!M:M)&amp;L190&amp;_xlfn.XLOOKUP(K190,编码规则代码!V:V,编码规则代码!U:U&amp;_xlfn.XLOOKUP(J190,编码规则代码!R:R,编码规则代码!Q:Q))</f>
        <v>H5A12338407XL</v>
      </c>
      <c r="E190" s="69" t="s">
        <v>196</v>
      </c>
      <c r="F190" s="69">
        <v>2025</v>
      </c>
      <c r="G190" s="69" t="s">
        <v>197</v>
      </c>
      <c r="H190" s="69" t="s">
        <v>198</v>
      </c>
      <c r="I190" s="69" t="s">
        <v>199</v>
      </c>
      <c r="J190" s="69" t="s">
        <v>246</v>
      </c>
      <c r="K190" s="69" t="s">
        <v>243</v>
      </c>
      <c r="L190" s="69">
        <v>3384</v>
      </c>
    </row>
    <row r="191" s="45" customFormat="1" ht="26" customHeight="1" spans="1:12">
      <c r="A191" s="70">
        <v>45919</v>
      </c>
      <c r="B191" s="69" t="s">
        <v>242</v>
      </c>
      <c r="C191" s="71" t="str">
        <f>_xlfn.XLOOKUP(E191,编码规则代码!B:B,编码规则代码!A:A)&amp;_xlfn.XLOOKUP(F191,编码规则代码!F:F,编码规则代码!E:E)&amp;_xlfn.XLOOKUP(G191,编码规则代码!J:J,编码规则代码!I:I)&amp;_xlfn.XLOOKUP(H191,编码规则代码!N:N,编码规则代码!M:M)&amp;L191</f>
        <v>H5A123384</v>
      </c>
      <c r="D191" s="72" t="str" cm="1">
        <f t="array" ref="D191">_xlfn.XLOOKUP(E191,编码规则代码!B:B,编码规则代码!A:A)&amp;_xlfn.XLOOKUP(F191,编码规则代码!F:F,编码规则代码!E:E)&amp;_xlfn.XLOOKUP(G191,编码规则代码!J:J,编码规则代码!I:I)&amp;_xlfn.XLOOKUP(H191,编码规则代码!N:N,编码规则代码!M:M)&amp;L191&amp;_xlfn.XLOOKUP(K191,编码规则代码!V:V,编码规则代码!U:U&amp;_xlfn.XLOOKUP(J191,编码规则代码!R:R,编码规则代码!Q:Q))</f>
        <v>H5A12338401S</v>
      </c>
      <c r="E191" s="69" t="s">
        <v>196</v>
      </c>
      <c r="F191" s="69">
        <v>2025</v>
      </c>
      <c r="G191" s="69" t="s">
        <v>197</v>
      </c>
      <c r="H191" s="69" t="s">
        <v>198</v>
      </c>
      <c r="I191" s="69" t="s">
        <v>199</v>
      </c>
      <c r="J191" s="69" t="s">
        <v>200</v>
      </c>
      <c r="K191" s="69" t="s">
        <v>247</v>
      </c>
      <c r="L191" s="69">
        <v>3384</v>
      </c>
    </row>
    <row r="192" s="45" customFormat="1" ht="26" customHeight="1" spans="1:12">
      <c r="A192" s="70">
        <v>45919</v>
      </c>
      <c r="B192" s="69" t="s">
        <v>242</v>
      </c>
      <c r="C192" s="71" t="str">
        <f>_xlfn.XLOOKUP(E192,编码规则代码!B:B,编码规则代码!A:A)&amp;_xlfn.XLOOKUP(F192,编码规则代码!F:F,编码规则代码!E:E)&amp;_xlfn.XLOOKUP(G192,编码规则代码!J:J,编码规则代码!I:I)&amp;_xlfn.XLOOKUP(H192,编码规则代码!N:N,编码规则代码!M:M)&amp;L192</f>
        <v>H5A123384</v>
      </c>
      <c r="D192" s="72" t="str" cm="1">
        <f t="array" ref="D192">_xlfn.XLOOKUP(E192,编码规则代码!B:B,编码规则代码!A:A)&amp;_xlfn.XLOOKUP(F192,编码规则代码!F:F,编码规则代码!E:E)&amp;_xlfn.XLOOKUP(G192,编码规则代码!J:J,编码规则代码!I:I)&amp;_xlfn.XLOOKUP(H192,编码规则代码!N:N,编码规则代码!M:M)&amp;L192&amp;_xlfn.XLOOKUP(K192,编码规则代码!V:V,编码规则代码!U:U&amp;_xlfn.XLOOKUP(J192,编码规则代码!R:R,编码规则代码!Q:Q))</f>
        <v>H5A12338401M</v>
      </c>
      <c r="E192" s="69" t="s">
        <v>196</v>
      </c>
      <c r="F192" s="69">
        <v>2025</v>
      </c>
      <c r="G192" s="69" t="s">
        <v>197</v>
      </c>
      <c r="H192" s="69" t="s">
        <v>198</v>
      </c>
      <c r="I192" s="69" t="s">
        <v>199</v>
      </c>
      <c r="J192" s="69" t="s">
        <v>244</v>
      </c>
      <c r="K192" s="69" t="s">
        <v>247</v>
      </c>
      <c r="L192" s="69">
        <v>3384</v>
      </c>
    </row>
    <row r="193" s="45" customFormat="1" ht="26" customHeight="1" spans="1:12">
      <c r="A193" s="70">
        <v>45919</v>
      </c>
      <c r="B193" s="69" t="s">
        <v>242</v>
      </c>
      <c r="C193" s="71" t="str">
        <f>_xlfn.XLOOKUP(E193,编码规则代码!B:B,编码规则代码!A:A)&amp;_xlfn.XLOOKUP(F193,编码规则代码!F:F,编码规则代码!E:E)&amp;_xlfn.XLOOKUP(G193,编码规则代码!J:J,编码规则代码!I:I)&amp;_xlfn.XLOOKUP(H193,编码规则代码!N:N,编码规则代码!M:M)&amp;L193</f>
        <v>H5A123384</v>
      </c>
      <c r="D193" s="72" t="str" cm="1">
        <f t="array" ref="D193">_xlfn.XLOOKUP(E193,编码规则代码!B:B,编码规则代码!A:A)&amp;_xlfn.XLOOKUP(F193,编码规则代码!F:F,编码规则代码!E:E)&amp;_xlfn.XLOOKUP(G193,编码规则代码!J:J,编码规则代码!I:I)&amp;_xlfn.XLOOKUP(H193,编码规则代码!N:N,编码规则代码!M:M)&amp;L193&amp;_xlfn.XLOOKUP(K193,编码规则代码!V:V,编码规则代码!U:U&amp;_xlfn.XLOOKUP(J193,编码规则代码!R:R,编码规则代码!Q:Q))</f>
        <v>H5A12338401L</v>
      </c>
      <c r="E193" s="69" t="s">
        <v>196</v>
      </c>
      <c r="F193" s="69">
        <v>2025</v>
      </c>
      <c r="G193" s="69" t="s">
        <v>197</v>
      </c>
      <c r="H193" s="69" t="s">
        <v>198</v>
      </c>
      <c r="I193" s="69" t="s">
        <v>199</v>
      </c>
      <c r="J193" s="69" t="s">
        <v>245</v>
      </c>
      <c r="K193" s="69" t="s">
        <v>247</v>
      </c>
      <c r="L193" s="69">
        <v>3384</v>
      </c>
    </row>
    <row r="194" s="45" customFormat="1" ht="26" customHeight="1" spans="1:12">
      <c r="A194" s="70">
        <v>45919</v>
      </c>
      <c r="B194" s="69" t="s">
        <v>242</v>
      </c>
      <c r="C194" s="71" t="str">
        <f>_xlfn.XLOOKUP(E194,编码规则代码!B:B,编码规则代码!A:A)&amp;_xlfn.XLOOKUP(F194,编码规则代码!F:F,编码规则代码!E:E)&amp;_xlfn.XLOOKUP(G194,编码规则代码!J:J,编码规则代码!I:I)&amp;_xlfn.XLOOKUP(H194,编码规则代码!N:N,编码规则代码!M:M)&amp;L194</f>
        <v>H5A123384</v>
      </c>
      <c r="D194" s="72" t="str" cm="1">
        <f t="array" ref="D194">_xlfn.XLOOKUP(E194,编码规则代码!B:B,编码规则代码!A:A)&amp;_xlfn.XLOOKUP(F194,编码规则代码!F:F,编码规则代码!E:E)&amp;_xlfn.XLOOKUP(G194,编码规则代码!J:J,编码规则代码!I:I)&amp;_xlfn.XLOOKUP(H194,编码规则代码!N:N,编码规则代码!M:M)&amp;L194&amp;_xlfn.XLOOKUP(K194,编码规则代码!V:V,编码规则代码!U:U&amp;_xlfn.XLOOKUP(J194,编码规则代码!R:R,编码规则代码!Q:Q))</f>
        <v>H5A12338401XL</v>
      </c>
      <c r="E194" s="69" t="s">
        <v>196</v>
      </c>
      <c r="F194" s="69">
        <v>2025</v>
      </c>
      <c r="G194" s="69" t="s">
        <v>197</v>
      </c>
      <c r="H194" s="69" t="s">
        <v>198</v>
      </c>
      <c r="I194" s="69" t="s">
        <v>199</v>
      </c>
      <c r="J194" s="69" t="s">
        <v>246</v>
      </c>
      <c r="K194" s="69" t="s">
        <v>247</v>
      </c>
      <c r="L194" s="69">
        <v>3384</v>
      </c>
    </row>
    <row r="195" s="45" customFormat="1" ht="26" customHeight="1" spans="1:12">
      <c r="A195" s="70">
        <v>45919</v>
      </c>
      <c r="B195" s="69" t="s">
        <v>242</v>
      </c>
      <c r="C195" s="71" t="str">
        <f>_xlfn.XLOOKUP(E195,编码规则代码!B:B,编码规则代码!A:A)&amp;_xlfn.XLOOKUP(F195,编码规则代码!F:F,编码规则代码!E:E)&amp;_xlfn.XLOOKUP(G195,编码规则代码!J:J,编码规则代码!I:I)&amp;_xlfn.XLOOKUP(H195,编码规则代码!N:N,编码规则代码!M:M)&amp;L195</f>
        <v>H5A123384</v>
      </c>
      <c r="D195" s="72" t="str" cm="1">
        <f t="array" ref="D195">_xlfn.XLOOKUP(E195,编码规则代码!B:B,编码规则代码!A:A)&amp;_xlfn.XLOOKUP(F195,编码规则代码!F:F,编码规则代码!E:E)&amp;_xlfn.XLOOKUP(G195,编码规则代码!J:J,编码规则代码!I:I)&amp;_xlfn.XLOOKUP(H195,编码规则代码!N:N,编码规则代码!M:M)&amp;L195&amp;_xlfn.XLOOKUP(K195,编码规则代码!V:V,编码规则代码!U:U&amp;_xlfn.XLOOKUP(J195,编码规则代码!R:R,编码规则代码!Q:Q))</f>
        <v>H5A12338470S</v>
      </c>
      <c r="E195" s="69" t="s">
        <v>196</v>
      </c>
      <c r="F195" s="69">
        <v>2025</v>
      </c>
      <c r="G195" s="69" t="s">
        <v>197</v>
      </c>
      <c r="H195" s="69" t="s">
        <v>198</v>
      </c>
      <c r="I195" s="69" t="s">
        <v>199</v>
      </c>
      <c r="J195" s="69" t="s">
        <v>200</v>
      </c>
      <c r="K195" s="69" t="s">
        <v>209</v>
      </c>
      <c r="L195" s="69">
        <v>3384</v>
      </c>
    </row>
    <row r="196" s="45" customFormat="1" ht="26" customHeight="1" spans="1:12">
      <c r="A196" s="70">
        <v>45919</v>
      </c>
      <c r="B196" s="69" t="s">
        <v>242</v>
      </c>
      <c r="C196" s="71" t="str">
        <f>_xlfn.XLOOKUP(E196,编码规则代码!B:B,编码规则代码!A:A)&amp;_xlfn.XLOOKUP(F196,编码规则代码!F:F,编码规则代码!E:E)&amp;_xlfn.XLOOKUP(G196,编码规则代码!J:J,编码规则代码!I:I)&amp;_xlfn.XLOOKUP(H196,编码规则代码!N:N,编码规则代码!M:M)&amp;L196</f>
        <v>H5A123384</v>
      </c>
      <c r="D196" s="72" t="str" cm="1">
        <f t="array" ref="D196">_xlfn.XLOOKUP(E196,编码规则代码!B:B,编码规则代码!A:A)&amp;_xlfn.XLOOKUP(F196,编码规则代码!F:F,编码规则代码!E:E)&amp;_xlfn.XLOOKUP(G196,编码规则代码!J:J,编码规则代码!I:I)&amp;_xlfn.XLOOKUP(H196,编码规则代码!N:N,编码规则代码!M:M)&amp;L196&amp;_xlfn.XLOOKUP(K196,编码规则代码!V:V,编码规则代码!U:U&amp;_xlfn.XLOOKUP(J196,编码规则代码!R:R,编码规则代码!Q:Q))</f>
        <v>H5A12338470M</v>
      </c>
      <c r="E196" s="69" t="s">
        <v>196</v>
      </c>
      <c r="F196" s="69">
        <v>2025</v>
      </c>
      <c r="G196" s="69" t="s">
        <v>197</v>
      </c>
      <c r="H196" s="69" t="s">
        <v>198</v>
      </c>
      <c r="I196" s="69" t="s">
        <v>199</v>
      </c>
      <c r="J196" s="69" t="s">
        <v>244</v>
      </c>
      <c r="K196" s="69" t="s">
        <v>209</v>
      </c>
      <c r="L196" s="69">
        <v>3384</v>
      </c>
    </row>
    <row r="197" s="45" customFormat="1" ht="26" customHeight="1" spans="1:12">
      <c r="A197" s="70">
        <v>45919</v>
      </c>
      <c r="B197" s="69" t="s">
        <v>242</v>
      </c>
      <c r="C197" s="71" t="str">
        <f>_xlfn.XLOOKUP(E197,编码规则代码!B:B,编码规则代码!A:A)&amp;_xlfn.XLOOKUP(F197,编码规则代码!F:F,编码规则代码!E:E)&amp;_xlfn.XLOOKUP(G197,编码规则代码!J:J,编码规则代码!I:I)&amp;_xlfn.XLOOKUP(H197,编码规则代码!N:N,编码规则代码!M:M)&amp;L197</f>
        <v>H5A123384</v>
      </c>
      <c r="D197" s="72" t="str" cm="1">
        <f t="array" ref="D197">_xlfn.XLOOKUP(E197,编码规则代码!B:B,编码规则代码!A:A)&amp;_xlfn.XLOOKUP(F197,编码规则代码!F:F,编码规则代码!E:E)&amp;_xlfn.XLOOKUP(G197,编码规则代码!J:J,编码规则代码!I:I)&amp;_xlfn.XLOOKUP(H197,编码规则代码!N:N,编码规则代码!M:M)&amp;L197&amp;_xlfn.XLOOKUP(K197,编码规则代码!V:V,编码规则代码!U:U&amp;_xlfn.XLOOKUP(J197,编码规则代码!R:R,编码规则代码!Q:Q))</f>
        <v>H5A12338470L</v>
      </c>
      <c r="E197" s="69" t="s">
        <v>196</v>
      </c>
      <c r="F197" s="69">
        <v>2025</v>
      </c>
      <c r="G197" s="69" t="s">
        <v>197</v>
      </c>
      <c r="H197" s="69" t="s">
        <v>198</v>
      </c>
      <c r="I197" s="69" t="s">
        <v>199</v>
      </c>
      <c r="J197" s="69" t="s">
        <v>245</v>
      </c>
      <c r="K197" s="69" t="s">
        <v>209</v>
      </c>
      <c r="L197" s="69">
        <v>3384</v>
      </c>
    </row>
    <row r="198" s="45" customFormat="1" ht="26" customHeight="1" spans="1:12">
      <c r="A198" s="70">
        <v>45919</v>
      </c>
      <c r="B198" s="69" t="s">
        <v>242</v>
      </c>
      <c r="C198" s="71" t="str">
        <f>_xlfn.XLOOKUP(E198,编码规则代码!B:B,编码规则代码!A:A)&amp;_xlfn.XLOOKUP(F198,编码规则代码!F:F,编码规则代码!E:E)&amp;_xlfn.XLOOKUP(G198,编码规则代码!J:J,编码规则代码!I:I)&amp;_xlfn.XLOOKUP(H198,编码规则代码!N:N,编码规则代码!M:M)&amp;L198</f>
        <v>H5A123384</v>
      </c>
      <c r="D198" s="72" t="str" cm="1">
        <f t="array" ref="D198">_xlfn.XLOOKUP(E198,编码规则代码!B:B,编码规则代码!A:A)&amp;_xlfn.XLOOKUP(F198,编码规则代码!F:F,编码规则代码!E:E)&amp;_xlfn.XLOOKUP(G198,编码规则代码!J:J,编码规则代码!I:I)&amp;_xlfn.XLOOKUP(H198,编码规则代码!N:N,编码规则代码!M:M)&amp;L198&amp;_xlfn.XLOOKUP(K198,编码规则代码!V:V,编码规则代码!U:U&amp;_xlfn.XLOOKUP(J198,编码规则代码!R:R,编码规则代码!Q:Q))</f>
        <v>H5A12338470XL</v>
      </c>
      <c r="E198" s="69" t="s">
        <v>196</v>
      </c>
      <c r="F198" s="69">
        <v>2025</v>
      </c>
      <c r="G198" s="69" t="s">
        <v>197</v>
      </c>
      <c r="H198" s="69" t="s">
        <v>198</v>
      </c>
      <c r="I198" s="69" t="s">
        <v>199</v>
      </c>
      <c r="J198" s="69" t="s">
        <v>246</v>
      </c>
      <c r="K198" s="69" t="s">
        <v>209</v>
      </c>
      <c r="L198" s="69">
        <v>3384</v>
      </c>
    </row>
    <row r="199" s="45" customFormat="1" ht="26" customHeight="1" spans="1:12">
      <c r="A199" s="66">
        <v>45903</v>
      </c>
      <c r="B199" s="45" t="s">
        <v>236</v>
      </c>
      <c r="C199" s="67" t="str">
        <f>_xlfn.XLOOKUP(E199,编码规则代码!B:B,编码规则代码!A:A)&amp;_xlfn.XLOOKUP(F199,编码规则代码!F:F,编码规则代码!E:E)&amp;_xlfn.XLOOKUP(G199,编码规则代码!J:J,编码规则代码!I:I)&amp;_xlfn.XLOOKUP(H199,编码规则代码!N:N,编码规则代码!M:M)&amp;L199</f>
        <v>H5A213385</v>
      </c>
      <c r="D199" s="68" t="str" cm="1">
        <f t="array" ref="D199">_xlfn.XLOOKUP(E199,编码规则代码!B:B,编码规则代码!A:A)&amp;_xlfn.XLOOKUP(F199,编码规则代码!F:F,编码规则代码!E:E)&amp;_xlfn.XLOOKUP(G199,编码规则代码!J:J,编码规则代码!I:I)&amp;_xlfn.XLOOKUP(H199,编码规则代码!N:N,编码规则代码!M:M)&amp;L199&amp;_xlfn.XLOOKUP(K199,编码规则代码!V:V,编码规则代码!U:U&amp;_xlfn.XLOOKUP(J199,编码规则代码!R:R,编码规则代码!Q:Q))</f>
        <v>H5A21338550S</v>
      </c>
      <c r="E199" s="45" t="s">
        <v>196</v>
      </c>
      <c r="F199" s="45">
        <v>2025</v>
      </c>
      <c r="G199" s="45" t="s">
        <v>197</v>
      </c>
      <c r="H199" s="45" t="s">
        <v>211</v>
      </c>
      <c r="I199" s="69" t="s">
        <v>211</v>
      </c>
      <c r="J199" s="45" t="s">
        <v>200</v>
      </c>
      <c r="K199" s="45" t="s">
        <v>237</v>
      </c>
      <c r="L199" s="45">
        <v>3385</v>
      </c>
    </row>
    <row r="200" s="45" customFormat="1" ht="26" customHeight="1" spans="1:12">
      <c r="A200" s="66">
        <v>45903</v>
      </c>
      <c r="B200" s="45" t="s">
        <v>236</v>
      </c>
      <c r="C200" s="67" t="str">
        <f>_xlfn.XLOOKUP(E200,编码规则代码!B:B,编码规则代码!A:A)&amp;_xlfn.XLOOKUP(F200,编码规则代码!F:F,编码规则代码!E:E)&amp;_xlfn.XLOOKUP(G200,编码规则代码!J:J,编码规则代码!I:I)&amp;_xlfn.XLOOKUP(H200,编码规则代码!N:N,编码规则代码!M:M)&amp;L200</f>
        <v>H5A223386</v>
      </c>
      <c r="D200" s="68" t="str" cm="1">
        <f t="array" ref="D200">_xlfn.XLOOKUP(E200,编码规则代码!B:B,编码规则代码!A:A)&amp;_xlfn.XLOOKUP(F200,编码规则代码!F:F,编码规则代码!E:E)&amp;_xlfn.XLOOKUP(G200,编码规则代码!J:J,编码规则代码!I:I)&amp;_xlfn.XLOOKUP(H200,编码规则代码!N:N,编码规则代码!M:M)&amp;L200&amp;_xlfn.XLOOKUP(K200,编码规则代码!V:V,编码规则代码!U:U&amp;_xlfn.XLOOKUP(J200,编码规则代码!R:R,编码规则代码!Q:Q))</f>
        <v>H5A22338680S</v>
      </c>
      <c r="E200" s="45" t="s">
        <v>196</v>
      </c>
      <c r="F200" s="45">
        <v>2025</v>
      </c>
      <c r="G200" s="45" t="s">
        <v>197</v>
      </c>
      <c r="H200" s="45" t="s">
        <v>204</v>
      </c>
      <c r="I200" s="69" t="s">
        <v>205</v>
      </c>
      <c r="J200" s="45" t="s">
        <v>200</v>
      </c>
      <c r="K200" s="45" t="s">
        <v>225</v>
      </c>
      <c r="L200" s="45">
        <v>3386</v>
      </c>
    </row>
    <row r="201" s="45" customFormat="1" ht="26" customHeight="1" spans="1:12">
      <c r="A201" s="66"/>
      <c r="C201" s="67" t="str">
        <f>_xlfn.XLOOKUP(E201,编码规则代码!B:B,编码规则代码!A:A)&amp;_xlfn.XLOOKUP(F201,编码规则代码!F:F,编码规则代码!E:E)&amp;_xlfn.XLOOKUP(G201,编码规则代码!J:J,编码规则代码!I:I)&amp;_xlfn.XLOOKUP(H201,编码规则代码!N:N,编码规则代码!M:M)&amp;L201</f>
        <v>H5A223387</v>
      </c>
      <c r="D201" s="68" t="str" cm="1">
        <f t="array" ref="D201">_xlfn.XLOOKUP(E201,编码规则代码!B:B,编码规则代码!A:A)&amp;_xlfn.XLOOKUP(F201,编码规则代码!F:F,编码规则代码!E:E)&amp;_xlfn.XLOOKUP(G201,编码规则代码!J:J,编码规则代码!I:I)&amp;_xlfn.XLOOKUP(H201,编码规则代码!N:N,编码规则代码!M:M)&amp;L201&amp;_xlfn.XLOOKUP(K201,编码规则代码!V:V,编码规则代码!U:U&amp;_xlfn.XLOOKUP(J201,编码规则代码!R:R,编码规则代码!Q:Q))</f>
        <v>H5A22338732S</v>
      </c>
      <c r="E201" s="45" t="s">
        <v>196</v>
      </c>
      <c r="F201" s="45">
        <v>2025</v>
      </c>
      <c r="G201" s="45" t="s">
        <v>197</v>
      </c>
      <c r="H201" s="45" t="s">
        <v>204</v>
      </c>
      <c r="I201" s="69" t="s">
        <v>205</v>
      </c>
      <c r="J201" s="45" t="s">
        <v>200</v>
      </c>
      <c r="K201" s="45" t="s">
        <v>235</v>
      </c>
      <c r="L201" s="45">
        <v>3387</v>
      </c>
    </row>
    <row r="202" s="45" customFormat="1" ht="26" customHeight="1" spans="1:9">
      <c r="A202" s="66"/>
      <c r="C202" s="67" t="str">
        <f>_xlfn.XLOOKUP(E202,编码规则代码!B:B,编码规则代码!A:A)&amp;_xlfn.XLOOKUP(F202,编码规则代码!F:F,编码规则代码!E:E)&amp;_xlfn.XLOOKUP(G202,编码规则代码!J:J,编码规则代码!I:I)&amp;_xlfn.XLOOKUP(H202,编码规则代码!N:N,编码规则代码!M:M)&amp;L202</f>
        <v/>
      </c>
      <c r="D202" s="68" t="str" cm="1">
        <f t="array" ref="D202">_xlfn.XLOOKUP(E202,编码规则代码!B:B,编码规则代码!A:A)&amp;_xlfn.XLOOKUP(F202,编码规则代码!F:F,编码规则代码!E:E)&amp;_xlfn.XLOOKUP(G202,编码规则代码!J:J,编码规则代码!I:I)&amp;_xlfn.XLOOKUP(H202,编码规则代码!N:N,编码规则代码!M:M)&amp;L202&amp;_xlfn.XLOOKUP(K202,编码规则代码!V:V,编码规则代码!U:U&amp;_xlfn.XLOOKUP(J202,编码规则代码!R:R,编码规则代码!Q:Q))</f>
        <v/>
      </c>
      <c r="I202" s="69"/>
    </row>
    <row r="203" s="45" customFormat="1" ht="26" customHeight="1" spans="1:12">
      <c r="A203" s="66"/>
      <c r="C203" s="67" t="str">
        <f>_xlfn.XLOOKUP(E203,编码规则代码!B:B,编码规则代码!A:A)&amp;_xlfn.XLOOKUP(F203,编码规则代码!F:F,编码规则代码!E:E)&amp;_xlfn.XLOOKUP(G203,编码规则代码!J:J,编码规则代码!I:I)&amp;_xlfn.XLOOKUP(H203,编码规则代码!N:N,编码规则代码!M:M)&amp;L203</f>
        <v>H5A113388</v>
      </c>
      <c r="D203" s="68" t="str" cm="1">
        <f t="array" ref="D203">_xlfn.XLOOKUP(E203,编码规则代码!B:B,编码规则代码!A:A)&amp;_xlfn.XLOOKUP(F203,编码规则代码!F:F,编码规则代码!E:E)&amp;_xlfn.XLOOKUP(G203,编码规则代码!J:J,编码规则代码!I:I)&amp;_xlfn.XLOOKUP(H203,编码规则代码!N:N,编码规则代码!M:M)&amp;L203&amp;_xlfn.XLOOKUP(K203,编码规则代码!V:V,编码规则代码!U:U&amp;_xlfn.XLOOKUP(J203,编码规则代码!R:R,编码规则代码!Q:Q))</f>
        <v>H5A11338872S</v>
      </c>
      <c r="E203" s="45" t="s">
        <v>196</v>
      </c>
      <c r="F203" s="45">
        <v>2025</v>
      </c>
      <c r="G203" s="45" t="s">
        <v>197</v>
      </c>
      <c r="H203" s="45" t="s">
        <v>206</v>
      </c>
      <c r="I203" s="69" t="s">
        <v>207</v>
      </c>
      <c r="J203" s="45" t="s">
        <v>200</v>
      </c>
      <c r="K203" s="45" t="s">
        <v>248</v>
      </c>
      <c r="L203" s="45">
        <v>3388</v>
      </c>
    </row>
    <row r="204" s="45" customFormat="1" ht="26" customHeight="1" spans="1:12">
      <c r="A204" s="66"/>
      <c r="C204" s="67" t="str">
        <f>_xlfn.XLOOKUP(E204,编码规则代码!B:B,编码规则代码!A:A)&amp;_xlfn.XLOOKUP(F204,编码规则代码!F:F,编码规则代码!E:E)&amp;_xlfn.XLOOKUP(G204,编码规则代码!J:J,编码规则代码!I:I)&amp;_xlfn.XLOOKUP(H204,编码规则代码!N:N,编码规则代码!M:M)&amp;L204</f>
        <v>H5A113388</v>
      </c>
      <c r="D204" s="68" t="str" cm="1">
        <f t="array" ref="D204">_xlfn.XLOOKUP(E204,编码规则代码!B:B,编码规则代码!A:A)&amp;_xlfn.XLOOKUP(F204,编码规则代码!F:F,编码规则代码!E:E)&amp;_xlfn.XLOOKUP(G204,编码规则代码!J:J,编码规则代码!I:I)&amp;_xlfn.XLOOKUP(H204,编码规则代码!N:N,编码规则代码!M:M)&amp;L204&amp;_xlfn.XLOOKUP(K204,编码规则代码!V:V,编码规则代码!U:U&amp;_xlfn.XLOOKUP(J204,编码规则代码!R:R,编码规则代码!Q:Q))</f>
        <v>H5A11338815S</v>
      </c>
      <c r="E204" s="45" t="s">
        <v>196</v>
      </c>
      <c r="F204" s="45">
        <v>2025</v>
      </c>
      <c r="G204" s="45" t="s">
        <v>197</v>
      </c>
      <c r="H204" s="45" t="s">
        <v>206</v>
      </c>
      <c r="I204" s="69" t="s">
        <v>207</v>
      </c>
      <c r="J204" s="45" t="s">
        <v>200</v>
      </c>
      <c r="K204" s="45" t="s">
        <v>228</v>
      </c>
      <c r="L204" s="45">
        <v>3388</v>
      </c>
    </row>
    <row r="205" s="45" customFormat="1" ht="26" customHeight="1" spans="1:12">
      <c r="A205" s="66"/>
      <c r="C205" s="67" t="str">
        <f>_xlfn.XLOOKUP(E205,编码规则代码!B:B,编码规则代码!A:A)&amp;_xlfn.XLOOKUP(F205,编码规则代码!F:F,编码规则代码!E:E)&amp;_xlfn.XLOOKUP(G205,编码规则代码!J:J,编码规则代码!I:I)&amp;_xlfn.XLOOKUP(H205,编码规则代码!N:N,编码规则代码!M:M)&amp;L205</f>
        <v>H5A233389</v>
      </c>
      <c r="D205" s="68" t="str" cm="1">
        <f t="array" ref="D205">_xlfn.XLOOKUP(E205,编码规则代码!B:B,编码规则代码!A:A)&amp;_xlfn.XLOOKUP(F205,编码规则代码!F:F,编码规则代码!E:E)&amp;_xlfn.XLOOKUP(G205,编码规则代码!J:J,编码规则代码!I:I)&amp;_xlfn.XLOOKUP(H205,编码规则代码!N:N,编码规则代码!M:M)&amp;L205&amp;_xlfn.XLOOKUP(K205,编码规则代码!V:V,编码规则代码!U:U&amp;_xlfn.XLOOKUP(J205,编码规则代码!R:R,编码规则代码!Q:Q))</f>
        <v>H5A23338972S</v>
      </c>
      <c r="E205" s="45" t="s">
        <v>196</v>
      </c>
      <c r="F205" s="45">
        <v>2025</v>
      </c>
      <c r="G205" s="45" t="s">
        <v>197</v>
      </c>
      <c r="H205" s="45" t="s">
        <v>216</v>
      </c>
      <c r="I205" s="69" t="s">
        <v>217</v>
      </c>
      <c r="J205" s="45" t="s">
        <v>200</v>
      </c>
      <c r="K205" s="45" t="s">
        <v>248</v>
      </c>
      <c r="L205" s="45">
        <v>3389</v>
      </c>
    </row>
    <row r="206" s="45" customFormat="1" ht="26" customHeight="1" spans="1:12">
      <c r="A206" s="66"/>
      <c r="C206" s="67" t="str">
        <f>_xlfn.XLOOKUP(E206,编码规则代码!B:B,编码规则代码!A:A)&amp;_xlfn.XLOOKUP(F206,编码规则代码!F:F,编码规则代码!E:E)&amp;_xlfn.XLOOKUP(G206,编码规则代码!J:J,编码规则代码!I:I)&amp;_xlfn.XLOOKUP(H206,编码规则代码!N:N,编码规则代码!M:M)&amp;L206</f>
        <v>H5A233389</v>
      </c>
      <c r="D206" s="68" t="str" cm="1">
        <f t="array" ref="D206">_xlfn.XLOOKUP(E206,编码规则代码!B:B,编码规则代码!A:A)&amp;_xlfn.XLOOKUP(F206,编码规则代码!F:F,编码规则代码!E:E)&amp;_xlfn.XLOOKUP(G206,编码规则代码!J:J,编码规则代码!I:I)&amp;_xlfn.XLOOKUP(H206,编码规则代码!N:N,编码规则代码!M:M)&amp;L206&amp;_xlfn.XLOOKUP(K206,编码规则代码!V:V,编码规则代码!U:U&amp;_xlfn.XLOOKUP(J206,编码规则代码!R:R,编码规则代码!Q:Q))</f>
        <v>H5A23338915S</v>
      </c>
      <c r="E206" s="45" t="s">
        <v>196</v>
      </c>
      <c r="F206" s="45">
        <v>2025</v>
      </c>
      <c r="G206" s="45" t="s">
        <v>197</v>
      </c>
      <c r="H206" s="45" t="s">
        <v>216</v>
      </c>
      <c r="I206" s="69" t="s">
        <v>217</v>
      </c>
      <c r="J206" s="45" t="s">
        <v>200</v>
      </c>
      <c r="K206" s="45" t="s">
        <v>228</v>
      </c>
      <c r="L206" s="45">
        <v>3389</v>
      </c>
    </row>
    <row r="207" s="45" customFormat="1" ht="26" customHeight="1" spans="1:12">
      <c r="A207" s="66">
        <v>45903</v>
      </c>
      <c r="B207" s="45" t="s">
        <v>236</v>
      </c>
      <c r="C207" s="67" t="str">
        <f>_xlfn.XLOOKUP(E207,编码规则代码!B:B,编码规则代码!A:A)&amp;_xlfn.XLOOKUP(F207,编码规则代码!F:F,编码规则代码!E:E)&amp;_xlfn.XLOOKUP(G207,编码规则代码!J:J,编码规则代码!I:I)&amp;_xlfn.XLOOKUP(H207,编码规则代码!N:N,编码规则代码!M:M)&amp;L207</f>
        <v>H5A223390</v>
      </c>
      <c r="D207" s="68" t="str" cm="1">
        <f t="array" ref="D207">_xlfn.XLOOKUP(E207,编码规则代码!B:B,编码规则代码!A:A)&amp;_xlfn.XLOOKUP(F207,编码规则代码!F:F,编码规则代码!E:E)&amp;_xlfn.XLOOKUP(G207,编码规则代码!J:J,编码规则代码!I:I)&amp;_xlfn.XLOOKUP(H207,编码规则代码!N:N,编码规则代码!M:M)&amp;L207&amp;_xlfn.XLOOKUP(K207,编码规则代码!V:V,编码规则代码!U:U&amp;_xlfn.XLOOKUP(J207,编码规则代码!R:R,编码规则代码!Q:Q))</f>
        <v>H5A22339082S</v>
      </c>
      <c r="E207" s="45" t="s">
        <v>196</v>
      </c>
      <c r="F207" s="45">
        <v>2025</v>
      </c>
      <c r="G207" s="45" t="s">
        <v>197</v>
      </c>
      <c r="H207" s="45" t="s">
        <v>204</v>
      </c>
      <c r="I207" s="69" t="s">
        <v>205</v>
      </c>
      <c r="J207" s="45" t="s">
        <v>200</v>
      </c>
      <c r="K207" s="45" t="s">
        <v>218</v>
      </c>
      <c r="L207" s="45">
        <v>3390</v>
      </c>
    </row>
    <row r="208" s="45" customFormat="1" ht="26" customHeight="1" spans="1:12">
      <c r="A208" s="66"/>
      <c r="C208" s="67" t="str">
        <f>_xlfn.XLOOKUP(E208,编码规则代码!B:B,编码规则代码!A:A)&amp;_xlfn.XLOOKUP(F208,编码规则代码!F:F,编码规则代码!E:E)&amp;_xlfn.XLOOKUP(G208,编码规则代码!J:J,编码规则代码!I:I)&amp;_xlfn.XLOOKUP(H208,编码规则代码!N:N,编码规则代码!M:M)&amp;L208</f>
        <v>H5A223390</v>
      </c>
      <c r="D208" s="68" t="str" cm="1">
        <f t="array" ref="D208">_xlfn.XLOOKUP(E208,编码规则代码!B:B,编码规则代码!A:A)&amp;_xlfn.XLOOKUP(F208,编码规则代码!F:F,编码规则代码!E:E)&amp;_xlfn.XLOOKUP(G208,编码规则代码!J:J,编码规则代码!I:I)&amp;_xlfn.XLOOKUP(H208,编码规则代码!N:N,编码规则代码!M:M)&amp;L208&amp;_xlfn.XLOOKUP(K208,编码规则代码!V:V,编码规则代码!U:U&amp;_xlfn.XLOOKUP(J208,编码规则代码!R:R,编码规则代码!Q:Q))</f>
        <v>H5A22339035S</v>
      </c>
      <c r="E208" s="45" t="s">
        <v>196</v>
      </c>
      <c r="F208" s="45">
        <v>2025</v>
      </c>
      <c r="G208" s="45" t="s">
        <v>197</v>
      </c>
      <c r="H208" s="45" t="s">
        <v>204</v>
      </c>
      <c r="I208" s="69" t="s">
        <v>205</v>
      </c>
      <c r="J208" s="45" t="s">
        <v>200</v>
      </c>
      <c r="K208" s="45" t="s">
        <v>249</v>
      </c>
      <c r="L208" s="45">
        <v>3390</v>
      </c>
    </row>
    <row r="209" s="45" customFormat="1" ht="26" customHeight="1" spans="1:12">
      <c r="A209" s="66">
        <v>45903</v>
      </c>
      <c r="B209" s="45" t="s">
        <v>236</v>
      </c>
      <c r="C209" s="67" t="str">
        <f>_xlfn.XLOOKUP(E209,编码规则代码!B:B,编码规则代码!A:A)&amp;_xlfn.XLOOKUP(F209,编码规则代码!F:F,编码规则代码!E:E)&amp;_xlfn.XLOOKUP(G209,编码规则代码!J:J,编码规则代码!I:I)&amp;_xlfn.XLOOKUP(H209,编码规则代码!N:N,编码规则代码!M:M)&amp;L209</f>
        <v>H5A223390</v>
      </c>
      <c r="D209" s="68" t="str" cm="1">
        <f t="array" ref="D209">_xlfn.XLOOKUP(E209,编码规则代码!B:B,编码规则代码!A:A)&amp;_xlfn.XLOOKUP(F209,编码规则代码!F:F,编码规则代码!E:E)&amp;_xlfn.XLOOKUP(G209,编码规则代码!J:J,编码规则代码!I:I)&amp;_xlfn.XLOOKUP(H209,编码规则代码!N:N,编码规则代码!M:M)&amp;L209&amp;_xlfn.XLOOKUP(K209,编码规则代码!V:V,编码规则代码!U:U&amp;_xlfn.XLOOKUP(J209,编码规则代码!R:R,编码规则代码!Q:Q))</f>
        <v>H5A22339032S</v>
      </c>
      <c r="E209" s="45" t="s">
        <v>196</v>
      </c>
      <c r="F209" s="45">
        <v>2025</v>
      </c>
      <c r="G209" s="45" t="s">
        <v>197</v>
      </c>
      <c r="H209" s="45" t="s">
        <v>204</v>
      </c>
      <c r="I209" s="69" t="s">
        <v>205</v>
      </c>
      <c r="J209" s="45" t="s">
        <v>200</v>
      </c>
      <c r="K209" s="45" t="s">
        <v>235</v>
      </c>
      <c r="L209" s="45">
        <v>3390</v>
      </c>
    </row>
    <row r="210" s="45" customFormat="1" ht="26" customHeight="1" spans="1:12">
      <c r="A210" s="66"/>
      <c r="C210" s="67" t="str">
        <f>_xlfn.XLOOKUP(E210,编码规则代码!B:B,编码规则代码!A:A)&amp;_xlfn.XLOOKUP(F210,编码规则代码!F:F,编码规则代码!E:E)&amp;_xlfn.XLOOKUP(G210,编码规则代码!J:J,编码规则代码!I:I)&amp;_xlfn.XLOOKUP(H210,编码规则代码!N:N,编码规则代码!M:M)&amp;L210</f>
        <v>H5A223391</v>
      </c>
      <c r="D210" s="68" t="str" cm="1">
        <f t="array" ref="D210">_xlfn.XLOOKUP(E210,编码规则代码!B:B,编码规则代码!A:A)&amp;_xlfn.XLOOKUP(F210,编码规则代码!F:F,编码规则代码!E:E)&amp;_xlfn.XLOOKUP(G210,编码规则代码!J:J,编码规则代码!I:I)&amp;_xlfn.XLOOKUP(H210,编码规则代码!N:N,编码规则代码!M:M)&amp;L210&amp;_xlfn.XLOOKUP(K210,编码规则代码!V:V,编码规则代码!U:U&amp;_xlfn.XLOOKUP(J210,编码规则代码!R:R,编码规则代码!Q:Q))</f>
        <v>H5A22339170S</v>
      </c>
      <c r="E210" s="45" t="s">
        <v>196</v>
      </c>
      <c r="F210" s="45">
        <v>2025</v>
      </c>
      <c r="G210" s="45" t="s">
        <v>197</v>
      </c>
      <c r="H210" s="45" t="s">
        <v>204</v>
      </c>
      <c r="I210" s="69" t="s">
        <v>205</v>
      </c>
      <c r="J210" s="45" t="s">
        <v>200</v>
      </c>
      <c r="K210" s="45" t="s">
        <v>209</v>
      </c>
      <c r="L210" s="45">
        <v>3391</v>
      </c>
    </row>
    <row r="211" s="45" customFormat="1" ht="26" customHeight="1" spans="1:12">
      <c r="A211" s="66"/>
      <c r="C211" s="67" t="str">
        <f>_xlfn.XLOOKUP(E211,编码规则代码!B:B,编码规则代码!A:A)&amp;_xlfn.XLOOKUP(F211,编码规则代码!F:F,编码规则代码!E:E)&amp;_xlfn.XLOOKUP(G211,编码规则代码!J:J,编码规则代码!I:I)&amp;_xlfn.XLOOKUP(H211,编码规则代码!N:N,编码规则代码!M:M)&amp;L211</f>
        <v>H5A223391</v>
      </c>
      <c r="D211" s="68" t="str" cm="1">
        <f t="array" ref="D211">_xlfn.XLOOKUP(E211,编码规则代码!B:B,编码规则代码!A:A)&amp;_xlfn.XLOOKUP(F211,编码规则代码!F:F,编码规则代码!E:E)&amp;_xlfn.XLOOKUP(G211,编码规则代码!J:J,编码规则代码!I:I)&amp;_xlfn.XLOOKUP(H211,编码规则代码!N:N,编码规则代码!M:M)&amp;L211&amp;_xlfn.XLOOKUP(K211,编码规则代码!V:V,编码规则代码!U:U&amp;_xlfn.XLOOKUP(J211,编码规则代码!R:R,编码规则代码!Q:Q))</f>
        <v>H5A22339135S</v>
      </c>
      <c r="E211" s="45" t="s">
        <v>196</v>
      </c>
      <c r="F211" s="45">
        <v>2025</v>
      </c>
      <c r="G211" s="45" t="s">
        <v>197</v>
      </c>
      <c r="H211" s="45" t="s">
        <v>204</v>
      </c>
      <c r="I211" s="69" t="s">
        <v>205</v>
      </c>
      <c r="J211" s="45" t="s">
        <v>200</v>
      </c>
      <c r="K211" s="45" t="s">
        <v>249</v>
      </c>
      <c r="L211" s="45">
        <v>3391</v>
      </c>
    </row>
    <row r="212" s="45" customFormat="1" ht="26" customHeight="1" spans="1:12">
      <c r="A212" s="66"/>
      <c r="C212" s="67" t="str">
        <f>_xlfn.XLOOKUP(E212,编码规则代码!B:B,编码规则代码!A:A)&amp;_xlfn.XLOOKUP(F212,编码规则代码!F:F,编码规则代码!E:E)&amp;_xlfn.XLOOKUP(G212,编码规则代码!J:J,编码规则代码!I:I)&amp;_xlfn.XLOOKUP(H212,编码规则代码!N:N,编码规则代码!M:M)&amp;L212</f>
        <v>H5A223391</v>
      </c>
      <c r="D212" s="68" t="str" cm="1">
        <f t="array" ref="D212">_xlfn.XLOOKUP(E212,编码规则代码!B:B,编码规则代码!A:A)&amp;_xlfn.XLOOKUP(F212,编码规则代码!F:F,编码规则代码!E:E)&amp;_xlfn.XLOOKUP(G212,编码规则代码!J:J,编码规则代码!I:I)&amp;_xlfn.XLOOKUP(H212,编码规则代码!N:N,编码规则代码!M:M)&amp;L212&amp;_xlfn.XLOOKUP(K212,编码规则代码!V:V,编码规则代码!U:U&amp;_xlfn.XLOOKUP(J212,编码规则代码!R:R,编码规则代码!Q:Q))</f>
        <v>H5A22339131S</v>
      </c>
      <c r="E212" s="45" t="s">
        <v>196</v>
      </c>
      <c r="F212" s="45">
        <v>2025</v>
      </c>
      <c r="G212" s="45" t="s">
        <v>197</v>
      </c>
      <c r="H212" s="45" t="s">
        <v>204</v>
      </c>
      <c r="I212" s="69" t="s">
        <v>205</v>
      </c>
      <c r="J212" s="45" t="s">
        <v>200</v>
      </c>
      <c r="K212" s="45" t="s">
        <v>250</v>
      </c>
      <c r="L212" s="45">
        <v>3391</v>
      </c>
    </row>
    <row r="213" s="45" customFormat="1" ht="26" customHeight="1" spans="1:12">
      <c r="A213" s="66"/>
      <c r="C213" s="67" t="str">
        <f>_xlfn.XLOOKUP(E213,编码规则代码!B:B,编码规则代码!A:A)&amp;_xlfn.XLOOKUP(F213,编码规则代码!F:F,编码规则代码!E:E)&amp;_xlfn.XLOOKUP(G213,编码规则代码!J:J,编码规则代码!I:I)&amp;_xlfn.XLOOKUP(H213,编码规则代码!N:N,编码规则代码!M:M)&amp;L213</f>
        <v>H5A223392</v>
      </c>
      <c r="D213" s="68" t="str" cm="1">
        <f t="array" ref="D213">_xlfn.XLOOKUP(E213,编码规则代码!B:B,编码规则代码!A:A)&amp;_xlfn.XLOOKUP(F213,编码规则代码!F:F,编码规则代码!E:E)&amp;_xlfn.XLOOKUP(G213,编码规则代码!J:J,编码规则代码!I:I)&amp;_xlfn.XLOOKUP(H213,编码规则代码!N:N,编码规则代码!M:M)&amp;L213&amp;_xlfn.XLOOKUP(K213,编码规则代码!V:V,编码规则代码!U:U&amp;_xlfn.XLOOKUP(J213,编码规则代码!R:R,编码规则代码!Q:Q))</f>
        <v>H5A22339230S</v>
      </c>
      <c r="E213" s="45" t="s">
        <v>196</v>
      </c>
      <c r="F213" s="45">
        <v>2025</v>
      </c>
      <c r="G213" s="45" t="s">
        <v>197</v>
      </c>
      <c r="H213" s="45" t="s">
        <v>204</v>
      </c>
      <c r="I213" s="69" t="s">
        <v>205</v>
      </c>
      <c r="J213" s="45" t="s">
        <v>200</v>
      </c>
      <c r="K213" s="45" t="s">
        <v>214</v>
      </c>
      <c r="L213" s="45">
        <v>3392</v>
      </c>
    </row>
    <row r="214" s="45" customFormat="1" ht="26" customHeight="1" spans="1:12">
      <c r="A214" s="66">
        <v>45903</v>
      </c>
      <c r="B214" s="45" t="s">
        <v>236</v>
      </c>
      <c r="C214" s="67" t="str">
        <f>_xlfn.XLOOKUP(E214,编码规则代码!B:B,编码规则代码!A:A)&amp;_xlfn.XLOOKUP(F214,编码规则代码!F:F,编码规则代码!E:E)&amp;_xlfn.XLOOKUP(G214,编码规则代码!J:J,编码规则代码!I:I)&amp;_xlfn.XLOOKUP(H214,编码规则代码!N:N,编码规则代码!M:M)&amp;L214</f>
        <v>H5A123393</v>
      </c>
      <c r="D214" s="68" t="str" cm="1">
        <f t="array" ref="D214">_xlfn.XLOOKUP(E214,编码规则代码!B:B,编码规则代码!A:A)&amp;_xlfn.XLOOKUP(F214,编码规则代码!F:F,编码规则代码!E:E)&amp;_xlfn.XLOOKUP(G214,编码规则代码!J:J,编码规则代码!I:I)&amp;_xlfn.XLOOKUP(H214,编码规则代码!N:N,编码规则代码!M:M)&amp;L214&amp;_xlfn.XLOOKUP(K214,编码规则代码!V:V,编码规则代码!U:U&amp;_xlfn.XLOOKUP(J214,编码规则代码!R:R,编码规则代码!Q:Q))</f>
        <v>H5A12339372S</v>
      </c>
      <c r="E214" s="45" t="s">
        <v>196</v>
      </c>
      <c r="F214" s="45">
        <v>2025</v>
      </c>
      <c r="G214" s="45" t="s">
        <v>197</v>
      </c>
      <c r="H214" s="45" t="s">
        <v>198</v>
      </c>
      <c r="I214" s="69" t="s">
        <v>199</v>
      </c>
      <c r="J214" s="45" t="s">
        <v>200</v>
      </c>
      <c r="K214" s="45" t="s">
        <v>248</v>
      </c>
      <c r="L214" s="45">
        <v>3393</v>
      </c>
    </row>
    <row r="215" s="45" customFormat="1" ht="26" customHeight="1" spans="1:12">
      <c r="A215" s="66">
        <v>45903</v>
      </c>
      <c r="B215" s="45" t="s">
        <v>236</v>
      </c>
      <c r="C215" s="67" t="str">
        <f>_xlfn.XLOOKUP(E215,编码规则代码!B:B,编码规则代码!A:A)&amp;_xlfn.XLOOKUP(F215,编码规则代码!F:F,编码规则代码!E:E)&amp;_xlfn.XLOOKUP(G215,编码规则代码!J:J,编码规则代码!I:I)&amp;_xlfn.XLOOKUP(H215,编码规则代码!N:N,编码规则代码!M:M)&amp;L215</f>
        <v>H5A123394</v>
      </c>
      <c r="D215" s="68" t="str" cm="1">
        <f t="array" ref="D215">_xlfn.XLOOKUP(E215,编码规则代码!B:B,编码规则代码!A:A)&amp;_xlfn.XLOOKUP(F215,编码规则代码!F:F,编码规则代码!E:E)&amp;_xlfn.XLOOKUP(G215,编码规则代码!J:J,编码规则代码!I:I)&amp;_xlfn.XLOOKUP(H215,编码规则代码!N:N,编码规则代码!M:M)&amp;L215&amp;_xlfn.XLOOKUP(K215,编码规则代码!V:V,编码规则代码!U:U&amp;_xlfn.XLOOKUP(J215,编码规则代码!R:R,编码规则代码!Q:Q))</f>
        <v>H5A12339410S</v>
      </c>
      <c r="E215" s="45" t="s">
        <v>196</v>
      </c>
      <c r="F215" s="45">
        <v>2025</v>
      </c>
      <c r="G215" s="45" t="s">
        <v>197</v>
      </c>
      <c r="H215" s="45" t="s">
        <v>198</v>
      </c>
      <c r="I215" s="69" t="s">
        <v>199</v>
      </c>
      <c r="J215" s="45" t="s">
        <v>200</v>
      </c>
      <c r="K215" s="45" t="s">
        <v>210</v>
      </c>
      <c r="L215" s="45">
        <v>3394</v>
      </c>
    </row>
    <row r="216" s="45" customFormat="1" ht="26" customHeight="1" spans="1:12">
      <c r="A216" s="66">
        <v>45903</v>
      </c>
      <c r="B216" s="45" t="s">
        <v>236</v>
      </c>
      <c r="C216" s="67" t="str">
        <f>_xlfn.XLOOKUP(E216,编码规则代码!B:B,编码规则代码!A:A)&amp;_xlfn.XLOOKUP(F216,编码规则代码!F:F,编码规则代码!E:E)&amp;_xlfn.XLOOKUP(G216,编码规则代码!J:J,编码规则代码!I:I)&amp;_xlfn.XLOOKUP(H216,编码规则代码!N:N,编码规则代码!M:M)&amp;L216</f>
        <v>H5A123394</v>
      </c>
      <c r="D216" s="68" t="str" cm="1">
        <f t="array" ref="D216">_xlfn.XLOOKUP(E216,编码规则代码!B:B,编码规则代码!A:A)&amp;_xlfn.XLOOKUP(F216,编码规则代码!F:F,编码规则代码!E:E)&amp;_xlfn.XLOOKUP(G216,编码规则代码!J:J,编码规则代码!I:I)&amp;_xlfn.XLOOKUP(H216,编码规则代码!N:N,编码规则代码!M:M)&amp;L216&amp;_xlfn.XLOOKUP(K216,编码规则代码!V:V,编码规则代码!U:U&amp;_xlfn.XLOOKUP(J216,编码规则代码!R:R,编码规则代码!Q:Q))</f>
        <v>H5A12339412S</v>
      </c>
      <c r="E216" s="45" t="s">
        <v>196</v>
      </c>
      <c r="F216" s="45">
        <v>2025</v>
      </c>
      <c r="G216" s="45" t="s">
        <v>197</v>
      </c>
      <c r="H216" s="45" t="s">
        <v>198</v>
      </c>
      <c r="I216" s="69" t="s">
        <v>199</v>
      </c>
      <c r="J216" s="45" t="s">
        <v>200</v>
      </c>
      <c r="K216" s="45" t="s">
        <v>208</v>
      </c>
      <c r="L216" s="45">
        <v>3394</v>
      </c>
    </row>
    <row r="217" s="45" customFormat="1" ht="26" customHeight="1" spans="1:12">
      <c r="A217" s="66">
        <v>45903</v>
      </c>
      <c r="B217" s="45" t="s">
        <v>236</v>
      </c>
      <c r="C217" s="67" t="str">
        <f>_xlfn.XLOOKUP(E217,编码规则代码!B:B,编码规则代码!A:A)&amp;_xlfn.XLOOKUP(F217,编码规则代码!F:F,编码规则代码!E:E)&amp;_xlfn.XLOOKUP(G217,编码规则代码!J:J,编码规则代码!I:I)&amp;_xlfn.XLOOKUP(H217,编码规则代码!N:N,编码规则代码!M:M)&amp;L217</f>
        <v>H5A123394</v>
      </c>
      <c r="D217" s="68" t="str" cm="1">
        <f t="array" ref="D217">_xlfn.XLOOKUP(E217,编码规则代码!B:B,编码规则代码!A:A)&amp;_xlfn.XLOOKUP(F217,编码规则代码!F:F,编码规则代码!E:E)&amp;_xlfn.XLOOKUP(G217,编码规则代码!J:J,编码规则代码!I:I)&amp;_xlfn.XLOOKUP(H217,编码规则代码!N:N,编码规则代码!M:M)&amp;L217&amp;_xlfn.XLOOKUP(K217,编码规则代码!V:V,编码规则代码!U:U&amp;_xlfn.XLOOKUP(J217,编码规则代码!R:R,编码规则代码!Q:Q))</f>
        <v>H5A12339482S</v>
      </c>
      <c r="E217" s="45" t="s">
        <v>196</v>
      </c>
      <c r="F217" s="45">
        <v>2025</v>
      </c>
      <c r="G217" s="45" t="s">
        <v>197</v>
      </c>
      <c r="H217" s="45" t="s">
        <v>198</v>
      </c>
      <c r="I217" s="69" t="s">
        <v>199</v>
      </c>
      <c r="J217" s="45" t="s">
        <v>200</v>
      </c>
      <c r="K217" s="45" t="s">
        <v>218</v>
      </c>
      <c r="L217" s="45">
        <v>3394</v>
      </c>
    </row>
    <row r="218" s="45" customFormat="1" ht="26" customHeight="1" spans="1:12">
      <c r="A218" s="66">
        <v>45903</v>
      </c>
      <c r="B218" s="45" t="s">
        <v>236</v>
      </c>
      <c r="C218" s="67" t="str">
        <f>_xlfn.XLOOKUP(E218,编码规则代码!B:B,编码规则代码!A:A)&amp;_xlfn.XLOOKUP(F218,编码规则代码!F:F,编码规则代码!E:E)&amp;_xlfn.XLOOKUP(G218,编码规则代码!J:J,编码规则代码!I:I)&amp;_xlfn.XLOOKUP(H218,编码规则代码!N:N,编码规则代码!M:M)&amp;L218</f>
        <v>H5A223395</v>
      </c>
      <c r="D218" s="68" t="str" cm="1">
        <f t="array" ref="D218">_xlfn.XLOOKUP(E218,编码规则代码!B:B,编码规则代码!A:A)&amp;_xlfn.XLOOKUP(F218,编码规则代码!F:F,编码规则代码!E:E)&amp;_xlfn.XLOOKUP(G218,编码规则代码!J:J,编码规则代码!I:I)&amp;_xlfn.XLOOKUP(H218,编码规则代码!N:N,编码规则代码!M:M)&amp;L218&amp;_xlfn.XLOOKUP(K218,编码规则代码!V:V,编码规则代码!U:U&amp;_xlfn.XLOOKUP(J218,编码规则代码!R:R,编码规则代码!Q:Q))</f>
        <v>H5A22339510S</v>
      </c>
      <c r="E218" s="45" t="s">
        <v>196</v>
      </c>
      <c r="F218" s="45">
        <v>2025</v>
      </c>
      <c r="G218" s="45" t="s">
        <v>197</v>
      </c>
      <c r="H218" s="45" t="s">
        <v>204</v>
      </c>
      <c r="I218" s="69" t="s">
        <v>205</v>
      </c>
      <c r="J218" s="45" t="s">
        <v>200</v>
      </c>
      <c r="K218" s="45" t="s">
        <v>210</v>
      </c>
      <c r="L218" s="45">
        <v>3395</v>
      </c>
    </row>
    <row r="219" s="45" customFormat="1" ht="26" customHeight="1" spans="1:12">
      <c r="A219" s="66"/>
      <c r="C219" s="67" t="str">
        <f>_xlfn.XLOOKUP(E219,编码规则代码!B:B,编码规则代码!A:A)&amp;_xlfn.XLOOKUP(F219,编码规则代码!F:F,编码规则代码!E:E)&amp;_xlfn.XLOOKUP(G219,编码规则代码!J:J,编码规则代码!I:I)&amp;_xlfn.XLOOKUP(H219,编码规则代码!N:N,编码规则代码!M:M)&amp;L219</f>
        <v>H5A413396</v>
      </c>
      <c r="D219" s="68" t="str" cm="1">
        <f t="array" ref="D219">_xlfn.XLOOKUP(E219,编码规则代码!B:B,编码规则代码!A:A)&amp;_xlfn.XLOOKUP(F219,编码规则代码!F:F,编码规则代码!E:E)&amp;_xlfn.XLOOKUP(G219,编码规则代码!J:J,编码规则代码!I:I)&amp;_xlfn.XLOOKUP(H219,编码规则代码!N:N,编码规则代码!M:M)&amp;L219&amp;_xlfn.XLOOKUP(K219,编码规则代码!V:V,编码规则代码!U:U&amp;_xlfn.XLOOKUP(J219,编码规则代码!R:R,编码规则代码!Q:Q))</f>
        <v>H5A41339650S</v>
      </c>
      <c r="E219" s="45" t="s">
        <v>196</v>
      </c>
      <c r="F219" s="45">
        <v>2025</v>
      </c>
      <c r="G219" s="45" t="s">
        <v>197</v>
      </c>
      <c r="H219" s="45" t="s">
        <v>212</v>
      </c>
      <c r="I219" s="69"/>
      <c r="J219" s="45" t="s">
        <v>200</v>
      </c>
      <c r="K219" s="45" t="s">
        <v>237</v>
      </c>
      <c r="L219" s="45">
        <v>3396</v>
      </c>
    </row>
    <row r="220" s="45" customFormat="1" ht="26" customHeight="1" spans="1:12">
      <c r="A220" s="66"/>
      <c r="C220" s="67" t="str">
        <f>_xlfn.XLOOKUP(E220,编码规则代码!B:B,编码规则代码!A:A)&amp;_xlfn.XLOOKUP(F220,编码规则代码!F:F,编码规则代码!E:E)&amp;_xlfn.XLOOKUP(G220,编码规则代码!J:J,编码规则代码!I:I)&amp;_xlfn.XLOOKUP(H220,编码规则代码!N:N,编码规则代码!M:M)&amp;L220</f>
        <v>H5A413396</v>
      </c>
      <c r="D220" s="68" t="str" cm="1">
        <f t="array" ref="D220">_xlfn.XLOOKUP(E220,编码规则代码!B:B,编码规则代码!A:A)&amp;_xlfn.XLOOKUP(F220,编码规则代码!F:F,编码规则代码!E:E)&amp;_xlfn.XLOOKUP(G220,编码规则代码!J:J,编码规则代码!I:I)&amp;_xlfn.XLOOKUP(H220,编码规则代码!N:N,编码规则代码!M:M)&amp;L220&amp;_xlfn.XLOOKUP(K220,编码规则代码!V:V,编码规则代码!U:U&amp;_xlfn.XLOOKUP(J220,编码规则代码!R:R,编码规则代码!Q:Q))</f>
        <v>H5A41339610S</v>
      </c>
      <c r="E220" s="45" t="s">
        <v>196</v>
      </c>
      <c r="F220" s="45">
        <v>2025</v>
      </c>
      <c r="G220" s="45" t="s">
        <v>197</v>
      </c>
      <c r="H220" s="45" t="s">
        <v>212</v>
      </c>
      <c r="I220" s="69"/>
      <c r="J220" s="45" t="s">
        <v>200</v>
      </c>
      <c r="K220" s="45" t="s">
        <v>210</v>
      </c>
      <c r="L220" s="45">
        <v>3396</v>
      </c>
    </row>
    <row r="221" s="45" customFormat="1" ht="26" customHeight="1" spans="1:12">
      <c r="A221" s="66"/>
      <c r="C221" s="67" t="str">
        <f>_xlfn.XLOOKUP(E221,编码规则代码!B:B,编码规则代码!A:A)&amp;_xlfn.XLOOKUP(F221,编码规则代码!F:F,编码规则代码!E:E)&amp;_xlfn.XLOOKUP(G221,编码规则代码!J:J,编码规则代码!I:I)&amp;_xlfn.XLOOKUP(H221,编码规则代码!N:N,编码规则代码!M:M)&amp;L221</f>
        <v>H5A413397</v>
      </c>
      <c r="D221" s="68" t="str" cm="1">
        <f t="array" ref="D221">_xlfn.XLOOKUP(E221,编码规则代码!B:B,编码规则代码!A:A)&amp;_xlfn.XLOOKUP(F221,编码规则代码!F:F,编码规则代码!E:E)&amp;_xlfn.XLOOKUP(G221,编码规则代码!J:J,编码规则代码!I:I)&amp;_xlfn.XLOOKUP(H221,编码规则代码!N:N,编码规则代码!M:M)&amp;L221&amp;_xlfn.XLOOKUP(K221,编码规则代码!V:V,编码规则代码!U:U&amp;_xlfn.XLOOKUP(J221,编码规则代码!R:R,编码规则代码!Q:Q))</f>
        <v>H5A41339750S</v>
      </c>
      <c r="E221" s="45" t="s">
        <v>196</v>
      </c>
      <c r="F221" s="45">
        <v>2025</v>
      </c>
      <c r="G221" s="45" t="s">
        <v>197</v>
      </c>
      <c r="H221" s="45" t="s">
        <v>212</v>
      </c>
      <c r="I221" s="69"/>
      <c r="J221" s="45" t="s">
        <v>200</v>
      </c>
      <c r="K221" s="45" t="s">
        <v>237</v>
      </c>
      <c r="L221" s="45">
        <v>3397</v>
      </c>
    </row>
    <row r="222" s="45" customFormat="1" ht="26" customHeight="1" spans="1:12">
      <c r="A222" s="66"/>
      <c r="C222" s="67" t="str">
        <f>_xlfn.XLOOKUP(E222,编码规则代码!B:B,编码规则代码!A:A)&amp;_xlfn.XLOOKUP(F222,编码规则代码!F:F,编码规则代码!E:E)&amp;_xlfn.XLOOKUP(G222,编码规则代码!J:J,编码规则代码!I:I)&amp;_xlfn.XLOOKUP(H222,编码规则代码!N:N,编码规则代码!M:M)&amp;L222</f>
        <v>H5A413397</v>
      </c>
      <c r="D222" s="68" t="str" cm="1">
        <f t="array" ref="D222">_xlfn.XLOOKUP(E222,编码规则代码!B:B,编码规则代码!A:A)&amp;_xlfn.XLOOKUP(F222,编码规则代码!F:F,编码规则代码!E:E)&amp;_xlfn.XLOOKUP(G222,编码规则代码!J:J,编码规则代码!I:I)&amp;_xlfn.XLOOKUP(H222,编码规则代码!N:N,编码规则代码!M:M)&amp;L222&amp;_xlfn.XLOOKUP(K222,编码规则代码!V:V,编码规则代码!U:U&amp;_xlfn.XLOOKUP(J222,编码规则代码!R:R,编码规则代码!Q:Q))</f>
        <v>H5A41339710S</v>
      </c>
      <c r="E222" s="45" t="s">
        <v>196</v>
      </c>
      <c r="F222" s="45">
        <v>2025</v>
      </c>
      <c r="G222" s="45" t="s">
        <v>197</v>
      </c>
      <c r="H222" s="45" t="s">
        <v>212</v>
      </c>
      <c r="I222" s="69"/>
      <c r="J222" s="45" t="s">
        <v>200</v>
      </c>
      <c r="K222" s="45" t="s">
        <v>210</v>
      </c>
      <c r="L222" s="45">
        <v>3397</v>
      </c>
    </row>
    <row r="223" s="45" customFormat="1" ht="26" customHeight="1" spans="1:12">
      <c r="A223" s="66">
        <v>45889</v>
      </c>
      <c r="B223" s="45" t="s">
        <v>227</v>
      </c>
      <c r="C223" s="67" t="str">
        <f>_xlfn.XLOOKUP(E223,编码规则代码!B:B,编码规则代码!A:A)&amp;_xlfn.XLOOKUP(F223,编码规则代码!F:F,编码规则代码!E:E)&amp;_xlfn.XLOOKUP(G223,编码规则代码!J:J,编码规则代码!I:I)&amp;_xlfn.XLOOKUP(H223,编码规则代码!N:N,编码规则代码!M:M)&amp;L223</f>
        <v>H5A173398</v>
      </c>
      <c r="D223" s="68" t="str" cm="1">
        <f t="array" ref="D223">_xlfn.XLOOKUP(E223,编码规则代码!B:B,编码规则代码!A:A)&amp;_xlfn.XLOOKUP(F223,编码规则代码!F:F,编码规则代码!E:E)&amp;_xlfn.XLOOKUP(G223,编码规则代码!J:J,编码规则代码!I:I)&amp;_xlfn.XLOOKUP(H223,编码规则代码!N:N,编码规则代码!M:M)&amp;L223&amp;_xlfn.XLOOKUP(K223,编码规则代码!V:V,编码规则代码!U:U&amp;_xlfn.XLOOKUP(J223,编码规则代码!R:R,编码规则代码!Q:Q))</f>
        <v>H5A17339810S</v>
      </c>
      <c r="E223" s="45" t="s">
        <v>196</v>
      </c>
      <c r="F223" s="45">
        <v>2025</v>
      </c>
      <c r="G223" s="45" t="s">
        <v>197</v>
      </c>
      <c r="H223" s="45" t="s">
        <v>232</v>
      </c>
      <c r="I223" s="69" t="s">
        <v>233</v>
      </c>
      <c r="J223" s="45" t="s">
        <v>200</v>
      </c>
      <c r="K223" s="45" t="s">
        <v>210</v>
      </c>
      <c r="L223" s="45">
        <v>3398</v>
      </c>
    </row>
    <row r="224" s="45" customFormat="1" ht="26" customHeight="1" spans="1:12">
      <c r="A224" s="66">
        <v>45889</v>
      </c>
      <c r="B224" s="45" t="s">
        <v>227</v>
      </c>
      <c r="C224" s="67" t="str">
        <f>_xlfn.XLOOKUP(E224,编码规则代码!B:B,编码规则代码!A:A)&amp;_xlfn.XLOOKUP(F224,编码规则代码!F:F,编码规则代码!E:E)&amp;_xlfn.XLOOKUP(G224,编码规则代码!J:J,编码规则代码!I:I)&amp;_xlfn.XLOOKUP(H224,编码规则代码!N:N,编码规则代码!M:M)&amp;L224</f>
        <v>H5A173398</v>
      </c>
      <c r="D224" s="68" t="str" cm="1">
        <f t="array" ref="D224">_xlfn.XLOOKUP(E224,编码规则代码!B:B,编码规则代码!A:A)&amp;_xlfn.XLOOKUP(F224,编码规则代码!F:F,编码规则代码!E:E)&amp;_xlfn.XLOOKUP(G224,编码规则代码!J:J,编码规则代码!I:I)&amp;_xlfn.XLOOKUP(H224,编码规则代码!N:N,编码规则代码!M:M)&amp;L224&amp;_xlfn.XLOOKUP(K224,编码规则代码!V:V,编码规则代码!U:U&amp;_xlfn.XLOOKUP(J224,编码规则代码!R:R,编码规则代码!Q:Q))</f>
        <v>H5A17339813S</v>
      </c>
      <c r="E224" s="45" t="s">
        <v>196</v>
      </c>
      <c r="F224" s="45">
        <v>2025</v>
      </c>
      <c r="G224" s="45" t="s">
        <v>197</v>
      </c>
      <c r="H224" s="45" t="s">
        <v>232</v>
      </c>
      <c r="I224" s="69" t="s">
        <v>233</v>
      </c>
      <c r="J224" s="45" t="s">
        <v>200</v>
      </c>
      <c r="K224" s="45" t="s">
        <v>230</v>
      </c>
      <c r="L224" s="45">
        <v>3398</v>
      </c>
    </row>
    <row r="225" s="45" customFormat="1" ht="26" customHeight="1" spans="1:12">
      <c r="A225" s="66">
        <v>45889</v>
      </c>
      <c r="B225" s="45" t="s">
        <v>227</v>
      </c>
      <c r="C225" s="67" t="str">
        <f>_xlfn.XLOOKUP(E225,编码规则代码!B:B,编码规则代码!A:A)&amp;_xlfn.XLOOKUP(F225,编码规则代码!F:F,编码规则代码!E:E)&amp;_xlfn.XLOOKUP(G225,编码规则代码!J:J,编码规则代码!I:I)&amp;_xlfn.XLOOKUP(H225,编码规则代码!N:N,编码规则代码!M:M)&amp;L225</f>
        <v>H5A173398</v>
      </c>
      <c r="D225" s="68" t="str" cm="1">
        <f t="array" ref="D225">_xlfn.XLOOKUP(E225,编码规则代码!B:B,编码规则代码!A:A)&amp;_xlfn.XLOOKUP(F225,编码规则代码!F:F,编码规则代码!E:E)&amp;_xlfn.XLOOKUP(G225,编码规则代码!J:J,编码规则代码!I:I)&amp;_xlfn.XLOOKUP(H225,编码规则代码!N:N,编码规则代码!M:M)&amp;L225&amp;_xlfn.XLOOKUP(K225,编码规则代码!V:V,编码规则代码!U:U&amp;_xlfn.XLOOKUP(J225,编码规则代码!R:R,编码规则代码!Q:Q))</f>
        <v>H5A17339880S</v>
      </c>
      <c r="E225" s="45" t="s">
        <v>196</v>
      </c>
      <c r="F225" s="45">
        <v>2025</v>
      </c>
      <c r="G225" s="45" t="s">
        <v>197</v>
      </c>
      <c r="H225" s="45" t="s">
        <v>232</v>
      </c>
      <c r="I225" s="69" t="s">
        <v>233</v>
      </c>
      <c r="J225" s="45" t="s">
        <v>200</v>
      </c>
      <c r="K225" s="45" t="s">
        <v>225</v>
      </c>
      <c r="L225" s="45">
        <v>3398</v>
      </c>
    </row>
    <row r="226" s="45" customFormat="1" ht="26" customHeight="1" spans="1:12">
      <c r="A226" s="66">
        <v>45889</v>
      </c>
      <c r="B226" s="45" t="s">
        <v>227</v>
      </c>
      <c r="C226" s="67" t="str">
        <f>_xlfn.XLOOKUP(E226,编码规则代码!B:B,编码规则代码!A:A)&amp;_xlfn.XLOOKUP(F226,编码规则代码!F:F,编码规则代码!E:E)&amp;_xlfn.XLOOKUP(G226,编码规则代码!J:J,编码规则代码!I:I)&amp;_xlfn.XLOOKUP(H226,编码规则代码!N:N,编码规则代码!M:M)&amp;L226</f>
        <v>H5A223399</v>
      </c>
      <c r="D226" s="68" t="str" cm="1">
        <f t="array" ref="D226">_xlfn.XLOOKUP(E226,编码规则代码!B:B,编码规则代码!A:A)&amp;_xlfn.XLOOKUP(F226,编码规则代码!F:F,编码规则代码!E:E)&amp;_xlfn.XLOOKUP(G226,编码规则代码!J:J,编码规则代码!I:I)&amp;_xlfn.XLOOKUP(H226,编码规则代码!N:N,编码规则代码!M:M)&amp;L226&amp;_xlfn.XLOOKUP(K226,编码规则代码!V:V,编码规则代码!U:U&amp;_xlfn.XLOOKUP(J226,编码规则代码!R:R,编码规则代码!Q:Q))</f>
        <v>H5A22339910S</v>
      </c>
      <c r="E226" s="45" t="s">
        <v>196</v>
      </c>
      <c r="F226" s="45">
        <v>2025</v>
      </c>
      <c r="G226" s="45" t="s">
        <v>197</v>
      </c>
      <c r="H226" s="45" t="s">
        <v>204</v>
      </c>
      <c r="I226" s="69" t="s">
        <v>205</v>
      </c>
      <c r="J226" s="45" t="s">
        <v>200</v>
      </c>
      <c r="K226" s="45" t="s">
        <v>210</v>
      </c>
      <c r="L226" s="45">
        <v>3399</v>
      </c>
    </row>
    <row r="227" s="45" customFormat="1" ht="26" customHeight="1" spans="1:12">
      <c r="A227" s="66">
        <v>45889</v>
      </c>
      <c r="B227" s="45" t="s">
        <v>227</v>
      </c>
      <c r="C227" s="67" t="str">
        <f>_xlfn.XLOOKUP(E227,编码规则代码!B:B,编码规则代码!A:A)&amp;_xlfn.XLOOKUP(F227,编码规则代码!F:F,编码规则代码!E:E)&amp;_xlfn.XLOOKUP(G227,编码规则代码!J:J,编码规则代码!I:I)&amp;_xlfn.XLOOKUP(H227,编码规则代码!N:N,编码规则代码!M:M)&amp;L227</f>
        <v>H5A223399</v>
      </c>
      <c r="D227" s="68" t="str" cm="1">
        <f t="array" ref="D227">_xlfn.XLOOKUP(E227,编码规则代码!B:B,编码规则代码!A:A)&amp;_xlfn.XLOOKUP(F227,编码规则代码!F:F,编码规则代码!E:E)&amp;_xlfn.XLOOKUP(G227,编码规则代码!J:J,编码规则代码!I:I)&amp;_xlfn.XLOOKUP(H227,编码规则代码!N:N,编码规则代码!M:M)&amp;L227&amp;_xlfn.XLOOKUP(K227,编码规则代码!V:V,编码规则代码!U:U&amp;_xlfn.XLOOKUP(J227,编码规则代码!R:R,编码规则代码!Q:Q))</f>
        <v>H5A22339913S</v>
      </c>
      <c r="E227" s="45" t="s">
        <v>196</v>
      </c>
      <c r="F227" s="45">
        <v>2025</v>
      </c>
      <c r="G227" s="45" t="s">
        <v>197</v>
      </c>
      <c r="H227" s="45" t="s">
        <v>204</v>
      </c>
      <c r="I227" s="69" t="s">
        <v>205</v>
      </c>
      <c r="J227" s="45" t="s">
        <v>200</v>
      </c>
      <c r="K227" s="45" t="s">
        <v>230</v>
      </c>
      <c r="L227" s="45">
        <v>3399</v>
      </c>
    </row>
    <row r="228" s="45" customFormat="1" ht="26" customHeight="1" spans="1:12">
      <c r="A228" s="66">
        <v>45889</v>
      </c>
      <c r="B228" s="45" t="s">
        <v>227</v>
      </c>
      <c r="C228" s="67" t="str">
        <f>_xlfn.XLOOKUP(E228,编码规则代码!B:B,编码规则代码!A:A)&amp;_xlfn.XLOOKUP(F228,编码规则代码!F:F,编码规则代码!E:E)&amp;_xlfn.XLOOKUP(G228,编码规则代码!J:J,编码规则代码!I:I)&amp;_xlfn.XLOOKUP(H228,编码规则代码!N:N,编码规则代码!M:M)&amp;L228</f>
        <v>H5A223399</v>
      </c>
      <c r="D228" s="68" t="str" cm="1">
        <f t="array" ref="D228">_xlfn.XLOOKUP(E228,编码规则代码!B:B,编码规则代码!A:A)&amp;_xlfn.XLOOKUP(F228,编码规则代码!F:F,编码规则代码!E:E)&amp;_xlfn.XLOOKUP(G228,编码规则代码!J:J,编码规则代码!I:I)&amp;_xlfn.XLOOKUP(H228,编码规则代码!N:N,编码规则代码!M:M)&amp;L228&amp;_xlfn.XLOOKUP(K228,编码规则代码!V:V,编码规则代码!U:U&amp;_xlfn.XLOOKUP(J228,编码规则代码!R:R,编码规则代码!Q:Q))</f>
        <v>H5A22339980S</v>
      </c>
      <c r="E228" s="45" t="s">
        <v>196</v>
      </c>
      <c r="F228" s="45">
        <v>2025</v>
      </c>
      <c r="G228" s="45" t="s">
        <v>197</v>
      </c>
      <c r="H228" s="45" t="s">
        <v>204</v>
      </c>
      <c r="I228" s="69" t="s">
        <v>205</v>
      </c>
      <c r="J228" s="45" t="s">
        <v>200</v>
      </c>
      <c r="K228" s="45" t="s">
        <v>225</v>
      </c>
      <c r="L228" s="45">
        <v>3399</v>
      </c>
    </row>
    <row r="229" s="45" customFormat="1" ht="26" customHeight="1" spans="1:12">
      <c r="A229" s="66">
        <v>45889</v>
      </c>
      <c r="B229" s="45" t="s">
        <v>227</v>
      </c>
      <c r="C229" s="67" t="str">
        <f>_xlfn.XLOOKUP(E229,编码规则代码!B:B,编码规则代码!A:A)&amp;_xlfn.XLOOKUP(F229,编码规则代码!F:F,编码规则代码!E:E)&amp;_xlfn.XLOOKUP(G229,编码规则代码!J:J,编码规则代码!I:I)&amp;_xlfn.XLOOKUP(H229,编码规则代码!N:N,编码规则代码!M:M)&amp;L229</f>
        <v>H5A173400</v>
      </c>
      <c r="D229" s="68" t="str" cm="1">
        <f t="array" ref="D229">_xlfn.XLOOKUP(E229,编码规则代码!B:B,编码规则代码!A:A)&amp;_xlfn.XLOOKUP(F229,编码规则代码!F:F,编码规则代码!E:E)&amp;_xlfn.XLOOKUP(G229,编码规则代码!J:J,编码规则代码!I:I)&amp;_xlfn.XLOOKUP(H229,编码规则代码!N:N,编码规则代码!M:M)&amp;L229&amp;_xlfn.XLOOKUP(K229,编码规则代码!V:V,编码规则代码!U:U&amp;_xlfn.XLOOKUP(J229,编码规则代码!R:R,编码规则代码!Q:Q))</f>
        <v>H5A17340010S</v>
      </c>
      <c r="E229" s="45" t="s">
        <v>196</v>
      </c>
      <c r="F229" s="45">
        <v>2025</v>
      </c>
      <c r="G229" s="45" t="s">
        <v>197</v>
      </c>
      <c r="H229" s="45" t="s">
        <v>232</v>
      </c>
      <c r="I229" s="69" t="s">
        <v>233</v>
      </c>
      <c r="J229" s="45" t="s">
        <v>200</v>
      </c>
      <c r="K229" s="45" t="s">
        <v>210</v>
      </c>
      <c r="L229" s="45">
        <v>3400</v>
      </c>
    </row>
    <row r="230" s="45" customFormat="1" ht="26" customHeight="1" spans="1:12">
      <c r="A230" s="66">
        <v>45889</v>
      </c>
      <c r="B230" s="45" t="s">
        <v>227</v>
      </c>
      <c r="C230" s="67" t="str">
        <f>_xlfn.XLOOKUP(E230,编码规则代码!B:B,编码规则代码!A:A)&amp;_xlfn.XLOOKUP(F230,编码规则代码!F:F,编码规则代码!E:E)&amp;_xlfn.XLOOKUP(G230,编码规则代码!J:J,编码规则代码!I:I)&amp;_xlfn.XLOOKUP(H230,编码规则代码!N:N,编码规则代码!M:M)&amp;L230</f>
        <v>H5A173400</v>
      </c>
      <c r="D230" s="68" t="str" cm="1">
        <f t="array" ref="D230">_xlfn.XLOOKUP(E230,编码规则代码!B:B,编码规则代码!A:A)&amp;_xlfn.XLOOKUP(F230,编码规则代码!F:F,编码规则代码!E:E)&amp;_xlfn.XLOOKUP(G230,编码规则代码!J:J,编码规则代码!I:I)&amp;_xlfn.XLOOKUP(H230,编码规则代码!N:N,编码规则代码!M:M)&amp;L230&amp;_xlfn.XLOOKUP(K230,编码规则代码!V:V,编码规则代码!U:U&amp;_xlfn.XLOOKUP(J230,编码规则代码!R:R,编码规则代码!Q:Q))</f>
        <v>H5A17340013S</v>
      </c>
      <c r="E230" s="45" t="s">
        <v>196</v>
      </c>
      <c r="F230" s="45">
        <v>2025</v>
      </c>
      <c r="G230" s="45" t="s">
        <v>197</v>
      </c>
      <c r="H230" s="45" t="s">
        <v>232</v>
      </c>
      <c r="I230" s="69" t="s">
        <v>233</v>
      </c>
      <c r="J230" s="45" t="s">
        <v>200</v>
      </c>
      <c r="K230" s="45" t="s">
        <v>230</v>
      </c>
      <c r="L230" s="45">
        <v>3400</v>
      </c>
    </row>
    <row r="231" s="45" customFormat="1" ht="26" customHeight="1" spans="1:12">
      <c r="A231" s="66">
        <v>45889</v>
      </c>
      <c r="B231" s="45" t="s">
        <v>227</v>
      </c>
      <c r="C231" s="67" t="str">
        <f>_xlfn.XLOOKUP(E231,编码规则代码!B:B,编码规则代码!A:A)&amp;_xlfn.XLOOKUP(F231,编码规则代码!F:F,编码规则代码!E:E)&amp;_xlfn.XLOOKUP(G231,编码规则代码!J:J,编码规则代码!I:I)&amp;_xlfn.XLOOKUP(H231,编码规则代码!N:N,编码规则代码!M:M)&amp;L231</f>
        <v>H5A173400</v>
      </c>
      <c r="D231" s="68" t="str" cm="1">
        <f t="array" ref="D231">_xlfn.XLOOKUP(E231,编码规则代码!B:B,编码规则代码!A:A)&amp;_xlfn.XLOOKUP(F231,编码规则代码!F:F,编码规则代码!E:E)&amp;_xlfn.XLOOKUP(G231,编码规则代码!J:J,编码规则代码!I:I)&amp;_xlfn.XLOOKUP(H231,编码规则代码!N:N,编码规则代码!M:M)&amp;L231&amp;_xlfn.XLOOKUP(K231,编码规则代码!V:V,编码规则代码!U:U&amp;_xlfn.XLOOKUP(J231,编码规则代码!R:R,编码规则代码!Q:Q))</f>
        <v>H5A17340080S</v>
      </c>
      <c r="E231" s="45" t="s">
        <v>196</v>
      </c>
      <c r="F231" s="45">
        <v>2025</v>
      </c>
      <c r="G231" s="45" t="s">
        <v>197</v>
      </c>
      <c r="H231" s="45" t="s">
        <v>232</v>
      </c>
      <c r="I231" s="69" t="s">
        <v>233</v>
      </c>
      <c r="J231" s="45" t="s">
        <v>200</v>
      </c>
      <c r="K231" s="45" t="s">
        <v>225</v>
      </c>
      <c r="L231" s="45">
        <v>3400</v>
      </c>
    </row>
    <row r="232" s="45" customFormat="1" ht="26" customHeight="1" spans="1:12">
      <c r="A232" s="66">
        <v>45889</v>
      </c>
      <c r="B232" s="45" t="s">
        <v>227</v>
      </c>
      <c r="C232" s="67" t="str">
        <f>_xlfn.XLOOKUP(E232,编码规则代码!B:B,编码规则代码!A:A)&amp;_xlfn.XLOOKUP(F232,编码规则代码!F:F,编码规则代码!E:E)&amp;_xlfn.XLOOKUP(G232,编码规则代码!J:J,编码规则代码!I:I)&amp;_xlfn.XLOOKUP(H232,编码规则代码!N:N,编码规则代码!M:M)&amp;L232</f>
        <v>H5A173401</v>
      </c>
      <c r="D232" s="68" t="str" cm="1">
        <f t="array" ref="D232">_xlfn.XLOOKUP(E232,编码规则代码!B:B,编码规则代码!A:A)&amp;_xlfn.XLOOKUP(F232,编码规则代码!F:F,编码规则代码!E:E)&amp;_xlfn.XLOOKUP(G232,编码规则代码!J:J,编码规则代码!I:I)&amp;_xlfn.XLOOKUP(H232,编码规则代码!N:N,编码规则代码!M:M)&amp;L232&amp;_xlfn.XLOOKUP(K232,编码规则代码!V:V,编码规则代码!U:U&amp;_xlfn.XLOOKUP(J232,编码规则代码!R:R,编码规则代码!Q:Q))</f>
        <v>H5A17340110S</v>
      </c>
      <c r="E232" s="45" t="s">
        <v>196</v>
      </c>
      <c r="F232" s="45">
        <v>2025</v>
      </c>
      <c r="G232" s="45" t="s">
        <v>197</v>
      </c>
      <c r="H232" s="45" t="s">
        <v>232</v>
      </c>
      <c r="I232" s="69" t="s">
        <v>233</v>
      </c>
      <c r="J232" s="45" t="s">
        <v>200</v>
      </c>
      <c r="K232" s="45" t="s">
        <v>210</v>
      </c>
      <c r="L232" s="45">
        <v>3401</v>
      </c>
    </row>
    <row r="233" s="45" customFormat="1" ht="26" customHeight="1" spans="1:12">
      <c r="A233" s="66">
        <v>45889</v>
      </c>
      <c r="B233" s="45" t="s">
        <v>227</v>
      </c>
      <c r="C233" s="67" t="str">
        <f>_xlfn.XLOOKUP(E233,编码规则代码!B:B,编码规则代码!A:A)&amp;_xlfn.XLOOKUP(F233,编码规则代码!F:F,编码规则代码!E:E)&amp;_xlfn.XLOOKUP(G233,编码规则代码!J:J,编码规则代码!I:I)&amp;_xlfn.XLOOKUP(H233,编码规则代码!N:N,编码规则代码!M:M)&amp;L233</f>
        <v>H5A173401</v>
      </c>
      <c r="D233" s="68" t="str" cm="1">
        <f t="array" ref="D233">_xlfn.XLOOKUP(E233,编码规则代码!B:B,编码规则代码!A:A)&amp;_xlfn.XLOOKUP(F233,编码规则代码!F:F,编码规则代码!E:E)&amp;_xlfn.XLOOKUP(G233,编码规则代码!J:J,编码规则代码!I:I)&amp;_xlfn.XLOOKUP(H233,编码规则代码!N:N,编码规则代码!M:M)&amp;L233&amp;_xlfn.XLOOKUP(K233,编码规则代码!V:V,编码规则代码!U:U&amp;_xlfn.XLOOKUP(J233,编码规则代码!R:R,编码规则代码!Q:Q))</f>
        <v>H5A17340113S</v>
      </c>
      <c r="E233" s="45" t="s">
        <v>196</v>
      </c>
      <c r="F233" s="45">
        <v>2025</v>
      </c>
      <c r="G233" s="45" t="s">
        <v>197</v>
      </c>
      <c r="H233" s="45" t="s">
        <v>232</v>
      </c>
      <c r="I233" s="69" t="s">
        <v>233</v>
      </c>
      <c r="J233" s="45" t="s">
        <v>200</v>
      </c>
      <c r="K233" s="45" t="s">
        <v>230</v>
      </c>
      <c r="L233" s="45">
        <v>3401</v>
      </c>
    </row>
    <row r="234" s="45" customFormat="1" ht="26" customHeight="1" spans="1:12">
      <c r="A234" s="66">
        <v>45889</v>
      </c>
      <c r="B234" s="45" t="s">
        <v>227</v>
      </c>
      <c r="C234" s="67" t="str">
        <f>_xlfn.XLOOKUP(E234,编码规则代码!B:B,编码规则代码!A:A)&amp;_xlfn.XLOOKUP(F234,编码规则代码!F:F,编码规则代码!E:E)&amp;_xlfn.XLOOKUP(G234,编码规则代码!J:J,编码规则代码!I:I)&amp;_xlfn.XLOOKUP(H234,编码规则代码!N:N,编码规则代码!M:M)&amp;L234</f>
        <v>H5A173401</v>
      </c>
      <c r="D234" s="68" t="str" cm="1">
        <f t="array" ref="D234">_xlfn.XLOOKUP(E234,编码规则代码!B:B,编码规则代码!A:A)&amp;_xlfn.XLOOKUP(F234,编码规则代码!F:F,编码规则代码!E:E)&amp;_xlfn.XLOOKUP(G234,编码规则代码!J:J,编码规则代码!I:I)&amp;_xlfn.XLOOKUP(H234,编码规则代码!N:N,编码规则代码!M:M)&amp;L234&amp;_xlfn.XLOOKUP(K234,编码规则代码!V:V,编码规则代码!U:U&amp;_xlfn.XLOOKUP(J234,编码规则代码!R:R,编码规则代码!Q:Q))</f>
        <v>H5A17340180S</v>
      </c>
      <c r="E234" s="45" t="s">
        <v>196</v>
      </c>
      <c r="F234" s="45">
        <v>2025</v>
      </c>
      <c r="G234" s="45" t="s">
        <v>197</v>
      </c>
      <c r="H234" s="45" t="s">
        <v>232</v>
      </c>
      <c r="I234" s="69" t="s">
        <v>233</v>
      </c>
      <c r="J234" s="45" t="s">
        <v>200</v>
      </c>
      <c r="K234" s="45" t="s">
        <v>225</v>
      </c>
      <c r="L234" s="45">
        <v>3401</v>
      </c>
    </row>
    <row r="235" s="45" customFormat="1" ht="26" customHeight="1" spans="1:12">
      <c r="A235" s="66">
        <v>45889</v>
      </c>
      <c r="B235" s="45" t="s">
        <v>227</v>
      </c>
      <c r="C235" s="67" t="str">
        <f>_xlfn.XLOOKUP(E235,编码规则代码!B:B,编码规则代码!A:A)&amp;_xlfn.XLOOKUP(F235,编码规则代码!F:F,编码规则代码!E:E)&amp;_xlfn.XLOOKUP(G235,编码规则代码!J:J,编码规则代码!I:I)&amp;_xlfn.XLOOKUP(H235,编码规则代码!N:N,编码规则代码!M:M)&amp;L235</f>
        <v>H5A173402</v>
      </c>
      <c r="D235" s="68" t="str" cm="1">
        <f t="array" ref="D235">_xlfn.XLOOKUP(E235,编码规则代码!B:B,编码规则代码!A:A)&amp;_xlfn.XLOOKUP(F235,编码规则代码!F:F,编码规则代码!E:E)&amp;_xlfn.XLOOKUP(G235,编码规则代码!J:J,编码规则代码!I:I)&amp;_xlfn.XLOOKUP(H235,编码规则代码!N:N,编码规则代码!M:M)&amp;L235&amp;_xlfn.XLOOKUP(K235,编码规则代码!V:V,编码规则代码!U:U&amp;_xlfn.XLOOKUP(J235,编码规则代码!R:R,编码规则代码!Q:Q))</f>
        <v>H5A17340210S</v>
      </c>
      <c r="E235" s="45" t="s">
        <v>196</v>
      </c>
      <c r="F235" s="45">
        <v>2025</v>
      </c>
      <c r="G235" s="45" t="s">
        <v>197</v>
      </c>
      <c r="H235" s="45" t="s">
        <v>232</v>
      </c>
      <c r="I235" s="69" t="s">
        <v>233</v>
      </c>
      <c r="J235" s="45" t="s">
        <v>200</v>
      </c>
      <c r="K235" s="45" t="s">
        <v>210</v>
      </c>
      <c r="L235" s="45">
        <v>3402</v>
      </c>
    </row>
    <row r="236" s="45" customFormat="1" ht="26" customHeight="1" spans="1:12">
      <c r="A236" s="66">
        <v>45889</v>
      </c>
      <c r="B236" s="45" t="s">
        <v>227</v>
      </c>
      <c r="C236" s="67" t="str">
        <f>_xlfn.XLOOKUP(E236,编码规则代码!B:B,编码规则代码!A:A)&amp;_xlfn.XLOOKUP(F236,编码规则代码!F:F,编码规则代码!E:E)&amp;_xlfn.XLOOKUP(G236,编码规则代码!J:J,编码规则代码!I:I)&amp;_xlfn.XLOOKUP(H236,编码规则代码!N:N,编码规则代码!M:M)&amp;L236</f>
        <v>H5A173402</v>
      </c>
      <c r="D236" s="68" t="str" cm="1">
        <f t="array" ref="D236">_xlfn.XLOOKUP(E236,编码规则代码!B:B,编码规则代码!A:A)&amp;_xlfn.XLOOKUP(F236,编码规则代码!F:F,编码规则代码!E:E)&amp;_xlfn.XLOOKUP(G236,编码规则代码!J:J,编码规则代码!I:I)&amp;_xlfn.XLOOKUP(H236,编码规则代码!N:N,编码规则代码!M:M)&amp;L236&amp;_xlfn.XLOOKUP(K236,编码规则代码!V:V,编码规则代码!U:U&amp;_xlfn.XLOOKUP(J236,编码规则代码!R:R,编码规则代码!Q:Q))</f>
        <v>H5A17340213S</v>
      </c>
      <c r="E236" s="45" t="s">
        <v>196</v>
      </c>
      <c r="F236" s="45">
        <v>2025</v>
      </c>
      <c r="G236" s="45" t="s">
        <v>197</v>
      </c>
      <c r="H236" s="45" t="s">
        <v>232</v>
      </c>
      <c r="I236" s="69" t="s">
        <v>233</v>
      </c>
      <c r="J236" s="45" t="s">
        <v>200</v>
      </c>
      <c r="K236" s="45" t="s">
        <v>230</v>
      </c>
      <c r="L236" s="45">
        <v>3402</v>
      </c>
    </row>
    <row r="237" s="45" customFormat="1" ht="26" customHeight="1" spans="1:12">
      <c r="A237" s="66">
        <v>45889</v>
      </c>
      <c r="B237" s="45" t="s">
        <v>227</v>
      </c>
      <c r="C237" s="67" t="str">
        <f>_xlfn.XLOOKUP(E237,编码规则代码!B:B,编码规则代码!A:A)&amp;_xlfn.XLOOKUP(F237,编码规则代码!F:F,编码规则代码!E:E)&amp;_xlfn.XLOOKUP(G237,编码规则代码!J:J,编码规则代码!I:I)&amp;_xlfn.XLOOKUP(H237,编码规则代码!N:N,编码规则代码!M:M)&amp;L237</f>
        <v>H5A173402</v>
      </c>
      <c r="D237" s="68" t="str" cm="1">
        <f t="array" ref="D237">_xlfn.XLOOKUP(E237,编码规则代码!B:B,编码规则代码!A:A)&amp;_xlfn.XLOOKUP(F237,编码规则代码!F:F,编码规则代码!E:E)&amp;_xlfn.XLOOKUP(G237,编码规则代码!J:J,编码规则代码!I:I)&amp;_xlfn.XLOOKUP(H237,编码规则代码!N:N,编码规则代码!M:M)&amp;L237&amp;_xlfn.XLOOKUP(K237,编码规则代码!V:V,编码规则代码!U:U&amp;_xlfn.XLOOKUP(J237,编码规则代码!R:R,编码规则代码!Q:Q))</f>
        <v>H5A17340280S</v>
      </c>
      <c r="E237" s="45" t="s">
        <v>196</v>
      </c>
      <c r="F237" s="45">
        <v>2025</v>
      </c>
      <c r="G237" s="45" t="s">
        <v>197</v>
      </c>
      <c r="H237" s="45" t="s">
        <v>232</v>
      </c>
      <c r="I237" s="69" t="s">
        <v>233</v>
      </c>
      <c r="J237" s="45" t="s">
        <v>200</v>
      </c>
      <c r="K237" s="45" t="s">
        <v>225</v>
      </c>
      <c r="L237" s="45">
        <v>3402</v>
      </c>
    </row>
    <row r="238" s="45" customFormat="1" ht="26" customHeight="1" spans="1:12">
      <c r="A238" s="66">
        <v>45889</v>
      </c>
      <c r="B238" s="45" t="s">
        <v>227</v>
      </c>
      <c r="C238" s="67" t="str">
        <f>_xlfn.XLOOKUP(E238,编码规则代码!B:B,编码规则代码!A:A)&amp;_xlfn.XLOOKUP(F238,编码规则代码!F:F,编码规则代码!E:E)&amp;_xlfn.XLOOKUP(G238,编码规则代码!J:J,编码规则代码!I:I)&amp;_xlfn.XLOOKUP(H238,编码规则代码!N:N,编码规则代码!M:M)&amp;L238</f>
        <v>H5A173403</v>
      </c>
      <c r="D238" s="68" t="str" cm="1">
        <f t="array" ref="D238">_xlfn.XLOOKUP(E238,编码规则代码!B:B,编码规则代码!A:A)&amp;_xlfn.XLOOKUP(F238,编码规则代码!F:F,编码规则代码!E:E)&amp;_xlfn.XLOOKUP(G238,编码规则代码!J:J,编码规则代码!I:I)&amp;_xlfn.XLOOKUP(H238,编码规则代码!N:N,编码规则代码!M:M)&amp;L238&amp;_xlfn.XLOOKUP(K238,编码规则代码!V:V,编码规则代码!U:U&amp;_xlfn.XLOOKUP(J238,编码规则代码!R:R,编码规则代码!Q:Q))</f>
        <v>H5A17340310S</v>
      </c>
      <c r="E238" s="45" t="s">
        <v>196</v>
      </c>
      <c r="F238" s="45">
        <v>2025</v>
      </c>
      <c r="G238" s="45" t="s">
        <v>197</v>
      </c>
      <c r="H238" s="45" t="s">
        <v>232</v>
      </c>
      <c r="I238" s="69" t="s">
        <v>233</v>
      </c>
      <c r="J238" s="45" t="s">
        <v>200</v>
      </c>
      <c r="K238" s="45" t="s">
        <v>210</v>
      </c>
      <c r="L238" s="45">
        <v>3403</v>
      </c>
    </row>
    <row r="239" s="45" customFormat="1" ht="26" customHeight="1" spans="1:12">
      <c r="A239" s="66">
        <v>45889</v>
      </c>
      <c r="B239" s="45" t="s">
        <v>227</v>
      </c>
      <c r="C239" s="67" t="str">
        <f>_xlfn.XLOOKUP(E239,编码规则代码!B:B,编码规则代码!A:A)&amp;_xlfn.XLOOKUP(F239,编码规则代码!F:F,编码规则代码!E:E)&amp;_xlfn.XLOOKUP(G239,编码规则代码!J:J,编码规则代码!I:I)&amp;_xlfn.XLOOKUP(H239,编码规则代码!N:N,编码规则代码!M:M)&amp;L239</f>
        <v>H5A173403</v>
      </c>
      <c r="D239" s="68" t="str" cm="1">
        <f t="array" ref="D239">_xlfn.XLOOKUP(E239,编码规则代码!B:B,编码规则代码!A:A)&amp;_xlfn.XLOOKUP(F239,编码规则代码!F:F,编码规则代码!E:E)&amp;_xlfn.XLOOKUP(G239,编码规则代码!J:J,编码规则代码!I:I)&amp;_xlfn.XLOOKUP(H239,编码规则代码!N:N,编码规则代码!M:M)&amp;L239&amp;_xlfn.XLOOKUP(K239,编码规则代码!V:V,编码规则代码!U:U&amp;_xlfn.XLOOKUP(J239,编码规则代码!R:R,编码规则代码!Q:Q))</f>
        <v>H5A17340313S</v>
      </c>
      <c r="E239" s="45" t="s">
        <v>196</v>
      </c>
      <c r="F239" s="45">
        <v>2025</v>
      </c>
      <c r="G239" s="45" t="s">
        <v>197</v>
      </c>
      <c r="H239" s="45" t="s">
        <v>232</v>
      </c>
      <c r="I239" s="69" t="s">
        <v>233</v>
      </c>
      <c r="J239" s="45" t="s">
        <v>200</v>
      </c>
      <c r="K239" s="45" t="s">
        <v>230</v>
      </c>
      <c r="L239" s="45">
        <v>3403</v>
      </c>
    </row>
    <row r="240" s="45" customFormat="1" ht="26" customHeight="1" spans="1:12">
      <c r="A240" s="66">
        <v>45889</v>
      </c>
      <c r="B240" s="45" t="s">
        <v>227</v>
      </c>
      <c r="C240" s="67" t="str">
        <f>_xlfn.XLOOKUP(E240,编码规则代码!B:B,编码规则代码!A:A)&amp;_xlfn.XLOOKUP(F240,编码规则代码!F:F,编码规则代码!E:E)&amp;_xlfn.XLOOKUP(G240,编码规则代码!J:J,编码规则代码!I:I)&amp;_xlfn.XLOOKUP(H240,编码规则代码!N:N,编码规则代码!M:M)&amp;L240</f>
        <v>H5A173403</v>
      </c>
      <c r="D240" s="68" t="str" cm="1">
        <f t="array" ref="D240">_xlfn.XLOOKUP(E240,编码规则代码!B:B,编码规则代码!A:A)&amp;_xlfn.XLOOKUP(F240,编码规则代码!F:F,编码规则代码!E:E)&amp;_xlfn.XLOOKUP(G240,编码规则代码!J:J,编码规则代码!I:I)&amp;_xlfn.XLOOKUP(H240,编码规则代码!N:N,编码规则代码!M:M)&amp;L240&amp;_xlfn.XLOOKUP(K240,编码规则代码!V:V,编码规则代码!U:U&amp;_xlfn.XLOOKUP(J240,编码规则代码!R:R,编码规则代码!Q:Q))</f>
        <v>H5A17340380S</v>
      </c>
      <c r="E240" s="45" t="s">
        <v>196</v>
      </c>
      <c r="F240" s="45">
        <v>2025</v>
      </c>
      <c r="G240" s="45" t="s">
        <v>197</v>
      </c>
      <c r="H240" s="45" t="s">
        <v>232</v>
      </c>
      <c r="I240" s="69" t="s">
        <v>233</v>
      </c>
      <c r="J240" s="45" t="s">
        <v>200</v>
      </c>
      <c r="K240" s="45" t="s">
        <v>225</v>
      </c>
      <c r="L240" s="45">
        <v>3403</v>
      </c>
    </row>
    <row r="241" s="45" customFormat="1" ht="26" customHeight="1" spans="1:12">
      <c r="A241" s="66">
        <v>45889</v>
      </c>
      <c r="B241" s="45" t="s">
        <v>227</v>
      </c>
      <c r="C241" s="67" t="str">
        <f>_xlfn.XLOOKUP(E241,编码规则代码!B:B,编码规则代码!A:A)&amp;_xlfn.XLOOKUP(F241,编码规则代码!F:F,编码规则代码!E:E)&amp;_xlfn.XLOOKUP(G241,编码规则代码!J:J,编码规则代码!I:I)&amp;_xlfn.XLOOKUP(H241,编码规则代码!N:N,编码规则代码!M:M)&amp;L241</f>
        <v>H5A173403</v>
      </c>
      <c r="D241" s="68" t="str" cm="1">
        <f t="array" ref="D241">_xlfn.XLOOKUP(E241,编码规则代码!B:B,编码规则代码!A:A)&amp;_xlfn.XLOOKUP(F241,编码规则代码!F:F,编码规则代码!E:E)&amp;_xlfn.XLOOKUP(G241,编码规则代码!J:J,编码规则代码!I:I)&amp;_xlfn.XLOOKUP(H241,编码规则代码!N:N,编码规则代码!M:M)&amp;L241&amp;_xlfn.XLOOKUP(K241,编码规则代码!V:V,编码规则代码!U:U&amp;_xlfn.XLOOKUP(J241,编码规则代码!R:R,编码规则代码!Q:Q))</f>
        <v>H5A17340315S</v>
      </c>
      <c r="E241" s="45" t="s">
        <v>196</v>
      </c>
      <c r="F241" s="45">
        <v>2025</v>
      </c>
      <c r="G241" s="45" t="s">
        <v>197</v>
      </c>
      <c r="H241" s="45" t="s">
        <v>232</v>
      </c>
      <c r="I241" s="69" t="s">
        <v>233</v>
      </c>
      <c r="J241" s="45" t="s">
        <v>200</v>
      </c>
      <c r="K241" s="45" t="s">
        <v>228</v>
      </c>
      <c r="L241" s="45">
        <v>3403</v>
      </c>
    </row>
    <row r="242" s="45" customFormat="1" ht="26" customHeight="1" spans="1:12">
      <c r="A242" s="66">
        <v>45889</v>
      </c>
      <c r="B242" s="45" t="s">
        <v>227</v>
      </c>
      <c r="C242" s="67" t="str">
        <f>_xlfn.XLOOKUP(E242,编码规则代码!B:B,编码规则代码!A:A)&amp;_xlfn.XLOOKUP(F242,编码规则代码!F:F,编码规则代码!E:E)&amp;_xlfn.XLOOKUP(G242,编码规则代码!J:J,编码规则代码!I:I)&amp;_xlfn.XLOOKUP(H242,编码规则代码!N:N,编码规则代码!M:M)&amp;L242</f>
        <v>H5A173404</v>
      </c>
      <c r="D242" s="68" t="str" cm="1">
        <f t="array" ref="D242">_xlfn.XLOOKUP(E242,编码规则代码!B:B,编码规则代码!A:A)&amp;_xlfn.XLOOKUP(F242,编码规则代码!F:F,编码规则代码!E:E)&amp;_xlfn.XLOOKUP(G242,编码规则代码!J:J,编码规则代码!I:I)&amp;_xlfn.XLOOKUP(H242,编码规则代码!N:N,编码规则代码!M:M)&amp;L242&amp;_xlfn.XLOOKUP(K242,编码规则代码!V:V,编码规则代码!U:U&amp;_xlfn.XLOOKUP(J242,编码规则代码!R:R,编码规则代码!Q:Q))</f>
        <v>H5A17340410S</v>
      </c>
      <c r="E242" s="45" t="s">
        <v>196</v>
      </c>
      <c r="F242" s="45">
        <v>2025</v>
      </c>
      <c r="G242" s="45" t="s">
        <v>197</v>
      </c>
      <c r="H242" s="45" t="s">
        <v>232</v>
      </c>
      <c r="I242" s="69" t="s">
        <v>233</v>
      </c>
      <c r="J242" s="45" t="s">
        <v>200</v>
      </c>
      <c r="K242" s="45" t="s">
        <v>210</v>
      </c>
      <c r="L242" s="45">
        <v>3404</v>
      </c>
    </row>
    <row r="243" s="45" customFormat="1" ht="26" customHeight="1" spans="1:12">
      <c r="A243" s="66">
        <v>45889</v>
      </c>
      <c r="B243" s="45" t="s">
        <v>227</v>
      </c>
      <c r="C243" s="67" t="str">
        <f>_xlfn.XLOOKUP(E243,编码规则代码!B:B,编码规则代码!A:A)&amp;_xlfn.XLOOKUP(F243,编码规则代码!F:F,编码规则代码!E:E)&amp;_xlfn.XLOOKUP(G243,编码规则代码!J:J,编码规则代码!I:I)&amp;_xlfn.XLOOKUP(H243,编码规则代码!N:N,编码规则代码!M:M)&amp;L243</f>
        <v>H5A173404</v>
      </c>
      <c r="D243" s="68" t="str" cm="1">
        <f t="array" ref="D243">_xlfn.XLOOKUP(E243,编码规则代码!B:B,编码规则代码!A:A)&amp;_xlfn.XLOOKUP(F243,编码规则代码!F:F,编码规则代码!E:E)&amp;_xlfn.XLOOKUP(G243,编码规则代码!J:J,编码规则代码!I:I)&amp;_xlfn.XLOOKUP(H243,编码规则代码!N:N,编码规则代码!M:M)&amp;L243&amp;_xlfn.XLOOKUP(K243,编码规则代码!V:V,编码规则代码!U:U&amp;_xlfn.XLOOKUP(J243,编码规则代码!R:R,编码规则代码!Q:Q))</f>
        <v>H5A17340413S</v>
      </c>
      <c r="E243" s="45" t="s">
        <v>196</v>
      </c>
      <c r="F243" s="45">
        <v>2025</v>
      </c>
      <c r="G243" s="45" t="s">
        <v>197</v>
      </c>
      <c r="H243" s="45" t="s">
        <v>232</v>
      </c>
      <c r="I243" s="69" t="s">
        <v>233</v>
      </c>
      <c r="J243" s="45" t="s">
        <v>200</v>
      </c>
      <c r="K243" s="45" t="s">
        <v>230</v>
      </c>
      <c r="L243" s="45">
        <v>3404</v>
      </c>
    </row>
    <row r="244" s="45" customFormat="1" ht="26" customHeight="1" spans="1:12">
      <c r="A244" s="66">
        <v>45889</v>
      </c>
      <c r="B244" s="45" t="s">
        <v>227</v>
      </c>
      <c r="C244" s="67" t="str">
        <f>_xlfn.XLOOKUP(E244,编码规则代码!B:B,编码规则代码!A:A)&amp;_xlfn.XLOOKUP(F244,编码规则代码!F:F,编码规则代码!E:E)&amp;_xlfn.XLOOKUP(G244,编码规则代码!J:J,编码规则代码!I:I)&amp;_xlfn.XLOOKUP(H244,编码规则代码!N:N,编码规则代码!M:M)&amp;L244</f>
        <v>H5A173404</v>
      </c>
      <c r="D244" s="68" t="str" cm="1">
        <f t="array" ref="D244">_xlfn.XLOOKUP(E244,编码规则代码!B:B,编码规则代码!A:A)&amp;_xlfn.XLOOKUP(F244,编码规则代码!F:F,编码规则代码!E:E)&amp;_xlfn.XLOOKUP(G244,编码规则代码!J:J,编码规则代码!I:I)&amp;_xlfn.XLOOKUP(H244,编码规则代码!N:N,编码规则代码!M:M)&amp;L244&amp;_xlfn.XLOOKUP(K244,编码规则代码!V:V,编码规则代码!U:U&amp;_xlfn.XLOOKUP(J244,编码规则代码!R:R,编码规则代码!Q:Q))</f>
        <v>H5A17340480S</v>
      </c>
      <c r="E244" s="45" t="s">
        <v>196</v>
      </c>
      <c r="F244" s="45">
        <v>2025</v>
      </c>
      <c r="G244" s="45" t="s">
        <v>197</v>
      </c>
      <c r="H244" s="45" t="s">
        <v>232</v>
      </c>
      <c r="I244" s="69" t="s">
        <v>233</v>
      </c>
      <c r="J244" s="45" t="s">
        <v>200</v>
      </c>
      <c r="K244" s="45" t="s">
        <v>225</v>
      </c>
      <c r="L244" s="45">
        <v>3404</v>
      </c>
    </row>
    <row r="245" s="45" customFormat="1" ht="26" customHeight="1" spans="1:12">
      <c r="A245" s="66"/>
      <c r="C245" s="67" t="str">
        <f>_xlfn.XLOOKUP(E245,编码规则代码!B:B,编码规则代码!A:A)&amp;_xlfn.XLOOKUP(F245,编码规则代码!F:F,编码规则代码!E:E)&amp;_xlfn.XLOOKUP(G245,编码规则代码!J:J,编码规则代码!I:I)&amp;_xlfn.XLOOKUP(H245,编码规则代码!N:N,编码规则代码!M:M)&amp;L245</f>
        <v>H5A173405</v>
      </c>
      <c r="D245" s="68" t="str" cm="1">
        <f t="array" ref="D245">_xlfn.XLOOKUP(E245,编码规则代码!B:B,编码规则代码!A:A)&amp;_xlfn.XLOOKUP(F245,编码规则代码!F:F,编码规则代码!E:E)&amp;_xlfn.XLOOKUP(G245,编码规则代码!J:J,编码规则代码!I:I)&amp;_xlfn.XLOOKUP(H245,编码规则代码!N:N,编码规则代码!M:M)&amp;L245&amp;_xlfn.XLOOKUP(K245,编码规则代码!V:V,编码规则代码!U:U&amp;_xlfn.XLOOKUP(J245,编码规则代码!R:R,编码规则代码!Q:Q))</f>
        <v>H5A17340510S</v>
      </c>
      <c r="E245" s="45" t="s">
        <v>196</v>
      </c>
      <c r="F245" s="45">
        <v>2025</v>
      </c>
      <c r="G245" s="45" t="s">
        <v>197</v>
      </c>
      <c r="H245" s="45" t="s">
        <v>232</v>
      </c>
      <c r="I245" s="69" t="s">
        <v>233</v>
      </c>
      <c r="J245" s="45" t="s">
        <v>200</v>
      </c>
      <c r="K245" s="45" t="s">
        <v>210</v>
      </c>
      <c r="L245" s="45">
        <v>3405</v>
      </c>
    </row>
    <row r="246" s="45" customFormat="1" ht="26" customHeight="1" spans="1:12">
      <c r="A246" s="66"/>
      <c r="C246" s="67" t="str">
        <f>_xlfn.XLOOKUP(E246,编码规则代码!B:B,编码规则代码!A:A)&amp;_xlfn.XLOOKUP(F246,编码规则代码!F:F,编码规则代码!E:E)&amp;_xlfn.XLOOKUP(G246,编码规则代码!J:J,编码规则代码!I:I)&amp;_xlfn.XLOOKUP(H246,编码规则代码!N:N,编码规则代码!M:M)&amp;L246</f>
        <v>H5A173405</v>
      </c>
      <c r="D246" s="68" t="str" cm="1">
        <f t="array" ref="D246">_xlfn.XLOOKUP(E246,编码规则代码!B:B,编码规则代码!A:A)&amp;_xlfn.XLOOKUP(F246,编码规则代码!F:F,编码规则代码!E:E)&amp;_xlfn.XLOOKUP(G246,编码规则代码!J:J,编码规则代码!I:I)&amp;_xlfn.XLOOKUP(H246,编码规则代码!N:N,编码规则代码!M:M)&amp;L246&amp;_xlfn.XLOOKUP(K246,编码规则代码!V:V,编码规则代码!U:U&amp;_xlfn.XLOOKUP(J246,编码规则代码!R:R,编码规则代码!Q:Q))</f>
        <v>H5A17340513S</v>
      </c>
      <c r="E246" s="45" t="s">
        <v>196</v>
      </c>
      <c r="F246" s="45">
        <v>2025</v>
      </c>
      <c r="G246" s="45" t="s">
        <v>197</v>
      </c>
      <c r="H246" s="45" t="s">
        <v>232</v>
      </c>
      <c r="I246" s="69" t="s">
        <v>233</v>
      </c>
      <c r="J246" s="45" t="s">
        <v>200</v>
      </c>
      <c r="K246" s="45" t="s">
        <v>230</v>
      </c>
      <c r="L246" s="45">
        <v>3405</v>
      </c>
    </row>
    <row r="247" s="45" customFormat="1" ht="26" customHeight="1" spans="1:12">
      <c r="A247" s="66"/>
      <c r="C247" s="67" t="str">
        <f>_xlfn.XLOOKUP(E247,编码规则代码!B:B,编码规则代码!A:A)&amp;_xlfn.XLOOKUP(F247,编码规则代码!F:F,编码规则代码!E:E)&amp;_xlfn.XLOOKUP(G247,编码规则代码!J:J,编码规则代码!I:I)&amp;_xlfn.XLOOKUP(H247,编码规则代码!N:N,编码规则代码!M:M)&amp;L247</f>
        <v>H5A173405</v>
      </c>
      <c r="D247" s="68" t="str" cm="1">
        <f t="array" ref="D247">_xlfn.XLOOKUP(E247,编码规则代码!B:B,编码规则代码!A:A)&amp;_xlfn.XLOOKUP(F247,编码规则代码!F:F,编码规则代码!E:E)&amp;_xlfn.XLOOKUP(G247,编码规则代码!J:J,编码规则代码!I:I)&amp;_xlfn.XLOOKUP(H247,编码规则代码!N:N,编码规则代码!M:M)&amp;L247&amp;_xlfn.XLOOKUP(K247,编码规则代码!V:V,编码规则代码!U:U&amp;_xlfn.XLOOKUP(J247,编码规则代码!R:R,编码规则代码!Q:Q))</f>
        <v>H5A17340580S</v>
      </c>
      <c r="E247" s="45" t="s">
        <v>196</v>
      </c>
      <c r="F247" s="45">
        <v>2025</v>
      </c>
      <c r="G247" s="45" t="s">
        <v>197</v>
      </c>
      <c r="H247" s="45" t="s">
        <v>232</v>
      </c>
      <c r="I247" s="69" t="s">
        <v>233</v>
      </c>
      <c r="J247" s="45" t="s">
        <v>200</v>
      </c>
      <c r="K247" s="45" t="s">
        <v>225</v>
      </c>
      <c r="L247" s="45">
        <v>3405</v>
      </c>
    </row>
    <row r="248" s="45" customFormat="1" ht="26" customHeight="1" spans="1:12">
      <c r="A248" s="66"/>
      <c r="C248" s="67" t="str">
        <f>_xlfn.XLOOKUP(E248,编码规则代码!B:B,编码规则代码!A:A)&amp;_xlfn.XLOOKUP(F248,编码规则代码!F:F,编码规则代码!E:E)&amp;_xlfn.XLOOKUP(G248,编码规则代码!J:J,编码规则代码!I:I)&amp;_xlfn.XLOOKUP(H248,编码规则代码!N:N,编码规则代码!M:M)&amp;L248</f>
        <v>H5A123406</v>
      </c>
      <c r="D248" s="68" t="str" cm="1">
        <f t="array" ref="D248">_xlfn.XLOOKUP(E248,编码规则代码!B:B,编码规则代码!A:A)&amp;_xlfn.XLOOKUP(F248,编码规则代码!F:F,编码规则代码!E:E)&amp;_xlfn.XLOOKUP(G248,编码规则代码!J:J,编码规则代码!I:I)&amp;_xlfn.XLOOKUP(H248,编码规则代码!N:N,编码规则代码!M:M)&amp;L248&amp;_xlfn.XLOOKUP(K248,编码规则代码!V:V,编码规则代码!U:U&amp;_xlfn.XLOOKUP(J248,编码规则代码!R:R,编码规则代码!Q:Q))</f>
        <v>H5A12340660S</v>
      </c>
      <c r="E248" s="45" t="s">
        <v>196</v>
      </c>
      <c r="F248" s="45">
        <v>2025</v>
      </c>
      <c r="G248" s="45" t="s">
        <v>197</v>
      </c>
      <c r="H248" s="45" t="s">
        <v>198</v>
      </c>
      <c r="I248" s="69" t="s">
        <v>199</v>
      </c>
      <c r="J248" s="45" t="s">
        <v>200</v>
      </c>
      <c r="K248" s="45" t="s">
        <v>201</v>
      </c>
      <c r="L248" s="45">
        <v>3406</v>
      </c>
    </row>
    <row r="249" s="45" customFormat="1" ht="26" customHeight="1" spans="1:12">
      <c r="A249" s="66">
        <v>45912</v>
      </c>
      <c r="B249" s="47" t="s">
        <v>242</v>
      </c>
      <c r="C249" s="67" t="str">
        <f>_xlfn.XLOOKUP(E249,编码规则代码!B:B,编码规则代码!A:A)&amp;_xlfn.XLOOKUP(F249,编码规则代码!F:F,编码规则代码!E:E)&amp;_xlfn.XLOOKUP(G249,编码规则代码!J:J,编码规则代码!I:I)&amp;_xlfn.XLOOKUP(H249,编码规则代码!N:N,编码规则代码!M:M)&amp;L249</f>
        <v>H5A123407</v>
      </c>
      <c r="D249" s="68" t="str" cm="1">
        <f t="array" ref="D249">_xlfn.XLOOKUP(E249,编码规则代码!B:B,编码规则代码!A:A)&amp;_xlfn.XLOOKUP(F249,编码规则代码!F:F,编码规则代码!E:E)&amp;_xlfn.XLOOKUP(G249,编码规则代码!J:J,编码规则代码!I:I)&amp;_xlfn.XLOOKUP(H249,编码规则代码!N:N,编码规则代码!M:M)&amp;L249&amp;_xlfn.XLOOKUP(K249,编码规则代码!V:V,编码规则代码!U:U&amp;_xlfn.XLOOKUP(J249,编码规则代码!R:R,编码规则代码!Q:Q))</f>
        <v>H5A12340720S</v>
      </c>
      <c r="E249" s="47" t="s">
        <v>196</v>
      </c>
      <c r="F249" s="47">
        <v>2025</v>
      </c>
      <c r="G249" s="47" t="s">
        <v>197</v>
      </c>
      <c r="H249" s="47" t="s">
        <v>198</v>
      </c>
      <c r="I249" s="69" t="s">
        <v>199</v>
      </c>
      <c r="J249" s="47" t="s">
        <v>200</v>
      </c>
      <c r="K249" s="47" t="s">
        <v>202</v>
      </c>
      <c r="L249" s="47">
        <v>3407</v>
      </c>
    </row>
    <row r="250" s="45" customFormat="1" ht="26" customHeight="1" spans="1:12">
      <c r="A250" s="66">
        <v>45912</v>
      </c>
      <c r="B250" s="47" t="s">
        <v>242</v>
      </c>
      <c r="C250" s="67" t="str">
        <f>_xlfn.XLOOKUP(E250,编码规则代码!B:B,编码规则代码!A:A)&amp;_xlfn.XLOOKUP(F250,编码规则代码!F:F,编码规则代码!E:E)&amp;_xlfn.XLOOKUP(G250,编码规则代码!J:J,编码规则代码!I:I)&amp;_xlfn.XLOOKUP(H250,编码规则代码!N:N,编码规则代码!M:M)&amp;L250</f>
        <v>H5A123407</v>
      </c>
      <c r="D250" s="68" t="str" cm="1">
        <f t="array" ref="D250">_xlfn.XLOOKUP(E250,编码规则代码!B:B,编码规则代码!A:A)&amp;_xlfn.XLOOKUP(F250,编码规则代码!F:F,编码规则代码!E:E)&amp;_xlfn.XLOOKUP(G250,编码规则代码!J:J,编码规则代码!I:I)&amp;_xlfn.XLOOKUP(H250,编码规则代码!N:N,编码规则代码!M:M)&amp;L250&amp;_xlfn.XLOOKUP(K250,编码规则代码!V:V,编码规则代码!U:U&amp;_xlfn.XLOOKUP(J250,编码规则代码!R:R,编码规则代码!Q:Q))</f>
        <v>H5A12340720M</v>
      </c>
      <c r="E250" s="47" t="s">
        <v>196</v>
      </c>
      <c r="F250" s="47">
        <v>2025</v>
      </c>
      <c r="G250" s="47" t="s">
        <v>197</v>
      </c>
      <c r="H250" s="47" t="s">
        <v>198</v>
      </c>
      <c r="I250" s="69" t="s">
        <v>199</v>
      </c>
      <c r="J250" s="47" t="s">
        <v>244</v>
      </c>
      <c r="K250" s="47" t="s">
        <v>202</v>
      </c>
      <c r="L250" s="47">
        <v>3407</v>
      </c>
    </row>
    <row r="251" s="45" customFormat="1" ht="26" customHeight="1" spans="1:12">
      <c r="A251" s="66">
        <v>45912</v>
      </c>
      <c r="B251" s="47" t="s">
        <v>242</v>
      </c>
      <c r="C251" s="67" t="str">
        <f>_xlfn.XLOOKUP(E251,编码规则代码!B:B,编码规则代码!A:A)&amp;_xlfn.XLOOKUP(F251,编码规则代码!F:F,编码规则代码!E:E)&amp;_xlfn.XLOOKUP(G251,编码规则代码!J:J,编码规则代码!I:I)&amp;_xlfn.XLOOKUP(H251,编码规则代码!N:N,编码规则代码!M:M)&amp;L251</f>
        <v>H5A123407</v>
      </c>
      <c r="D251" s="68" t="str" cm="1">
        <f t="array" ref="D251">_xlfn.XLOOKUP(E251,编码规则代码!B:B,编码规则代码!A:A)&amp;_xlfn.XLOOKUP(F251,编码规则代码!F:F,编码规则代码!E:E)&amp;_xlfn.XLOOKUP(G251,编码规则代码!J:J,编码规则代码!I:I)&amp;_xlfn.XLOOKUP(H251,编码规则代码!N:N,编码规则代码!M:M)&amp;L251&amp;_xlfn.XLOOKUP(K251,编码规则代码!V:V,编码规则代码!U:U&amp;_xlfn.XLOOKUP(J251,编码规则代码!R:R,编码规则代码!Q:Q))</f>
        <v>H5A12340720L</v>
      </c>
      <c r="E251" s="47" t="s">
        <v>196</v>
      </c>
      <c r="F251" s="47">
        <v>2025</v>
      </c>
      <c r="G251" s="47" t="s">
        <v>197</v>
      </c>
      <c r="H251" s="47" t="s">
        <v>198</v>
      </c>
      <c r="I251" s="69" t="s">
        <v>199</v>
      </c>
      <c r="J251" s="47" t="s">
        <v>245</v>
      </c>
      <c r="K251" s="47" t="s">
        <v>202</v>
      </c>
      <c r="L251" s="47">
        <v>3407</v>
      </c>
    </row>
    <row r="252" s="45" customFormat="1" ht="26" customHeight="1" spans="1:12">
      <c r="A252" s="66">
        <v>45912</v>
      </c>
      <c r="B252" s="47" t="s">
        <v>242</v>
      </c>
      <c r="C252" s="67" t="str">
        <f>_xlfn.XLOOKUP(E252,编码规则代码!B:B,编码规则代码!A:A)&amp;_xlfn.XLOOKUP(F252,编码规则代码!F:F,编码规则代码!E:E)&amp;_xlfn.XLOOKUP(G252,编码规则代码!J:J,编码规则代码!I:I)&amp;_xlfn.XLOOKUP(H252,编码规则代码!N:N,编码规则代码!M:M)&amp;L252</f>
        <v>H5A123407</v>
      </c>
      <c r="D252" s="68" t="str" cm="1">
        <f t="array" ref="D252">_xlfn.XLOOKUP(E252,编码规则代码!B:B,编码规则代码!A:A)&amp;_xlfn.XLOOKUP(F252,编码规则代码!F:F,编码规则代码!E:E)&amp;_xlfn.XLOOKUP(G252,编码规则代码!J:J,编码规则代码!I:I)&amp;_xlfn.XLOOKUP(H252,编码规则代码!N:N,编码规则代码!M:M)&amp;L252&amp;_xlfn.XLOOKUP(K252,编码规则代码!V:V,编码规则代码!U:U&amp;_xlfn.XLOOKUP(J252,编码规则代码!R:R,编码规则代码!Q:Q))</f>
        <v>H5A12340720XL</v>
      </c>
      <c r="E252" s="47" t="s">
        <v>196</v>
      </c>
      <c r="F252" s="47">
        <v>2025</v>
      </c>
      <c r="G252" s="47" t="s">
        <v>197</v>
      </c>
      <c r="H252" s="47" t="s">
        <v>198</v>
      </c>
      <c r="I252" s="69" t="s">
        <v>199</v>
      </c>
      <c r="J252" s="47" t="s">
        <v>246</v>
      </c>
      <c r="K252" s="47" t="s">
        <v>202</v>
      </c>
      <c r="L252" s="47">
        <v>3407</v>
      </c>
    </row>
    <row r="253" s="45" customFormat="1" ht="26" customHeight="1" spans="1:12">
      <c r="A253" s="66"/>
      <c r="C253" s="67" t="str">
        <f>_xlfn.XLOOKUP(E253,编码规则代码!B:B,编码规则代码!A:A)&amp;_xlfn.XLOOKUP(F253,编码规则代码!F:F,编码规则代码!E:E)&amp;_xlfn.XLOOKUP(G253,编码规则代码!J:J,编码规则代码!I:I)&amp;_xlfn.XLOOKUP(H253,编码规则代码!N:N,编码规则代码!M:M)&amp;L253</f>
        <v>H5A223408</v>
      </c>
      <c r="D253" s="68" t="str" cm="1">
        <f t="array" ref="D253">_xlfn.XLOOKUP(E253,编码规则代码!B:B,编码规则代码!A:A)&amp;_xlfn.XLOOKUP(F253,编码规则代码!F:F,编码规则代码!E:E)&amp;_xlfn.XLOOKUP(G253,编码规则代码!J:J,编码规则代码!I:I)&amp;_xlfn.XLOOKUP(H253,编码规则代码!N:N,编码规则代码!M:M)&amp;L253&amp;_xlfn.XLOOKUP(K253,编码规则代码!V:V,编码规则代码!U:U&amp;_xlfn.XLOOKUP(J253,编码规则代码!R:R,编码规则代码!Q:Q))</f>
        <v>H5A22340860S</v>
      </c>
      <c r="E253" s="45" t="s">
        <v>196</v>
      </c>
      <c r="F253" s="45">
        <v>2025</v>
      </c>
      <c r="G253" s="45" t="s">
        <v>197</v>
      </c>
      <c r="H253" s="45" t="s">
        <v>204</v>
      </c>
      <c r="I253" s="69" t="s">
        <v>205</v>
      </c>
      <c r="J253" s="45" t="s">
        <v>200</v>
      </c>
      <c r="K253" s="45" t="s">
        <v>201</v>
      </c>
      <c r="L253" s="45">
        <v>3408</v>
      </c>
    </row>
    <row r="254" s="45" customFormat="1" ht="26" customHeight="1" spans="1:12">
      <c r="A254" s="66">
        <v>45903</v>
      </c>
      <c r="B254" s="45" t="s">
        <v>236</v>
      </c>
      <c r="C254" s="67" t="str">
        <f>_xlfn.XLOOKUP(E254,编码规则代码!B:B,编码规则代码!A:A)&amp;_xlfn.XLOOKUP(F254,编码规则代码!F:F,编码规则代码!E:E)&amp;_xlfn.XLOOKUP(G254,编码规则代码!J:J,编码规则代码!I:I)&amp;_xlfn.XLOOKUP(H254,编码规则代码!N:N,编码规则代码!M:M)&amp;L254</f>
        <v>H5A413409</v>
      </c>
      <c r="D254" s="68" t="str" cm="1">
        <f t="array" ref="D254">_xlfn.XLOOKUP(E254,编码规则代码!B:B,编码规则代码!A:A)&amp;_xlfn.XLOOKUP(F254,编码规则代码!F:F,编码规则代码!E:E)&amp;_xlfn.XLOOKUP(G254,编码规则代码!J:J,编码规则代码!I:I)&amp;_xlfn.XLOOKUP(H254,编码规则代码!N:N,编码规则代码!M:M)&amp;L254&amp;_xlfn.XLOOKUP(K254,编码规则代码!V:V,编码规则代码!U:U&amp;_xlfn.XLOOKUP(J254,编码规则代码!R:R,编码规则代码!Q:Q))</f>
        <v>H5A41340910S</v>
      </c>
      <c r="E254" s="45" t="s">
        <v>196</v>
      </c>
      <c r="F254" s="45">
        <v>2025</v>
      </c>
      <c r="G254" s="45" t="s">
        <v>197</v>
      </c>
      <c r="H254" s="45" t="s">
        <v>212</v>
      </c>
      <c r="I254" s="69"/>
      <c r="J254" s="45" t="s">
        <v>200</v>
      </c>
      <c r="K254" s="45" t="s">
        <v>210</v>
      </c>
      <c r="L254" s="45">
        <v>3409</v>
      </c>
    </row>
    <row r="255" s="45" customFormat="1" ht="26" customHeight="1" spans="1:12">
      <c r="A255" s="66">
        <v>45903</v>
      </c>
      <c r="B255" s="45" t="s">
        <v>236</v>
      </c>
      <c r="C255" s="67" t="str">
        <f>_xlfn.XLOOKUP(E255,编码规则代码!B:B,编码规则代码!A:A)&amp;_xlfn.XLOOKUP(F255,编码规则代码!F:F,编码规则代码!E:E)&amp;_xlfn.XLOOKUP(G255,编码规则代码!J:J,编码规则代码!I:I)&amp;_xlfn.XLOOKUP(H255,编码规则代码!N:N,编码规则代码!M:M)&amp;L255</f>
        <v>H5A223410</v>
      </c>
      <c r="D255" s="68" t="str" cm="1">
        <f t="array" ref="D255">_xlfn.XLOOKUP(E255,编码规则代码!B:B,编码规则代码!A:A)&amp;_xlfn.XLOOKUP(F255,编码规则代码!F:F,编码规则代码!E:E)&amp;_xlfn.XLOOKUP(G255,编码规则代码!J:J,编码规则代码!I:I)&amp;_xlfn.XLOOKUP(H255,编码规则代码!N:N,编码规则代码!M:M)&amp;L255&amp;_xlfn.XLOOKUP(K255,编码规则代码!V:V,编码规则代码!U:U&amp;_xlfn.XLOOKUP(J255,编码规则代码!R:R,编码规则代码!Q:Q))</f>
        <v>H5A22341010S</v>
      </c>
      <c r="E255" s="45" t="s">
        <v>196</v>
      </c>
      <c r="F255" s="45">
        <v>2025</v>
      </c>
      <c r="G255" s="45" t="s">
        <v>197</v>
      </c>
      <c r="H255" s="45" t="s">
        <v>204</v>
      </c>
      <c r="I255" s="69" t="s">
        <v>205</v>
      </c>
      <c r="J255" s="45" t="s">
        <v>200</v>
      </c>
      <c r="K255" s="45" t="s">
        <v>210</v>
      </c>
      <c r="L255" s="45">
        <v>3410</v>
      </c>
    </row>
    <row r="256" s="45" customFormat="1" ht="26" customHeight="1" spans="1:12">
      <c r="A256" s="66">
        <v>45903</v>
      </c>
      <c r="B256" s="45" t="s">
        <v>236</v>
      </c>
      <c r="C256" s="67" t="str">
        <f>_xlfn.XLOOKUP(E256,编码规则代码!B:B,编码规则代码!A:A)&amp;_xlfn.XLOOKUP(F256,编码规则代码!F:F,编码规则代码!E:E)&amp;_xlfn.XLOOKUP(G256,编码规则代码!J:J,编码规则代码!I:I)&amp;_xlfn.XLOOKUP(H256,编码规则代码!N:N,编码规则代码!M:M)&amp;L256</f>
        <v>H5A223410</v>
      </c>
      <c r="D256" s="68" t="str" cm="1">
        <f t="array" ref="D256">_xlfn.XLOOKUP(E256,编码规则代码!B:B,编码规则代码!A:A)&amp;_xlfn.XLOOKUP(F256,编码规则代码!F:F,编码规则代码!E:E)&amp;_xlfn.XLOOKUP(G256,编码规则代码!J:J,编码规则代码!I:I)&amp;_xlfn.XLOOKUP(H256,编码规则代码!N:N,编码规则代码!M:M)&amp;L256&amp;_xlfn.XLOOKUP(K256,编码规则代码!V:V,编码规则代码!U:U&amp;_xlfn.XLOOKUP(J256,编码规则代码!R:R,编码规则代码!Q:Q))</f>
        <v>H5A22341080S</v>
      </c>
      <c r="E256" s="45" t="s">
        <v>196</v>
      </c>
      <c r="F256" s="45">
        <v>2025</v>
      </c>
      <c r="G256" s="45" t="s">
        <v>197</v>
      </c>
      <c r="H256" s="45" t="s">
        <v>204</v>
      </c>
      <c r="I256" s="69" t="s">
        <v>205</v>
      </c>
      <c r="J256" s="45" t="s">
        <v>200</v>
      </c>
      <c r="K256" s="45" t="s">
        <v>225</v>
      </c>
      <c r="L256" s="45">
        <v>3410</v>
      </c>
    </row>
    <row r="257" s="45" customFormat="1" ht="26" customHeight="1" spans="1:12">
      <c r="A257" s="66">
        <v>45903</v>
      </c>
      <c r="B257" s="45" t="s">
        <v>236</v>
      </c>
      <c r="C257" s="67" t="str">
        <f>_xlfn.XLOOKUP(E257,编码规则代码!B:B,编码规则代码!A:A)&amp;_xlfn.XLOOKUP(F257,编码规则代码!F:F,编码规则代码!E:E)&amp;_xlfn.XLOOKUP(G257,编码规则代码!J:J,编码规则代码!I:I)&amp;_xlfn.XLOOKUP(H257,编码规则代码!N:N,编码规则代码!M:M)&amp;L257</f>
        <v>H5A413411</v>
      </c>
      <c r="D257" s="68" t="str" cm="1">
        <f t="array" ref="D257">_xlfn.XLOOKUP(E257,编码规则代码!B:B,编码规则代码!A:A)&amp;_xlfn.XLOOKUP(F257,编码规则代码!F:F,编码规则代码!E:E)&amp;_xlfn.XLOOKUP(G257,编码规则代码!J:J,编码规则代码!I:I)&amp;_xlfn.XLOOKUP(H257,编码规则代码!N:N,编码规则代码!M:M)&amp;L257&amp;_xlfn.XLOOKUP(K257,编码规则代码!V:V,编码规则代码!U:U&amp;_xlfn.XLOOKUP(J257,编码规则代码!R:R,编码规则代码!Q:Q))</f>
        <v>H5A41341110S</v>
      </c>
      <c r="E257" s="45" t="s">
        <v>196</v>
      </c>
      <c r="F257" s="45">
        <v>2025</v>
      </c>
      <c r="G257" s="45" t="s">
        <v>197</v>
      </c>
      <c r="H257" s="45" t="s">
        <v>212</v>
      </c>
      <c r="I257" s="69"/>
      <c r="J257" s="45" t="s">
        <v>200</v>
      </c>
      <c r="K257" s="45" t="s">
        <v>210</v>
      </c>
      <c r="L257" s="45">
        <v>3411</v>
      </c>
    </row>
    <row r="258" s="45" customFormat="1" ht="26" customHeight="1" spans="1:12">
      <c r="A258" s="66">
        <v>45903</v>
      </c>
      <c r="B258" s="45" t="s">
        <v>236</v>
      </c>
      <c r="C258" s="67" t="str">
        <f>_xlfn.XLOOKUP(E258,编码规则代码!B:B,编码规则代码!A:A)&amp;_xlfn.XLOOKUP(F258,编码规则代码!F:F,编码规则代码!E:E)&amp;_xlfn.XLOOKUP(G258,编码规则代码!J:J,编码规则代码!I:I)&amp;_xlfn.XLOOKUP(H258,编码规则代码!N:N,编码规则代码!M:M)&amp;L258</f>
        <v>H5A413411</v>
      </c>
      <c r="D258" s="68" t="str" cm="1">
        <f t="array" ref="D258">_xlfn.XLOOKUP(E258,编码规则代码!B:B,编码规则代码!A:A)&amp;_xlfn.XLOOKUP(F258,编码规则代码!F:F,编码规则代码!E:E)&amp;_xlfn.XLOOKUP(G258,编码规则代码!J:J,编码规则代码!I:I)&amp;_xlfn.XLOOKUP(H258,编码规则代码!N:N,编码规则代码!M:M)&amp;L258&amp;_xlfn.XLOOKUP(K258,编码规则代码!V:V,编码规则代码!U:U&amp;_xlfn.XLOOKUP(J258,编码规则代码!R:R,编码规则代码!Q:Q))</f>
        <v>H5A41341180S</v>
      </c>
      <c r="E258" s="45" t="s">
        <v>196</v>
      </c>
      <c r="F258" s="45">
        <v>2025</v>
      </c>
      <c r="G258" s="45" t="s">
        <v>197</v>
      </c>
      <c r="H258" s="45" t="s">
        <v>212</v>
      </c>
      <c r="I258" s="69"/>
      <c r="J258" s="45" t="s">
        <v>200</v>
      </c>
      <c r="K258" s="45" t="s">
        <v>225</v>
      </c>
      <c r="L258" s="45">
        <v>3411</v>
      </c>
    </row>
    <row r="259" s="45" customFormat="1" ht="26" customHeight="1" spans="1:12">
      <c r="A259" s="66">
        <v>45903</v>
      </c>
      <c r="B259" s="45" t="s">
        <v>236</v>
      </c>
      <c r="C259" s="67" t="str">
        <f>_xlfn.XLOOKUP(E259,编码规则代码!B:B,编码规则代码!A:A)&amp;_xlfn.XLOOKUP(F259,编码规则代码!F:F,编码规则代码!E:E)&amp;_xlfn.XLOOKUP(G259,编码规则代码!J:J,编码规则代码!I:I)&amp;_xlfn.XLOOKUP(H259,编码规则代码!N:N,编码规则代码!M:M)&amp;L259</f>
        <v>H5A413412</v>
      </c>
      <c r="D259" s="68" t="str" cm="1">
        <f t="array" ref="D259">_xlfn.XLOOKUP(E259,编码规则代码!B:B,编码规则代码!A:A)&amp;_xlfn.XLOOKUP(F259,编码规则代码!F:F,编码规则代码!E:E)&amp;_xlfn.XLOOKUP(G259,编码规则代码!J:J,编码规则代码!I:I)&amp;_xlfn.XLOOKUP(H259,编码规则代码!N:N,编码规则代码!M:M)&amp;L259&amp;_xlfn.XLOOKUP(K259,编码规则代码!V:V,编码规则代码!U:U&amp;_xlfn.XLOOKUP(J259,编码规则代码!R:R,编码规则代码!Q:Q))</f>
        <v>H5A41341210S</v>
      </c>
      <c r="E259" s="45" t="s">
        <v>196</v>
      </c>
      <c r="F259" s="45">
        <v>2025</v>
      </c>
      <c r="G259" s="45" t="s">
        <v>197</v>
      </c>
      <c r="H259" s="45" t="s">
        <v>212</v>
      </c>
      <c r="I259" s="69"/>
      <c r="J259" s="45" t="s">
        <v>200</v>
      </c>
      <c r="K259" s="45" t="s">
        <v>210</v>
      </c>
      <c r="L259" s="45">
        <v>3412</v>
      </c>
    </row>
    <row r="260" s="45" customFormat="1" ht="26" customHeight="1" spans="1:12">
      <c r="A260" s="66">
        <v>45903</v>
      </c>
      <c r="B260" s="45" t="s">
        <v>236</v>
      </c>
      <c r="C260" s="67" t="str">
        <f>_xlfn.XLOOKUP(E260,编码规则代码!B:B,编码规则代码!A:A)&amp;_xlfn.XLOOKUP(F260,编码规则代码!F:F,编码规则代码!E:E)&amp;_xlfn.XLOOKUP(G260,编码规则代码!J:J,编码规则代码!I:I)&amp;_xlfn.XLOOKUP(H260,编码规则代码!N:N,编码规则代码!M:M)&amp;L260</f>
        <v>H5A413412</v>
      </c>
      <c r="D260" s="68" t="str" cm="1">
        <f t="array" ref="D260">_xlfn.XLOOKUP(E260,编码规则代码!B:B,编码规则代码!A:A)&amp;_xlfn.XLOOKUP(F260,编码规则代码!F:F,编码规则代码!E:E)&amp;_xlfn.XLOOKUP(G260,编码规则代码!J:J,编码规则代码!I:I)&amp;_xlfn.XLOOKUP(H260,编码规则代码!N:N,编码规则代码!M:M)&amp;L260&amp;_xlfn.XLOOKUP(K260,编码规则代码!V:V,编码规则代码!U:U&amp;_xlfn.XLOOKUP(J260,编码规则代码!R:R,编码规则代码!Q:Q))</f>
        <v>H5A41341282S</v>
      </c>
      <c r="E260" s="45" t="s">
        <v>196</v>
      </c>
      <c r="F260" s="45">
        <v>2025</v>
      </c>
      <c r="G260" s="45" t="s">
        <v>197</v>
      </c>
      <c r="H260" s="45" t="s">
        <v>212</v>
      </c>
      <c r="I260" s="69"/>
      <c r="J260" s="45" t="s">
        <v>200</v>
      </c>
      <c r="K260" s="45" t="s">
        <v>218</v>
      </c>
      <c r="L260" s="45">
        <v>3412</v>
      </c>
    </row>
    <row r="261" s="45" customFormat="1" ht="26" customHeight="1" spans="1:12">
      <c r="A261" s="66">
        <v>45903</v>
      </c>
      <c r="B261" s="45" t="s">
        <v>236</v>
      </c>
      <c r="C261" s="67" t="str">
        <f>_xlfn.XLOOKUP(E261,编码规则代码!B:B,编码规则代码!A:A)&amp;_xlfn.XLOOKUP(F261,编码规则代码!F:F,编码规则代码!E:E)&amp;_xlfn.XLOOKUP(G261,编码规则代码!J:J,编码规则代码!I:I)&amp;_xlfn.XLOOKUP(H261,编码规则代码!N:N,编码规则代码!M:M)&amp;L261</f>
        <v>H5A233413</v>
      </c>
      <c r="D261" s="68" t="str" cm="1">
        <f t="array" ref="D261">_xlfn.XLOOKUP(E261,编码规则代码!B:B,编码规则代码!A:A)&amp;_xlfn.XLOOKUP(F261,编码规则代码!F:F,编码规则代码!E:E)&amp;_xlfn.XLOOKUP(G261,编码规则代码!J:J,编码规则代码!I:I)&amp;_xlfn.XLOOKUP(H261,编码规则代码!N:N,编码规则代码!M:M)&amp;L261&amp;_xlfn.XLOOKUP(K261,编码规则代码!V:V,编码规则代码!U:U&amp;_xlfn.XLOOKUP(J261,编码规则代码!R:R,编码规则代码!Q:Q))</f>
        <v>H5A23341310S</v>
      </c>
      <c r="E261" s="45" t="s">
        <v>196</v>
      </c>
      <c r="F261" s="45">
        <v>2025</v>
      </c>
      <c r="G261" s="45" t="s">
        <v>197</v>
      </c>
      <c r="H261" s="45" t="s">
        <v>216</v>
      </c>
      <c r="I261" s="69" t="s">
        <v>217</v>
      </c>
      <c r="J261" s="45" t="s">
        <v>200</v>
      </c>
      <c r="K261" s="45" t="s">
        <v>210</v>
      </c>
      <c r="L261" s="45">
        <v>3413</v>
      </c>
    </row>
    <row r="262" s="45" customFormat="1" ht="26" customHeight="1" spans="1:12">
      <c r="A262" s="66">
        <v>45903</v>
      </c>
      <c r="B262" s="45" t="s">
        <v>236</v>
      </c>
      <c r="C262" s="67" t="str">
        <f>_xlfn.XLOOKUP(E262,编码规则代码!B:B,编码规则代码!A:A)&amp;_xlfn.XLOOKUP(F262,编码规则代码!F:F,编码规则代码!E:E)&amp;_xlfn.XLOOKUP(G262,编码规则代码!J:J,编码规则代码!I:I)&amp;_xlfn.XLOOKUP(H262,编码规则代码!N:N,编码规则代码!M:M)&amp;L262</f>
        <v>H5A233413</v>
      </c>
      <c r="D262" s="68" t="str" cm="1">
        <f t="array" ref="D262">_xlfn.XLOOKUP(E262,编码规则代码!B:B,编码规则代码!A:A)&amp;_xlfn.XLOOKUP(F262,编码规则代码!F:F,编码规则代码!E:E)&amp;_xlfn.XLOOKUP(G262,编码规则代码!J:J,编码规则代码!I:I)&amp;_xlfn.XLOOKUP(H262,编码规则代码!N:N,编码规则代码!M:M)&amp;L262&amp;_xlfn.XLOOKUP(K262,编码规则代码!V:V,编码规则代码!U:U&amp;_xlfn.XLOOKUP(J262,编码规则代码!R:R,编码规则代码!Q:Q))</f>
        <v>H5A23341382S</v>
      </c>
      <c r="E262" s="45" t="s">
        <v>196</v>
      </c>
      <c r="F262" s="45">
        <v>2025</v>
      </c>
      <c r="G262" s="45" t="s">
        <v>197</v>
      </c>
      <c r="H262" s="45" t="s">
        <v>216</v>
      </c>
      <c r="I262" s="69" t="s">
        <v>217</v>
      </c>
      <c r="J262" s="45" t="s">
        <v>200</v>
      </c>
      <c r="K262" s="45" t="s">
        <v>218</v>
      </c>
      <c r="L262" s="45">
        <v>3413</v>
      </c>
    </row>
    <row r="263" s="45" customFormat="1" ht="26" customHeight="1" spans="1:12">
      <c r="A263" s="66"/>
      <c r="C263" s="67" t="str">
        <f>_xlfn.XLOOKUP(E263,编码规则代码!B:B,编码规则代码!A:A)&amp;_xlfn.XLOOKUP(F263,编码规则代码!F:F,编码规则代码!E:E)&amp;_xlfn.XLOOKUP(G263,编码规则代码!J:J,编码规则代码!I:I)&amp;_xlfn.XLOOKUP(H263,编码规则代码!N:N,编码规则代码!M:M)&amp;L263</f>
        <v>H5A113414</v>
      </c>
      <c r="D263" s="68" t="str" cm="1">
        <f t="array" ref="D263">_xlfn.XLOOKUP(E263,编码规则代码!B:B,编码规则代码!A:A)&amp;_xlfn.XLOOKUP(F263,编码规则代码!F:F,编码规则代码!E:E)&amp;_xlfn.XLOOKUP(G263,编码规则代码!J:J,编码规则代码!I:I)&amp;_xlfn.XLOOKUP(H263,编码规则代码!N:N,编码规则代码!M:M)&amp;L263&amp;_xlfn.XLOOKUP(K263,编码规则代码!V:V,编码规则代码!U:U&amp;_xlfn.XLOOKUP(J263,编码规则代码!R:R,编码规则代码!Q:Q))</f>
        <v>H5A11341410S</v>
      </c>
      <c r="E263" s="45" t="s">
        <v>196</v>
      </c>
      <c r="F263" s="45">
        <v>2025</v>
      </c>
      <c r="G263" s="45" t="s">
        <v>197</v>
      </c>
      <c r="H263" s="45" t="s">
        <v>206</v>
      </c>
      <c r="I263" s="69" t="s">
        <v>207</v>
      </c>
      <c r="J263" s="45" t="s">
        <v>200</v>
      </c>
      <c r="K263" s="45" t="s">
        <v>210</v>
      </c>
      <c r="L263" s="45">
        <v>3414</v>
      </c>
    </row>
    <row r="264" s="45" customFormat="1" ht="26" customHeight="1" spans="1:12">
      <c r="A264" s="66"/>
      <c r="C264" s="67" t="str">
        <f>_xlfn.XLOOKUP(E264,编码规则代码!B:B,编码规则代码!A:A)&amp;_xlfn.XLOOKUP(F264,编码规则代码!F:F,编码规则代码!E:E)&amp;_xlfn.XLOOKUP(G264,编码规则代码!J:J,编码规则代码!I:I)&amp;_xlfn.XLOOKUP(H264,编码规则代码!N:N,编码规则代码!M:M)&amp;L264</f>
        <v>H5A113414</v>
      </c>
      <c r="D264" s="68" t="str" cm="1">
        <f t="array" ref="D264">_xlfn.XLOOKUP(E264,编码规则代码!B:B,编码规则代码!A:A)&amp;_xlfn.XLOOKUP(F264,编码规则代码!F:F,编码规则代码!E:E)&amp;_xlfn.XLOOKUP(G264,编码规则代码!J:J,编码规则代码!I:I)&amp;_xlfn.XLOOKUP(H264,编码规则代码!N:N,编码规则代码!M:M)&amp;L264&amp;_xlfn.XLOOKUP(K264,编码规则代码!V:V,编码规则代码!U:U&amp;_xlfn.XLOOKUP(J264,编码规则代码!R:R,编码规则代码!Q:Q))</f>
        <v>H5A11341470S</v>
      </c>
      <c r="E264" s="45" t="s">
        <v>196</v>
      </c>
      <c r="F264" s="45">
        <v>2025</v>
      </c>
      <c r="G264" s="45" t="s">
        <v>197</v>
      </c>
      <c r="H264" s="45" t="s">
        <v>206</v>
      </c>
      <c r="I264" s="69" t="s">
        <v>207</v>
      </c>
      <c r="J264" s="45" t="s">
        <v>200</v>
      </c>
      <c r="K264" s="45" t="s">
        <v>209</v>
      </c>
      <c r="L264" s="45">
        <v>3414</v>
      </c>
    </row>
    <row r="265" s="45" customFormat="1" ht="26" customHeight="1" spans="1:12">
      <c r="A265" s="73">
        <v>45912</v>
      </c>
      <c r="B265" s="47" t="s">
        <v>242</v>
      </c>
      <c r="C265" s="67" t="str">
        <f>_xlfn.XLOOKUP(E265,编码规则代码!B:B,编码规则代码!A:A)&amp;_xlfn.XLOOKUP(F265,编码规则代码!F:F,编码规则代码!E:E)&amp;_xlfn.XLOOKUP(G265,编码规则代码!J:J,编码规则代码!I:I)&amp;_xlfn.XLOOKUP(H265,编码规则代码!N:N,编码规则代码!M:M)&amp;L265</f>
        <v>H5A223415</v>
      </c>
      <c r="D265" s="68" t="str" cm="1">
        <f t="array" ref="D265">_xlfn.XLOOKUP(E265,编码规则代码!B:B,编码规则代码!A:A)&amp;_xlfn.XLOOKUP(F265,编码规则代码!F:F,编码规则代码!E:E)&amp;_xlfn.XLOOKUP(G265,编码规则代码!J:J,编码规则代码!I:I)&amp;_xlfn.XLOOKUP(H265,编码规则代码!N:N,编码规则代码!M:M)&amp;L265&amp;_xlfn.XLOOKUP(K265,编码规则代码!V:V,编码规则代码!U:U&amp;_xlfn.XLOOKUP(J265,编码规则代码!R:R,编码规则代码!Q:Q))</f>
        <v>H5A22341510S</v>
      </c>
      <c r="E265" s="47" t="s">
        <v>196</v>
      </c>
      <c r="F265" s="47">
        <v>2025</v>
      </c>
      <c r="G265" s="47" t="s">
        <v>197</v>
      </c>
      <c r="H265" s="47" t="s">
        <v>204</v>
      </c>
      <c r="I265" s="69" t="s">
        <v>205</v>
      </c>
      <c r="J265" s="47" t="s">
        <v>200</v>
      </c>
      <c r="K265" s="47" t="s">
        <v>210</v>
      </c>
      <c r="L265" s="47">
        <v>3415</v>
      </c>
    </row>
    <row r="266" s="45" customFormat="1" ht="26" customHeight="1" spans="1:12">
      <c r="A266" s="73">
        <v>45912</v>
      </c>
      <c r="B266" s="47" t="s">
        <v>242</v>
      </c>
      <c r="C266" s="67" t="str">
        <f>_xlfn.XLOOKUP(E266,编码规则代码!B:B,编码规则代码!A:A)&amp;_xlfn.XLOOKUP(F266,编码规则代码!F:F,编码规则代码!E:E)&amp;_xlfn.XLOOKUP(G266,编码规则代码!J:J,编码规则代码!I:I)&amp;_xlfn.XLOOKUP(H266,编码规则代码!N:N,编码规则代码!M:M)&amp;L266</f>
        <v>H5A223415</v>
      </c>
      <c r="D266" s="68" t="str" cm="1">
        <f t="array" ref="D266">_xlfn.XLOOKUP(E266,编码规则代码!B:B,编码规则代码!A:A)&amp;_xlfn.XLOOKUP(F266,编码规则代码!F:F,编码规则代码!E:E)&amp;_xlfn.XLOOKUP(G266,编码规则代码!J:J,编码规则代码!I:I)&amp;_xlfn.XLOOKUP(H266,编码规则代码!N:N,编码规则代码!M:M)&amp;L266&amp;_xlfn.XLOOKUP(K266,编码规则代码!V:V,编码规则代码!U:U&amp;_xlfn.XLOOKUP(J266,编码规则代码!R:R,编码规则代码!Q:Q))</f>
        <v>H5A22341510M</v>
      </c>
      <c r="E266" s="47" t="s">
        <v>196</v>
      </c>
      <c r="F266" s="47">
        <v>2025</v>
      </c>
      <c r="G266" s="47" t="s">
        <v>197</v>
      </c>
      <c r="H266" s="47" t="s">
        <v>204</v>
      </c>
      <c r="I266" s="69" t="s">
        <v>205</v>
      </c>
      <c r="J266" s="47" t="s">
        <v>244</v>
      </c>
      <c r="K266" s="47" t="s">
        <v>210</v>
      </c>
      <c r="L266" s="47">
        <v>3415</v>
      </c>
    </row>
    <row r="267" s="45" customFormat="1" ht="26" customHeight="1" spans="1:12">
      <c r="A267" s="73">
        <v>45912</v>
      </c>
      <c r="B267" s="47" t="s">
        <v>242</v>
      </c>
      <c r="C267" s="67" t="str">
        <f>_xlfn.XLOOKUP(E267,编码规则代码!B:B,编码规则代码!A:A)&amp;_xlfn.XLOOKUP(F267,编码规则代码!F:F,编码规则代码!E:E)&amp;_xlfn.XLOOKUP(G267,编码规则代码!J:J,编码规则代码!I:I)&amp;_xlfn.XLOOKUP(H267,编码规则代码!N:N,编码规则代码!M:M)&amp;L267</f>
        <v>H5A223415</v>
      </c>
      <c r="D267" s="68" t="str" cm="1">
        <f t="array" ref="D267">_xlfn.XLOOKUP(E267,编码规则代码!B:B,编码规则代码!A:A)&amp;_xlfn.XLOOKUP(F267,编码规则代码!F:F,编码规则代码!E:E)&amp;_xlfn.XLOOKUP(G267,编码规则代码!J:J,编码规则代码!I:I)&amp;_xlfn.XLOOKUP(H267,编码规则代码!N:N,编码规则代码!M:M)&amp;L267&amp;_xlfn.XLOOKUP(K267,编码规则代码!V:V,编码规则代码!U:U&amp;_xlfn.XLOOKUP(J267,编码规则代码!R:R,编码规则代码!Q:Q))</f>
        <v>H5A22341510L</v>
      </c>
      <c r="E267" s="47" t="s">
        <v>196</v>
      </c>
      <c r="F267" s="47">
        <v>2025</v>
      </c>
      <c r="G267" s="47" t="s">
        <v>197</v>
      </c>
      <c r="H267" s="47" t="s">
        <v>204</v>
      </c>
      <c r="I267" s="69" t="s">
        <v>205</v>
      </c>
      <c r="J267" s="47" t="s">
        <v>245</v>
      </c>
      <c r="K267" s="47" t="s">
        <v>210</v>
      </c>
      <c r="L267" s="47">
        <v>3415</v>
      </c>
    </row>
    <row r="268" s="45" customFormat="1" ht="26" customHeight="1" spans="1:12">
      <c r="A268" s="73">
        <v>45912</v>
      </c>
      <c r="B268" s="47" t="s">
        <v>242</v>
      </c>
      <c r="C268" s="67" t="str">
        <f>_xlfn.XLOOKUP(E268,编码规则代码!B:B,编码规则代码!A:A)&amp;_xlfn.XLOOKUP(F268,编码规则代码!F:F,编码规则代码!E:E)&amp;_xlfn.XLOOKUP(G268,编码规则代码!J:J,编码规则代码!I:I)&amp;_xlfn.XLOOKUP(H268,编码规则代码!N:N,编码规则代码!M:M)&amp;L268</f>
        <v>H5A223415</v>
      </c>
      <c r="D268" s="68" t="str" cm="1">
        <f t="array" ref="D268">_xlfn.XLOOKUP(E268,编码规则代码!B:B,编码规则代码!A:A)&amp;_xlfn.XLOOKUP(F268,编码规则代码!F:F,编码规则代码!E:E)&amp;_xlfn.XLOOKUP(G268,编码规则代码!J:J,编码规则代码!I:I)&amp;_xlfn.XLOOKUP(H268,编码规则代码!N:N,编码规则代码!M:M)&amp;L268&amp;_xlfn.XLOOKUP(K268,编码规则代码!V:V,编码规则代码!U:U&amp;_xlfn.XLOOKUP(J268,编码规则代码!R:R,编码规则代码!Q:Q))</f>
        <v>H5A22341510XL</v>
      </c>
      <c r="E268" s="47" t="s">
        <v>196</v>
      </c>
      <c r="F268" s="47">
        <v>2025</v>
      </c>
      <c r="G268" s="47" t="s">
        <v>197</v>
      </c>
      <c r="H268" s="47" t="s">
        <v>204</v>
      </c>
      <c r="I268" s="69" t="s">
        <v>205</v>
      </c>
      <c r="J268" s="47" t="s">
        <v>246</v>
      </c>
      <c r="K268" s="47" t="s">
        <v>210</v>
      </c>
      <c r="L268" s="47">
        <v>3415</v>
      </c>
    </row>
    <row r="269" s="45" customFormat="1" ht="26" customHeight="1" spans="1:12">
      <c r="A269" s="73">
        <v>45912</v>
      </c>
      <c r="B269" s="47" t="s">
        <v>242</v>
      </c>
      <c r="C269" s="67" t="str">
        <f>_xlfn.XLOOKUP(E269,编码规则代码!B:B,编码规则代码!A:A)&amp;_xlfn.XLOOKUP(F269,编码规则代码!F:F,编码规则代码!E:E)&amp;_xlfn.XLOOKUP(G269,编码规则代码!J:J,编码规则代码!I:I)&amp;_xlfn.XLOOKUP(H269,编码规则代码!N:N,编码规则代码!M:M)&amp;L269</f>
        <v>H5A223415</v>
      </c>
      <c r="D269" s="68" t="str" cm="1">
        <f t="array" ref="D269">_xlfn.XLOOKUP(E269,编码规则代码!B:B,编码规则代码!A:A)&amp;_xlfn.XLOOKUP(F269,编码规则代码!F:F,编码规则代码!E:E)&amp;_xlfn.XLOOKUP(G269,编码规则代码!J:J,编码规则代码!I:I)&amp;_xlfn.XLOOKUP(H269,编码规则代码!N:N,编码规则代码!M:M)&amp;L269&amp;_xlfn.XLOOKUP(K269,编码规则代码!V:V,编码规则代码!U:U&amp;_xlfn.XLOOKUP(J269,编码规则代码!R:R,编码规则代码!Q:Q))</f>
        <v>H5A22341550S</v>
      </c>
      <c r="E269" s="47" t="s">
        <v>196</v>
      </c>
      <c r="F269" s="47">
        <v>2025</v>
      </c>
      <c r="G269" s="47" t="s">
        <v>197</v>
      </c>
      <c r="H269" s="47" t="s">
        <v>204</v>
      </c>
      <c r="I269" s="69" t="s">
        <v>205</v>
      </c>
      <c r="J269" s="47" t="s">
        <v>200</v>
      </c>
      <c r="K269" s="47" t="s">
        <v>237</v>
      </c>
      <c r="L269" s="47">
        <v>3415</v>
      </c>
    </row>
    <row r="270" s="45" customFormat="1" ht="26" customHeight="1" spans="1:12">
      <c r="A270" s="73">
        <v>45912</v>
      </c>
      <c r="B270" s="47" t="s">
        <v>242</v>
      </c>
      <c r="C270" s="67" t="str">
        <f>_xlfn.XLOOKUP(E270,编码规则代码!B:B,编码规则代码!A:A)&amp;_xlfn.XLOOKUP(F270,编码规则代码!F:F,编码规则代码!E:E)&amp;_xlfn.XLOOKUP(G270,编码规则代码!J:J,编码规则代码!I:I)&amp;_xlfn.XLOOKUP(H270,编码规则代码!N:N,编码规则代码!M:M)&amp;L270</f>
        <v>H5A223415</v>
      </c>
      <c r="D270" s="68" t="str" cm="1">
        <f t="array" ref="D270">_xlfn.XLOOKUP(E270,编码规则代码!B:B,编码规则代码!A:A)&amp;_xlfn.XLOOKUP(F270,编码规则代码!F:F,编码规则代码!E:E)&amp;_xlfn.XLOOKUP(G270,编码规则代码!J:J,编码规则代码!I:I)&amp;_xlfn.XLOOKUP(H270,编码规则代码!N:N,编码规则代码!M:M)&amp;L270&amp;_xlfn.XLOOKUP(K270,编码规则代码!V:V,编码规则代码!U:U&amp;_xlfn.XLOOKUP(J270,编码规则代码!R:R,编码规则代码!Q:Q))</f>
        <v>H5A22341550M</v>
      </c>
      <c r="E270" s="47" t="s">
        <v>196</v>
      </c>
      <c r="F270" s="47">
        <v>2025</v>
      </c>
      <c r="G270" s="47" t="s">
        <v>197</v>
      </c>
      <c r="H270" s="47" t="s">
        <v>204</v>
      </c>
      <c r="I270" s="69" t="s">
        <v>205</v>
      </c>
      <c r="J270" s="47" t="s">
        <v>244</v>
      </c>
      <c r="K270" s="47" t="s">
        <v>237</v>
      </c>
      <c r="L270" s="47">
        <v>3415</v>
      </c>
    </row>
    <row r="271" s="45" customFormat="1" ht="26" customHeight="1" spans="1:12">
      <c r="A271" s="73">
        <v>45912</v>
      </c>
      <c r="B271" s="47" t="s">
        <v>242</v>
      </c>
      <c r="C271" s="67" t="str">
        <f>_xlfn.XLOOKUP(E271,编码规则代码!B:B,编码规则代码!A:A)&amp;_xlfn.XLOOKUP(F271,编码规则代码!F:F,编码规则代码!E:E)&amp;_xlfn.XLOOKUP(G271,编码规则代码!J:J,编码规则代码!I:I)&amp;_xlfn.XLOOKUP(H271,编码规则代码!N:N,编码规则代码!M:M)&amp;L271</f>
        <v>H5A223415</v>
      </c>
      <c r="D271" s="68" t="str" cm="1">
        <f t="array" ref="D271">_xlfn.XLOOKUP(E271,编码规则代码!B:B,编码规则代码!A:A)&amp;_xlfn.XLOOKUP(F271,编码规则代码!F:F,编码规则代码!E:E)&amp;_xlfn.XLOOKUP(G271,编码规则代码!J:J,编码规则代码!I:I)&amp;_xlfn.XLOOKUP(H271,编码规则代码!N:N,编码规则代码!M:M)&amp;L271&amp;_xlfn.XLOOKUP(K271,编码规则代码!V:V,编码规则代码!U:U&amp;_xlfn.XLOOKUP(J271,编码规则代码!R:R,编码规则代码!Q:Q))</f>
        <v>H5A22341550L</v>
      </c>
      <c r="E271" s="47" t="s">
        <v>196</v>
      </c>
      <c r="F271" s="47">
        <v>2025</v>
      </c>
      <c r="G271" s="47" t="s">
        <v>197</v>
      </c>
      <c r="H271" s="47" t="s">
        <v>204</v>
      </c>
      <c r="I271" s="69" t="s">
        <v>205</v>
      </c>
      <c r="J271" s="47" t="s">
        <v>245</v>
      </c>
      <c r="K271" s="47" t="s">
        <v>237</v>
      </c>
      <c r="L271" s="47">
        <v>3415</v>
      </c>
    </row>
    <row r="272" s="45" customFormat="1" ht="26" customHeight="1" spans="1:12">
      <c r="A272" s="73">
        <v>45912</v>
      </c>
      <c r="B272" s="47" t="s">
        <v>242</v>
      </c>
      <c r="C272" s="67" t="str">
        <f>_xlfn.XLOOKUP(E272,编码规则代码!B:B,编码规则代码!A:A)&amp;_xlfn.XLOOKUP(F272,编码规则代码!F:F,编码规则代码!E:E)&amp;_xlfn.XLOOKUP(G272,编码规则代码!J:J,编码规则代码!I:I)&amp;_xlfn.XLOOKUP(H272,编码规则代码!N:N,编码规则代码!M:M)&amp;L272</f>
        <v>H5A223415</v>
      </c>
      <c r="D272" s="68" t="str" cm="1">
        <f t="array" ref="D272">_xlfn.XLOOKUP(E272,编码规则代码!B:B,编码规则代码!A:A)&amp;_xlfn.XLOOKUP(F272,编码规则代码!F:F,编码规则代码!E:E)&amp;_xlfn.XLOOKUP(G272,编码规则代码!J:J,编码规则代码!I:I)&amp;_xlfn.XLOOKUP(H272,编码规则代码!N:N,编码规则代码!M:M)&amp;L272&amp;_xlfn.XLOOKUP(K272,编码规则代码!V:V,编码规则代码!U:U&amp;_xlfn.XLOOKUP(J272,编码规则代码!R:R,编码规则代码!Q:Q))</f>
        <v>H5A22341550XL</v>
      </c>
      <c r="E272" s="47" t="s">
        <v>196</v>
      </c>
      <c r="F272" s="47">
        <v>2025</v>
      </c>
      <c r="G272" s="47" t="s">
        <v>197</v>
      </c>
      <c r="H272" s="47" t="s">
        <v>204</v>
      </c>
      <c r="I272" s="69" t="s">
        <v>205</v>
      </c>
      <c r="J272" s="47" t="s">
        <v>246</v>
      </c>
      <c r="K272" s="47" t="s">
        <v>237</v>
      </c>
      <c r="L272" s="47">
        <v>3415</v>
      </c>
    </row>
    <row r="273" s="45" customFormat="1" ht="26" customHeight="1" spans="1:12">
      <c r="A273" s="73">
        <v>45912</v>
      </c>
      <c r="B273" s="47" t="s">
        <v>242</v>
      </c>
      <c r="C273" s="67" t="str">
        <f>_xlfn.XLOOKUP(E273,编码规则代码!B:B,编码规则代码!A:A)&amp;_xlfn.XLOOKUP(F273,编码规则代码!F:F,编码规则代码!E:E)&amp;_xlfn.XLOOKUP(G273,编码规则代码!J:J,编码规则代码!I:I)&amp;_xlfn.XLOOKUP(H273,编码规则代码!N:N,编码规则代码!M:M)&amp;L273</f>
        <v>H5A123416</v>
      </c>
      <c r="D273" s="68" t="str" cm="1">
        <f t="array" ref="D273">_xlfn.XLOOKUP(E273,编码规则代码!B:B,编码规则代码!A:A)&amp;_xlfn.XLOOKUP(F273,编码规则代码!F:F,编码规则代码!E:E)&amp;_xlfn.XLOOKUP(G273,编码规则代码!J:J,编码规则代码!I:I)&amp;_xlfn.XLOOKUP(H273,编码规则代码!N:N,编码规则代码!M:M)&amp;L273&amp;_xlfn.XLOOKUP(K273,编码规则代码!V:V,编码规则代码!U:U&amp;_xlfn.XLOOKUP(J273,编码规则代码!R:R,编码规则代码!Q:Q))</f>
        <v>H5A12341610S</v>
      </c>
      <c r="E273" s="47" t="s">
        <v>196</v>
      </c>
      <c r="F273" s="47">
        <v>2025</v>
      </c>
      <c r="G273" s="47" t="s">
        <v>197</v>
      </c>
      <c r="H273" s="47" t="s">
        <v>198</v>
      </c>
      <c r="I273" s="69" t="s">
        <v>199</v>
      </c>
      <c r="J273" s="47" t="s">
        <v>200</v>
      </c>
      <c r="K273" s="47" t="s">
        <v>210</v>
      </c>
      <c r="L273" s="47">
        <v>3416</v>
      </c>
    </row>
    <row r="274" s="47" customFormat="1" ht="26" customHeight="1" spans="1:12">
      <c r="A274" s="73">
        <v>45912</v>
      </c>
      <c r="B274" s="47" t="s">
        <v>242</v>
      </c>
      <c r="C274" s="67" t="str">
        <f>_xlfn.XLOOKUP(E274,编码规则代码!B:B,编码规则代码!A:A)&amp;_xlfn.XLOOKUP(F274,编码规则代码!F:F,编码规则代码!E:E)&amp;_xlfn.XLOOKUP(G274,编码规则代码!J:J,编码规则代码!I:I)&amp;_xlfn.XLOOKUP(H274,编码规则代码!N:N,编码规则代码!M:M)&amp;L274</f>
        <v>H5A123416</v>
      </c>
      <c r="D274" s="68" t="str" cm="1">
        <f t="array" ref="D274">_xlfn.XLOOKUP(E274,编码规则代码!B:B,编码规则代码!A:A)&amp;_xlfn.XLOOKUP(F274,编码规则代码!F:F,编码规则代码!E:E)&amp;_xlfn.XLOOKUP(G274,编码规则代码!J:J,编码规则代码!I:I)&amp;_xlfn.XLOOKUP(H274,编码规则代码!N:N,编码规则代码!M:M)&amp;L274&amp;_xlfn.XLOOKUP(K274,编码规则代码!V:V,编码规则代码!U:U&amp;_xlfn.XLOOKUP(J274,编码规则代码!R:R,编码规则代码!Q:Q))</f>
        <v>H5A12341610M</v>
      </c>
      <c r="E274" s="47" t="s">
        <v>196</v>
      </c>
      <c r="F274" s="47">
        <v>2025</v>
      </c>
      <c r="G274" s="47" t="s">
        <v>197</v>
      </c>
      <c r="H274" s="47" t="s">
        <v>198</v>
      </c>
      <c r="I274" s="69" t="s">
        <v>199</v>
      </c>
      <c r="J274" s="47" t="s">
        <v>244</v>
      </c>
      <c r="K274" s="47" t="s">
        <v>210</v>
      </c>
      <c r="L274" s="47">
        <v>3416</v>
      </c>
    </row>
    <row r="275" s="47" customFormat="1" ht="26" customHeight="1" spans="1:12">
      <c r="A275" s="73">
        <v>45912</v>
      </c>
      <c r="B275" s="47" t="s">
        <v>242</v>
      </c>
      <c r="C275" s="67" t="str">
        <f>_xlfn.XLOOKUP(E275,编码规则代码!B:B,编码规则代码!A:A)&amp;_xlfn.XLOOKUP(F275,编码规则代码!F:F,编码规则代码!E:E)&amp;_xlfn.XLOOKUP(G275,编码规则代码!J:J,编码规则代码!I:I)&amp;_xlfn.XLOOKUP(H275,编码规则代码!N:N,编码规则代码!M:M)&amp;L275</f>
        <v>H5A123416</v>
      </c>
      <c r="D275" s="68" t="str" cm="1">
        <f t="array" ref="D275">_xlfn.XLOOKUP(E275,编码规则代码!B:B,编码规则代码!A:A)&amp;_xlfn.XLOOKUP(F275,编码规则代码!F:F,编码规则代码!E:E)&amp;_xlfn.XLOOKUP(G275,编码规则代码!J:J,编码规则代码!I:I)&amp;_xlfn.XLOOKUP(H275,编码规则代码!N:N,编码规则代码!M:M)&amp;L275&amp;_xlfn.XLOOKUP(K275,编码规则代码!V:V,编码规则代码!U:U&amp;_xlfn.XLOOKUP(J275,编码规则代码!R:R,编码规则代码!Q:Q))</f>
        <v>H5A12341610L</v>
      </c>
      <c r="E275" s="47" t="s">
        <v>196</v>
      </c>
      <c r="F275" s="47">
        <v>2025</v>
      </c>
      <c r="G275" s="47" t="s">
        <v>197</v>
      </c>
      <c r="H275" s="47" t="s">
        <v>198</v>
      </c>
      <c r="I275" s="69" t="s">
        <v>199</v>
      </c>
      <c r="J275" s="47" t="s">
        <v>245</v>
      </c>
      <c r="K275" s="47" t="s">
        <v>210</v>
      </c>
      <c r="L275" s="47">
        <v>3416</v>
      </c>
    </row>
    <row r="276" s="47" customFormat="1" ht="26" customHeight="1" spans="1:12">
      <c r="A276" s="73">
        <v>45912</v>
      </c>
      <c r="B276" s="47" t="s">
        <v>242</v>
      </c>
      <c r="C276" s="67" t="str">
        <f>_xlfn.XLOOKUP(E276,编码规则代码!B:B,编码规则代码!A:A)&amp;_xlfn.XLOOKUP(F276,编码规则代码!F:F,编码规则代码!E:E)&amp;_xlfn.XLOOKUP(G276,编码规则代码!J:J,编码规则代码!I:I)&amp;_xlfn.XLOOKUP(H276,编码规则代码!N:N,编码规则代码!M:M)&amp;L276</f>
        <v>H5A123416</v>
      </c>
      <c r="D276" s="68" t="str" cm="1">
        <f t="array" ref="D276">_xlfn.XLOOKUP(E276,编码规则代码!B:B,编码规则代码!A:A)&amp;_xlfn.XLOOKUP(F276,编码规则代码!F:F,编码规则代码!E:E)&amp;_xlfn.XLOOKUP(G276,编码规则代码!J:J,编码规则代码!I:I)&amp;_xlfn.XLOOKUP(H276,编码规则代码!N:N,编码规则代码!M:M)&amp;L276&amp;_xlfn.XLOOKUP(K276,编码规则代码!V:V,编码规则代码!U:U&amp;_xlfn.XLOOKUP(J276,编码规则代码!R:R,编码规则代码!Q:Q))</f>
        <v>H5A12341610XL</v>
      </c>
      <c r="E276" s="47" t="s">
        <v>196</v>
      </c>
      <c r="F276" s="47">
        <v>2025</v>
      </c>
      <c r="G276" s="47" t="s">
        <v>197</v>
      </c>
      <c r="H276" s="47" t="s">
        <v>198</v>
      </c>
      <c r="I276" s="69" t="s">
        <v>199</v>
      </c>
      <c r="J276" s="47" t="s">
        <v>246</v>
      </c>
      <c r="K276" s="47" t="s">
        <v>210</v>
      </c>
      <c r="L276" s="47">
        <v>3416</v>
      </c>
    </row>
    <row r="277" s="45" customFormat="1" ht="26" customHeight="1" spans="1:12">
      <c r="A277" s="73">
        <v>45912</v>
      </c>
      <c r="B277" s="47" t="s">
        <v>242</v>
      </c>
      <c r="C277" s="67" t="str">
        <f>_xlfn.XLOOKUP(E277,编码规则代码!B:B,编码规则代码!A:A)&amp;_xlfn.XLOOKUP(F277,编码规则代码!F:F,编码规则代码!E:E)&amp;_xlfn.XLOOKUP(G277,编码规则代码!J:J,编码规则代码!I:I)&amp;_xlfn.XLOOKUP(H277,编码规则代码!N:N,编码规则代码!M:M)&amp;L277</f>
        <v>H5A123416</v>
      </c>
      <c r="D277" s="68" t="str" cm="1">
        <f t="array" ref="D277">_xlfn.XLOOKUP(E277,编码规则代码!B:B,编码规则代码!A:A)&amp;_xlfn.XLOOKUP(F277,编码规则代码!F:F,编码规则代码!E:E)&amp;_xlfn.XLOOKUP(G277,编码规则代码!J:J,编码规则代码!I:I)&amp;_xlfn.XLOOKUP(H277,编码规则代码!N:N,编码规则代码!M:M)&amp;L277&amp;_xlfn.XLOOKUP(K277,编码规则代码!V:V,编码规则代码!U:U&amp;_xlfn.XLOOKUP(J277,编码规则代码!R:R,编码规则代码!Q:Q))</f>
        <v>H5A12341650S</v>
      </c>
      <c r="E277" s="47" t="s">
        <v>196</v>
      </c>
      <c r="F277" s="47">
        <v>2025</v>
      </c>
      <c r="G277" s="47" t="s">
        <v>197</v>
      </c>
      <c r="H277" s="47" t="s">
        <v>198</v>
      </c>
      <c r="I277" s="69" t="s">
        <v>199</v>
      </c>
      <c r="J277" s="47" t="s">
        <v>200</v>
      </c>
      <c r="K277" s="47" t="s">
        <v>237</v>
      </c>
      <c r="L277" s="47">
        <v>3416</v>
      </c>
    </row>
    <row r="278" s="45" customFormat="1" ht="26" customHeight="1" spans="1:12">
      <c r="A278" s="73">
        <v>45912</v>
      </c>
      <c r="B278" s="47" t="s">
        <v>242</v>
      </c>
      <c r="C278" s="67" t="str">
        <f>_xlfn.XLOOKUP(E278,编码规则代码!B:B,编码规则代码!A:A)&amp;_xlfn.XLOOKUP(F278,编码规则代码!F:F,编码规则代码!E:E)&amp;_xlfn.XLOOKUP(G278,编码规则代码!J:J,编码规则代码!I:I)&amp;_xlfn.XLOOKUP(H278,编码规则代码!N:N,编码规则代码!M:M)&amp;L278</f>
        <v>H5A123416</v>
      </c>
      <c r="D278" s="68" t="str" cm="1">
        <f t="array" ref="D278">_xlfn.XLOOKUP(E278,编码规则代码!B:B,编码规则代码!A:A)&amp;_xlfn.XLOOKUP(F278,编码规则代码!F:F,编码规则代码!E:E)&amp;_xlfn.XLOOKUP(G278,编码规则代码!J:J,编码规则代码!I:I)&amp;_xlfn.XLOOKUP(H278,编码规则代码!N:N,编码规则代码!M:M)&amp;L278&amp;_xlfn.XLOOKUP(K278,编码规则代码!V:V,编码规则代码!U:U&amp;_xlfn.XLOOKUP(J278,编码规则代码!R:R,编码规则代码!Q:Q))</f>
        <v>H5A12341650M</v>
      </c>
      <c r="E278" s="47" t="s">
        <v>196</v>
      </c>
      <c r="F278" s="47">
        <v>2025</v>
      </c>
      <c r="G278" s="47" t="s">
        <v>197</v>
      </c>
      <c r="H278" s="47" t="s">
        <v>198</v>
      </c>
      <c r="I278" s="69" t="s">
        <v>199</v>
      </c>
      <c r="J278" s="47" t="s">
        <v>244</v>
      </c>
      <c r="K278" s="47" t="s">
        <v>237</v>
      </c>
      <c r="L278" s="47">
        <v>3416</v>
      </c>
    </row>
    <row r="279" s="45" customFormat="1" ht="26" customHeight="1" spans="1:12">
      <c r="A279" s="73">
        <v>45912</v>
      </c>
      <c r="B279" s="47" t="s">
        <v>242</v>
      </c>
      <c r="C279" s="67" t="str">
        <f>_xlfn.XLOOKUP(E279,编码规则代码!B:B,编码规则代码!A:A)&amp;_xlfn.XLOOKUP(F279,编码规则代码!F:F,编码规则代码!E:E)&amp;_xlfn.XLOOKUP(G279,编码规则代码!J:J,编码规则代码!I:I)&amp;_xlfn.XLOOKUP(H279,编码规则代码!N:N,编码规则代码!M:M)&amp;L279</f>
        <v>H5A123416</v>
      </c>
      <c r="D279" s="68" t="str" cm="1">
        <f t="array" ref="D279">_xlfn.XLOOKUP(E279,编码规则代码!B:B,编码规则代码!A:A)&amp;_xlfn.XLOOKUP(F279,编码规则代码!F:F,编码规则代码!E:E)&amp;_xlfn.XLOOKUP(G279,编码规则代码!J:J,编码规则代码!I:I)&amp;_xlfn.XLOOKUP(H279,编码规则代码!N:N,编码规则代码!M:M)&amp;L279&amp;_xlfn.XLOOKUP(K279,编码规则代码!V:V,编码规则代码!U:U&amp;_xlfn.XLOOKUP(J279,编码规则代码!R:R,编码规则代码!Q:Q))</f>
        <v>H5A12341650L</v>
      </c>
      <c r="E279" s="47" t="s">
        <v>196</v>
      </c>
      <c r="F279" s="47">
        <v>2025</v>
      </c>
      <c r="G279" s="47" t="s">
        <v>197</v>
      </c>
      <c r="H279" s="47" t="s">
        <v>198</v>
      </c>
      <c r="I279" s="69" t="s">
        <v>199</v>
      </c>
      <c r="J279" s="47" t="s">
        <v>245</v>
      </c>
      <c r="K279" s="47" t="s">
        <v>237</v>
      </c>
      <c r="L279" s="47">
        <v>3416</v>
      </c>
    </row>
    <row r="280" s="45" customFormat="1" ht="26" customHeight="1" spans="1:12">
      <c r="A280" s="73">
        <v>45912</v>
      </c>
      <c r="B280" s="47" t="s">
        <v>242</v>
      </c>
      <c r="C280" s="67" t="str">
        <f>_xlfn.XLOOKUP(E280,编码规则代码!B:B,编码规则代码!A:A)&amp;_xlfn.XLOOKUP(F280,编码规则代码!F:F,编码规则代码!E:E)&amp;_xlfn.XLOOKUP(G280,编码规则代码!J:J,编码规则代码!I:I)&amp;_xlfn.XLOOKUP(H280,编码规则代码!N:N,编码规则代码!M:M)&amp;L280</f>
        <v>H5A123416</v>
      </c>
      <c r="D280" s="68" t="str" cm="1">
        <f t="array" ref="D280">_xlfn.XLOOKUP(E280,编码规则代码!B:B,编码规则代码!A:A)&amp;_xlfn.XLOOKUP(F280,编码规则代码!F:F,编码规则代码!E:E)&amp;_xlfn.XLOOKUP(G280,编码规则代码!J:J,编码规则代码!I:I)&amp;_xlfn.XLOOKUP(H280,编码规则代码!N:N,编码规则代码!M:M)&amp;L280&amp;_xlfn.XLOOKUP(K280,编码规则代码!V:V,编码规则代码!U:U&amp;_xlfn.XLOOKUP(J280,编码规则代码!R:R,编码规则代码!Q:Q))</f>
        <v>H5A12341650XL</v>
      </c>
      <c r="E280" s="47" t="s">
        <v>196</v>
      </c>
      <c r="F280" s="47">
        <v>2025</v>
      </c>
      <c r="G280" s="47" t="s">
        <v>197</v>
      </c>
      <c r="H280" s="47" t="s">
        <v>198</v>
      </c>
      <c r="I280" s="69" t="s">
        <v>199</v>
      </c>
      <c r="J280" s="47" t="s">
        <v>246</v>
      </c>
      <c r="K280" s="47" t="s">
        <v>237</v>
      </c>
      <c r="L280" s="47">
        <v>3416</v>
      </c>
    </row>
    <row r="281" s="45" customFormat="1" ht="26" customHeight="1" spans="1:12">
      <c r="A281" s="66"/>
      <c r="C281" s="67" t="str">
        <f>_xlfn.XLOOKUP(E281,编码规则代码!B:B,编码规则代码!A:A)&amp;_xlfn.XLOOKUP(F281,编码规则代码!F:F,编码规则代码!E:E)&amp;_xlfn.XLOOKUP(G281,编码规则代码!J:J,编码规则代码!I:I)&amp;_xlfn.XLOOKUP(H281,编码规则代码!N:N,编码规则代码!M:M)&amp;L281</f>
        <v>H5A123417</v>
      </c>
      <c r="D281" s="68" t="str" cm="1">
        <f t="array" ref="D281">_xlfn.XLOOKUP(E281,编码规则代码!B:B,编码规则代码!A:A)&amp;_xlfn.XLOOKUP(F281,编码规则代码!F:F,编码规则代码!E:E)&amp;_xlfn.XLOOKUP(G281,编码规则代码!J:J,编码规则代码!I:I)&amp;_xlfn.XLOOKUP(H281,编码规则代码!N:N,编码规则代码!M:M)&amp;L281&amp;_xlfn.XLOOKUP(K281,编码规则代码!V:V,编码规则代码!U:U&amp;_xlfn.XLOOKUP(J281,编码规则代码!R:R,编码规则代码!Q:Q))</f>
        <v>H5A12341710S</v>
      </c>
      <c r="E281" s="45" t="s">
        <v>196</v>
      </c>
      <c r="F281" s="45">
        <v>2025</v>
      </c>
      <c r="G281" s="45" t="s">
        <v>197</v>
      </c>
      <c r="H281" s="45" t="s">
        <v>198</v>
      </c>
      <c r="I281" s="69" t="s">
        <v>199</v>
      </c>
      <c r="J281" s="45" t="s">
        <v>200</v>
      </c>
      <c r="K281" s="45" t="s">
        <v>210</v>
      </c>
      <c r="L281" s="45">
        <v>3417</v>
      </c>
    </row>
    <row r="282" s="45" customFormat="1" ht="26" customHeight="1" spans="1:12">
      <c r="A282" s="66"/>
      <c r="C282" s="67" t="str">
        <f>_xlfn.XLOOKUP(E282,编码规则代码!B:B,编码规则代码!A:A)&amp;_xlfn.XLOOKUP(F282,编码规则代码!F:F,编码规则代码!E:E)&amp;_xlfn.XLOOKUP(G282,编码规则代码!J:J,编码规则代码!I:I)&amp;_xlfn.XLOOKUP(H282,编码规则代码!N:N,编码规则代码!M:M)&amp;L282</f>
        <v>H5A123417</v>
      </c>
      <c r="D282" s="68" t="str" cm="1">
        <f t="array" ref="D282">_xlfn.XLOOKUP(E282,编码规则代码!B:B,编码规则代码!A:A)&amp;_xlfn.XLOOKUP(F282,编码规则代码!F:F,编码规则代码!E:E)&amp;_xlfn.XLOOKUP(G282,编码规则代码!J:J,编码规则代码!I:I)&amp;_xlfn.XLOOKUP(H282,编码规则代码!N:N,编码规则代码!M:M)&amp;L282&amp;_xlfn.XLOOKUP(K282,编码规则代码!V:V,编码规则代码!U:U&amp;_xlfn.XLOOKUP(J282,编码规则代码!R:R,编码规则代码!Q:Q))</f>
        <v>H5A12341780S</v>
      </c>
      <c r="E282" s="45" t="s">
        <v>196</v>
      </c>
      <c r="F282" s="45">
        <v>2025</v>
      </c>
      <c r="G282" s="45" t="s">
        <v>197</v>
      </c>
      <c r="H282" s="45" t="s">
        <v>198</v>
      </c>
      <c r="I282" s="69" t="s">
        <v>199</v>
      </c>
      <c r="J282" s="45" t="s">
        <v>200</v>
      </c>
      <c r="K282" s="45" t="s">
        <v>225</v>
      </c>
      <c r="L282" s="45">
        <v>3417</v>
      </c>
    </row>
    <row r="283" s="45" customFormat="1" ht="26" customHeight="1" spans="1:12">
      <c r="A283" s="66"/>
      <c r="C283" s="67" t="str">
        <f>_xlfn.XLOOKUP(E283,编码规则代码!B:B,编码规则代码!A:A)&amp;_xlfn.XLOOKUP(F283,编码规则代码!F:F,编码规则代码!E:E)&amp;_xlfn.XLOOKUP(G283,编码规则代码!J:J,编码规则代码!I:I)&amp;_xlfn.XLOOKUP(H283,编码规则代码!N:N,编码规则代码!M:M)&amp;L283</f>
        <v>H5A123417</v>
      </c>
      <c r="D283" s="68" t="str" cm="1">
        <f t="array" ref="D283">_xlfn.XLOOKUP(E283,编码规则代码!B:B,编码规则代码!A:A)&amp;_xlfn.XLOOKUP(F283,编码规则代码!F:F,编码规则代码!E:E)&amp;_xlfn.XLOOKUP(G283,编码规则代码!J:J,编码规则代码!I:I)&amp;_xlfn.XLOOKUP(H283,编码规则代码!N:N,编码规则代码!M:M)&amp;L283&amp;_xlfn.XLOOKUP(K283,编码规则代码!V:V,编码规则代码!U:U&amp;_xlfn.XLOOKUP(J283,编码规则代码!R:R,编码规则代码!Q:Q))</f>
        <v>H5A12341770S</v>
      </c>
      <c r="E283" s="45" t="s">
        <v>196</v>
      </c>
      <c r="F283" s="45">
        <v>2025</v>
      </c>
      <c r="G283" s="45" t="s">
        <v>197</v>
      </c>
      <c r="H283" s="45" t="s">
        <v>198</v>
      </c>
      <c r="I283" s="69" t="s">
        <v>199</v>
      </c>
      <c r="J283" s="45" t="s">
        <v>200</v>
      </c>
      <c r="K283" s="45" t="s">
        <v>209</v>
      </c>
      <c r="L283" s="45">
        <v>3417</v>
      </c>
    </row>
    <row r="284" s="45" customFormat="1" ht="26" customHeight="1" spans="1:12">
      <c r="A284" s="66"/>
      <c r="C284" s="67" t="str">
        <f>_xlfn.XLOOKUP(E284,编码规则代码!B:B,编码规则代码!A:A)&amp;_xlfn.XLOOKUP(F284,编码规则代码!F:F,编码规则代码!E:E)&amp;_xlfn.XLOOKUP(G284,编码规则代码!J:J,编码规则代码!I:I)&amp;_xlfn.XLOOKUP(H284,编码规则代码!N:N,编码规则代码!M:M)&amp;L284</f>
        <v>H5A123418</v>
      </c>
      <c r="D284" s="68" t="str" cm="1">
        <f t="array" ref="D284">_xlfn.XLOOKUP(E284,编码规则代码!B:B,编码规则代码!A:A)&amp;_xlfn.XLOOKUP(F284,编码规则代码!F:F,编码规则代码!E:E)&amp;_xlfn.XLOOKUP(G284,编码规则代码!J:J,编码规则代码!I:I)&amp;_xlfn.XLOOKUP(H284,编码规则代码!N:N,编码规则代码!M:M)&amp;L284&amp;_xlfn.XLOOKUP(K284,编码规则代码!V:V,编码规则代码!U:U&amp;_xlfn.XLOOKUP(J284,编码规则代码!R:R,编码规则代码!Q:Q))</f>
        <v>H5A12341840S</v>
      </c>
      <c r="E284" s="45" t="s">
        <v>196</v>
      </c>
      <c r="F284" s="45">
        <v>2025</v>
      </c>
      <c r="G284" s="45" t="s">
        <v>197</v>
      </c>
      <c r="H284" s="45" t="s">
        <v>198</v>
      </c>
      <c r="I284" s="69" t="s">
        <v>199</v>
      </c>
      <c r="J284" s="45" t="s">
        <v>200</v>
      </c>
      <c r="K284" s="45" t="s">
        <v>224</v>
      </c>
      <c r="L284" s="45">
        <v>3418</v>
      </c>
    </row>
    <row r="285" s="45" customFormat="1" ht="26" customHeight="1" spans="1:12">
      <c r="A285" s="66"/>
      <c r="C285" s="67" t="str">
        <f>_xlfn.XLOOKUP(E285,编码规则代码!B:B,编码规则代码!A:A)&amp;_xlfn.XLOOKUP(F285,编码规则代码!F:F,编码规则代码!E:E)&amp;_xlfn.XLOOKUP(G285,编码规则代码!J:J,编码规则代码!I:I)&amp;_xlfn.XLOOKUP(H285,编码规则代码!N:N,编码规则代码!M:M)&amp;L285</f>
        <v>H5A123418</v>
      </c>
      <c r="D285" s="68" t="str" cm="1">
        <f t="array" ref="D285">_xlfn.XLOOKUP(E285,编码规则代码!B:B,编码规则代码!A:A)&amp;_xlfn.XLOOKUP(F285,编码规则代码!F:F,编码规则代码!E:E)&amp;_xlfn.XLOOKUP(G285,编码规则代码!J:J,编码规则代码!I:I)&amp;_xlfn.XLOOKUP(H285,编码规则代码!N:N,编码规则代码!M:M)&amp;L285&amp;_xlfn.XLOOKUP(K285,编码规则代码!V:V,编码规则代码!U:U&amp;_xlfn.XLOOKUP(J285,编码规则代码!R:R,编码规则代码!Q:Q))</f>
        <v>H5A12341870S</v>
      </c>
      <c r="E285" s="45" t="s">
        <v>196</v>
      </c>
      <c r="F285" s="45">
        <v>2025</v>
      </c>
      <c r="G285" s="45" t="s">
        <v>197</v>
      </c>
      <c r="H285" s="45" t="s">
        <v>198</v>
      </c>
      <c r="I285" s="69" t="s">
        <v>199</v>
      </c>
      <c r="J285" s="45" t="s">
        <v>200</v>
      </c>
      <c r="K285" s="45" t="s">
        <v>209</v>
      </c>
      <c r="L285" s="45">
        <v>3418</v>
      </c>
    </row>
    <row r="286" s="45" customFormat="1" ht="26" customHeight="1" spans="1:12">
      <c r="A286" s="66"/>
      <c r="C286" s="67" t="str">
        <f>_xlfn.XLOOKUP(E286,编码规则代码!B:B,编码规则代码!A:A)&amp;_xlfn.XLOOKUP(F286,编码规则代码!F:F,编码规则代码!E:E)&amp;_xlfn.XLOOKUP(G286,编码规则代码!J:J,编码规则代码!I:I)&amp;_xlfn.XLOOKUP(H286,编码规则代码!N:N,编码规则代码!M:M)&amp;L286</f>
        <v>H5A223419</v>
      </c>
      <c r="D286" s="68" t="str" cm="1">
        <f t="array" ref="D286">_xlfn.XLOOKUP(E286,编码规则代码!B:B,编码规则代码!A:A)&amp;_xlfn.XLOOKUP(F286,编码规则代码!F:F,编码规则代码!E:E)&amp;_xlfn.XLOOKUP(G286,编码规则代码!J:J,编码规则代码!I:I)&amp;_xlfn.XLOOKUP(H286,编码规则代码!N:N,编码规则代码!M:M)&amp;L286&amp;_xlfn.XLOOKUP(K286,编码规则代码!V:V,编码规则代码!U:U&amp;_xlfn.XLOOKUP(J286,编码规则代码!R:R,编码规则代码!Q:Q))</f>
        <v>H5A22341940S</v>
      </c>
      <c r="E286" s="45" t="s">
        <v>196</v>
      </c>
      <c r="F286" s="45">
        <v>2025</v>
      </c>
      <c r="G286" s="45" t="s">
        <v>197</v>
      </c>
      <c r="H286" s="45" t="s">
        <v>204</v>
      </c>
      <c r="I286" s="69" t="s">
        <v>205</v>
      </c>
      <c r="J286" s="45" t="s">
        <v>200</v>
      </c>
      <c r="K286" s="45" t="s">
        <v>224</v>
      </c>
      <c r="L286" s="45">
        <v>3419</v>
      </c>
    </row>
    <row r="287" s="45" customFormat="1" ht="26" customHeight="1" spans="1:9">
      <c r="A287" s="66"/>
      <c r="C287" s="67" t="str">
        <f>_xlfn.XLOOKUP(E287,编码规则代码!B:B,编码规则代码!A:A)&amp;_xlfn.XLOOKUP(F287,编码规则代码!F:F,编码规则代码!E:E)&amp;_xlfn.XLOOKUP(G287,编码规则代码!J:J,编码规则代码!I:I)&amp;_xlfn.XLOOKUP(H287,编码规则代码!N:N,编码规则代码!M:M)&amp;L287</f>
        <v>H5A</v>
      </c>
      <c r="D287" s="68" t="str" cm="1">
        <f t="array" ref="D287">_xlfn.XLOOKUP(E287,编码规则代码!B:B,编码规则代码!A:A)&amp;_xlfn.XLOOKUP(F287,编码规则代码!F:F,编码规则代码!E:E)&amp;_xlfn.XLOOKUP(G287,编码规则代码!J:J,编码规则代码!I:I)&amp;_xlfn.XLOOKUP(H287,编码规则代码!N:N,编码规则代码!M:M)&amp;L287&amp;_xlfn.XLOOKUP(K287,编码规则代码!V:V,编码规则代码!U:U&amp;_xlfn.XLOOKUP(J287,编码规则代码!R:R,编码规则代码!Q:Q))</f>
        <v>H5A</v>
      </c>
      <c r="E287" s="45" t="s">
        <v>196</v>
      </c>
      <c r="F287" s="45">
        <v>2025</v>
      </c>
      <c r="G287" s="45" t="s">
        <v>197</v>
      </c>
      <c r="I287" s="69"/>
    </row>
    <row r="288" s="45" customFormat="1" ht="26" customHeight="1" spans="1:12">
      <c r="A288" s="66"/>
      <c r="C288" s="67" t="str">
        <f>_xlfn.XLOOKUP(E288,编码规则代码!B:B,编码规则代码!A:A)&amp;_xlfn.XLOOKUP(F288,编码规则代码!F:F,编码规则代码!E:E)&amp;_xlfn.XLOOKUP(G288,编码规则代码!J:J,编码规则代码!I:I)&amp;_xlfn.XLOOKUP(H288,编码规则代码!N:N,编码规则代码!M:M)&amp;L288</f>
        <v>H5A223420</v>
      </c>
      <c r="D288" s="68" t="str" cm="1">
        <f t="array" ref="D288">_xlfn.XLOOKUP(E288,编码规则代码!B:B,编码规则代码!A:A)&amp;_xlfn.XLOOKUP(F288,编码规则代码!F:F,编码规则代码!E:E)&amp;_xlfn.XLOOKUP(G288,编码规则代码!J:J,编码规则代码!I:I)&amp;_xlfn.XLOOKUP(H288,编码规则代码!N:N,编码规则代码!M:M)&amp;L288&amp;_xlfn.XLOOKUP(K288,编码规则代码!V:V,编码规则代码!U:U&amp;_xlfn.XLOOKUP(J288,编码规则代码!R:R,编码规则代码!Q:Q))</f>
        <v>H5A22342061S</v>
      </c>
      <c r="E288" s="45" t="s">
        <v>196</v>
      </c>
      <c r="F288" s="45">
        <v>2025</v>
      </c>
      <c r="G288" s="45" t="s">
        <v>197</v>
      </c>
      <c r="H288" s="45" t="s">
        <v>204</v>
      </c>
      <c r="I288" s="69" t="s">
        <v>205</v>
      </c>
      <c r="J288" s="45" t="s">
        <v>200</v>
      </c>
      <c r="K288" s="45" t="s">
        <v>251</v>
      </c>
      <c r="L288" s="45">
        <v>3420</v>
      </c>
    </row>
    <row r="289" s="45" customFormat="1" ht="26" customHeight="1" spans="1:12">
      <c r="A289" s="66"/>
      <c r="C289" s="67" t="str">
        <f>_xlfn.XLOOKUP(E289,编码规则代码!B:B,编码规则代码!A:A)&amp;_xlfn.XLOOKUP(F289,编码规则代码!F:F,编码规则代码!E:E)&amp;_xlfn.XLOOKUP(G289,编码规则代码!J:J,编码规则代码!I:I)&amp;_xlfn.XLOOKUP(H289,编码规则代码!N:N,编码规则代码!M:M)&amp;L289</f>
        <v>H5A223421</v>
      </c>
      <c r="D289" s="68" t="str" cm="1">
        <f t="array" ref="D289">_xlfn.XLOOKUP(E289,编码规则代码!B:B,编码规则代码!A:A)&amp;_xlfn.XLOOKUP(F289,编码规则代码!F:F,编码规则代码!E:E)&amp;_xlfn.XLOOKUP(G289,编码规则代码!J:J,编码规则代码!I:I)&amp;_xlfn.XLOOKUP(H289,编码规则代码!N:N,编码规则代码!M:M)&amp;L289&amp;_xlfn.XLOOKUP(K289,编码规则代码!V:V,编码规则代码!U:U&amp;_xlfn.XLOOKUP(J289,编码规则代码!R:R,编码规则代码!Q:Q))</f>
        <v>H5A22342182S</v>
      </c>
      <c r="E289" s="45" t="s">
        <v>196</v>
      </c>
      <c r="F289" s="45">
        <v>2025</v>
      </c>
      <c r="G289" s="45" t="s">
        <v>197</v>
      </c>
      <c r="H289" s="45" t="s">
        <v>204</v>
      </c>
      <c r="I289" s="69" t="s">
        <v>205</v>
      </c>
      <c r="J289" s="45" t="s">
        <v>200</v>
      </c>
      <c r="K289" s="45" t="s">
        <v>218</v>
      </c>
      <c r="L289" s="45">
        <v>3421</v>
      </c>
    </row>
    <row r="290" s="45" customFormat="1" ht="26" customHeight="1" spans="1:12">
      <c r="A290" s="66">
        <v>45903</v>
      </c>
      <c r="B290" s="45" t="s">
        <v>236</v>
      </c>
      <c r="C290" s="67" t="str">
        <f>_xlfn.XLOOKUP(E290,编码规则代码!B:B,编码规则代码!A:A)&amp;_xlfn.XLOOKUP(F290,编码规则代码!F:F,编码规则代码!E:E)&amp;_xlfn.XLOOKUP(G290,编码规则代码!J:J,编码规则代码!I:I)&amp;_xlfn.XLOOKUP(H290,编码规则代码!N:N,编码规则代码!M:M)&amp;L290</f>
        <v>H5A123422</v>
      </c>
      <c r="D290" s="68" t="str" cm="1">
        <f t="array" ref="D290">_xlfn.XLOOKUP(E290,编码规则代码!B:B,编码规则代码!A:A)&amp;_xlfn.XLOOKUP(F290,编码规则代码!F:F,编码规则代码!E:E)&amp;_xlfn.XLOOKUP(G290,编码规则代码!J:J,编码规则代码!I:I)&amp;_xlfn.XLOOKUP(H290,编码规则代码!N:N,编码规则代码!M:M)&amp;L290&amp;_xlfn.XLOOKUP(K290,编码规则代码!V:V,编码规则代码!U:U&amp;_xlfn.XLOOKUP(J290,编码规则代码!R:R,编码规则代码!Q:Q))</f>
        <v>H5A12342212S</v>
      </c>
      <c r="E290" s="45" t="s">
        <v>196</v>
      </c>
      <c r="F290" s="45">
        <v>2025</v>
      </c>
      <c r="G290" s="45" t="s">
        <v>197</v>
      </c>
      <c r="H290" s="45" t="s">
        <v>198</v>
      </c>
      <c r="I290" s="69" t="s">
        <v>207</v>
      </c>
      <c r="J290" s="45" t="s">
        <v>200</v>
      </c>
      <c r="K290" s="45" t="s">
        <v>208</v>
      </c>
      <c r="L290" s="45">
        <v>3422</v>
      </c>
    </row>
    <row r="291" s="45" customFormat="1" ht="26" customHeight="1" spans="1:12">
      <c r="A291" s="66">
        <v>45903</v>
      </c>
      <c r="B291" s="45" t="s">
        <v>236</v>
      </c>
      <c r="C291" s="67" t="str">
        <f>_xlfn.XLOOKUP(E291,编码规则代码!B:B,编码规则代码!A:A)&amp;_xlfn.XLOOKUP(F291,编码规则代码!F:F,编码规则代码!E:E)&amp;_xlfn.XLOOKUP(G291,编码规则代码!J:J,编码规则代码!I:I)&amp;_xlfn.XLOOKUP(H291,编码规则代码!N:N,编码规则代码!M:M)&amp;L291</f>
        <v>H5A123422</v>
      </c>
      <c r="D291" s="68" t="str" cm="1">
        <f t="array" ref="D291">_xlfn.XLOOKUP(E291,编码规则代码!B:B,编码规则代码!A:A)&amp;_xlfn.XLOOKUP(F291,编码规则代码!F:F,编码规则代码!E:E)&amp;_xlfn.XLOOKUP(G291,编码规则代码!J:J,编码规则代码!I:I)&amp;_xlfn.XLOOKUP(H291,编码规则代码!N:N,编码规则代码!M:M)&amp;L291&amp;_xlfn.XLOOKUP(K291,编码规则代码!V:V,编码规则代码!U:U&amp;_xlfn.XLOOKUP(J291,编码规则代码!R:R,编码规则代码!Q:Q))</f>
        <v>H5A12342210S</v>
      </c>
      <c r="E291" s="45" t="s">
        <v>196</v>
      </c>
      <c r="F291" s="45">
        <v>2025</v>
      </c>
      <c r="G291" s="45" t="s">
        <v>197</v>
      </c>
      <c r="H291" s="45" t="s">
        <v>198</v>
      </c>
      <c r="I291" s="69" t="s">
        <v>207</v>
      </c>
      <c r="J291" s="45" t="s">
        <v>200</v>
      </c>
      <c r="K291" s="45" t="s">
        <v>210</v>
      </c>
      <c r="L291" s="45">
        <v>3422</v>
      </c>
    </row>
    <row r="292" s="45" customFormat="1" ht="26" customHeight="1" spans="1:12">
      <c r="A292" s="66">
        <v>45903</v>
      </c>
      <c r="B292" s="45" t="s">
        <v>236</v>
      </c>
      <c r="C292" s="67" t="str">
        <f>_xlfn.XLOOKUP(E292,编码规则代码!B:B,编码规则代码!A:A)&amp;_xlfn.XLOOKUP(F292,编码规则代码!F:F,编码规则代码!E:E)&amp;_xlfn.XLOOKUP(G292,编码规则代码!J:J,编码规则代码!I:I)&amp;_xlfn.XLOOKUP(H292,编码规则代码!N:N,编码规则代码!M:M)&amp;L292</f>
        <v>H5A123422</v>
      </c>
      <c r="D292" s="68" t="str" cm="1">
        <f t="array" ref="D292">_xlfn.XLOOKUP(E292,编码规则代码!B:B,编码规则代码!A:A)&amp;_xlfn.XLOOKUP(F292,编码规则代码!F:F,编码规则代码!E:E)&amp;_xlfn.XLOOKUP(G292,编码规则代码!J:J,编码规则代码!I:I)&amp;_xlfn.XLOOKUP(H292,编码规则代码!N:N,编码规则代码!M:M)&amp;L292&amp;_xlfn.XLOOKUP(K292,编码规则代码!V:V,编码规则代码!U:U&amp;_xlfn.XLOOKUP(J292,编码规则代码!R:R,编码规则代码!Q:Q))</f>
        <v>H5A12342275S</v>
      </c>
      <c r="E292" s="45" t="s">
        <v>196</v>
      </c>
      <c r="F292" s="45">
        <v>2025</v>
      </c>
      <c r="G292" s="45" t="s">
        <v>197</v>
      </c>
      <c r="H292" s="45" t="s">
        <v>198</v>
      </c>
      <c r="I292" s="69" t="s">
        <v>207</v>
      </c>
      <c r="J292" s="45" t="s">
        <v>200</v>
      </c>
      <c r="K292" s="45" t="s">
        <v>238</v>
      </c>
      <c r="L292" s="45">
        <v>3422</v>
      </c>
    </row>
    <row r="293" s="45" customFormat="1" ht="26" customHeight="1" spans="1:12">
      <c r="A293" s="66">
        <v>45903</v>
      </c>
      <c r="B293" s="45" t="s">
        <v>236</v>
      </c>
      <c r="C293" s="67" t="str">
        <f>_xlfn.XLOOKUP(E293,编码规则代码!B:B,编码规则代码!A:A)&amp;_xlfn.XLOOKUP(F293,编码规则代码!F:F,编码规则代码!E:E)&amp;_xlfn.XLOOKUP(G293,编码规则代码!J:J,编码规则代码!I:I)&amp;_xlfn.XLOOKUP(H293,编码规则代码!N:N,编码规则代码!M:M)&amp;L293</f>
        <v>H5A233423</v>
      </c>
      <c r="D293" s="68" t="str" cm="1">
        <f t="array" ref="D293">_xlfn.XLOOKUP(E293,编码规则代码!B:B,编码规则代码!A:A)&amp;_xlfn.XLOOKUP(F293,编码规则代码!F:F,编码规则代码!E:E)&amp;_xlfn.XLOOKUP(G293,编码规则代码!J:J,编码规则代码!I:I)&amp;_xlfn.XLOOKUP(H293,编码规则代码!N:N,编码规则代码!M:M)&amp;L293&amp;_xlfn.XLOOKUP(K293,编码规则代码!V:V,编码规则代码!U:U&amp;_xlfn.XLOOKUP(J293,编码规则代码!R:R,编码规则代码!Q:Q))</f>
        <v>H5A23342312S</v>
      </c>
      <c r="E293" s="45" t="s">
        <v>196</v>
      </c>
      <c r="F293" s="45">
        <v>2025</v>
      </c>
      <c r="G293" s="45" t="s">
        <v>197</v>
      </c>
      <c r="H293" s="45" t="s">
        <v>216</v>
      </c>
      <c r="I293" s="69" t="s">
        <v>217</v>
      </c>
      <c r="J293" s="45" t="s">
        <v>200</v>
      </c>
      <c r="K293" s="45" t="s">
        <v>208</v>
      </c>
      <c r="L293" s="45">
        <v>3423</v>
      </c>
    </row>
    <row r="294" s="45" customFormat="1" ht="26" customHeight="1" spans="1:12">
      <c r="A294" s="66">
        <v>45903</v>
      </c>
      <c r="B294" s="45" t="s">
        <v>236</v>
      </c>
      <c r="C294" s="67" t="str">
        <f>_xlfn.XLOOKUP(E294,编码规则代码!B:B,编码规则代码!A:A)&amp;_xlfn.XLOOKUP(F294,编码规则代码!F:F,编码规则代码!E:E)&amp;_xlfn.XLOOKUP(G294,编码规则代码!J:J,编码规则代码!I:I)&amp;_xlfn.XLOOKUP(H294,编码规则代码!N:N,编码规则代码!M:M)&amp;L294</f>
        <v>H5A233423</v>
      </c>
      <c r="D294" s="68" t="str" cm="1">
        <f t="array" ref="D294">_xlfn.XLOOKUP(E294,编码规则代码!B:B,编码规则代码!A:A)&amp;_xlfn.XLOOKUP(F294,编码规则代码!F:F,编码规则代码!E:E)&amp;_xlfn.XLOOKUP(G294,编码规则代码!J:J,编码规则代码!I:I)&amp;_xlfn.XLOOKUP(H294,编码规则代码!N:N,编码规则代码!M:M)&amp;L294&amp;_xlfn.XLOOKUP(K294,编码规则代码!V:V,编码规则代码!U:U&amp;_xlfn.XLOOKUP(J294,编码规则代码!R:R,编码规则代码!Q:Q))</f>
        <v>H5A23342310S</v>
      </c>
      <c r="E294" s="45" t="s">
        <v>196</v>
      </c>
      <c r="F294" s="45">
        <v>2025</v>
      </c>
      <c r="G294" s="45" t="s">
        <v>197</v>
      </c>
      <c r="H294" s="45" t="s">
        <v>216</v>
      </c>
      <c r="I294" s="69" t="s">
        <v>217</v>
      </c>
      <c r="J294" s="45" t="s">
        <v>200</v>
      </c>
      <c r="K294" s="45" t="s">
        <v>210</v>
      </c>
      <c r="L294" s="45">
        <v>3423</v>
      </c>
    </row>
    <row r="295" s="45" customFormat="1" ht="26" customHeight="1" spans="1:12">
      <c r="A295" s="66">
        <v>45903</v>
      </c>
      <c r="B295" s="45" t="s">
        <v>236</v>
      </c>
      <c r="C295" s="67" t="str">
        <f>_xlfn.XLOOKUP(E295,编码规则代码!B:B,编码规则代码!A:A)&amp;_xlfn.XLOOKUP(F295,编码规则代码!F:F,编码规则代码!E:E)&amp;_xlfn.XLOOKUP(G295,编码规则代码!J:J,编码规则代码!I:I)&amp;_xlfn.XLOOKUP(H295,编码规则代码!N:N,编码规则代码!M:M)&amp;L295</f>
        <v>H5A233423</v>
      </c>
      <c r="D295" s="68" t="str" cm="1">
        <f t="array" ref="D295">_xlfn.XLOOKUP(E295,编码规则代码!B:B,编码规则代码!A:A)&amp;_xlfn.XLOOKUP(F295,编码规则代码!F:F,编码规则代码!E:E)&amp;_xlfn.XLOOKUP(G295,编码规则代码!J:J,编码规则代码!I:I)&amp;_xlfn.XLOOKUP(H295,编码规则代码!N:N,编码规则代码!M:M)&amp;L295&amp;_xlfn.XLOOKUP(K295,编码规则代码!V:V,编码规则代码!U:U&amp;_xlfn.XLOOKUP(J295,编码规则代码!R:R,编码规则代码!Q:Q))</f>
        <v>H5A23342375S</v>
      </c>
      <c r="E295" s="45" t="s">
        <v>196</v>
      </c>
      <c r="F295" s="45">
        <v>2025</v>
      </c>
      <c r="G295" s="45" t="s">
        <v>197</v>
      </c>
      <c r="H295" s="45" t="s">
        <v>216</v>
      </c>
      <c r="I295" s="69" t="s">
        <v>217</v>
      </c>
      <c r="J295" s="45" t="s">
        <v>200</v>
      </c>
      <c r="K295" s="45" t="s">
        <v>238</v>
      </c>
      <c r="L295" s="45">
        <v>3423</v>
      </c>
    </row>
    <row r="296" s="45" customFormat="1" ht="26" customHeight="1" spans="1:12">
      <c r="A296" s="66"/>
      <c r="C296" s="67" t="str">
        <f>_xlfn.XLOOKUP(E296,编码规则代码!B:B,编码规则代码!A:A)&amp;_xlfn.XLOOKUP(F296,编码规则代码!F:F,编码规则代码!E:E)&amp;_xlfn.XLOOKUP(G296,编码规则代码!J:J,编码规则代码!I:I)&amp;_xlfn.XLOOKUP(H296,编码规则代码!N:N,编码规则代码!M:M)&amp;L296</f>
        <v>H5A413424</v>
      </c>
      <c r="D296" s="68" t="str" cm="1">
        <f t="array" ref="D296">_xlfn.XLOOKUP(E296,编码规则代码!B:B,编码规则代码!A:A)&amp;_xlfn.XLOOKUP(F296,编码规则代码!F:F,编码规则代码!E:E)&amp;_xlfn.XLOOKUP(G296,编码规则代码!J:J,编码规则代码!I:I)&amp;_xlfn.XLOOKUP(H296,编码规则代码!N:N,编码规则代码!M:M)&amp;L296&amp;_xlfn.XLOOKUP(K296,编码规则代码!V:V,编码规则代码!U:U&amp;_xlfn.XLOOKUP(J296,编码规则代码!R:R,编码规则代码!Q:Q))</f>
        <v>H5A41342410S</v>
      </c>
      <c r="E296" s="45" t="s">
        <v>196</v>
      </c>
      <c r="F296" s="45">
        <v>2025</v>
      </c>
      <c r="G296" s="45" t="s">
        <v>197</v>
      </c>
      <c r="H296" s="45" t="s">
        <v>212</v>
      </c>
      <c r="I296" s="69"/>
      <c r="J296" s="45" t="s">
        <v>200</v>
      </c>
      <c r="K296" s="45" t="s">
        <v>210</v>
      </c>
      <c r="L296" s="45">
        <v>3424</v>
      </c>
    </row>
    <row r="297" s="45" customFormat="1" ht="26" customHeight="1" spans="1:12">
      <c r="A297" s="66">
        <v>45903</v>
      </c>
      <c r="B297" s="45" t="s">
        <v>236</v>
      </c>
      <c r="C297" s="67" t="str">
        <f>_xlfn.XLOOKUP(E297,编码规则代码!B:B,编码规则代码!A:A)&amp;_xlfn.XLOOKUP(F297,编码规则代码!F:F,编码规则代码!E:E)&amp;_xlfn.XLOOKUP(G297,编码规则代码!J:J,编码规则代码!I:I)&amp;_xlfn.XLOOKUP(H297,编码规则代码!N:N,编码规则代码!M:M)&amp;L297</f>
        <v>H5A413424</v>
      </c>
      <c r="D297" s="68" t="str" cm="1">
        <f t="array" ref="D297">_xlfn.XLOOKUP(E297,编码规则代码!B:B,编码规则代码!A:A)&amp;_xlfn.XLOOKUP(F297,编码规则代码!F:F,编码规则代码!E:E)&amp;_xlfn.XLOOKUP(G297,编码规则代码!J:J,编码规则代码!I:I)&amp;_xlfn.XLOOKUP(H297,编码规则代码!N:N,编码规则代码!M:M)&amp;L297&amp;_xlfn.XLOOKUP(K297,编码规则代码!V:V,编码规则代码!U:U&amp;_xlfn.XLOOKUP(J297,编码规则代码!R:R,编码规则代码!Q:Q))</f>
        <v>H5A41342480S</v>
      </c>
      <c r="E297" s="45" t="s">
        <v>196</v>
      </c>
      <c r="F297" s="45">
        <v>2025</v>
      </c>
      <c r="G297" s="45" t="s">
        <v>197</v>
      </c>
      <c r="H297" s="45" t="s">
        <v>212</v>
      </c>
      <c r="I297" s="69"/>
      <c r="J297" s="45" t="s">
        <v>200</v>
      </c>
      <c r="K297" s="45" t="s">
        <v>225</v>
      </c>
      <c r="L297" s="45">
        <v>3424</v>
      </c>
    </row>
    <row r="298" s="45" customFormat="1" ht="26" customHeight="1" spans="1:12">
      <c r="A298" s="66">
        <v>45903</v>
      </c>
      <c r="B298" s="45" t="s">
        <v>236</v>
      </c>
      <c r="C298" s="67" t="str">
        <f>_xlfn.XLOOKUP(E298,编码规则代码!B:B,编码规则代码!A:A)&amp;_xlfn.XLOOKUP(F298,编码规则代码!F:F,编码规则代码!E:E)&amp;_xlfn.XLOOKUP(G298,编码规则代码!J:J,编码规则代码!I:I)&amp;_xlfn.XLOOKUP(H298,编码规则代码!N:N,编码规则代码!M:M)&amp;L298</f>
        <v>H5A413425</v>
      </c>
      <c r="D298" s="68" t="str" cm="1">
        <f t="array" ref="D298">_xlfn.XLOOKUP(E298,编码规则代码!B:B,编码规则代码!A:A)&amp;_xlfn.XLOOKUP(F298,编码规则代码!F:F,编码规则代码!E:E)&amp;_xlfn.XLOOKUP(G298,编码规则代码!J:J,编码规则代码!I:I)&amp;_xlfn.XLOOKUP(H298,编码规则代码!N:N,编码规则代码!M:M)&amp;L298&amp;_xlfn.XLOOKUP(K298,编码规则代码!V:V,编码规则代码!U:U&amp;_xlfn.XLOOKUP(J298,编码规则代码!R:R,编码规则代码!Q:Q))</f>
        <v>H5A41342580S</v>
      </c>
      <c r="E298" s="45" t="s">
        <v>196</v>
      </c>
      <c r="F298" s="45">
        <v>2025</v>
      </c>
      <c r="G298" s="45" t="s">
        <v>197</v>
      </c>
      <c r="H298" s="45" t="s">
        <v>212</v>
      </c>
      <c r="I298" s="69"/>
      <c r="J298" s="45" t="s">
        <v>200</v>
      </c>
      <c r="K298" s="45" t="s">
        <v>225</v>
      </c>
      <c r="L298" s="45">
        <v>3425</v>
      </c>
    </row>
    <row r="299" s="45" customFormat="1" ht="26" customHeight="1" spans="1:12">
      <c r="A299" s="66">
        <v>45903</v>
      </c>
      <c r="B299" s="45" t="s">
        <v>236</v>
      </c>
      <c r="C299" s="67" t="str">
        <f>_xlfn.XLOOKUP(E299,编码规则代码!B:B,编码规则代码!A:A)&amp;_xlfn.XLOOKUP(F299,编码规则代码!F:F,编码规则代码!E:E)&amp;_xlfn.XLOOKUP(G299,编码规则代码!J:J,编码规则代码!I:I)&amp;_xlfn.XLOOKUP(H299,编码规则代码!N:N,编码规则代码!M:M)&amp;L299</f>
        <v>H5A263445</v>
      </c>
      <c r="D299" s="68" t="str" cm="1">
        <f t="array" ref="D299">_xlfn.XLOOKUP(E299,编码规则代码!B:B,编码规则代码!A:A)&amp;_xlfn.XLOOKUP(F299,编码规则代码!F:F,编码规则代码!E:E)&amp;_xlfn.XLOOKUP(G299,编码规则代码!J:J,编码规则代码!I:I)&amp;_xlfn.XLOOKUP(H299,编码规则代码!N:N,编码规则代码!M:M)&amp;L299&amp;_xlfn.XLOOKUP(K299,编码规则代码!V:V,编码规则代码!U:U&amp;_xlfn.XLOOKUP(J299,编码规则代码!R:R,编码规则代码!Q:Q))</f>
        <v>H5A26344540S</v>
      </c>
      <c r="E299" s="45" t="s">
        <v>196</v>
      </c>
      <c r="F299" s="45">
        <v>2025</v>
      </c>
      <c r="G299" s="45" t="s">
        <v>197</v>
      </c>
      <c r="H299" s="45" t="s">
        <v>252</v>
      </c>
      <c r="I299" s="69" t="s">
        <v>253</v>
      </c>
      <c r="J299" s="45" t="s">
        <v>200</v>
      </c>
      <c r="K299" s="45" t="s">
        <v>224</v>
      </c>
      <c r="L299" s="45">
        <v>3445</v>
      </c>
    </row>
    <row r="300" s="45" customFormat="1" ht="26" customHeight="1" spans="1:10">
      <c r="A300" s="66"/>
      <c r="C300" s="67" t="str">
        <f>_xlfn.XLOOKUP(E300,编码规则代码!B:B,编码规则代码!A:A)&amp;_xlfn.XLOOKUP(F300,编码规则代码!F:F,编码规则代码!E:E)&amp;_xlfn.XLOOKUP(G300,编码规则代码!J:J,编码规则代码!I:I)&amp;_xlfn.XLOOKUP(H300,编码规则代码!N:N,编码规则代码!M:M)&amp;L300</f>
        <v>H5A</v>
      </c>
      <c r="D300" s="68" t="str" cm="1">
        <f t="array" ref="D300">_xlfn.XLOOKUP(E300,编码规则代码!B:B,编码规则代码!A:A)&amp;_xlfn.XLOOKUP(F300,编码规则代码!F:F,编码规则代码!E:E)&amp;_xlfn.XLOOKUP(G300,编码规则代码!J:J,编码规则代码!I:I)&amp;_xlfn.XLOOKUP(H300,编码规则代码!N:N,编码规则代码!M:M)&amp;L300&amp;_xlfn.XLOOKUP(K300,编码规则代码!V:V,编码规则代码!U:U&amp;_xlfn.XLOOKUP(J300,编码规则代码!R:R,编码规则代码!Q:Q))</f>
        <v>H5AS</v>
      </c>
      <c r="E300" s="45" t="s">
        <v>196</v>
      </c>
      <c r="F300" s="45">
        <v>2025</v>
      </c>
      <c r="G300" s="45" t="s">
        <v>197</v>
      </c>
      <c r="H300" s="45"/>
      <c r="I300" s="69"/>
      <c r="J300" s="45" t="s">
        <v>200</v>
      </c>
    </row>
    <row r="301" s="45" customFormat="1" ht="26" customHeight="1" spans="1:12">
      <c r="A301" s="66">
        <v>45903</v>
      </c>
      <c r="B301" s="45" t="s">
        <v>236</v>
      </c>
      <c r="C301" s="67" t="str">
        <f>_xlfn.XLOOKUP(E301,编码规则代码!B:B,编码规则代码!A:A)&amp;_xlfn.XLOOKUP(F301,编码规则代码!F:F,编码规则代码!E:E)&amp;_xlfn.XLOOKUP(G301,编码规则代码!J:J,编码规则代码!I:I)&amp;_xlfn.XLOOKUP(H301,编码规则代码!N:N,编码规则代码!M:M)&amp;L301</f>
        <v>H5A123426</v>
      </c>
      <c r="D301" s="68" t="str" cm="1">
        <f t="array" ref="D301">_xlfn.XLOOKUP(E301,编码规则代码!B:B,编码规则代码!A:A)&amp;_xlfn.XLOOKUP(F301,编码规则代码!F:F,编码规则代码!E:E)&amp;_xlfn.XLOOKUP(G301,编码规则代码!J:J,编码规则代码!I:I)&amp;_xlfn.XLOOKUP(H301,编码规则代码!N:N,编码规则代码!M:M)&amp;L301&amp;_xlfn.XLOOKUP(K301,编码规则代码!V:V,编码规则代码!U:U&amp;_xlfn.XLOOKUP(J301,编码规则代码!R:R,编码规则代码!Q:Q))</f>
        <v>H5A12342610S</v>
      </c>
      <c r="E301" s="45" t="s">
        <v>196</v>
      </c>
      <c r="F301" s="45">
        <v>2025</v>
      </c>
      <c r="G301" s="45" t="s">
        <v>197</v>
      </c>
      <c r="H301" s="45" t="s">
        <v>198</v>
      </c>
      <c r="I301" s="69" t="s">
        <v>199</v>
      </c>
      <c r="J301" s="45" t="s">
        <v>200</v>
      </c>
      <c r="K301" s="45" t="s">
        <v>210</v>
      </c>
      <c r="L301" s="45">
        <v>3426</v>
      </c>
    </row>
    <row r="302" s="45" customFormat="1" ht="26" customHeight="1" spans="1:12">
      <c r="A302" s="66">
        <v>45903</v>
      </c>
      <c r="B302" s="45" t="s">
        <v>236</v>
      </c>
      <c r="C302" s="67" t="str">
        <f>_xlfn.XLOOKUP(E302,编码规则代码!B:B,编码规则代码!A:A)&amp;_xlfn.XLOOKUP(F302,编码规则代码!F:F,编码规则代码!E:E)&amp;_xlfn.XLOOKUP(G302,编码规则代码!J:J,编码规则代码!I:I)&amp;_xlfn.XLOOKUP(H302,编码规则代码!N:N,编码规则代码!M:M)&amp;L302</f>
        <v>H5A123426</v>
      </c>
      <c r="D302" s="68" t="str" cm="1">
        <f t="array" ref="D302">_xlfn.XLOOKUP(E302,编码规则代码!B:B,编码规则代码!A:A)&amp;_xlfn.XLOOKUP(F302,编码规则代码!F:F,编码规则代码!E:E)&amp;_xlfn.XLOOKUP(G302,编码规则代码!J:J,编码规则代码!I:I)&amp;_xlfn.XLOOKUP(H302,编码规则代码!N:N,编码规则代码!M:M)&amp;L302&amp;_xlfn.XLOOKUP(K302,编码规则代码!V:V,编码规则代码!U:U&amp;_xlfn.XLOOKUP(J302,编码规则代码!R:R,编码规则代码!Q:Q))</f>
        <v>H5A12342613S</v>
      </c>
      <c r="E302" s="45" t="s">
        <v>196</v>
      </c>
      <c r="F302" s="45">
        <v>2025</v>
      </c>
      <c r="G302" s="45" t="s">
        <v>197</v>
      </c>
      <c r="H302" s="45" t="s">
        <v>198</v>
      </c>
      <c r="I302" s="69" t="s">
        <v>199</v>
      </c>
      <c r="J302" s="45" t="s">
        <v>200</v>
      </c>
      <c r="K302" s="45" t="s">
        <v>230</v>
      </c>
      <c r="L302" s="45">
        <v>3426</v>
      </c>
    </row>
    <row r="303" s="45" customFormat="1" ht="26" customHeight="1" spans="1:12">
      <c r="A303" s="66">
        <v>45903</v>
      </c>
      <c r="B303" s="45" t="s">
        <v>236</v>
      </c>
      <c r="C303" s="67" t="str">
        <f>_xlfn.XLOOKUP(E303,编码规则代码!B:B,编码规则代码!A:A)&amp;_xlfn.XLOOKUP(F303,编码规则代码!F:F,编码规则代码!E:E)&amp;_xlfn.XLOOKUP(G303,编码规则代码!J:J,编码规则代码!I:I)&amp;_xlfn.XLOOKUP(H303,编码规则代码!N:N,编码规则代码!M:M)&amp;L303</f>
        <v>H5A123426</v>
      </c>
      <c r="D303" s="68" t="str" cm="1">
        <f t="array" ref="D303">_xlfn.XLOOKUP(E303,编码规则代码!B:B,编码规则代码!A:A)&amp;_xlfn.XLOOKUP(F303,编码规则代码!F:F,编码规则代码!E:E)&amp;_xlfn.XLOOKUP(G303,编码规则代码!J:J,编码规则代码!I:I)&amp;_xlfn.XLOOKUP(H303,编码规则代码!N:N,编码规则代码!M:M)&amp;L303&amp;_xlfn.XLOOKUP(K303,编码规则代码!V:V,编码规则代码!U:U&amp;_xlfn.XLOOKUP(J303,编码规则代码!R:R,编码规则代码!Q:Q))</f>
        <v>H5A12342650S</v>
      </c>
      <c r="E303" s="45" t="s">
        <v>196</v>
      </c>
      <c r="F303" s="45">
        <v>2025</v>
      </c>
      <c r="G303" s="45" t="s">
        <v>197</v>
      </c>
      <c r="H303" s="45" t="s">
        <v>198</v>
      </c>
      <c r="I303" s="69" t="s">
        <v>199</v>
      </c>
      <c r="J303" s="45" t="s">
        <v>200</v>
      </c>
      <c r="K303" s="45" t="s">
        <v>237</v>
      </c>
      <c r="L303" s="45">
        <v>3426</v>
      </c>
    </row>
    <row r="304" ht="26" customHeight="1" spans="1:12">
      <c r="A304" s="48">
        <v>45903</v>
      </c>
      <c r="B304" s="45" t="s">
        <v>236</v>
      </c>
      <c r="C304" s="67" t="str">
        <f>_xlfn.XLOOKUP(E304,编码规则代码!B:B,编码规则代码!A:A)&amp;_xlfn.XLOOKUP(F304,编码规则代码!F:F,编码规则代码!E:E)&amp;_xlfn.XLOOKUP(G304,编码规则代码!J:J,编码规则代码!I:I)&amp;_xlfn.XLOOKUP(H304,编码规则代码!N:N,编码规则代码!M:M)&amp;L304</f>
        <v>H5A123426</v>
      </c>
      <c r="D304" s="68" t="str" cm="1">
        <f t="array" ref="D304">_xlfn.XLOOKUP(E304,编码规则代码!B:B,编码规则代码!A:A)&amp;_xlfn.XLOOKUP(F304,编码规则代码!F:F,编码规则代码!E:E)&amp;_xlfn.XLOOKUP(G304,编码规则代码!J:J,编码规则代码!I:I)&amp;_xlfn.XLOOKUP(H304,编码规则代码!N:N,编码规则代码!M:M)&amp;L304&amp;_xlfn.XLOOKUP(K304,编码规则代码!V:V,编码规则代码!U:U&amp;_xlfn.XLOOKUP(J304,编码规则代码!R:R,编码规则代码!Q:Q))</f>
        <v>H5A12342680S</v>
      </c>
      <c r="E304" s="45" t="s">
        <v>196</v>
      </c>
      <c r="F304" s="45">
        <v>2025</v>
      </c>
      <c r="G304" s="45" t="s">
        <v>197</v>
      </c>
      <c r="H304" s="45" t="s">
        <v>198</v>
      </c>
      <c r="I304" s="69" t="s">
        <v>199</v>
      </c>
      <c r="J304" s="45" t="s">
        <v>200</v>
      </c>
      <c r="K304" s="45" t="s">
        <v>225</v>
      </c>
      <c r="L304" s="45">
        <v>3426</v>
      </c>
    </row>
    <row r="305" ht="26" customHeight="1" spans="1:12">
      <c r="A305" s="48">
        <v>45903</v>
      </c>
      <c r="B305" s="45" t="s">
        <v>236</v>
      </c>
      <c r="C305" s="67" t="str">
        <f>_xlfn.XLOOKUP(E305,编码规则代码!B:B,编码规则代码!A:A)&amp;_xlfn.XLOOKUP(F305,编码规则代码!F:F,编码规则代码!E:E)&amp;_xlfn.XLOOKUP(G305,编码规则代码!J:J,编码规则代码!I:I)&amp;_xlfn.XLOOKUP(H305,编码规则代码!N:N,编码规则代码!M:M)&amp;L305</f>
        <v>H5A123427</v>
      </c>
      <c r="D305" s="68" t="str" cm="1">
        <f t="array" ref="D305">_xlfn.XLOOKUP(E305,编码规则代码!B:B,编码规则代码!A:A)&amp;_xlfn.XLOOKUP(F305,编码规则代码!F:F,编码规则代码!E:E)&amp;_xlfn.XLOOKUP(G305,编码规则代码!J:J,编码规则代码!I:I)&amp;_xlfn.XLOOKUP(H305,编码规则代码!N:N,编码规则代码!M:M)&amp;L305&amp;_xlfn.XLOOKUP(K305,编码规则代码!V:V,编码规则代码!U:U&amp;_xlfn.XLOOKUP(J305,编码规则代码!R:R,编码规则代码!Q:Q))</f>
        <v>H5A12342780S</v>
      </c>
      <c r="E305" s="45" t="s">
        <v>196</v>
      </c>
      <c r="F305" s="45">
        <v>2025</v>
      </c>
      <c r="G305" s="45" t="s">
        <v>197</v>
      </c>
      <c r="H305" s="45" t="s">
        <v>198</v>
      </c>
      <c r="I305" s="69" t="s">
        <v>199</v>
      </c>
      <c r="J305" s="45" t="s">
        <v>200</v>
      </c>
      <c r="K305" s="45" t="s">
        <v>225</v>
      </c>
      <c r="L305" s="45">
        <v>3427</v>
      </c>
    </row>
    <row r="306" ht="26" customHeight="1" spans="1:12">
      <c r="A306" s="48">
        <v>45903</v>
      </c>
      <c r="B306" s="45" t="s">
        <v>236</v>
      </c>
      <c r="C306" s="67" t="str">
        <f>_xlfn.XLOOKUP(E306,编码规则代码!B:B,编码规则代码!A:A)&amp;_xlfn.XLOOKUP(F306,编码规则代码!F:F,编码规则代码!E:E)&amp;_xlfn.XLOOKUP(G306,编码规则代码!J:J,编码规则代码!I:I)&amp;_xlfn.XLOOKUP(H306,编码规则代码!N:N,编码规则代码!M:M)&amp;L306</f>
        <v>H5A123427</v>
      </c>
      <c r="D306" s="68" t="str" cm="1">
        <f t="array" ref="D306">_xlfn.XLOOKUP(E306,编码规则代码!B:B,编码规则代码!A:A)&amp;_xlfn.XLOOKUP(F306,编码规则代码!F:F,编码规则代码!E:E)&amp;_xlfn.XLOOKUP(G306,编码规则代码!J:J,编码规则代码!I:I)&amp;_xlfn.XLOOKUP(H306,编码规则代码!N:N,编码规则代码!M:M)&amp;L306&amp;_xlfn.XLOOKUP(K306,编码规则代码!V:V,编码规则代码!U:U&amp;_xlfn.XLOOKUP(J306,编码规则代码!R:R,编码规则代码!Q:Q))</f>
        <v>H5A12342713S</v>
      </c>
      <c r="E306" s="45" t="s">
        <v>196</v>
      </c>
      <c r="F306" s="45">
        <v>2025</v>
      </c>
      <c r="G306" s="45" t="s">
        <v>197</v>
      </c>
      <c r="H306" s="45" t="s">
        <v>198</v>
      </c>
      <c r="I306" s="69" t="s">
        <v>199</v>
      </c>
      <c r="J306" s="45" t="s">
        <v>200</v>
      </c>
      <c r="K306" s="45" t="s">
        <v>230</v>
      </c>
      <c r="L306" s="45">
        <v>3427</v>
      </c>
    </row>
    <row r="307" ht="26" customHeight="1" spans="1:12">
      <c r="A307" s="48">
        <v>45903</v>
      </c>
      <c r="B307" s="45" t="s">
        <v>236</v>
      </c>
      <c r="C307" s="67" t="str">
        <f>_xlfn.XLOOKUP(E307,编码规则代码!B:B,编码规则代码!A:A)&amp;_xlfn.XLOOKUP(F307,编码规则代码!F:F,编码规则代码!E:E)&amp;_xlfn.XLOOKUP(G307,编码规则代码!J:J,编码规则代码!I:I)&amp;_xlfn.XLOOKUP(H307,编码规则代码!N:N,编码规则代码!M:M)&amp;L307</f>
        <v>H5A123427</v>
      </c>
      <c r="D307" s="68" t="str" cm="1">
        <f t="array" ref="D307">_xlfn.XLOOKUP(E307,编码规则代码!B:B,编码规则代码!A:A)&amp;_xlfn.XLOOKUP(F307,编码规则代码!F:F,编码规则代码!E:E)&amp;_xlfn.XLOOKUP(G307,编码规则代码!J:J,编码规则代码!I:I)&amp;_xlfn.XLOOKUP(H307,编码规则代码!N:N,编码规则代码!M:M)&amp;L307&amp;_xlfn.XLOOKUP(K307,编码规则代码!V:V,编码规则代码!U:U&amp;_xlfn.XLOOKUP(J307,编码规则代码!R:R,编码规则代码!Q:Q))</f>
        <v>H5A12342710S</v>
      </c>
      <c r="E307" s="45" t="s">
        <v>196</v>
      </c>
      <c r="F307" s="45">
        <v>2025</v>
      </c>
      <c r="G307" s="45" t="s">
        <v>197</v>
      </c>
      <c r="H307" s="45" t="s">
        <v>198</v>
      </c>
      <c r="I307" s="69" t="s">
        <v>199</v>
      </c>
      <c r="J307" s="45" t="s">
        <v>200</v>
      </c>
      <c r="K307" s="45" t="s">
        <v>210</v>
      </c>
      <c r="L307" s="45">
        <v>3427</v>
      </c>
    </row>
    <row r="308" ht="26" customHeight="1" spans="3:12">
      <c r="C308" s="67" t="str">
        <f>_xlfn.XLOOKUP(E308,编码规则代码!B:B,编码规则代码!A:A)&amp;_xlfn.XLOOKUP(F308,编码规则代码!F:F,编码规则代码!E:E)&amp;_xlfn.XLOOKUP(G308,编码规则代码!J:J,编码规则代码!I:I)&amp;_xlfn.XLOOKUP(H308,编码规则代码!N:N,编码规则代码!M:M)&amp;L308</f>
        <v>H5A123428</v>
      </c>
      <c r="D308" s="68" t="str" cm="1">
        <f t="array" ref="D308">_xlfn.XLOOKUP(E308,编码规则代码!B:B,编码规则代码!A:A)&amp;_xlfn.XLOOKUP(F308,编码规则代码!F:F,编码规则代码!E:E)&amp;_xlfn.XLOOKUP(G308,编码规则代码!J:J,编码规则代码!I:I)&amp;_xlfn.XLOOKUP(H308,编码规则代码!N:N,编码规则代码!M:M)&amp;L308&amp;_xlfn.XLOOKUP(K308,编码规则代码!V:V,编码规则代码!U:U&amp;_xlfn.XLOOKUP(J308,编码规则代码!R:R,编码规则代码!Q:Q))</f>
        <v>H5A12342810S</v>
      </c>
      <c r="E308" s="45" t="s">
        <v>196</v>
      </c>
      <c r="F308" s="45">
        <v>2025</v>
      </c>
      <c r="G308" s="45" t="s">
        <v>197</v>
      </c>
      <c r="H308" s="45" t="s">
        <v>198</v>
      </c>
      <c r="I308" s="69" t="s">
        <v>199</v>
      </c>
      <c r="J308" s="45" t="s">
        <v>200</v>
      </c>
      <c r="K308" s="45" t="s">
        <v>210</v>
      </c>
      <c r="L308" s="45">
        <v>3428</v>
      </c>
    </row>
    <row r="309" ht="26" customHeight="1" spans="3:12">
      <c r="C309" s="67" t="str">
        <f>_xlfn.XLOOKUP(E309,编码规则代码!B:B,编码规则代码!A:A)&amp;_xlfn.XLOOKUP(F309,编码规则代码!F:F,编码规则代码!E:E)&amp;_xlfn.XLOOKUP(G309,编码规则代码!J:J,编码规则代码!I:I)&amp;_xlfn.XLOOKUP(H309,编码规则代码!N:N,编码规则代码!M:M)&amp;L309</f>
        <v>H5A123428</v>
      </c>
      <c r="D309" s="68" t="str" cm="1">
        <f t="array" ref="D309">_xlfn.XLOOKUP(E309,编码规则代码!B:B,编码规则代码!A:A)&amp;_xlfn.XLOOKUP(F309,编码规则代码!F:F,编码规则代码!E:E)&amp;_xlfn.XLOOKUP(G309,编码规则代码!J:J,编码规则代码!I:I)&amp;_xlfn.XLOOKUP(H309,编码规则代码!N:N,编码规则代码!M:M)&amp;L309&amp;_xlfn.XLOOKUP(K309,编码规则代码!V:V,编码规则代码!U:U&amp;_xlfn.XLOOKUP(J309,编码规则代码!R:R,编码规则代码!Q:Q))</f>
        <v>H5A12342813S</v>
      </c>
      <c r="E309" s="45" t="s">
        <v>196</v>
      </c>
      <c r="F309" s="45">
        <v>2025</v>
      </c>
      <c r="G309" s="45" t="s">
        <v>197</v>
      </c>
      <c r="H309" s="45" t="s">
        <v>198</v>
      </c>
      <c r="I309" s="69" t="s">
        <v>199</v>
      </c>
      <c r="J309" s="45" t="s">
        <v>200</v>
      </c>
      <c r="K309" s="45" t="s">
        <v>230</v>
      </c>
      <c r="L309" s="45">
        <v>3428</v>
      </c>
    </row>
    <row r="310" ht="26" customHeight="1" spans="3:12">
      <c r="C310" s="67" t="str">
        <f>_xlfn.XLOOKUP(E310,编码规则代码!B:B,编码规则代码!A:A)&amp;_xlfn.XLOOKUP(F310,编码规则代码!F:F,编码规则代码!E:E)&amp;_xlfn.XLOOKUP(G310,编码规则代码!J:J,编码规则代码!I:I)&amp;_xlfn.XLOOKUP(H310,编码规则代码!N:N,编码规则代码!M:M)&amp;L310</f>
        <v>H5A123428</v>
      </c>
      <c r="D310" s="68" t="str" cm="1">
        <f t="array" ref="D310">_xlfn.XLOOKUP(E310,编码规则代码!B:B,编码规则代码!A:A)&amp;_xlfn.XLOOKUP(F310,编码规则代码!F:F,编码规则代码!E:E)&amp;_xlfn.XLOOKUP(G310,编码规则代码!J:J,编码规则代码!I:I)&amp;_xlfn.XLOOKUP(H310,编码规则代码!N:N,编码规则代码!M:M)&amp;L310&amp;_xlfn.XLOOKUP(K310,编码规则代码!V:V,编码规则代码!U:U&amp;_xlfn.XLOOKUP(J310,编码规则代码!R:R,编码规则代码!Q:Q))</f>
        <v>H5A12342880S</v>
      </c>
      <c r="E310" s="45" t="s">
        <v>196</v>
      </c>
      <c r="F310" s="45">
        <v>2025</v>
      </c>
      <c r="G310" s="45" t="s">
        <v>197</v>
      </c>
      <c r="H310" s="45" t="s">
        <v>198</v>
      </c>
      <c r="I310" s="69" t="s">
        <v>199</v>
      </c>
      <c r="J310" s="45" t="s">
        <v>200</v>
      </c>
      <c r="K310" s="45" t="s">
        <v>225</v>
      </c>
      <c r="L310" s="45">
        <v>3428</v>
      </c>
    </row>
    <row r="311" ht="26" customHeight="1" spans="3:12">
      <c r="C311" s="67" t="str">
        <f>_xlfn.XLOOKUP(E311,编码规则代码!B:B,编码规则代码!A:A)&amp;_xlfn.XLOOKUP(F311,编码规则代码!F:F,编码规则代码!E:E)&amp;_xlfn.XLOOKUP(G311,编码规则代码!J:J,编码规则代码!I:I)&amp;_xlfn.XLOOKUP(H311,编码规则代码!N:N,编码规则代码!M:M)&amp;L311</f>
        <v>H5A123429</v>
      </c>
      <c r="D311" s="68" t="str" cm="1">
        <f t="array" ref="D311">_xlfn.XLOOKUP(E311,编码规则代码!B:B,编码规则代码!A:A)&amp;_xlfn.XLOOKUP(F311,编码规则代码!F:F,编码规则代码!E:E)&amp;_xlfn.XLOOKUP(G311,编码规则代码!J:J,编码规则代码!I:I)&amp;_xlfn.XLOOKUP(H311,编码规则代码!N:N,编码规则代码!M:M)&amp;L311&amp;_xlfn.XLOOKUP(K311,编码规则代码!V:V,编码规则代码!U:U&amp;_xlfn.XLOOKUP(J311,编码规则代码!R:R,编码规则代码!Q:Q))</f>
        <v>H5A12342980S</v>
      </c>
      <c r="E311" s="45" t="s">
        <v>196</v>
      </c>
      <c r="F311" s="45">
        <v>2025</v>
      </c>
      <c r="G311" s="45" t="s">
        <v>197</v>
      </c>
      <c r="H311" s="45" t="s">
        <v>198</v>
      </c>
      <c r="I311" s="69" t="s">
        <v>199</v>
      </c>
      <c r="J311" s="45" t="s">
        <v>200</v>
      </c>
      <c r="K311" s="45" t="s">
        <v>225</v>
      </c>
      <c r="L311" s="45">
        <v>3429</v>
      </c>
    </row>
    <row r="312" ht="26" customHeight="1" spans="3:12">
      <c r="C312" s="67" t="str">
        <f>_xlfn.XLOOKUP(E312,编码规则代码!B:B,编码规则代码!A:A)&amp;_xlfn.XLOOKUP(F312,编码规则代码!F:F,编码规则代码!E:E)&amp;_xlfn.XLOOKUP(G312,编码规则代码!J:J,编码规则代码!I:I)&amp;_xlfn.XLOOKUP(H312,编码规则代码!N:N,编码规则代码!M:M)&amp;L312</f>
        <v>H5A123429</v>
      </c>
      <c r="D312" s="68" t="str" cm="1">
        <f t="array" ref="D312">_xlfn.XLOOKUP(E312,编码规则代码!B:B,编码规则代码!A:A)&amp;_xlfn.XLOOKUP(F312,编码规则代码!F:F,编码规则代码!E:E)&amp;_xlfn.XLOOKUP(G312,编码规则代码!J:J,编码规则代码!I:I)&amp;_xlfn.XLOOKUP(H312,编码规则代码!N:N,编码规则代码!M:M)&amp;L312&amp;_xlfn.XLOOKUP(K312,编码规则代码!V:V,编码规则代码!U:U&amp;_xlfn.XLOOKUP(J312,编码规则代码!R:R,编码规则代码!Q:Q))</f>
        <v>H5A12342910S</v>
      </c>
      <c r="E312" s="45" t="s">
        <v>196</v>
      </c>
      <c r="F312" s="45">
        <v>2025</v>
      </c>
      <c r="G312" s="45" t="s">
        <v>197</v>
      </c>
      <c r="H312" s="45" t="s">
        <v>198</v>
      </c>
      <c r="I312" s="69" t="s">
        <v>199</v>
      </c>
      <c r="J312" s="45" t="s">
        <v>200</v>
      </c>
      <c r="K312" s="45" t="s">
        <v>210</v>
      </c>
      <c r="L312" s="45">
        <v>3429</v>
      </c>
    </row>
    <row r="313" ht="26" customHeight="1" spans="3:12">
      <c r="C313" s="67" t="str">
        <f>_xlfn.XLOOKUP(E313,编码规则代码!B:B,编码规则代码!A:A)&amp;_xlfn.XLOOKUP(F313,编码规则代码!F:F,编码规则代码!E:E)&amp;_xlfn.XLOOKUP(G313,编码规则代码!J:J,编码规则代码!I:I)&amp;_xlfn.XLOOKUP(H313,编码规则代码!N:N,编码规则代码!M:M)&amp;L313</f>
        <v>H5A123429</v>
      </c>
      <c r="D313" s="68" t="str" cm="1">
        <f t="array" ref="D313">_xlfn.XLOOKUP(E313,编码规则代码!B:B,编码规则代码!A:A)&amp;_xlfn.XLOOKUP(F313,编码规则代码!F:F,编码规则代码!E:E)&amp;_xlfn.XLOOKUP(G313,编码规则代码!J:J,编码规则代码!I:I)&amp;_xlfn.XLOOKUP(H313,编码规则代码!N:N,编码规则代码!M:M)&amp;L313&amp;_xlfn.XLOOKUP(K313,编码规则代码!V:V,编码规则代码!U:U&amp;_xlfn.XLOOKUP(J313,编码规则代码!R:R,编码规则代码!Q:Q))</f>
        <v>H5A12342913S</v>
      </c>
      <c r="E313" s="45" t="s">
        <v>196</v>
      </c>
      <c r="F313" s="45">
        <v>2025</v>
      </c>
      <c r="G313" s="45" t="s">
        <v>197</v>
      </c>
      <c r="H313" s="45" t="s">
        <v>198</v>
      </c>
      <c r="I313" s="69" t="s">
        <v>199</v>
      </c>
      <c r="J313" s="45" t="s">
        <v>200</v>
      </c>
      <c r="K313" s="45" t="s">
        <v>230</v>
      </c>
      <c r="L313" s="45">
        <v>3429</v>
      </c>
    </row>
    <row r="314" ht="26" customHeight="1" spans="3:12">
      <c r="C314" s="67" t="str">
        <f>_xlfn.XLOOKUP(E314,编码规则代码!B:B,编码规则代码!A:A)&amp;_xlfn.XLOOKUP(F314,编码规则代码!F:F,编码规则代码!E:E)&amp;_xlfn.XLOOKUP(G314,编码规则代码!J:J,编码规则代码!I:I)&amp;_xlfn.XLOOKUP(H314,编码规则代码!N:N,编码规则代码!M:M)&amp;L314</f>
        <v>H5A223430</v>
      </c>
      <c r="D314" s="68" t="str" cm="1">
        <f t="array" ref="D314">_xlfn.XLOOKUP(E314,编码规则代码!B:B,编码规则代码!A:A)&amp;_xlfn.XLOOKUP(F314,编码规则代码!F:F,编码规则代码!E:E)&amp;_xlfn.XLOOKUP(G314,编码规则代码!J:J,编码规则代码!I:I)&amp;_xlfn.XLOOKUP(H314,编码规则代码!N:N,编码规则代码!M:M)&amp;L314&amp;_xlfn.XLOOKUP(K314,编码规则代码!V:V,编码规则代码!U:U&amp;_xlfn.XLOOKUP(J314,编码规则代码!R:R,编码规则代码!Q:Q))</f>
        <v>H5A22343010S</v>
      </c>
      <c r="E314" s="45" t="s">
        <v>196</v>
      </c>
      <c r="F314" s="45">
        <v>2025</v>
      </c>
      <c r="G314" s="45" t="s">
        <v>197</v>
      </c>
      <c r="H314" s="45" t="s">
        <v>204</v>
      </c>
      <c r="I314" s="69" t="s">
        <v>205</v>
      </c>
      <c r="J314" s="45" t="s">
        <v>200</v>
      </c>
      <c r="K314" s="45" t="s">
        <v>210</v>
      </c>
      <c r="L314" s="45">
        <v>3430</v>
      </c>
    </row>
    <row r="315" ht="26" customHeight="1" spans="3:12">
      <c r="C315" s="67" t="str">
        <f>_xlfn.XLOOKUP(E315,编码规则代码!B:B,编码规则代码!A:A)&amp;_xlfn.XLOOKUP(F315,编码规则代码!F:F,编码规则代码!E:E)&amp;_xlfn.XLOOKUP(G315,编码规则代码!J:J,编码规则代码!I:I)&amp;_xlfn.XLOOKUP(H315,编码规则代码!N:N,编码规则代码!M:M)&amp;L315</f>
        <v>H5A223430</v>
      </c>
      <c r="D315" s="68" t="str" cm="1">
        <f t="array" ref="D315">_xlfn.XLOOKUP(E315,编码规则代码!B:B,编码规则代码!A:A)&amp;_xlfn.XLOOKUP(F315,编码规则代码!F:F,编码规则代码!E:E)&amp;_xlfn.XLOOKUP(G315,编码规则代码!J:J,编码规则代码!I:I)&amp;_xlfn.XLOOKUP(H315,编码规则代码!N:N,编码规则代码!M:M)&amp;L315&amp;_xlfn.XLOOKUP(K315,编码规则代码!V:V,编码规则代码!U:U&amp;_xlfn.XLOOKUP(J315,编码规则代码!R:R,编码规则代码!Q:Q))</f>
        <v>H5A22343013S</v>
      </c>
      <c r="E315" s="45" t="s">
        <v>196</v>
      </c>
      <c r="F315" s="45">
        <v>2025</v>
      </c>
      <c r="G315" s="45" t="s">
        <v>197</v>
      </c>
      <c r="H315" s="45" t="s">
        <v>204</v>
      </c>
      <c r="I315" s="69" t="s">
        <v>205</v>
      </c>
      <c r="J315" s="45" t="s">
        <v>200</v>
      </c>
      <c r="K315" s="45" t="s">
        <v>230</v>
      </c>
      <c r="L315" s="45">
        <v>3430</v>
      </c>
    </row>
    <row r="316" ht="26" customHeight="1" spans="3:12">
      <c r="C316" s="67" t="str">
        <f>_xlfn.XLOOKUP(E316,编码规则代码!B:B,编码规则代码!A:A)&amp;_xlfn.XLOOKUP(F316,编码规则代码!F:F,编码规则代码!E:E)&amp;_xlfn.XLOOKUP(G316,编码规则代码!J:J,编码规则代码!I:I)&amp;_xlfn.XLOOKUP(H316,编码规则代码!N:N,编码规则代码!M:M)&amp;L316</f>
        <v>H5A223430</v>
      </c>
      <c r="D316" s="68" t="str" cm="1">
        <f t="array" ref="D316">_xlfn.XLOOKUP(E316,编码规则代码!B:B,编码规则代码!A:A)&amp;_xlfn.XLOOKUP(F316,编码规则代码!F:F,编码规则代码!E:E)&amp;_xlfn.XLOOKUP(G316,编码规则代码!J:J,编码规则代码!I:I)&amp;_xlfn.XLOOKUP(H316,编码规则代码!N:N,编码规则代码!M:M)&amp;L316&amp;_xlfn.XLOOKUP(K316,编码规则代码!V:V,编码规则代码!U:U&amp;_xlfn.XLOOKUP(J316,编码规则代码!R:R,编码规则代码!Q:Q))</f>
        <v>H5A22343080S</v>
      </c>
      <c r="E316" s="45" t="s">
        <v>196</v>
      </c>
      <c r="F316" s="45">
        <v>2025</v>
      </c>
      <c r="G316" s="45" t="s">
        <v>197</v>
      </c>
      <c r="H316" s="45" t="s">
        <v>204</v>
      </c>
      <c r="I316" s="69" t="s">
        <v>205</v>
      </c>
      <c r="J316" s="45" t="s">
        <v>200</v>
      </c>
      <c r="K316" s="45" t="s">
        <v>225</v>
      </c>
      <c r="L316" s="45">
        <v>3430</v>
      </c>
    </row>
    <row r="317" ht="26" customHeight="1" spans="1:12">
      <c r="A317" s="70">
        <v>45919</v>
      </c>
      <c r="B317" s="69" t="s">
        <v>242</v>
      </c>
      <c r="C317" s="71" t="str">
        <f>_xlfn.XLOOKUP(E317,编码规则代码!B:B,编码规则代码!A:A)&amp;_xlfn.XLOOKUP(F317,编码规则代码!F:F,编码规则代码!E:E)&amp;_xlfn.XLOOKUP(G317,编码规则代码!J:J,编码规则代码!I:I)&amp;_xlfn.XLOOKUP(H317,编码规则代码!N:N,编码规则代码!M:M)&amp;L317</f>
        <v>H5A453431</v>
      </c>
      <c r="D317" s="72" t="str" cm="1">
        <f t="array" ref="D317">_xlfn.XLOOKUP(E317,编码规则代码!B:B,编码规则代码!A:A)&amp;_xlfn.XLOOKUP(F317,编码规则代码!F:F,编码规则代码!E:E)&amp;_xlfn.XLOOKUP(G317,编码规则代码!J:J,编码规则代码!I:I)&amp;_xlfn.XLOOKUP(H317,编码规则代码!N:N,编码规则代码!M:M)&amp;L317&amp;_xlfn.XLOOKUP(K317,编码规则代码!V:V,编码规则代码!U:U&amp;_xlfn.XLOOKUP(J317,编码规则代码!R:R,编码规则代码!Q:Q))</f>
        <v>H5A45343120S</v>
      </c>
      <c r="E317" s="69" t="s">
        <v>196</v>
      </c>
      <c r="F317" s="69">
        <v>2025</v>
      </c>
      <c r="G317" s="69" t="s">
        <v>197</v>
      </c>
      <c r="H317" s="69" t="s">
        <v>254</v>
      </c>
      <c r="I317" s="69" t="s">
        <v>255</v>
      </c>
      <c r="J317" s="69" t="s">
        <v>200</v>
      </c>
      <c r="K317" s="69" t="s">
        <v>202</v>
      </c>
      <c r="L317" s="69">
        <v>3431</v>
      </c>
    </row>
    <row r="318" ht="26" customHeight="1" spans="1:12">
      <c r="A318" s="70">
        <v>45919</v>
      </c>
      <c r="B318" s="69" t="s">
        <v>242</v>
      </c>
      <c r="C318" s="71" t="str">
        <f>_xlfn.XLOOKUP(E318,编码规则代码!B:B,编码规则代码!A:A)&amp;_xlfn.XLOOKUP(F318,编码规则代码!F:F,编码规则代码!E:E)&amp;_xlfn.XLOOKUP(G318,编码规则代码!J:J,编码规则代码!I:I)&amp;_xlfn.XLOOKUP(H318,编码规则代码!N:N,编码规则代码!M:M)&amp;L318</f>
        <v>H5A453431</v>
      </c>
      <c r="D318" s="72" t="str" cm="1">
        <f t="array" ref="D318">_xlfn.XLOOKUP(E318,编码规则代码!B:B,编码规则代码!A:A)&amp;_xlfn.XLOOKUP(F318,编码规则代码!F:F,编码规则代码!E:E)&amp;_xlfn.XLOOKUP(G318,编码规则代码!J:J,编码规则代码!I:I)&amp;_xlfn.XLOOKUP(H318,编码规则代码!N:N,编码规则代码!M:M)&amp;L318&amp;_xlfn.XLOOKUP(K318,编码规则代码!V:V,编码规则代码!U:U&amp;_xlfn.XLOOKUP(J318,编码规则代码!R:R,编码规则代码!Q:Q))</f>
        <v>H5A45343120M</v>
      </c>
      <c r="E318" s="69" t="s">
        <v>196</v>
      </c>
      <c r="F318" s="69">
        <v>2025</v>
      </c>
      <c r="G318" s="69" t="s">
        <v>197</v>
      </c>
      <c r="H318" s="69" t="s">
        <v>254</v>
      </c>
      <c r="I318" s="69" t="s">
        <v>255</v>
      </c>
      <c r="J318" s="69" t="s">
        <v>244</v>
      </c>
      <c r="K318" s="69" t="s">
        <v>202</v>
      </c>
      <c r="L318" s="69">
        <v>3431</v>
      </c>
    </row>
    <row r="319" ht="26" customHeight="1" spans="1:12">
      <c r="A319" s="70">
        <v>45919</v>
      </c>
      <c r="B319" s="69" t="s">
        <v>242</v>
      </c>
      <c r="C319" s="71" t="str">
        <f>_xlfn.XLOOKUP(E319,编码规则代码!B:B,编码规则代码!A:A)&amp;_xlfn.XLOOKUP(F319,编码规则代码!F:F,编码规则代码!E:E)&amp;_xlfn.XLOOKUP(G319,编码规则代码!J:J,编码规则代码!I:I)&amp;_xlfn.XLOOKUP(H319,编码规则代码!N:N,编码规则代码!M:M)&amp;L319</f>
        <v>H5A453431</v>
      </c>
      <c r="D319" s="72" t="str" cm="1">
        <f t="array" ref="D319">_xlfn.XLOOKUP(E319,编码规则代码!B:B,编码规则代码!A:A)&amp;_xlfn.XLOOKUP(F319,编码规则代码!F:F,编码规则代码!E:E)&amp;_xlfn.XLOOKUP(G319,编码规则代码!J:J,编码规则代码!I:I)&amp;_xlfn.XLOOKUP(H319,编码规则代码!N:N,编码规则代码!M:M)&amp;L319&amp;_xlfn.XLOOKUP(K319,编码规则代码!V:V,编码规则代码!U:U&amp;_xlfn.XLOOKUP(J319,编码规则代码!R:R,编码规则代码!Q:Q))</f>
        <v>H5A45343120L</v>
      </c>
      <c r="E319" s="69" t="s">
        <v>196</v>
      </c>
      <c r="F319" s="69">
        <v>2025</v>
      </c>
      <c r="G319" s="69" t="s">
        <v>197</v>
      </c>
      <c r="H319" s="69" t="s">
        <v>254</v>
      </c>
      <c r="I319" s="69" t="s">
        <v>255</v>
      </c>
      <c r="J319" s="69" t="s">
        <v>245</v>
      </c>
      <c r="K319" s="69" t="s">
        <v>202</v>
      </c>
      <c r="L319" s="69">
        <v>3431</v>
      </c>
    </row>
    <row r="320" ht="26" customHeight="1" spans="1:12">
      <c r="A320" s="70">
        <v>45926</v>
      </c>
      <c r="B320" s="69" t="s">
        <v>242</v>
      </c>
      <c r="C320" s="71" t="str">
        <f>_xlfn.XLOOKUP(E320,编码规则代码!B:B,编码规则代码!A:A)&amp;_xlfn.XLOOKUP(F320,编码规则代码!F:F,编码规则代码!E:E)&amp;_xlfn.XLOOKUP(G320,编码规则代码!J:J,编码规则代码!I:I)&amp;_xlfn.XLOOKUP(H320,编码规则代码!N:N,编码规则代码!M:M)&amp;L320</f>
        <v>H5A453432</v>
      </c>
      <c r="D320" s="72" t="str" cm="1">
        <f t="array" ref="D320">_xlfn.XLOOKUP(E320,编码规则代码!B:B,编码规则代码!A:A)&amp;_xlfn.XLOOKUP(F320,编码规则代码!F:F,编码规则代码!E:E)&amp;_xlfn.XLOOKUP(G320,编码规则代码!J:J,编码规则代码!I:I)&amp;_xlfn.XLOOKUP(H320,编码规则代码!N:N,编码规则代码!M:M)&amp;L320&amp;_xlfn.XLOOKUP(K320,编码规则代码!V:V,编码规则代码!U:U&amp;_xlfn.XLOOKUP(J320,编码规则代码!R:R,编码规则代码!Q:Q))</f>
        <v>H5A45343210S</v>
      </c>
      <c r="E320" s="69" t="s">
        <v>196</v>
      </c>
      <c r="F320" s="69">
        <v>2025</v>
      </c>
      <c r="G320" s="69" t="s">
        <v>197</v>
      </c>
      <c r="H320" s="69" t="s">
        <v>254</v>
      </c>
      <c r="I320" s="69" t="s">
        <v>255</v>
      </c>
      <c r="J320" s="69" t="s">
        <v>200</v>
      </c>
      <c r="K320" s="69" t="s">
        <v>210</v>
      </c>
      <c r="L320" s="69">
        <v>3432</v>
      </c>
    </row>
    <row r="321" ht="26" customHeight="1" spans="1:12">
      <c r="A321" s="70">
        <v>45926</v>
      </c>
      <c r="B321" s="69" t="s">
        <v>242</v>
      </c>
      <c r="C321" s="71" t="str">
        <f>_xlfn.XLOOKUP(E321,编码规则代码!B:B,编码规则代码!A:A)&amp;_xlfn.XLOOKUP(F321,编码规则代码!F:F,编码规则代码!E:E)&amp;_xlfn.XLOOKUP(G321,编码规则代码!J:J,编码规则代码!I:I)&amp;_xlfn.XLOOKUP(H321,编码规则代码!N:N,编码规则代码!M:M)&amp;L321</f>
        <v>H5A453432</v>
      </c>
      <c r="D321" s="72" t="str" cm="1">
        <f t="array" ref="D321">_xlfn.XLOOKUP(E321,编码规则代码!B:B,编码规则代码!A:A)&amp;_xlfn.XLOOKUP(F321,编码规则代码!F:F,编码规则代码!E:E)&amp;_xlfn.XLOOKUP(G321,编码规则代码!J:J,编码规则代码!I:I)&amp;_xlfn.XLOOKUP(H321,编码规则代码!N:N,编码规则代码!M:M)&amp;L321&amp;_xlfn.XLOOKUP(K321,编码规则代码!V:V,编码规则代码!U:U&amp;_xlfn.XLOOKUP(J321,编码规则代码!R:R,编码规则代码!Q:Q))</f>
        <v>H5A45343210M</v>
      </c>
      <c r="E321" s="69" t="s">
        <v>196</v>
      </c>
      <c r="F321" s="69">
        <v>2025</v>
      </c>
      <c r="G321" s="69" t="s">
        <v>197</v>
      </c>
      <c r="H321" s="69" t="s">
        <v>254</v>
      </c>
      <c r="I321" s="69" t="s">
        <v>255</v>
      </c>
      <c r="J321" s="69" t="s">
        <v>244</v>
      </c>
      <c r="K321" s="69" t="s">
        <v>210</v>
      </c>
      <c r="L321" s="69">
        <v>3432</v>
      </c>
    </row>
    <row r="322" ht="26" customHeight="1" spans="1:12">
      <c r="A322" s="70">
        <v>45926</v>
      </c>
      <c r="B322" s="69" t="s">
        <v>242</v>
      </c>
      <c r="C322" s="71" t="str">
        <f>_xlfn.XLOOKUP(E322,编码规则代码!B:B,编码规则代码!A:A)&amp;_xlfn.XLOOKUP(F322,编码规则代码!F:F,编码规则代码!E:E)&amp;_xlfn.XLOOKUP(G322,编码规则代码!J:J,编码规则代码!I:I)&amp;_xlfn.XLOOKUP(H322,编码规则代码!N:N,编码规则代码!M:M)&amp;L322</f>
        <v>H5A453432</v>
      </c>
      <c r="D322" s="72" t="str" cm="1">
        <f t="array" ref="D322">_xlfn.XLOOKUP(E322,编码规则代码!B:B,编码规则代码!A:A)&amp;_xlfn.XLOOKUP(F322,编码规则代码!F:F,编码规则代码!E:E)&amp;_xlfn.XLOOKUP(G322,编码规则代码!J:J,编码规则代码!I:I)&amp;_xlfn.XLOOKUP(H322,编码规则代码!N:N,编码规则代码!M:M)&amp;L322&amp;_xlfn.XLOOKUP(K322,编码规则代码!V:V,编码规则代码!U:U&amp;_xlfn.XLOOKUP(J322,编码规则代码!R:R,编码规则代码!Q:Q))</f>
        <v>H5A45343210L</v>
      </c>
      <c r="E322" s="69" t="s">
        <v>196</v>
      </c>
      <c r="F322" s="69">
        <v>2025</v>
      </c>
      <c r="G322" s="69" t="s">
        <v>197</v>
      </c>
      <c r="H322" s="69" t="s">
        <v>254</v>
      </c>
      <c r="I322" s="69" t="s">
        <v>255</v>
      </c>
      <c r="J322" s="69" t="s">
        <v>245</v>
      </c>
      <c r="K322" s="69" t="s">
        <v>210</v>
      </c>
      <c r="L322" s="69">
        <v>3432</v>
      </c>
    </row>
    <row r="323" ht="26" customHeight="1" spans="3:12">
      <c r="C323" s="67" t="str">
        <f>_xlfn.XLOOKUP(E323,编码规则代码!B:B,编码规则代码!A:A)&amp;_xlfn.XLOOKUP(F323,编码规则代码!F:F,编码规则代码!E:E)&amp;_xlfn.XLOOKUP(G323,编码规则代码!J:J,编码规则代码!I:I)&amp;_xlfn.XLOOKUP(H323,编码规则代码!N:N,编码规则代码!M:M)&amp;L323</f>
        <v>H5A413433</v>
      </c>
      <c r="D323" s="68" t="str" cm="1">
        <f t="array" ref="D323">_xlfn.XLOOKUP(E323,编码规则代码!B:B,编码规则代码!A:A)&amp;_xlfn.XLOOKUP(F323,编码规则代码!F:F,编码规则代码!E:E)&amp;_xlfn.XLOOKUP(G323,编码规则代码!J:J,编码规则代码!I:I)&amp;_xlfn.XLOOKUP(H323,编码规则代码!N:N,编码规则代码!M:M)&amp;L323&amp;_xlfn.XLOOKUP(K323,编码规则代码!V:V,编码规则代码!U:U&amp;_xlfn.XLOOKUP(J323,编码规则代码!R:R,编码规则代码!Q:Q))</f>
        <v>H5A41343310S</v>
      </c>
      <c r="E323" s="45" t="s">
        <v>196</v>
      </c>
      <c r="F323" s="45">
        <v>2025</v>
      </c>
      <c r="G323" s="45" t="s">
        <v>197</v>
      </c>
      <c r="H323" s="45" t="s">
        <v>212</v>
      </c>
      <c r="I323" s="69"/>
      <c r="J323" s="45" t="s">
        <v>200</v>
      </c>
      <c r="K323" s="45" t="s">
        <v>210</v>
      </c>
      <c r="L323" s="45">
        <v>3433</v>
      </c>
    </row>
    <row r="324" ht="26" customHeight="1" spans="1:12">
      <c r="A324" s="70">
        <v>45926</v>
      </c>
      <c r="B324" s="69" t="s">
        <v>242</v>
      </c>
      <c r="C324" s="71" t="str">
        <f>_xlfn.XLOOKUP(E324,编码规则代码!B:B,编码规则代码!A:A)&amp;_xlfn.XLOOKUP(F324,编码规则代码!F:F,编码规则代码!E:E)&amp;_xlfn.XLOOKUP(G324,编码规则代码!J:J,编码规则代码!I:I)&amp;_xlfn.XLOOKUP(H324,编码规则代码!N:N,编码规则代码!M:M)&amp;L324</f>
        <v>H5A113434</v>
      </c>
      <c r="D324" s="72" t="str" cm="1">
        <f t="array" ref="D324">_xlfn.XLOOKUP(E324,编码规则代码!B:B,编码规则代码!A:A)&amp;_xlfn.XLOOKUP(F324,编码规则代码!F:F,编码规则代码!E:E)&amp;_xlfn.XLOOKUP(G324,编码规则代码!J:J,编码规则代码!I:I)&amp;_xlfn.XLOOKUP(H324,编码规则代码!N:N,编码规则代码!M:M)&amp;L324&amp;_xlfn.XLOOKUP(K324,编码规则代码!V:V,编码规则代码!U:U&amp;_xlfn.XLOOKUP(J324,编码规则代码!R:R,编码规则代码!Q:Q))</f>
        <v>H5A11343410S</v>
      </c>
      <c r="E324" s="69" t="s">
        <v>196</v>
      </c>
      <c r="F324" s="69">
        <v>2025</v>
      </c>
      <c r="G324" s="69" t="s">
        <v>197</v>
      </c>
      <c r="H324" s="69" t="s">
        <v>206</v>
      </c>
      <c r="I324" s="69" t="s">
        <v>207</v>
      </c>
      <c r="J324" s="69" t="s">
        <v>200</v>
      </c>
      <c r="K324" s="69" t="s">
        <v>210</v>
      </c>
      <c r="L324" s="69">
        <v>3434</v>
      </c>
    </row>
    <row r="325" ht="26" customHeight="1" spans="1:12">
      <c r="A325" s="70">
        <v>45926</v>
      </c>
      <c r="B325" s="69" t="s">
        <v>242</v>
      </c>
      <c r="C325" s="71" t="str">
        <f>_xlfn.XLOOKUP(E325,编码规则代码!B:B,编码规则代码!A:A)&amp;_xlfn.XLOOKUP(F325,编码规则代码!F:F,编码规则代码!E:E)&amp;_xlfn.XLOOKUP(G325,编码规则代码!J:J,编码规则代码!I:I)&amp;_xlfn.XLOOKUP(H325,编码规则代码!N:N,编码规则代码!M:M)&amp;L325</f>
        <v>H5A113434</v>
      </c>
      <c r="D325" s="72" t="str" cm="1">
        <f t="array" ref="D325">_xlfn.XLOOKUP(E325,编码规则代码!B:B,编码规则代码!A:A)&amp;_xlfn.XLOOKUP(F325,编码规则代码!F:F,编码规则代码!E:E)&amp;_xlfn.XLOOKUP(G325,编码规则代码!J:J,编码规则代码!I:I)&amp;_xlfn.XLOOKUP(H325,编码规则代码!N:N,编码规则代码!M:M)&amp;L325&amp;_xlfn.XLOOKUP(K325,编码规则代码!V:V,编码规则代码!U:U&amp;_xlfn.XLOOKUP(J325,编码规则代码!R:R,编码规则代码!Q:Q))</f>
        <v>H5A11343410M</v>
      </c>
      <c r="E325" s="69" t="s">
        <v>196</v>
      </c>
      <c r="F325" s="69">
        <v>2025</v>
      </c>
      <c r="G325" s="69" t="s">
        <v>197</v>
      </c>
      <c r="H325" s="69" t="s">
        <v>206</v>
      </c>
      <c r="I325" s="69" t="s">
        <v>207</v>
      </c>
      <c r="J325" s="69" t="s">
        <v>244</v>
      </c>
      <c r="K325" s="69" t="s">
        <v>210</v>
      </c>
      <c r="L325" s="69">
        <v>3434</v>
      </c>
    </row>
    <row r="326" ht="26" customHeight="1" spans="1:12">
      <c r="A326" s="70">
        <v>45926</v>
      </c>
      <c r="B326" s="69" t="s">
        <v>242</v>
      </c>
      <c r="C326" s="71" t="str">
        <f>_xlfn.XLOOKUP(E326,编码规则代码!B:B,编码规则代码!A:A)&amp;_xlfn.XLOOKUP(F326,编码规则代码!F:F,编码规则代码!E:E)&amp;_xlfn.XLOOKUP(G326,编码规则代码!J:J,编码规则代码!I:I)&amp;_xlfn.XLOOKUP(H326,编码规则代码!N:N,编码规则代码!M:M)&amp;L326</f>
        <v>H5A113434</v>
      </c>
      <c r="D326" s="72" t="str" cm="1">
        <f t="array" ref="D326">_xlfn.XLOOKUP(E326,编码规则代码!B:B,编码规则代码!A:A)&amp;_xlfn.XLOOKUP(F326,编码规则代码!F:F,编码规则代码!E:E)&amp;_xlfn.XLOOKUP(G326,编码规则代码!J:J,编码规则代码!I:I)&amp;_xlfn.XLOOKUP(H326,编码规则代码!N:N,编码规则代码!M:M)&amp;L326&amp;_xlfn.XLOOKUP(K326,编码规则代码!V:V,编码规则代码!U:U&amp;_xlfn.XLOOKUP(J326,编码规则代码!R:R,编码规则代码!Q:Q))</f>
        <v>H5A11343410L</v>
      </c>
      <c r="E326" s="69" t="s">
        <v>196</v>
      </c>
      <c r="F326" s="69">
        <v>2025</v>
      </c>
      <c r="G326" s="69" t="s">
        <v>197</v>
      </c>
      <c r="H326" s="69" t="s">
        <v>206</v>
      </c>
      <c r="I326" s="69" t="s">
        <v>207</v>
      </c>
      <c r="J326" s="69" t="s">
        <v>245</v>
      </c>
      <c r="K326" s="69" t="s">
        <v>210</v>
      </c>
      <c r="L326" s="69">
        <v>3434</v>
      </c>
    </row>
    <row r="327" ht="26" customHeight="1" spans="1:12">
      <c r="A327" s="70">
        <v>45926</v>
      </c>
      <c r="B327" s="69" t="s">
        <v>242</v>
      </c>
      <c r="C327" s="71" t="str">
        <f>_xlfn.XLOOKUP(E327,编码规则代码!B:B,编码规则代码!A:A)&amp;_xlfn.XLOOKUP(F327,编码规则代码!F:F,编码规则代码!E:E)&amp;_xlfn.XLOOKUP(G327,编码规则代码!J:J,编码规则代码!I:I)&amp;_xlfn.XLOOKUP(H327,编码规则代码!N:N,编码规则代码!M:M)&amp;L327</f>
        <v>H5A113434</v>
      </c>
      <c r="D327" s="72" t="str" cm="1">
        <f t="array" ref="D327">_xlfn.XLOOKUP(E327,编码规则代码!B:B,编码规则代码!A:A)&amp;_xlfn.XLOOKUP(F327,编码规则代码!F:F,编码规则代码!E:E)&amp;_xlfn.XLOOKUP(G327,编码规则代码!J:J,编码规则代码!I:I)&amp;_xlfn.XLOOKUP(H327,编码规则代码!N:N,编码规则代码!M:M)&amp;L327&amp;_xlfn.XLOOKUP(K327,编码规则代码!V:V,编码规则代码!U:U&amp;_xlfn.XLOOKUP(J327,编码规则代码!R:R,编码规则代码!Q:Q))</f>
        <v>H5A11343410XL</v>
      </c>
      <c r="E327" s="69" t="s">
        <v>196</v>
      </c>
      <c r="F327" s="69">
        <v>2025</v>
      </c>
      <c r="G327" s="69" t="s">
        <v>197</v>
      </c>
      <c r="H327" s="69" t="s">
        <v>206</v>
      </c>
      <c r="I327" s="69" t="s">
        <v>207</v>
      </c>
      <c r="J327" s="69" t="s">
        <v>246</v>
      </c>
      <c r="K327" s="69" t="s">
        <v>210</v>
      </c>
      <c r="L327" s="69">
        <v>3434</v>
      </c>
    </row>
    <row r="328" ht="26" customHeight="1" spans="1:12">
      <c r="A328" s="70">
        <v>45926</v>
      </c>
      <c r="B328" s="69" t="s">
        <v>242</v>
      </c>
      <c r="C328" s="71" t="str">
        <f>_xlfn.XLOOKUP(E328,编码规则代码!B:B,编码规则代码!A:A)&amp;_xlfn.XLOOKUP(F328,编码规则代码!F:F,编码规则代码!E:E)&amp;_xlfn.XLOOKUP(G328,编码规则代码!J:J,编码规则代码!I:I)&amp;_xlfn.XLOOKUP(H328,编码规则代码!N:N,编码规则代码!M:M)&amp;L328</f>
        <v>H5A223435</v>
      </c>
      <c r="D328" s="72" t="str" cm="1">
        <f t="array" ref="D328">_xlfn.XLOOKUP(E328,编码规则代码!B:B,编码规则代码!A:A)&amp;_xlfn.XLOOKUP(F328,编码规则代码!F:F,编码规则代码!E:E)&amp;_xlfn.XLOOKUP(G328,编码规则代码!J:J,编码规则代码!I:I)&amp;_xlfn.XLOOKUP(H328,编码规则代码!N:N,编码规则代码!M:M)&amp;L328&amp;_xlfn.XLOOKUP(K328,编码规则代码!V:V,编码规则代码!U:U&amp;_xlfn.XLOOKUP(J328,编码规则代码!R:R,编码规则代码!Q:Q))</f>
        <v>H5A22343510S</v>
      </c>
      <c r="E328" s="69" t="s">
        <v>196</v>
      </c>
      <c r="F328" s="69">
        <v>2025</v>
      </c>
      <c r="G328" s="69" t="s">
        <v>197</v>
      </c>
      <c r="H328" s="69" t="s">
        <v>204</v>
      </c>
      <c r="I328" s="69" t="s">
        <v>205</v>
      </c>
      <c r="J328" s="69" t="s">
        <v>200</v>
      </c>
      <c r="K328" s="69" t="s">
        <v>210</v>
      </c>
      <c r="L328" s="69">
        <v>3435</v>
      </c>
    </row>
    <row r="329" ht="26" customHeight="1" spans="1:12">
      <c r="A329" s="70">
        <v>45926</v>
      </c>
      <c r="B329" s="69" t="s">
        <v>242</v>
      </c>
      <c r="C329" s="71" t="str">
        <f>_xlfn.XLOOKUP(E329,编码规则代码!B:B,编码规则代码!A:A)&amp;_xlfn.XLOOKUP(F329,编码规则代码!F:F,编码规则代码!E:E)&amp;_xlfn.XLOOKUP(G329,编码规则代码!J:J,编码规则代码!I:I)&amp;_xlfn.XLOOKUP(H329,编码规则代码!N:N,编码规则代码!M:M)&amp;L329</f>
        <v>H5A223435</v>
      </c>
      <c r="D329" s="72" t="str" cm="1">
        <f t="array" ref="D329">_xlfn.XLOOKUP(E329,编码规则代码!B:B,编码规则代码!A:A)&amp;_xlfn.XLOOKUP(F329,编码规则代码!F:F,编码规则代码!E:E)&amp;_xlfn.XLOOKUP(G329,编码规则代码!J:J,编码规则代码!I:I)&amp;_xlfn.XLOOKUP(H329,编码规则代码!N:N,编码规则代码!M:M)&amp;L329&amp;_xlfn.XLOOKUP(K329,编码规则代码!V:V,编码规则代码!U:U&amp;_xlfn.XLOOKUP(J329,编码规则代码!R:R,编码规则代码!Q:Q))</f>
        <v>H5A22343510M</v>
      </c>
      <c r="E329" s="69" t="s">
        <v>196</v>
      </c>
      <c r="F329" s="69">
        <v>2025</v>
      </c>
      <c r="G329" s="69" t="s">
        <v>197</v>
      </c>
      <c r="H329" s="69" t="s">
        <v>204</v>
      </c>
      <c r="I329" s="69" t="s">
        <v>205</v>
      </c>
      <c r="J329" s="69" t="s">
        <v>244</v>
      </c>
      <c r="K329" s="69" t="s">
        <v>210</v>
      </c>
      <c r="L329" s="69">
        <v>3435</v>
      </c>
    </row>
    <row r="330" ht="26" customHeight="1" spans="1:12">
      <c r="A330" s="70">
        <v>45926</v>
      </c>
      <c r="B330" s="69" t="s">
        <v>242</v>
      </c>
      <c r="C330" s="71" t="str">
        <f>_xlfn.XLOOKUP(E330,编码规则代码!B:B,编码规则代码!A:A)&amp;_xlfn.XLOOKUP(F330,编码规则代码!F:F,编码规则代码!E:E)&amp;_xlfn.XLOOKUP(G330,编码规则代码!J:J,编码规则代码!I:I)&amp;_xlfn.XLOOKUP(H330,编码规则代码!N:N,编码规则代码!M:M)&amp;L330</f>
        <v>H5A223435</v>
      </c>
      <c r="D330" s="72" t="str" cm="1">
        <f t="array" ref="D330">_xlfn.XLOOKUP(E330,编码规则代码!B:B,编码规则代码!A:A)&amp;_xlfn.XLOOKUP(F330,编码规则代码!F:F,编码规则代码!E:E)&amp;_xlfn.XLOOKUP(G330,编码规则代码!J:J,编码规则代码!I:I)&amp;_xlfn.XLOOKUP(H330,编码规则代码!N:N,编码规则代码!M:M)&amp;L330&amp;_xlfn.XLOOKUP(K330,编码规则代码!V:V,编码规则代码!U:U&amp;_xlfn.XLOOKUP(J330,编码规则代码!R:R,编码规则代码!Q:Q))</f>
        <v>H5A22343510L</v>
      </c>
      <c r="E330" s="69" t="s">
        <v>196</v>
      </c>
      <c r="F330" s="69">
        <v>2025</v>
      </c>
      <c r="G330" s="69" t="s">
        <v>197</v>
      </c>
      <c r="H330" s="69" t="s">
        <v>204</v>
      </c>
      <c r="I330" s="69" t="s">
        <v>205</v>
      </c>
      <c r="J330" s="69" t="s">
        <v>245</v>
      </c>
      <c r="K330" s="69" t="s">
        <v>210</v>
      </c>
      <c r="L330" s="69">
        <v>3435</v>
      </c>
    </row>
    <row r="331" ht="26" customHeight="1" spans="1:12">
      <c r="A331" s="70">
        <v>45926</v>
      </c>
      <c r="B331" s="69" t="s">
        <v>242</v>
      </c>
      <c r="C331" s="71" t="str">
        <f>_xlfn.XLOOKUP(E331,编码规则代码!B:B,编码规则代码!A:A)&amp;_xlfn.XLOOKUP(F331,编码规则代码!F:F,编码规则代码!E:E)&amp;_xlfn.XLOOKUP(G331,编码规则代码!J:J,编码规则代码!I:I)&amp;_xlfn.XLOOKUP(H331,编码规则代码!N:N,编码规则代码!M:M)&amp;L331</f>
        <v>H5A223435</v>
      </c>
      <c r="D331" s="72" t="str" cm="1">
        <f t="array" ref="D331">_xlfn.XLOOKUP(E331,编码规则代码!B:B,编码规则代码!A:A)&amp;_xlfn.XLOOKUP(F331,编码规则代码!F:F,编码规则代码!E:E)&amp;_xlfn.XLOOKUP(G331,编码规则代码!J:J,编码规则代码!I:I)&amp;_xlfn.XLOOKUP(H331,编码规则代码!N:N,编码规则代码!M:M)&amp;L331&amp;_xlfn.XLOOKUP(K331,编码规则代码!V:V,编码规则代码!U:U&amp;_xlfn.XLOOKUP(J331,编码规则代码!R:R,编码规则代码!Q:Q))</f>
        <v>H5A22343510XL</v>
      </c>
      <c r="E331" s="69" t="s">
        <v>196</v>
      </c>
      <c r="F331" s="69">
        <v>2025</v>
      </c>
      <c r="G331" s="69" t="s">
        <v>197</v>
      </c>
      <c r="H331" s="69" t="s">
        <v>204</v>
      </c>
      <c r="I331" s="69" t="s">
        <v>205</v>
      </c>
      <c r="J331" s="69" t="s">
        <v>246</v>
      </c>
      <c r="K331" s="69" t="s">
        <v>210</v>
      </c>
      <c r="L331" s="69">
        <v>3435</v>
      </c>
    </row>
    <row r="332" ht="26" customHeight="1" spans="1:12">
      <c r="A332" s="66">
        <v>45912</v>
      </c>
      <c r="B332" s="47" t="s">
        <v>242</v>
      </c>
      <c r="C332" s="67" t="str">
        <f>_xlfn.XLOOKUP(E332,编码规则代码!B:B,编码规则代码!A:A)&amp;_xlfn.XLOOKUP(F332,编码规则代码!F:F,编码规则代码!E:E)&amp;_xlfn.XLOOKUP(G332,编码规则代码!J:J,编码规则代码!I:I)&amp;_xlfn.XLOOKUP(H332,编码规则代码!N:N,编码规则代码!M:M)&amp;L332</f>
        <v>H5A113436</v>
      </c>
      <c r="D332" s="68" t="str" cm="1">
        <f t="array" ref="D332">_xlfn.XLOOKUP(E332,编码规则代码!B:B,编码规则代码!A:A)&amp;_xlfn.XLOOKUP(F332,编码规则代码!F:F,编码规则代码!E:E)&amp;_xlfn.XLOOKUP(G332,编码规则代码!J:J,编码规则代码!I:I)&amp;_xlfn.XLOOKUP(H332,编码规则代码!N:N,编码规则代码!M:M)&amp;L332&amp;_xlfn.XLOOKUP(K332,编码规则代码!V:V,编码规则代码!U:U&amp;_xlfn.XLOOKUP(J332,编码规则代码!R:R,编码规则代码!Q:Q))</f>
        <v>H5A11343640S</v>
      </c>
      <c r="E332" s="47" t="s">
        <v>196</v>
      </c>
      <c r="F332" s="47">
        <v>2025</v>
      </c>
      <c r="G332" s="47" t="s">
        <v>197</v>
      </c>
      <c r="H332" s="47" t="s">
        <v>206</v>
      </c>
      <c r="I332" s="69" t="s">
        <v>207</v>
      </c>
      <c r="J332" s="47" t="s">
        <v>200</v>
      </c>
      <c r="K332" s="47" t="s">
        <v>224</v>
      </c>
      <c r="L332" s="47">
        <v>3436</v>
      </c>
    </row>
    <row r="333" ht="26" customHeight="1" spans="1:12">
      <c r="A333" s="66">
        <v>45912</v>
      </c>
      <c r="B333" s="47" t="s">
        <v>242</v>
      </c>
      <c r="C333" s="67" t="str">
        <f>_xlfn.XLOOKUP(E333,编码规则代码!B:B,编码规则代码!A:A)&amp;_xlfn.XLOOKUP(F333,编码规则代码!F:F,编码规则代码!E:E)&amp;_xlfn.XLOOKUP(G333,编码规则代码!J:J,编码规则代码!I:I)&amp;_xlfn.XLOOKUP(H333,编码规则代码!N:N,编码规则代码!M:M)&amp;L333</f>
        <v>H5A113436</v>
      </c>
      <c r="D333" s="68" t="str" cm="1">
        <f t="array" ref="D333">_xlfn.XLOOKUP(E333,编码规则代码!B:B,编码规则代码!A:A)&amp;_xlfn.XLOOKUP(F333,编码规则代码!F:F,编码规则代码!E:E)&amp;_xlfn.XLOOKUP(G333,编码规则代码!J:J,编码规则代码!I:I)&amp;_xlfn.XLOOKUP(H333,编码规则代码!N:N,编码规则代码!M:M)&amp;L333&amp;_xlfn.XLOOKUP(K333,编码规则代码!V:V,编码规则代码!U:U&amp;_xlfn.XLOOKUP(J333,编码规则代码!R:R,编码规则代码!Q:Q))</f>
        <v>H5A11343640M</v>
      </c>
      <c r="E333" s="47" t="s">
        <v>196</v>
      </c>
      <c r="F333" s="47">
        <v>2025</v>
      </c>
      <c r="G333" s="47" t="s">
        <v>197</v>
      </c>
      <c r="H333" s="47" t="s">
        <v>206</v>
      </c>
      <c r="I333" s="69" t="s">
        <v>207</v>
      </c>
      <c r="J333" s="47" t="s">
        <v>244</v>
      </c>
      <c r="K333" s="47" t="s">
        <v>224</v>
      </c>
      <c r="L333" s="47">
        <v>3436</v>
      </c>
    </row>
    <row r="334" ht="26" customHeight="1" spans="1:12">
      <c r="A334" s="66">
        <v>45912</v>
      </c>
      <c r="B334" s="47" t="s">
        <v>242</v>
      </c>
      <c r="C334" s="67" t="str">
        <f>_xlfn.XLOOKUP(E334,编码规则代码!B:B,编码规则代码!A:A)&amp;_xlfn.XLOOKUP(F334,编码规则代码!F:F,编码规则代码!E:E)&amp;_xlfn.XLOOKUP(G334,编码规则代码!J:J,编码规则代码!I:I)&amp;_xlfn.XLOOKUP(H334,编码规则代码!N:N,编码规则代码!M:M)&amp;L334</f>
        <v>H5A113436</v>
      </c>
      <c r="D334" s="68" t="str" cm="1">
        <f t="array" ref="D334">_xlfn.XLOOKUP(E334,编码规则代码!B:B,编码规则代码!A:A)&amp;_xlfn.XLOOKUP(F334,编码规则代码!F:F,编码规则代码!E:E)&amp;_xlfn.XLOOKUP(G334,编码规则代码!J:J,编码规则代码!I:I)&amp;_xlfn.XLOOKUP(H334,编码规则代码!N:N,编码规则代码!M:M)&amp;L334&amp;_xlfn.XLOOKUP(K334,编码规则代码!V:V,编码规则代码!U:U&amp;_xlfn.XLOOKUP(J334,编码规则代码!R:R,编码规则代码!Q:Q))</f>
        <v>H5A11343640L</v>
      </c>
      <c r="E334" s="47" t="s">
        <v>196</v>
      </c>
      <c r="F334" s="47">
        <v>2025</v>
      </c>
      <c r="G334" s="47" t="s">
        <v>197</v>
      </c>
      <c r="H334" s="47" t="s">
        <v>206</v>
      </c>
      <c r="I334" s="69" t="s">
        <v>207</v>
      </c>
      <c r="J334" s="47" t="s">
        <v>245</v>
      </c>
      <c r="K334" s="47" t="s">
        <v>224</v>
      </c>
      <c r="L334" s="47">
        <v>3436</v>
      </c>
    </row>
    <row r="335" ht="26" customHeight="1" spans="1:12">
      <c r="A335" s="66">
        <v>45912</v>
      </c>
      <c r="B335" s="47" t="s">
        <v>242</v>
      </c>
      <c r="C335" s="67" t="str">
        <f>_xlfn.XLOOKUP(E335,编码规则代码!B:B,编码规则代码!A:A)&amp;_xlfn.XLOOKUP(F335,编码规则代码!F:F,编码规则代码!E:E)&amp;_xlfn.XLOOKUP(G335,编码规则代码!J:J,编码规则代码!I:I)&amp;_xlfn.XLOOKUP(H335,编码规则代码!N:N,编码规则代码!M:M)&amp;L335</f>
        <v>H5A113436</v>
      </c>
      <c r="D335" s="68" t="str" cm="1">
        <f t="array" ref="D335">_xlfn.XLOOKUP(E335,编码规则代码!B:B,编码规则代码!A:A)&amp;_xlfn.XLOOKUP(F335,编码规则代码!F:F,编码规则代码!E:E)&amp;_xlfn.XLOOKUP(G335,编码规则代码!J:J,编码规则代码!I:I)&amp;_xlfn.XLOOKUP(H335,编码规则代码!N:N,编码规则代码!M:M)&amp;L335&amp;_xlfn.XLOOKUP(K335,编码规则代码!V:V,编码规则代码!U:U&amp;_xlfn.XLOOKUP(J335,编码规则代码!R:R,编码规则代码!Q:Q))</f>
        <v>H5A11343640XL</v>
      </c>
      <c r="E335" s="47" t="s">
        <v>196</v>
      </c>
      <c r="F335" s="47">
        <v>2025</v>
      </c>
      <c r="G335" s="47" t="s">
        <v>197</v>
      </c>
      <c r="H335" s="47" t="s">
        <v>206</v>
      </c>
      <c r="I335" s="69" t="s">
        <v>207</v>
      </c>
      <c r="J335" s="47" t="s">
        <v>246</v>
      </c>
      <c r="K335" s="47" t="s">
        <v>224</v>
      </c>
      <c r="L335" s="47">
        <v>3436</v>
      </c>
    </row>
    <row r="336" ht="26" customHeight="1" spans="1:12">
      <c r="A336" s="66">
        <v>45912</v>
      </c>
      <c r="B336" s="47" t="s">
        <v>242</v>
      </c>
      <c r="C336" s="67" t="str">
        <f>_xlfn.XLOOKUP(E336,编码规则代码!B:B,编码规则代码!A:A)&amp;_xlfn.XLOOKUP(F336,编码规则代码!F:F,编码规则代码!E:E)&amp;_xlfn.XLOOKUP(G336,编码规则代码!J:J,编码规则代码!I:I)&amp;_xlfn.XLOOKUP(H336,编码规则代码!N:N,编码规则代码!M:M)&amp;L336</f>
        <v>H5A113436</v>
      </c>
      <c r="D336" s="68" t="str" cm="1">
        <f t="array" ref="D336">_xlfn.XLOOKUP(E336,编码规则代码!B:B,编码规则代码!A:A)&amp;_xlfn.XLOOKUP(F336,编码规则代码!F:F,编码规则代码!E:E)&amp;_xlfn.XLOOKUP(G336,编码规则代码!J:J,编码规则代码!I:I)&amp;_xlfn.XLOOKUP(H336,编码规则代码!N:N,编码规则代码!M:M)&amp;L336&amp;_xlfn.XLOOKUP(K336,编码规则代码!V:V,编码规则代码!U:U&amp;_xlfn.XLOOKUP(J336,编码规则代码!R:R,编码规则代码!Q:Q))</f>
        <v>H5A11343670S</v>
      </c>
      <c r="E336" s="47" t="s">
        <v>196</v>
      </c>
      <c r="F336" s="47">
        <v>2025</v>
      </c>
      <c r="G336" s="47" t="s">
        <v>197</v>
      </c>
      <c r="H336" s="47" t="s">
        <v>206</v>
      </c>
      <c r="I336" s="69" t="s">
        <v>207</v>
      </c>
      <c r="J336" s="47" t="s">
        <v>200</v>
      </c>
      <c r="K336" s="47" t="s">
        <v>209</v>
      </c>
      <c r="L336" s="47">
        <v>3436</v>
      </c>
    </row>
    <row r="337" ht="26" customHeight="1" spans="1:12">
      <c r="A337" s="66">
        <v>45912</v>
      </c>
      <c r="B337" s="47" t="s">
        <v>242</v>
      </c>
      <c r="C337" s="67" t="str">
        <f>_xlfn.XLOOKUP(E337,编码规则代码!B:B,编码规则代码!A:A)&amp;_xlfn.XLOOKUP(F337,编码规则代码!F:F,编码规则代码!E:E)&amp;_xlfn.XLOOKUP(G337,编码规则代码!J:J,编码规则代码!I:I)&amp;_xlfn.XLOOKUP(H337,编码规则代码!N:N,编码规则代码!M:M)&amp;L337</f>
        <v>H5A113436</v>
      </c>
      <c r="D337" s="68" t="str" cm="1">
        <f t="array" ref="D337">_xlfn.XLOOKUP(E337,编码规则代码!B:B,编码规则代码!A:A)&amp;_xlfn.XLOOKUP(F337,编码规则代码!F:F,编码规则代码!E:E)&amp;_xlfn.XLOOKUP(G337,编码规则代码!J:J,编码规则代码!I:I)&amp;_xlfn.XLOOKUP(H337,编码规则代码!N:N,编码规则代码!M:M)&amp;L337&amp;_xlfn.XLOOKUP(K337,编码规则代码!V:V,编码规则代码!U:U&amp;_xlfn.XLOOKUP(J337,编码规则代码!R:R,编码规则代码!Q:Q))</f>
        <v>H5A11343670M</v>
      </c>
      <c r="E337" s="47" t="s">
        <v>196</v>
      </c>
      <c r="F337" s="47">
        <v>2025</v>
      </c>
      <c r="G337" s="47" t="s">
        <v>197</v>
      </c>
      <c r="H337" s="47" t="s">
        <v>206</v>
      </c>
      <c r="I337" s="69" t="s">
        <v>207</v>
      </c>
      <c r="J337" s="47" t="s">
        <v>244</v>
      </c>
      <c r="K337" s="47" t="s">
        <v>209</v>
      </c>
      <c r="L337" s="47">
        <v>3436</v>
      </c>
    </row>
    <row r="338" ht="26" customHeight="1" spans="1:12">
      <c r="A338" s="66">
        <v>45912</v>
      </c>
      <c r="B338" s="47" t="s">
        <v>242</v>
      </c>
      <c r="C338" s="67" t="str">
        <f>_xlfn.XLOOKUP(E338,编码规则代码!B:B,编码规则代码!A:A)&amp;_xlfn.XLOOKUP(F338,编码规则代码!F:F,编码规则代码!E:E)&amp;_xlfn.XLOOKUP(G338,编码规则代码!J:J,编码规则代码!I:I)&amp;_xlfn.XLOOKUP(H338,编码规则代码!N:N,编码规则代码!M:M)&amp;L338</f>
        <v>H5A113436</v>
      </c>
      <c r="D338" s="68" t="str" cm="1">
        <f t="array" ref="D338">_xlfn.XLOOKUP(E338,编码规则代码!B:B,编码规则代码!A:A)&amp;_xlfn.XLOOKUP(F338,编码规则代码!F:F,编码规则代码!E:E)&amp;_xlfn.XLOOKUP(G338,编码规则代码!J:J,编码规则代码!I:I)&amp;_xlfn.XLOOKUP(H338,编码规则代码!N:N,编码规则代码!M:M)&amp;L338&amp;_xlfn.XLOOKUP(K338,编码规则代码!V:V,编码规则代码!U:U&amp;_xlfn.XLOOKUP(J338,编码规则代码!R:R,编码规则代码!Q:Q))</f>
        <v>H5A11343670L</v>
      </c>
      <c r="E338" s="47" t="s">
        <v>196</v>
      </c>
      <c r="F338" s="47">
        <v>2025</v>
      </c>
      <c r="G338" s="47" t="s">
        <v>197</v>
      </c>
      <c r="H338" s="47" t="s">
        <v>206</v>
      </c>
      <c r="I338" s="69" t="s">
        <v>207</v>
      </c>
      <c r="J338" s="47" t="s">
        <v>245</v>
      </c>
      <c r="K338" s="47" t="s">
        <v>209</v>
      </c>
      <c r="L338" s="47">
        <v>3436</v>
      </c>
    </row>
    <row r="339" ht="26" customHeight="1" spans="1:12">
      <c r="A339" s="66">
        <v>45912</v>
      </c>
      <c r="B339" s="47" t="s">
        <v>242</v>
      </c>
      <c r="C339" s="67" t="str">
        <f>_xlfn.XLOOKUP(E339,编码规则代码!B:B,编码规则代码!A:A)&amp;_xlfn.XLOOKUP(F339,编码规则代码!F:F,编码规则代码!E:E)&amp;_xlfn.XLOOKUP(G339,编码规则代码!J:J,编码规则代码!I:I)&amp;_xlfn.XLOOKUP(H339,编码规则代码!N:N,编码规则代码!M:M)&amp;L339</f>
        <v>H5A113436</v>
      </c>
      <c r="D339" s="68" t="str" cm="1">
        <f t="array" ref="D339">_xlfn.XLOOKUP(E339,编码规则代码!B:B,编码规则代码!A:A)&amp;_xlfn.XLOOKUP(F339,编码规则代码!F:F,编码规则代码!E:E)&amp;_xlfn.XLOOKUP(G339,编码规则代码!J:J,编码规则代码!I:I)&amp;_xlfn.XLOOKUP(H339,编码规则代码!N:N,编码规则代码!M:M)&amp;L339&amp;_xlfn.XLOOKUP(K339,编码规则代码!V:V,编码规则代码!U:U&amp;_xlfn.XLOOKUP(J339,编码规则代码!R:R,编码规则代码!Q:Q))</f>
        <v>H5A11343670XL</v>
      </c>
      <c r="E339" s="47" t="s">
        <v>196</v>
      </c>
      <c r="F339" s="47">
        <v>2025</v>
      </c>
      <c r="G339" s="47" t="s">
        <v>197</v>
      </c>
      <c r="H339" s="47" t="s">
        <v>206</v>
      </c>
      <c r="I339" s="69" t="s">
        <v>207</v>
      </c>
      <c r="J339" s="47" t="s">
        <v>246</v>
      </c>
      <c r="K339" s="47" t="s">
        <v>209</v>
      </c>
      <c r="L339" s="47">
        <v>3436</v>
      </c>
    </row>
    <row r="340" ht="26" customHeight="1" spans="1:12">
      <c r="A340" s="70">
        <v>45919</v>
      </c>
      <c r="B340" s="69" t="s">
        <v>242</v>
      </c>
      <c r="C340" s="71" t="str">
        <f>_xlfn.XLOOKUP(E340,编码规则代码!B:B,编码规则代码!A:A)&amp;_xlfn.XLOOKUP(F340,编码规则代码!F:F,编码规则代码!E:E)&amp;_xlfn.XLOOKUP(G340,编码规则代码!J:J,编码规则代码!I:I)&amp;_xlfn.XLOOKUP(H340,编码规则代码!N:N,编码规则代码!M:M)&amp;L340</f>
        <v>H5A413437</v>
      </c>
      <c r="D340" s="72" t="str" cm="1">
        <f t="array" ref="D340">_xlfn.XLOOKUP(E340,编码规则代码!B:B,编码规则代码!A:A)&amp;_xlfn.XLOOKUP(F340,编码规则代码!F:F,编码规则代码!E:E)&amp;_xlfn.XLOOKUP(G340,编码规则代码!J:J,编码规则代码!I:I)&amp;_xlfn.XLOOKUP(H340,编码规则代码!N:N,编码规则代码!M:M)&amp;L340&amp;_xlfn.XLOOKUP(K340,编码规则代码!V:V,编码规则代码!U:U&amp;_xlfn.XLOOKUP(J340,编码规则代码!R:R,编码规则代码!Q:Q))</f>
        <v>H5A41343740S</v>
      </c>
      <c r="E340" s="69" t="s">
        <v>196</v>
      </c>
      <c r="F340" s="69">
        <v>2025</v>
      </c>
      <c r="G340" s="69" t="s">
        <v>197</v>
      </c>
      <c r="H340" s="69" t="s">
        <v>212</v>
      </c>
      <c r="I340" s="69" t="s">
        <v>213</v>
      </c>
      <c r="J340" s="47" t="s">
        <v>200</v>
      </c>
      <c r="K340" s="69" t="s">
        <v>224</v>
      </c>
      <c r="L340" s="69">
        <v>3437</v>
      </c>
    </row>
    <row r="341" ht="26" customHeight="1" spans="1:12">
      <c r="A341" s="70">
        <v>45919</v>
      </c>
      <c r="B341" s="69" t="s">
        <v>242</v>
      </c>
      <c r="C341" s="71" t="str">
        <f>_xlfn.XLOOKUP(E341,编码规则代码!B:B,编码规则代码!A:A)&amp;_xlfn.XLOOKUP(F341,编码规则代码!F:F,编码规则代码!E:E)&amp;_xlfn.XLOOKUP(G341,编码规则代码!J:J,编码规则代码!I:I)&amp;_xlfn.XLOOKUP(H341,编码规则代码!N:N,编码规则代码!M:M)&amp;L341</f>
        <v>H5A413437</v>
      </c>
      <c r="D341" s="72" t="str" cm="1">
        <f t="array" ref="D341">_xlfn.XLOOKUP(E341,编码规则代码!B:B,编码规则代码!A:A)&amp;_xlfn.XLOOKUP(F341,编码规则代码!F:F,编码规则代码!E:E)&amp;_xlfn.XLOOKUP(G341,编码规则代码!J:J,编码规则代码!I:I)&amp;_xlfn.XLOOKUP(H341,编码规则代码!N:N,编码规则代码!M:M)&amp;L341&amp;_xlfn.XLOOKUP(K341,编码规则代码!V:V,编码规则代码!U:U&amp;_xlfn.XLOOKUP(J341,编码规则代码!R:R,编码规则代码!Q:Q))</f>
        <v>H5A41343740M</v>
      </c>
      <c r="E341" s="69" t="s">
        <v>196</v>
      </c>
      <c r="F341" s="69">
        <v>2025</v>
      </c>
      <c r="G341" s="69" t="s">
        <v>197</v>
      </c>
      <c r="H341" s="69" t="s">
        <v>212</v>
      </c>
      <c r="I341" s="69" t="s">
        <v>213</v>
      </c>
      <c r="J341" s="47" t="s">
        <v>244</v>
      </c>
      <c r="K341" s="69" t="s">
        <v>224</v>
      </c>
      <c r="L341" s="69">
        <v>3437</v>
      </c>
    </row>
    <row r="342" ht="26" customHeight="1" spans="1:12">
      <c r="A342" s="70">
        <v>45919</v>
      </c>
      <c r="B342" s="69" t="s">
        <v>242</v>
      </c>
      <c r="C342" s="71" t="str">
        <f>_xlfn.XLOOKUP(E342,编码规则代码!B:B,编码规则代码!A:A)&amp;_xlfn.XLOOKUP(F342,编码规则代码!F:F,编码规则代码!E:E)&amp;_xlfn.XLOOKUP(G342,编码规则代码!J:J,编码规则代码!I:I)&amp;_xlfn.XLOOKUP(H342,编码规则代码!N:N,编码规则代码!M:M)&amp;L342</f>
        <v>H5A413437</v>
      </c>
      <c r="D342" s="72" t="str" cm="1">
        <f t="array" ref="D342">_xlfn.XLOOKUP(E342,编码规则代码!B:B,编码规则代码!A:A)&amp;_xlfn.XLOOKUP(F342,编码规则代码!F:F,编码规则代码!E:E)&amp;_xlfn.XLOOKUP(G342,编码规则代码!J:J,编码规则代码!I:I)&amp;_xlfn.XLOOKUP(H342,编码规则代码!N:N,编码规则代码!M:M)&amp;L342&amp;_xlfn.XLOOKUP(K342,编码规则代码!V:V,编码规则代码!U:U&amp;_xlfn.XLOOKUP(J342,编码规则代码!R:R,编码规则代码!Q:Q))</f>
        <v>H5A41343740L</v>
      </c>
      <c r="E342" s="69" t="s">
        <v>196</v>
      </c>
      <c r="F342" s="69">
        <v>2025</v>
      </c>
      <c r="G342" s="69" t="s">
        <v>197</v>
      </c>
      <c r="H342" s="69" t="s">
        <v>212</v>
      </c>
      <c r="I342" s="69" t="s">
        <v>213</v>
      </c>
      <c r="J342" s="47" t="s">
        <v>245</v>
      </c>
      <c r="K342" s="69" t="s">
        <v>224</v>
      </c>
      <c r="L342" s="69">
        <v>3437</v>
      </c>
    </row>
    <row r="343" ht="26" customHeight="1" spans="1:12">
      <c r="A343" s="70">
        <v>45919</v>
      </c>
      <c r="B343" s="69" t="s">
        <v>242</v>
      </c>
      <c r="C343" s="71" t="str">
        <f>_xlfn.XLOOKUP(E343,编码规则代码!B:B,编码规则代码!A:A)&amp;_xlfn.XLOOKUP(F343,编码规则代码!F:F,编码规则代码!E:E)&amp;_xlfn.XLOOKUP(G343,编码规则代码!J:J,编码规则代码!I:I)&amp;_xlfn.XLOOKUP(H343,编码规则代码!N:N,编码规则代码!M:M)&amp;L343</f>
        <v>H5A413437</v>
      </c>
      <c r="D343" s="72" t="str" cm="1">
        <f t="array" ref="D343">_xlfn.XLOOKUP(E343,编码规则代码!B:B,编码规则代码!A:A)&amp;_xlfn.XLOOKUP(F343,编码规则代码!F:F,编码规则代码!E:E)&amp;_xlfn.XLOOKUP(G343,编码规则代码!J:J,编码规则代码!I:I)&amp;_xlfn.XLOOKUP(H343,编码规则代码!N:N,编码规则代码!M:M)&amp;L343&amp;_xlfn.XLOOKUP(K343,编码规则代码!V:V,编码规则代码!U:U&amp;_xlfn.XLOOKUP(J343,编码规则代码!R:R,编码规则代码!Q:Q))</f>
        <v>H5A41343740XL</v>
      </c>
      <c r="E343" s="69" t="s">
        <v>196</v>
      </c>
      <c r="F343" s="69">
        <v>2025</v>
      </c>
      <c r="G343" s="69" t="s">
        <v>197</v>
      </c>
      <c r="H343" s="69" t="s">
        <v>212</v>
      </c>
      <c r="I343" s="69" t="s">
        <v>213</v>
      </c>
      <c r="J343" s="47" t="s">
        <v>246</v>
      </c>
      <c r="K343" s="69" t="s">
        <v>224</v>
      </c>
      <c r="L343" s="69">
        <v>3437</v>
      </c>
    </row>
    <row r="344" ht="26" customHeight="1" spans="1:12">
      <c r="A344" s="66">
        <v>45912</v>
      </c>
      <c r="B344" s="47" t="s">
        <v>242</v>
      </c>
      <c r="C344" s="67" t="str">
        <f>_xlfn.XLOOKUP(E344,编码规则代码!B:B,编码规则代码!A:A)&amp;_xlfn.XLOOKUP(F344,编码规则代码!F:F,编码规则代码!E:E)&amp;_xlfn.XLOOKUP(G344,编码规则代码!J:J,编码规则代码!I:I)&amp;_xlfn.XLOOKUP(H344,编码规则代码!N:N,编码规则代码!M:M)&amp;L344</f>
        <v>H5A413438</v>
      </c>
      <c r="D344" s="68" t="str" cm="1">
        <f t="array" ref="D344">_xlfn.XLOOKUP(E344,编码规则代码!B:B,编码规则代码!A:A)&amp;_xlfn.XLOOKUP(F344,编码规则代码!F:F,编码规则代码!E:E)&amp;_xlfn.XLOOKUP(G344,编码规则代码!J:J,编码规则代码!I:I)&amp;_xlfn.XLOOKUP(H344,编码规则代码!N:N,编码规则代码!M:M)&amp;L344&amp;_xlfn.XLOOKUP(K344,编码规则代码!V:V,编码规则代码!U:U&amp;_xlfn.XLOOKUP(J344,编码规则代码!R:R,编码规则代码!Q:Q))</f>
        <v>H5A41343810S</v>
      </c>
      <c r="E344" s="47" t="s">
        <v>196</v>
      </c>
      <c r="F344" s="47">
        <v>2025</v>
      </c>
      <c r="G344" s="47" t="s">
        <v>197</v>
      </c>
      <c r="H344" s="47" t="s">
        <v>212</v>
      </c>
      <c r="I344" s="69" t="s">
        <v>213</v>
      </c>
      <c r="J344" s="47" t="s">
        <v>200</v>
      </c>
      <c r="K344" s="47" t="s">
        <v>210</v>
      </c>
      <c r="L344" s="47">
        <v>3438</v>
      </c>
    </row>
    <row r="345" ht="26" customHeight="1" spans="1:12">
      <c r="A345" s="66">
        <v>45912</v>
      </c>
      <c r="B345" s="47" t="s">
        <v>242</v>
      </c>
      <c r="C345" s="67" t="str">
        <f>_xlfn.XLOOKUP(E345,编码规则代码!B:B,编码规则代码!A:A)&amp;_xlfn.XLOOKUP(F345,编码规则代码!F:F,编码规则代码!E:E)&amp;_xlfn.XLOOKUP(G345,编码规则代码!J:J,编码规则代码!I:I)&amp;_xlfn.XLOOKUP(H345,编码规则代码!N:N,编码规则代码!M:M)&amp;L345</f>
        <v>H5A413438</v>
      </c>
      <c r="D345" s="68" t="str" cm="1">
        <f t="array" ref="D345">_xlfn.XLOOKUP(E345,编码规则代码!B:B,编码规则代码!A:A)&amp;_xlfn.XLOOKUP(F345,编码规则代码!F:F,编码规则代码!E:E)&amp;_xlfn.XLOOKUP(G345,编码规则代码!J:J,编码规则代码!I:I)&amp;_xlfn.XLOOKUP(H345,编码规则代码!N:N,编码规则代码!M:M)&amp;L345&amp;_xlfn.XLOOKUP(K345,编码规则代码!V:V,编码规则代码!U:U&amp;_xlfn.XLOOKUP(J345,编码规则代码!R:R,编码规则代码!Q:Q))</f>
        <v>H5A41343810M</v>
      </c>
      <c r="E345" s="47" t="s">
        <v>196</v>
      </c>
      <c r="F345" s="47">
        <v>2025</v>
      </c>
      <c r="G345" s="47" t="s">
        <v>197</v>
      </c>
      <c r="H345" s="47" t="s">
        <v>212</v>
      </c>
      <c r="I345" s="69" t="s">
        <v>213</v>
      </c>
      <c r="J345" s="47" t="s">
        <v>244</v>
      </c>
      <c r="K345" s="47" t="s">
        <v>210</v>
      </c>
      <c r="L345" s="47">
        <v>3438</v>
      </c>
    </row>
    <row r="346" ht="26" customHeight="1" spans="1:12">
      <c r="A346" s="66">
        <v>45912</v>
      </c>
      <c r="B346" s="47" t="s">
        <v>242</v>
      </c>
      <c r="C346" s="67" t="str">
        <f>_xlfn.XLOOKUP(E346,编码规则代码!B:B,编码规则代码!A:A)&amp;_xlfn.XLOOKUP(F346,编码规则代码!F:F,编码规则代码!E:E)&amp;_xlfn.XLOOKUP(G346,编码规则代码!J:J,编码规则代码!I:I)&amp;_xlfn.XLOOKUP(H346,编码规则代码!N:N,编码规则代码!M:M)&amp;L346</f>
        <v>H5A413438</v>
      </c>
      <c r="D346" s="68" t="str" cm="1">
        <f t="array" ref="D346">_xlfn.XLOOKUP(E346,编码规则代码!B:B,编码规则代码!A:A)&amp;_xlfn.XLOOKUP(F346,编码规则代码!F:F,编码规则代码!E:E)&amp;_xlfn.XLOOKUP(G346,编码规则代码!J:J,编码规则代码!I:I)&amp;_xlfn.XLOOKUP(H346,编码规则代码!N:N,编码规则代码!M:M)&amp;L346&amp;_xlfn.XLOOKUP(K346,编码规则代码!V:V,编码规则代码!U:U&amp;_xlfn.XLOOKUP(J346,编码规则代码!R:R,编码规则代码!Q:Q))</f>
        <v>H5A41343810L</v>
      </c>
      <c r="E346" s="47" t="s">
        <v>196</v>
      </c>
      <c r="F346" s="47">
        <v>2025</v>
      </c>
      <c r="G346" s="47" t="s">
        <v>197</v>
      </c>
      <c r="H346" s="47" t="s">
        <v>212</v>
      </c>
      <c r="I346" s="69" t="s">
        <v>213</v>
      </c>
      <c r="J346" s="47" t="s">
        <v>245</v>
      </c>
      <c r="K346" s="47" t="s">
        <v>210</v>
      </c>
      <c r="L346" s="47">
        <v>3438</v>
      </c>
    </row>
    <row r="347" ht="26" customHeight="1" spans="1:12">
      <c r="A347" s="66">
        <v>45912</v>
      </c>
      <c r="B347" s="47" t="s">
        <v>242</v>
      </c>
      <c r="C347" s="67" t="str">
        <f>_xlfn.XLOOKUP(E347,编码规则代码!B:B,编码规则代码!A:A)&amp;_xlfn.XLOOKUP(F347,编码规则代码!F:F,编码规则代码!E:E)&amp;_xlfn.XLOOKUP(G347,编码规则代码!J:J,编码规则代码!I:I)&amp;_xlfn.XLOOKUP(H347,编码规则代码!N:N,编码规则代码!M:M)&amp;L347</f>
        <v>H5A413438</v>
      </c>
      <c r="D347" s="68" t="str" cm="1">
        <f t="array" ref="D347">_xlfn.XLOOKUP(E347,编码规则代码!B:B,编码规则代码!A:A)&amp;_xlfn.XLOOKUP(F347,编码规则代码!F:F,编码规则代码!E:E)&amp;_xlfn.XLOOKUP(G347,编码规则代码!J:J,编码规则代码!I:I)&amp;_xlfn.XLOOKUP(H347,编码规则代码!N:N,编码规则代码!M:M)&amp;L347&amp;_xlfn.XLOOKUP(K347,编码规则代码!V:V,编码规则代码!U:U&amp;_xlfn.XLOOKUP(J347,编码规则代码!R:R,编码规则代码!Q:Q))</f>
        <v>H5A41343810XL</v>
      </c>
      <c r="E347" s="47" t="s">
        <v>196</v>
      </c>
      <c r="F347" s="47">
        <v>2025</v>
      </c>
      <c r="G347" s="47" t="s">
        <v>197</v>
      </c>
      <c r="H347" s="47" t="s">
        <v>212</v>
      </c>
      <c r="I347" s="69" t="s">
        <v>213</v>
      </c>
      <c r="J347" s="47" t="s">
        <v>246</v>
      </c>
      <c r="K347" s="47" t="s">
        <v>210</v>
      </c>
      <c r="L347" s="47">
        <v>3438</v>
      </c>
    </row>
    <row r="348" ht="26" customHeight="1" spans="1:12">
      <c r="A348" s="70">
        <v>45926</v>
      </c>
      <c r="B348" s="69" t="s">
        <v>242</v>
      </c>
      <c r="C348" s="71" t="str">
        <f>_xlfn.XLOOKUP(E348,编码规则代码!B:B,编码规则代码!A:A)&amp;_xlfn.XLOOKUP(F348,编码规则代码!F:F,编码规则代码!E:E)&amp;_xlfn.XLOOKUP(G348,编码规则代码!J:J,编码规则代码!I:I)&amp;_xlfn.XLOOKUP(H348,编码规则代码!N:N,编码规则代码!M:M)&amp;L348</f>
        <v>H5A113443</v>
      </c>
      <c r="D348" s="72" t="str" cm="1">
        <f t="array" ref="D348">_xlfn.XLOOKUP(E348,编码规则代码!B:B,编码规则代码!A:A)&amp;_xlfn.XLOOKUP(F348,编码规则代码!F:F,编码规则代码!E:E)&amp;_xlfn.XLOOKUP(G348,编码规则代码!J:J,编码规则代码!I:I)&amp;_xlfn.XLOOKUP(H348,编码规则代码!N:N,编码规则代码!M:M)&amp;L348&amp;_xlfn.XLOOKUP(K348,编码规则代码!V:V,编码规则代码!U:U&amp;_xlfn.XLOOKUP(J348,编码规则代码!R:R,编码规则代码!Q:Q))</f>
        <v>H5A11344312S</v>
      </c>
      <c r="E348" s="69" t="s">
        <v>196</v>
      </c>
      <c r="F348" s="69">
        <v>2025</v>
      </c>
      <c r="G348" s="69" t="s">
        <v>197</v>
      </c>
      <c r="H348" s="69" t="s">
        <v>206</v>
      </c>
      <c r="I348" s="69" t="s">
        <v>207</v>
      </c>
      <c r="J348" s="69" t="s">
        <v>200</v>
      </c>
      <c r="K348" s="69" t="s">
        <v>208</v>
      </c>
      <c r="L348" s="69">
        <v>3443</v>
      </c>
    </row>
    <row r="349" ht="26" customHeight="1" spans="1:12">
      <c r="A349" s="70">
        <v>45926</v>
      </c>
      <c r="B349" s="69" t="s">
        <v>242</v>
      </c>
      <c r="C349" s="71" t="str">
        <f>_xlfn.XLOOKUP(E349,编码规则代码!B:B,编码规则代码!A:A)&amp;_xlfn.XLOOKUP(F349,编码规则代码!F:F,编码规则代码!E:E)&amp;_xlfn.XLOOKUP(G349,编码规则代码!J:J,编码规则代码!I:I)&amp;_xlfn.XLOOKUP(H349,编码规则代码!N:N,编码规则代码!M:M)&amp;L349</f>
        <v>H5A113443</v>
      </c>
      <c r="D349" s="72" t="str" cm="1">
        <f t="array" ref="D349">_xlfn.XLOOKUP(E349,编码规则代码!B:B,编码规则代码!A:A)&amp;_xlfn.XLOOKUP(F349,编码规则代码!F:F,编码规则代码!E:E)&amp;_xlfn.XLOOKUP(G349,编码规则代码!J:J,编码规则代码!I:I)&amp;_xlfn.XLOOKUP(H349,编码规则代码!N:N,编码规则代码!M:M)&amp;L349&amp;_xlfn.XLOOKUP(K349,编码规则代码!V:V,编码规则代码!U:U&amp;_xlfn.XLOOKUP(J349,编码规则代码!R:R,编码规则代码!Q:Q))</f>
        <v>H5A11344312M</v>
      </c>
      <c r="E349" s="69" t="s">
        <v>196</v>
      </c>
      <c r="F349" s="69">
        <v>2025</v>
      </c>
      <c r="G349" s="69" t="s">
        <v>197</v>
      </c>
      <c r="H349" s="69" t="s">
        <v>206</v>
      </c>
      <c r="I349" s="69" t="s">
        <v>207</v>
      </c>
      <c r="J349" s="69" t="s">
        <v>244</v>
      </c>
      <c r="K349" s="69" t="s">
        <v>208</v>
      </c>
      <c r="L349" s="69">
        <v>3443</v>
      </c>
    </row>
    <row r="350" ht="26" customHeight="1" spans="1:12">
      <c r="A350" s="70">
        <v>45926</v>
      </c>
      <c r="B350" s="69" t="s">
        <v>242</v>
      </c>
      <c r="C350" s="71" t="str">
        <f>_xlfn.XLOOKUP(E350,编码规则代码!B:B,编码规则代码!A:A)&amp;_xlfn.XLOOKUP(F350,编码规则代码!F:F,编码规则代码!E:E)&amp;_xlfn.XLOOKUP(G350,编码规则代码!J:J,编码规则代码!I:I)&amp;_xlfn.XLOOKUP(H350,编码规则代码!N:N,编码规则代码!M:M)&amp;L350</f>
        <v>H5A113443</v>
      </c>
      <c r="D350" s="72" t="str" cm="1">
        <f t="array" ref="D350">_xlfn.XLOOKUP(E350,编码规则代码!B:B,编码规则代码!A:A)&amp;_xlfn.XLOOKUP(F350,编码规则代码!F:F,编码规则代码!E:E)&amp;_xlfn.XLOOKUP(G350,编码规则代码!J:J,编码规则代码!I:I)&amp;_xlfn.XLOOKUP(H350,编码规则代码!N:N,编码规则代码!M:M)&amp;L350&amp;_xlfn.XLOOKUP(K350,编码规则代码!V:V,编码规则代码!U:U&amp;_xlfn.XLOOKUP(J350,编码规则代码!R:R,编码规则代码!Q:Q))</f>
        <v>H5A11344312L</v>
      </c>
      <c r="E350" s="69" t="s">
        <v>196</v>
      </c>
      <c r="F350" s="69">
        <v>2025</v>
      </c>
      <c r="G350" s="69" t="s">
        <v>197</v>
      </c>
      <c r="H350" s="69" t="s">
        <v>206</v>
      </c>
      <c r="I350" s="69" t="s">
        <v>207</v>
      </c>
      <c r="J350" s="69" t="s">
        <v>245</v>
      </c>
      <c r="K350" s="69" t="s">
        <v>208</v>
      </c>
      <c r="L350" s="69">
        <v>3443</v>
      </c>
    </row>
    <row r="351" ht="26" customHeight="1" spans="1:12">
      <c r="A351" s="70">
        <v>45926</v>
      </c>
      <c r="B351" s="69" t="s">
        <v>242</v>
      </c>
      <c r="C351" s="71" t="str">
        <f>_xlfn.XLOOKUP(E351,编码规则代码!B:B,编码规则代码!A:A)&amp;_xlfn.XLOOKUP(F351,编码规则代码!F:F,编码规则代码!E:E)&amp;_xlfn.XLOOKUP(G351,编码规则代码!J:J,编码规则代码!I:I)&amp;_xlfn.XLOOKUP(H351,编码规则代码!N:N,编码规则代码!M:M)&amp;L351</f>
        <v>H5A113443</v>
      </c>
      <c r="D351" s="72" t="str" cm="1">
        <f t="array" ref="D351">_xlfn.XLOOKUP(E351,编码规则代码!B:B,编码规则代码!A:A)&amp;_xlfn.XLOOKUP(F351,编码规则代码!F:F,编码规则代码!E:E)&amp;_xlfn.XLOOKUP(G351,编码规则代码!J:J,编码规则代码!I:I)&amp;_xlfn.XLOOKUP(H351,编码规则代码!N:N,编码规则代码!M:M)&amp;L351&amp;_xlfn.XLOOKUP(K351,编码规则代码!V:V,编码规则代码!U:U&amp;_xlfn.XLOOKUP(J351,编码规则代码!R:R,编码规则代码!Q:Q))</f>
        <v>H5A11344312XL</v>
      </c>
      <c r="E351" s="69" t="s">
        <v>196</v>
      </c>
      <c r="F351" s="69">
        <v>2025</v>
      </c>
      <c r="G351" s="69" t="s">
        <v>197</v>
      </c>
      <c r="H351" s="69" t="s">
        <v>206</v>
      </c>
      <c r="I351" s="69" t="s">
        <v>207</v>
      </c>
      <c r="J351" s="69" t="s">
        <v>246</v>
      </c>
      <c r="K351" s="69" t="s">
        <v>208</v>
      </c>
      <c r="L351" s="69">
        <v>3443</v>
      </c>
    </row>
    <row r="352" ht="26" customHeight="1" spans="1:12">
      <c r="A352" s="70">
        <v>45926</v>
      </c>
      <c r="B352" s="69" t="s">
        <v>242</v>
      </c>
      <c r="C352" s="71" t="str">
        <f>_xlfn.XLOOKUP(E352,编码规则代码!B:B,编码规则代码!A:A)&amp;_xlfn.XLOOKUP(F352,编码规则代码!F:F,编码规则代码!E:E)&amp;_xlfn.XLOOKUP(G352,编码规则代码!J:J,编码规则代码!I:I)&amp;_xlfn.XLOOKUP(H352,编码规则代码!N:N,编码规则代码!M:M)&amp;L352</f>
        <v>H5A113443</v>
      </c>
      <c r="D352" s="72" t="str" cm="1">
        <f t="array" ref="D352">_xlfn.XLOOKUP(E352,编码规则代码!B:B,编码规则代码!A:A)&amp;_xlfn.XLOOKUP(F352,编码规则代码!F:F,编码规则代码!E:E)&amp;_xlfn.XLOOKUP(G352,编码规则代码!J:J,编码规则代码!I:I)&amp;_xlfn.XLOOKUP(H352,编码规则代码!N:N,编码规则代码!M:M)&amp;L352&amp;_xlfn.XLOOKUP(K352,编码规则代码!V:V,编码规则代码!U:U&amp;_xlfn.XLOOKUP(J352,编码规则代码!R:R,编码规则代码!Q:Q))</f>
        <v>H5A11344370S</v>
      </c>
      <c r="E352" s="69" t="s">
        <v>196</v>
      </c>
      <c r="F352" s="69">
        <v>2025</v>
      </c>
      <c r="G352" s="69" t="s">
        <v>197</v>
      </c>
      <c r="H352" s="69" t="s">
        <v>206</v>
      </c>
      <c r="I352" s="69" t="s">
        <v>207</v>
      </c>
      <c r="J352" s="69" t="s">
        <v>200</v>
      </c>
      <c r="K352" s="69" t="s">
        <v>209</v>
      </c>
      <c r="L352" s="69">
        <v>3443</v>
      </c>
    </row>
    <row r="353" ht="26" customHeight="1" spans="1:12">
      <c r="A353" s="70">
        <v>45926</v>
      </c>
      <c r="B353" s="69" t="s">
        <v>242</v>
      </c>
      <c r="C353" s="71" t="str">
        <f>_xlfn.XLOOKUP(E353,编码规则代码!B:B,编码规则代码!A:A)&amp;_xlfn.XLOOKUP(F353,编码规则代码!F:F,编码规则代码!E:E)&amp;_xlfn.XLOOKUP(G353,编码规则代码!J:J,编码规则代码!I:I)&amp;_xlfn.XLOOKUP(H353,编码规则代码!N:N,编码规则代码!M:M)&amp;L353</f>
        <v>H5A113443</v>
      </c>
      <c r="D353" s="72" t="str" cm="1">
        <f t="array" ref="D353">_xlfn.XLOOKUP(E353,编码规则代码!B:B,编码规则代码!A:A)&amp;_xlfn.XLOOKUP(F353,编码规则代码!F:F,编码规则代码!E:E)&amp;_xlfn.XLOOKUP(G353,编码规则代码!J:J,编码规则代码!I:I)&amp;_xlfn.XLOOKUP(H353,编码规则代码!N:N,编码规则代码!M:M)&amp;L353&amp;_xlfn.XLOOKUP(K353,编码规则代码!V:V,编码规则代码!U:U&amp;_xlfn.XLOOKUP(J353,编码规则代码!R:R,编码规则代码!Q:Q))</f>
        <v>H5A11344370M</v>
      </c>
      <c r="E353" s="69" t="s">
        <v>196</v>
      </c>
      <c r="F353" s="69">
        <v>2025</v>
      </c>
      <c r="G353" s="69" t="s">
        <v>197</v>
      </c>
      <c r="H353" s="69" t="s">
        <v>206</v>
      </c>
      <c r="I353" s="69" t="s">
        <v>207</v>
      </c>
      <c r="J353" s="69" t="s">
        <v>244</v>
      </c>
      <c r="K353" s="69" t="s">
        <v>209</v>
      </c>
      <c r="L353" s="69">
        <v>3443</v>
      </c>
    </row>
    <row r="354" ht="26" customHeight="1" spans="1:12">
      <c r="A354" s="70">
        <v>45926</v>
      </c>
      <c r="B354" s="69" t="s">
        <v>242</v>
      </c>
      <c r="C354" s="71" t="str">
        <f>_xlfn.XLOOKUP(E354,编码规则代码!B:B,编码规则代码!A:A)&amp;_xlfn.XLOOKUP(F354,编码规则代码!F:F,编码规则代码!E:E)&amp;_xlfn.XLOOKUP(G354,编码规则代码!J:J,编码规则代码!I:I)&amp;_xlfn.XLOOKUP(H354,编码规则代码!N:N,编码规则代码!M:M)&amp;L354</f>
        <v>H5A113443</v>
      </c>
      <c r="D354" s="72" t="str" cm="1">
        <f t="array" ref="D354">_xlfn.XLOOKUP(E354,编码规则代码!B:B,编码规则代码!A:A)&amp;_xlfn.XLOOKUP(F354,编码规则代码!F:F,编码规则代码!E:E)&amp;_xlfn.XLOOKUP(G354,编码规则代码!J:J,编码规则代码!I:I)&amp;_xlfn.XLOOKUP(H354,编码规则代码!N:N,编码规则代码!M:M)&amp;L354&amp;_xlfn.XLOOKUP(K354,编码规则代码!V:V,编码规则代码!U:U&amp;_xlfn.XLOOKUP(J354,编码规则代码!R:R,编码规则代码!Q:Q))</f>
        <v>H5A11344370L</v>
      </c>
      <c r="E354" s="69" t="s">
        <v>196</v>
      </c>
      <c r="F354" s="69">
        <v>2025</v>
      </c>
      <c r="G354" s="69" t="s">
        <v>197</v>
      </c>
      <c r="H354" s="69" t="s">
        <v>206</v>
      </c>
      <c r="I354" s="69" t="s">
        <v>207</v>
      </c>
      <c r="J354" s="69" t="s">
        <v>245</v>
      </c>
      <c r="K354" s="69" t="s">
        <v>209</v>
      </c>
      <c r="L354" s="69">
        <v>3443</v>
      </c>
    </row>
    <row r="355" ht="26" customHeight="1" spans="1:12">
      <c r="A355" s="70">
        <v>45926</v>
      </c>
      <c r="B355" s="69" t="s">
        <v>242</v>
      </c>
      <c r="C355" s="71" t="str">
        <f>_xlfn.XLOOKUP(E355,编码规则代码!B:B,编码规则代码!A:A)&amp;_xlfn.XLOOKUP(F355,编码规则代码!F:F,编码规则代码!E:E)&amp;_xlfn.XLOOKUP(G355,编码规则代码!J:J,编码规则代码!I:I)&amp;_xlfn.XLOOKUP(H355,编码规则代码!N:N,编码规则代码!M:M)&amp;L355</f>
        <v>H5A113443</v>
      </c>
      <c r="D355" s="72" t="str" cm="1">
        <f t="array" ref="D355">_xlfn.XLOOKUP(E355,编码规则代码!B:B,编码规则代码!A:A)&amp;_xlfn.XLOOKUP(F355,编码规则代码!F:F,编码规则代码!E:E)&amp;_xlfn.XLOOKUP(G355,编码规则代码!J:J,编码规则代码!I:I)&amp;_xlfn.XLOOKUP(H355,编码规则代码!N:N,编码规则代码!M:M)&amp;L355&amp;_xlfn.XLOOKUP(K355,编码规则代码!V:V,编码规则代码!U:U&amp;_xlfn.XLOOKUP(J355,编码规则代码!R:R,编码规则代码!Q:Q))</f>
        <v>H5A11344370XL</v>
      </c>
      <c r="E355" s="69" t="s">
        <v>196</v>
      </c>
      <c r="F355" s="69">
        <v>2025</v>
      </c>
      <c r="G355" s="69" t="s">
        <v>197</v>
      </c>
      <c r="H355" s="69" t="s">
        <v>206</v>
      </c>
      <c r="I355" s="69" t="s">
        <v>207</v>
      </c>
      <c r="J355" s="69" t="s">
        <v>246</v>
      </c>
      <c r="K355" s="69" t="s">
        <v>209</v>
      </c>
      <c r="L355" s="69">
        <v>3443</v>
      </c>
    </row>
    <row r="356" ht="26" customHeight="1" spans="2:12">
      <c r="B356" s="45" t="s">
        <v>242</v>
      </c>
      <c r="C356" s="67" t="str">
        <f>_xlfn.XLOOKUP(E356,编码规则代码!B:B,编码规则代码!A:A)&amp;_xlfn.XLOOKUP(F356,编码规则代码!F:F,编码规则代码!E:E)&amp;_xlfn.XLOOKUP(G356,编码规则代码!J:J,编码规则代码!I:I)&amp;_xlfn.XLOOKUP(H356,编码规则代码!N:N,编码规则代码!M:M)&amp;L356</f>
        <v>H5A113439</v>
      </c>
      <c r="D356" s="68" t="str" cm="1">
        <f t="array" ref="D356">_xlfn.XLOOKUP(E356,编码规则代码!B:B,编码规则代码!A:A)&amp;_xlfn.XLOOKUP(F356,编码规则代码!F:F,编码规则代码!E:E)&amp;_xlfn.XLOOKUP(G356,编码规则代码!J:J,编码规则代码!I:I)&amp;_xlfn.XLOOKUP(H356,编码规则代码!N:N,编码规则代码!M:M)&amp;L356&amp;_xlfn.XLOOKUP(K356,编码规则代码!V:V,编码规则代码!U:U&amp;_xlfn.XLOOKUP(J356,编码规则代码!R:R,编码规则代码!Q:Q))</f>
        <v>H5A11343912S</v>
      </c>
      <c r="E356" s="45" t="s">
        <v>196</v>
      </c>
      <c r="F356" s="45">
        <v>2025</v>
      </c>
      <c r="G356" s="45" t="s">
        <v>197</v>
      </c>
      <c r="H356" s="45" t="s">
        <v>206</v>
      </c>
      <c r="I356" s="69" t="s">
        <v>207</v>
      </c>
      <c r="J356" s="45" t="s">
        <v>200</v>
      </c>
      <c r="K356" s="45" t="s">
        <v>208</v>
      </c>
      <c r="L356" s="45">
        <v>3439</v>
      </c>
    </row>
    <row r="357" ht="26" customHeight="1" spans="2:12">
      <c r="B357" s="45" t="s">
        <v>242</v>
      </c>
      <c r="C357" s="67" t="str">
        <f>_xlfn.XLOOKUP(E357,编码规则代码!B:B,编码规则代码!A:A)&amp;_xlfn.XLOOKUP(F357,编码规则代码!F:F,编码规则代码!E:E)&amp;_xlfn.XLOOKUP(G357,编码规则代码!J:J,编码规则代码!I:I)&amp;_xlfn.XLOOKUP(H357,编码规则代码!N:N,编码规则代码!M:M)&amp;L357</f>
        <v>H5A113439</v>
      </c>
      <c r="D357" s="68" t="str" cm="1">
        <f t="array" ref="D357">_xlfn.XLOOKUP(E357,编码规则代码!B:B,编码规则代码!A:A)&amp;_xlfn.XLOOKUP(F357,编码规则代码!F:F,编码规则代码!E:E)&amp;_xlfn.XLOOKUP(G357,编码规则代码!J:J,编码规则代码!I:I)&amp;_xlfn.XLOOKUP(H357,编码规则代码!N:N,编码规则代码!M:M)&amp;L357&amp;_xlfn.XLOOKUP(K357,编码规则代码!V:V,编码规则代码!U:U&amp;_xlfn.XLOOKUP(J357,编码规则代码!R:R,编码规则代码!Q:Q))</f>
        <v>H5A11343970S</v>
      </c>
      <c r="E357" s="45" t="s">
        <v>196</v>
      </c>
      <c r="F357" s="45">
        <v>2025</v>
      </c>
      <c r="G357" s="45" t="s">
        <v>197</v>
      </c>
      <c r="H357" s="45" t="s">
        <v>206</v>
      </c>
      <c r="I357" s="69" t="s">
        <v>207</v>
      </c>
      <c r="J357" s="45" t="s">
        <v>200</v>
      </c>
      <c r="K357" s="45" t="s">
        <v>209</v>
      </c>
      <c r="L357" s="45">
        <v>3439</v>
      </c>
    </row>
    <row r="358" ht="26" customHeight="1" spans="2:12">
      <c r="B358" s="45" t="s">
        <v>242</v>
      </c>
      <c r="C358" s="67" t="str">
        <f>_xlfn.XLOOKUP(E358,编码规则代码!B:B,编码规则代码!A:A)&amp;_xlfn.XLOOKUP(F358,编码规则代码!F:F,编码规则代码!E:E)&amp;_xlfn.XLOOKUP(G358,编码规则代码!J:J,编码规则代码!I:I)&amp;_xlfn.XLOOKUP(H358,编码规则代码!N:N,编码规则代码!M:M)&amp;L358</f>
        <v>H5A113440</v>
      </c>
      <c r="D358" s="68" t="str" cm="1">
        <f t="array" ref="D358">_xlfn.XLOOKUP(E358,编码规则代码!B:B,编码规则代码!A:A)&amp;_xlfn.XLOOKUP(F358,编码规则代码!F:F,编码规则代码!E:E)&amp;_xlfn.XLOOKUP(G358,编码规则代码!J:J,编码规则代码!I:I)&amp;_xlfn.XLOOKUP(H358,编码规则代码!N:N,编码规则代码!M:M)&amp;L358&amp;_xlfn.XLOOKUP(K358,编码规则代码!V:V,编码规则代码!U:U&amp;_xlfn.XLOOKUP(J358,编码规则代码!R:R,编码规则代码!Q:Q))</f>
        <v>H5A11344012S</v>
      </c>
      <c r="E358" s="45" t="s">
        <v>196</v>
      </c>
      <c r="F358" s="45">
        <v>2025</v>
      </c>
      <c r="G358" s="45" t="s">
        <v>197</v>
      </c>
      <c r="H358" s="45" t="s">
        <v>206</v>
      </c>
      <c r="I358" s="69" t="s">
        <v>207</v>
      </c>
      <c r="J358" s="45" t="s">
        <v>200</v>
      </c>
      <c r="K358" s="45" t="s">
        <v>208</v>
      </c>
      <c r="L358" s="45">
        <v>3440</v>
      </c>
    </row>
    <row r="359" ht="26" customHeight="1" spans="2:12">
      <c r="B359" s="45" t="s">
        <v>242</v>
      </c>
      <c r="C359" s="67" t="str">
        <f>_xlfn.XLOOKUP(E359,编码规则代码!B:B,编码规则代码!A:A)&amp;_xlfn.XLOOKUP(F359,编码规则代码!F:F,编码规则代码!E:E)&amp;_xlfn.XLOOKUP(G359,编码规则代码!J:J,编码规则代码!I:I)&amp;_xlfn.XLOOKUP(H359,编码规则代码!N:N,编码规则代码!M:M)&amp;L359</f>
        <v>H5A113440</v>
      </c>
      <c r="D359" s="68" t="str" cm="1">
        <f t="array" ref="D359">_xlfn.XLOOKUP(E359,编码规则代码!B:B,编码规则代码!A:A)&amp;_xlfn.XLOOKUP(F359,编码规则代码!F:F,编码规则代码!E:E)&amp;_xlfn.XLOOKUP(G359,编码规则代码!J:J,编码规则代码!I:I)&amp;_xlfn.XLOOKUP(H359,编码规则代码!N:N,编码规则代码!M:M)&amp;L359&amp;_xlfn.XLOOKUP(K359,编码规则代码!V:V,编码规则代码!U:U&amp;_xlfn.XLOOKUP(J359,编码规则代码!R:R,编码规则代码!Q:Q))</f>
        <v>H5A11344010S</v>
      </c>
      <c r="E359" s="45" t="s">
        <v>196</v>
      </c>
      <c r="F359" s="45">
        <v>2025</v>
      </c>
      <c r="G359" s="45" t="s">
        <v>197</v>
      </c>
      <c r="H359" s="45" t="s">
        <v>206</v>
      </c>
      <c r="I359" s="69" t="s">
        <v>207</v>
      </c>
      <c r="J359" s="45" t="s">
        <v>200</v>
      </c>
      <c r="K359" s="45" t="s">
        <v>210</v>
      </c>
      <c r="L359" s="45">
        <v>3440</v>
      </c>
    </row>
    <row r="360" ht="26" customHeight="1" spans="1:12">
      <c r="A360" s="70">
        <v>45926</v>
      </c>
      <c r="B360" s="69" t="s">
        <v>242</v>
      </c>
      <c r="C360" s="71" t="str">
        <f>_xlfn.XLOOKUP(E360,编码规则代码!B:B,编码规则代码!A:A)&amp;_xlfn.XLOOKUP(F360,编码规则代码!F:F,编码规则代码!E:E)&amp;_xlfn.XLOOKUP(G360,编码规则代码!J:J,编码规则代码!I:I)&amp;_xlfn.XLOOKUP(H360,编码规则代码!N:N,编码规则代码!M:M)&amp;L360</f>
        <v>H5A113441</v>
      </c>
      <c r="D360" s="72" t="str" cm="1">
        <f t="array" ref="D360">_xlfn.XLOOKUP(E360,编码规则代码!B:B,编码规则代码!A:A)&amp;_xlfn.XLOOKUP(F360,编码规则代码!F:F,编码规则代码!E:E)&amp;_xlfn.XLOOKUP(G360,编码规则代码!J:J,编码规则代码!I:I)&amp;_xlfn.XLOOKUP(H360,编码规则代码!N:N,编码规则代码!M:M)&amp;L360&amp;_xlfn.XLOOKUP(K360,编码规则代码!V:V,编码规则代码!U:U&amp;_xlfn.XLOOKUP(J360,编码规则代码!R:R,编码规则代码!Q:Q))</f>
        <v>H5A11344112S</v>
      </c>
      <c r="E360" s="69" t="s">
        <v>196</v>
      </c>
      <c r="F360" s="69">
        <v>2025</v>
      </c>
      <c r="G360" s="69" t="s">
        <v>197</v>
      </c>
      <c r="H360" s="69" t="s">
        <v>206</v>
      </c>
      <c r="I360" s="69" t="s">
        <v>207</v>
      </c>
      <c r="J360" s="47" t="s">
        <v>200</v>
      </c>
      <c r="K360" s="69" t="s">
        <v>208</v>
      </c>
      <c r="L360" s="69">
        <v>3441</v>
      </c>
    </row>
    <row r="361" ht="26" customHeight="1" spans="1:12">
      <c r="A361" s="70">
        <v>45926</v>
      </c>
      <c r="B361" s="69" t="s">
        <v>242</v>
      </c>
      <c r="C361" s="71" t="str">
        <f>_xlfn.XLOOKUP(E361,编码规则代码!B:B,编码规则代码!A:A)&amp;_xlfn.XLOOKUP(F361,编码规则代码!F:F,编码规则代码!E:E)&amp;_xlfn.XLOOKUP(G361,编码规则代码!J:J,编码规则代码!I:I)&amp;_xlfn.XLOOKUP(H361,编码规则代码!N:N,编码规则代码!M:M)&amp;L361</f>
        <v>H5A113441</v>
      </c>
      <c r="D361" s="72" t="str" cm="1">
        <f t="array" ref="D361">_xlfn.XLOOKUP(E361,编码规则代码!B:B,编码规则代码!A:A)&amp;_xlfn.XLOOKUP(F361,编码规则代码!F:F,编码规则代码!E:E)&amp;_xlfn.XLOOKUP(G361,编码规则代码!J:J,编码规则代码!I:I)&amp;_xlfn.XLOOKUP(H361,编码规则代码!N:N,编码规则代码!M:M)&amp;L361&amp;_xlfn.XLOOKUP(K361,编码规则代码!V:V,编码规则代码!U:U&amp;_xlfn.XLOOKUP(J361,编码规则代码!R:R,编码规则代码!Q:Q))</f>
        <v>H5A11344112M</v>
      </c>
      <c r="E361" s="69" t="s">
        <v>196</v>
      </c>
      <c r="F361" s="69">
        <v>2025</v>
      </c>
      <c r="G361" s="69" t="s">
        <v>197</v>
      </c>
      <c r="H361" s="69" t="s">
        <v>206</v>
      </c>
      <c r="I361" s="69" t="s">
        <v>207</v>
      </c>
      <c r="J361" s="47" t="s">
        <v>244</v>
      </c>
      <c r="K361" s="69" t="s">
        <v>208</v>
      </c>
      <c r="L361" s="69">
        <v>3441</v>
      </c>
    </row>
    <row r="362" ht="26" customHeight="1" spans="1:12">
      <c r="A362" s="70">
        <v>45926</v>
      </c>
      <c r="B362" s="69" t="s">
        <v>242</v>
      </c>
      <c r="C362" s="71" t="str">
        <f>_xlfn.XLOOKUP(E362,编码规则代码!B:B,编码规则代码!A:A)&amp;_xlfn.XLOOKUP(F362,编码规则代码!F:F,编码规则代码!E:E)&amp;_xlfn.XLOOKUP(G362,编码规则代码!J:J,编码规则代码!I:I)&amp;_xlfn.XLOOKUP(H362,编码规则代码!N:N,编码规则代码!M:M)&amp;L362</f>
        <v>H5A113441</v>
      </c>
      <c r="D362" s="72" t="str" cm="1">
        <f t="array" ref="D362">_xlfn.XLOOKUP(E362,编码规则代码!B:B,编码规则代码!A:A)&amp;_xlfn.XLOOKUP(F362,编码规则代码!F:F,编码规则代码!E:E)&amp;_xlfn.XLOOKUP(G362,编码规则代码!J:J,编码规则代码!I:I)&amp;_xlfn.XLOOKUP(H362,编码规则代码!N:N,编码规则代码!M:M)&amp;L362&amp;_xlfn.XLOOKUP(K362,编码规则代码!V:V,编码规则代码!U:U&amp;_xlfn.XLOOKUP(J362,编码规则代码!R:R,编码规则代码!Q:Q))</f>
        <v>H5A11344112L</v>
      </c>
      <c r="E362" s="69" t="s">
        <v>196</v>
      </c>
      <c r="F362" s="69">
        <v>2025</v>
      </c>
      <c r="G362" s="69" t="s">
        <v>197</v>
      </c>
      <c r="H362" s="69" t="s">
        <v>206</v>
      </c>
      <c r="I362" s="69" t="s">
        <v>207</v>
      </c>
      <c r="J362" s="47" t="s">
        <v>245</v>
      </c>
      <c r="K362" s="69" t="s">
        <v>208</v>
      </c>
      <c r="L362" s="69">
        <v>3441</v>
      </c>
    </row>
    <row r="363" ht="26" customHeight="1" spans="1:12">
      <c r="A363" s="70">
        <v>45926</v>
      </c>
      <c r="B363" s="69" t="s">
        <v>242</v>
      </c>
      <c r="C363" s="71" t="str">
        <f>_xlfn.XLOOKUP(E363,编码规则代码!B:B,编码规则代码!A:A)&amp;_xlfn.XLOOKUP(F363,编码规则代码!F:F,编码规则代码!E:E)&amp;_xlfn.XLOOKUP(G363,编码规则代码!J:J,编码规则代码!I:I)&amp;_xlfn.XLOOKUP(H363,编码规则代码!N:N,编码规则代码!M:M)&amp;L363</f>
        <v>H5A113441</v>
      </c>
      <c r="D363" s="72" t="str" cm="1">
        <f t="array" ref="D363">_xlfn.XLOOKUP(E363,编码规则代码!B:B,编码规则代码!A:A)&amp;_xlfn.XLOOKUP(F363,编码规则代码!F:F,编码规则代码!E:E)&amp;_xlfn.XLOOKUP(G363,编码规则代码!J:J,编码规则代码!I:I)&amp;_xlfn.XLOOKUP(H363,编码规则代码!N:N,编码规则代码!M:M)&amp;L363&amp;_xlfn.XLOOKUP(K363,编码规则代码!V:V,编码规则代码!U:U&amp;_xlfn.XLOOKUP(J363,编码规则代码!R:R,编码规则代码!Q:Q))</f>
        <v>H5A11344112XL</v>
      </c>
      <c r="E363" s="69" t="s">
        <v>196</v>
      </c>
      <c r="F363" s="69">
        <v>2025</v>
      </c>
      <c r="G363" s="69" t="s">
        <v>197</v>
      </c>
      <c r="H363" s="69" t="s">
        <v>206</v>
      </c>
      <c r="I363" s="69" t="s">
        <v>207</v>
      </c>
      <c r="J363" s="47" t="s">
        <v>246</v>
      </c>
      <c r="K363" s="69" t="s">
        <v>208</v>
      </c>
      <c r="L363" s="69">
        <v>3441</v>
      </c>
    </row>
    <row r="364" ht="26" customHeight="1" spans="1:12">
      <c r="A364" s="70">
        <v>45926</v>
      </c>
      <c r="B364" s="69" t="s">
        <v>242</v>
      </c>
      <c r="C364" s="71" t="str">
        <f>_xlfn.XLOOKUP(E364,编码规则代码!B:B,编码规则代码!A:A)&amp;_xlfn.XLOOKUP(F364,编码规则代码!F:F,编码规则代码!E:E)&amp;_xlfn.XLOOKUP(G364,编码规则代码!J:J,编码规则代码!I:I)&amp;_xlfn.XLOOKUP(H364,编码规则代码!N:N,编码规则代码!M:M)&amp;L364</f>
        <v>H5A113441</v>
      </c>
      <c r="D364" s="72" t="str" cm="1">
        <f t="array" ref="D364">_xlfn.XLOOKUP(E364,编码规则代码!B:B,编码规则代码!A:A)&amp;_xlfn.XLOOKUP(F364,编码规则代码!F:F,编码规则代码!E:E)&amp;_xlfn.XLOOKUP(G364,编码规则代码!J:J,编码规则代码!I:I)&amp;_xlfn.XLOOKUP(H364,编码规则代码!N:N,编码规则代码!M:M)&amp;L364&amp;_xlfn.XLOOKUP(K364,编码规则代码!V:V,编码规则代码!U:U&amp;_xlfn.XLOOKUP(J364,编码规则代码!R:R,编码规则代码!Q:Q))</f>
        <v>H5A11344170S</v>
      </c>
      <c r="E364" s="69" t="s">
        <v>196</v>
      </c>
      <c r="F364" s="69">
        <v>2025</v>
      </c>
      <c r="G364" s="69" t="s">
        <v>197</v>
      </c>
      <c r="H364" s="69" t="s">
        <v>206</v>
      </c>
      <c r="I364" s="69" t="s">
        <v>207</v>
      </c>
      <c r="J364" s="47" t="s">
        <v>200</v>
      </c>
      <c r="K364" s="69" t="s">
        <v>209</v>
      </c>
      <c r="L364" s="69">
        <v>3441</v>
      </c>
    </row>
    <row r="365" ht="26" customHeight="1" spans="1:12">
      <c r="A365" s="70">
        <v>45926</v>
      </c>
      <c r="B365" s="69" t="s">
        <v>242</v>
      </c>
      <c r="C365" s="71" t="str">
        <f>_xlfn.XLOOKUP(E365,编码规则代码!B:B,编码规则代码!A:A)&amp;_xlfn.XLOOKUP(F365,编码规则代码!F:F,编码规则代码!E:E)&amp;_xlfn.XLOOKUP(G365,编码规则代码!J:J,编码规则代码!I:I)&amp;_xlfn.XLOOKUP(H365,编码规则代码!N:N,编码规则代码!M:M)&amp;L365</f>
        <v>H5A113441</v>
      </c>
      <c r="D365" s="72" t="str" cm="1">
        <f t="array" ref="D365">_xlfn.XLOOKUP(E365,编码规则代码!B:B,编码规则代码!A:A)&amp;_xlfn.XLOOKUP(F365,编码规则代码!F:F,编码规则代码!E:E)&amp;_xlfn.XLOOKUP(G365,编码规则代码!J:J,编码规则代码!I:I)&amp;_xlfn.XLOOKUP(H365,编码规则代码!N:N,编码规则代码!M:M)&amp;L365&amp;_xlfn.XLOOKUP(K365,编码规则代码!V:V,编码规则代码!U:U&amp;_xlfn.XLOOKUP(J365,编码规则代码!R:R,编码规则代码!Q:Q))</f>
        <v>H5A11344170M</v>
      </c>
      <c r="E365" s="69" t="s">
        <v>196</v>
      </c>
      <c r="F365" s="69">
        <v>2025</v>
      </c>
      <c r="G365" s="69" t="s">
        <v>197</v>
      </c>
      <c r="H365" s="69" t="s">
        <v>206</v>
      </c>
      <c r="I365" s="69" t="s">
        <v>207</v>
      </c>
      <c r="J365" s="47" t="s">
        <v>244</v>
      </c>
      <c r="K365" s="69" t="s">
        <v>209</v>
      </c>
      <c r="L365" s="69">
        <v>3441</v>
      </c>
    </row>
    <row r="366" ht="26" customHeight="1" spans="1:12">
      <c r="A366" s="70">
        <v>45926</v>
      </c>
      <c r="B366" s="69" t="s">
        <v>242</v>
      </c>
      <c r="C366" s="71" t="str">
        <f>_xlfn.XLOOKUP(E366,编码规则代码!B:B,编码规则代码!A:A)&amp;_xlfn.XLOOKUP(F366,编码规则代码!F:F,编码规则代码!E:E)&amp;_xlfn.XLOOKUP(G366,编码规则代码!J:J,编码规则代码!I:I)&amp;_xlfn.XLOOKUP(H366,编码规则代码!N:N,编码规则代码!M:M)&amp;L366</f>
        <v>H5A113441</v>
      </c>
      <c r="D366" s="72" t="str" cm="1">
        <f t="array" ref="D366">_xlfn.XLOOKUP(E366,编码规则代码!B:B,编码规则代码!A:A)&amp;_xlfn.XLOOKUP(F366,编码规则代码!F:F,编码规则代码!E:E)&amp;_xlfn.XLOOKUP(G366,编码规则代码!J:J,编码规则代码!I:I)&amp;_xlfn.XLOOKUP(H366,编码规则代码!N:N,编码规则代码!M:M)&amp;L366&amp;_xlfn.XLOOKUP(K366,编码规则代码!V:V,编码规则代码!U:U&amp;_xlfn.XLOOKUP(J366,编码规则代码!R:R,编码规则代码!Q:Q))</f>
        <v>H5A11344170L</v>
      </c>
      <c r="E366" s="69" t="s">
        <v>196</v>
      </c>
      <c r="F366" s="69">
        <v>2025</v>
      </c>
      <c r="G366" s="69" t="s">
        <v>197</v>
      </c>
      <c r="H366" s="69" t="s">
        <v>206</v>
      </c>
      <c r="I366" s="69" t="s">
        <v>207</v>
      </c>
      <c r="J366" s="47" t="s">
        <v>245</v>
      </c>
      <c r="K366" s="69" t="s">
        <v>209</v>
      </c>
      <c r="L366" s="69">
        <v>3441</v>
      </c>
    </row>
    <row r="367" ht="26" customHeight="1" spans="1:12">
      <c r="A367" s="70">
        <v>45926</v>
      </c>
      <c r="B367" s="69" t="s">
        <v>242</v>
      </c>
      <c r="C367" s="71" t="str">
        <f>_xlfn.XLOOKUP(E367,编码规则代码!B:B,编码规则代码!A:A)&amp;_xlfn.XLOOKUP(F367,编码规则代码!F:F,编码规则代码!E:E)&amp;_xlfn.XLOOKUP(G367,编码规则代码!J:J,编码规则代码!I:I)&amp;_xlfn.XLOOKUP(H367,编码规则代码!N:N,编码规则代码!M:M)&amp;L367</f>
        <v>H5A113441</v>
      </c>
      <c r="D367" s="72" t="str" cm="1">
        <f t="array" ref="D367">_xlfn.XLOOKUP(E367,编码规则代码!B:B,编码规则代码!A:A)&amp;_xlfn.XLOOKUP(F367,编码规则代码!F:F,编码规则代码!E:E)&amp;_xlfn.XLOOKUP(G367,编码规则代码!J:J,编码规则代码!I:I)&amp;_xlfn.XLOOKUP(H367,编码规则代码!N:N,编码规则代码!M:M)&amp;L367&amp;_xlfn.XLOOKUP(K367,编码规则代码!V:V,编码规则代码!U:U&amp;_xlfn.XLOOKUP(J367,编码规则代码!R:R,编码规则代码!Q:Q))</f>
        <v>H5A11344170XL</v>
      </c>
      <c r="E367" s="69" t="s">
        <v>196</v>
      </c>
      <c r="F367" s="69">
        <v>2025</v>
      </c>
      <c r="G367" s="69" t="s">
        <v>197</v>
      </c>
      <c r="H367" s="69" t="s">
        <v>206</v>
      </c>
      <c r="I367" s="69" t="s">
        <v>207</v>
      </c>
      <c r="J367" s="47" t="s">
        <v>246</v>
      </c>
      <c r="K367" s="69" t="s">
        <v>209</v>
      </c>
      <c r="L367" s="69">
        <v>3441</v>
      </c>
    </row>
    <row r="368" ht="26" customHeight="1" spans="1:12">
      <c r="A368" s="66">
        <v>45912</v>
      </c>
      <c r="B368" s="47" t="s">
        <v>242</v>
      </c>
      <c r="C368" s="67" t="str">
        <f>_xlfn.XLOOKUP(E368,编码规则代码!B:B,编码规则代码!A:A)&amp;_xlfn.XLOOKUP(F368,编码规则代码!F:F,编码规则代码!E:E)&amp;_xlfn.XLOOKUP(G368,编码规则代码!J:J,编码规则代码!I:I)&amp;_xlfn.XLOOKUP(H368,编码规则代码!N:N,编码规则代码!M:M)&amp;L368</f>
        <v>H5A123442</v>
      </c>
      <c r="D368" s="68" t="str" cm="1">
        <f t="array" ref="D368">_xlfn.XLOOKUP(E368,编码规则代码!B:B,编码规则代码!A:A)&amp;_xlfn.XLOOKUP(F368,编码规则代码!F:F,编码规则代码!E:E)&amp;_xlfn.XLOOKUP(G368,编码规则代码!J:J,编码规则代码!I:I)&amp;_xlfn.XLOOKUP(H368,编码规则代码!N:N,编码规则代码!M:M)&amp;L368&amp;_xlfn.XLOOKUP(K368,编码规则代码!V:V,编码规则代码!U:U&amp;_xlfn.XLOOKUP(J368,编码规则代码!R:R,编码规则代码!Q:Q))</f>
        <v>H5A12344270S</v>
      </c>
      <c r="E368" s="47" t="s">
        <v>196</v>
      </c>
      <c r="F368" s="47">
        <v>2025</v>
      </c>
      <c r="G368" s="47" t="s">
        <v>197</v>
      </c>
      <c r="H368" s="47" t="s">
        <v>198</v>
      </c>
      <c r="I368" s="69" t="s">
        <v>199</v>
      </c>
      <c r="J368" s="47" t="s">
        <v>200</v>
      </c>
      <c r="K368" s="47" t="s">
        <v>209</v>
      </c>
      <c r="L368" s="47">
        <v>3442</v>
      </c>
    </row>
    <row r="369" ht="26" customHeight="1" spans="1:12">
      <c r="A369" s="66">
        <v>45912</v>
      </c>
      <c r="B369" s="47" t="s">
        <v>242</v>
      </c>
      <c r="C369" s="67" t="str">
        <f>_xlfn.XLOOKUP(E369,编码规则代码!B:B,编码规则代码!A:A)&amp;_xlfn.XLOOKUP(F369,编码规则代码!F:F,编码规则代码!E:E)&amp;_xlfn.XLOOKUP(G369,编码规则代码!J:J,编码规则代码!I:I)&amp;_xlfn.XLOOKUP(H369,编码规则代码!N:N,编码规则代码!M:M)&amp;L369</f>
        <v>H5A123442</v>
      </c>
      <c r="D369" s="68" t="str" cm="1">
        <f t="array" ref="D369">_xlfn.XLOOKUP(E369,编码规则代码!B:B,编码规则代码!A:A)&amp;_xlfn.XLOOKUP(F369,编码规则代码!F:F,编码规则代码!E:E)&amp;_xlfn.XLOOKUP(G369,编码规则代码!J:J,编码规则代码!I:I)&amp;_xlfn.XLOOKUP(H369,编码规则代码!N:N,编码规则代码!M:M)&amp;L369&amp;_xlfn.XLOOKUP(K369,编码规则代码!V:V,编码规则代码!U:U&amp;_xlfn.XLOOKUP(J369,编码规则代码!R:R,编码规则代码!Q:Q))</f>
        <v>H5A12344270M</v>
      </c>
      <c r="E369" s="47" t="s">
        <v>196</v>
      </c>
      <c r="F369" s="47">
        <v>2025</v>
      </c>
      <c r="G369" s="47" t="s">
        <v>197</v>
      </c>
      <c r="H369" s="47" t="s">
        <v>198</v>
      </c>
      <c r="I369" s="69" t="s">
        <v>199</v>
      </c>
      <c r="J369" s="47" t="s">
        <v>244</v>
      </c>
      <c r="K369" s="47" t="s">
        <v>209</v>
      </c>
      <c r="L369" s="47">
        <v>3442</v>
      </c>
    </row>
    <row r="370" ht="26" customHeight="1" spans="1:12">
      <c r="A370" s="66">
        <v>45912</v>
      </c>
      <c r="B370" s="47" t="s">
        <v>242</v>
      </c>
      <c r="C370" s="67" t="str">
        <f>_xlfn.XLOOKUP(E370,编码规则代码!B:B,编码规则代码!A:A)&amp;_xlfn.XLOOKUP(F370,编码规则代码!F:F,编码规则代码!E:E)&amp;_xlfn.XLOOKUP(G370,编码规则代码!J:J,编码规则代码!I:I)&amp;_xlfn.XLOOKUP(H370,编码规则代码!N:N,编码规则代码!M:M)&amp;L370</f>
        <v>H5A123442</v>
      </c>
      <c r="D370" s="68" t="str" cm="1">
        <f t="array" ref="D370">_xlfn.XLOOKUP(E370,编码规则代码!B:B,编码规则代码!A:A)&amp;_xlfn.XLOOKUP(F370,编码规则代码!F:F,编码规则代码!E:E)&amp;_xlfn.XLOOKUP(G370,编码规则代码!J:J,编码规则代码!I:I)&amp;_xlfn.XLOOKUP(H370,编码规则代码!N:N,编码规则代码!M:M)&amp;L370&amp;_xlfn.XLOOKUP(K370,编码规则代码!V:V,编码规则代码!U:U&amp;_xlfn.XLOOKUP(J370,编码规则代码!R:R,编码规则代码!Q:Q))</f>
        <v>H5A12344270L</v>
      </c>
      <c r="E370" s="47" t="s">
        <v>196</v>
      </c>
      <c r="F370" s="47">
        <v>2025</v>
      </c>
      <c r="G370" s="47" t="s">
        <v>197</v>
      </c>
      <c r="H370" s="47" t="s">
        <v>198</v>
      </c>
      <c r="I370" s="69" t="s">
        <v>199</v>
      </c>
      <c r="J370" s="47" t="s">
        <v>245</v>
      </c>
      <c r="K370" s="47" t="s">
        <v>209</v>
      </c>
      <c r="L370" s="47">
        <v>3442</v>
      </c>
    </row>
    <row r="371" ht="26" customHeight="1" spans="1:12">
      <c r="A371" s="66">
        <v>45912</v>
      </c>
      <c r="B371" s="47" t="s">
        <v>242</v>
      </c>
      <c r="C371" s="67" t="str">
        <f>_xlfn.XLOOKUP(E371,编码规则代码!B:B,编码规则代码!A:A)&amp;_xlfn.XLOOKUP(F371,编码规则代码!F:F,编码规则代码!E:E)&amp;_xlfn.XLOOKUP(G371,编码规则代码!J:J,编码规则代码!I:I)&amp;_xlfn.XLOOKUP(H371,编码规则代码!N:N,编码规则代码!M:M)&amp;L371</f>
        <v>H5A123442</v>
      </c>
      <c r="D371" s="68" t="str" cm="1">
        <f t="array" ref="D371">_xlfn.XLOOKUP(E371,编码规则代码!B:B,编码规则代码!A:A)&amp;_xlfn.XLOOKUP(F371,编码规则代码!F:F,编码规则代码!E:E)&amp;_xlfn.XLOOKUP(G371,编码规则代码!J:J,编码规则代码!I:I)&amp;_xlfn.XLOOKUP(H371,编码规则代码!N:N,编码规则代码!M:M)&amp;L371&amp;_xlfn.XLOOKUP(K371,编码规则代码!V:V,编码规则代码!U:U&amp;_xlfn.XLOOKUP(J371,编码规则代码!R:R,编码规则代码!Q:Q))</f>
        <v>H5A12344270XL</v>
      </c>
      <c r="E371" s="47" t="s">
        <v>196</v>
      </c>
      <c r="F371" s="47">
        <v>2025</v>
      </c>
      <c r="G371" s="47" t="s">
        <v>197</v>
      </c>
      <c r="H371" s="47" t="s">
        <v>198</v>
      </c>
      <c r="I371" s="69" t="s">
        <v>199</v>
      </c>
      <c r="J371" s="47" t="s">
        <v>246</v>
      </c>
      <c r="K371" s="47" t="s">
        <v>209</v>
      </c>
      <c r="L371" s="47">
        <v>3442</v>
      </c>
    </row>
    <row r="372" ht="26" customHeight="1" spans="1:12">
      <c r="A372" s="66">
        <v>45912</v>
      </c>
      <c r="B372" s="47" t="s">
        <v>242</v>
      </c>
      <c r="C372" s="67" t="str">
        <f>_xlfn.XLOOKUP(E372,编码规则代码!B:B,编码规则代码!A:A)&amp;_xlfn.XLOOKUP(F372,编码规则代码!F:F,编码规则代码!E:E)&amp;_xlfn.XLOOKUP(G372,编码规则代码!J:J,编码规则代码!I:I)&amp;_xlfn.XLOOKUP(H372,编码规则代码!N:N,编码规则代码!M:M)&amp;L372</f>
        <v>H5A123442</v>
      </c>
      <c r="D372" s="68" t="str" cm="1">
        <f t="array" ref="D372">_xlfn.XLOOKUP(E372,编码规则代码!B:B,编码规则代码!A:A)&amp;_xlfn.XLOOKUP(F372,编码规则代码!F:F,编码规则代码!E:E)&amp;_xlfn.XLOOKUP(G372,编码规则代码!J:J,编码规则代码!I:I)&amp;_xlfn.XLOOKUP(H372,编码规则代码!N:N,编码规则代码!M:M)&amp;L372&amp;_xlfn.XLOOKUP(K372,编码规则代码!V:V,编码规则代码!U:U&amp;_xlfn.XLOOKUP(J372,编码规则代码!R:R,编码规则代码!Q:Q))</f>
        <v>H5A12344220S</v>
      </c>
      <c r="E372" s="47" t="s">
        <v>196</v>
      </c>
      <c r="F372" s="47">
        <v>2025</v>
      </c>
      <c r="G372" s="47" t="s">
        <v>197</v>
      </c>
      <c r="H372" s="47" t="s">
        <v>198</v>
      </c>
      <c r="I372" s="69" t="s">
        <v>199</v>
      </c>
      <c r="J372" s="47" t="s">
        <v>200</v>
      </c>
      <c r="K372" s="47" t="s">
        <v>202</v>
      </c>
      <c r="L372" s="47">
        <v>3442</v>
      </c>
    </row>
    <row r="373" ht="26" customHeight="1" spans="1:12">
      <c r="A373" s="66">
        <v>45912</v>
      </c>
      <c r="B373" s="47" t="s">
        <v>242</v>
      </c>
      <c r="C373" s="67" t="str">
        <f>_xlfn.XLOOKUP(E373,编码规则代码!B:B,编码规则代码!A:A)&amp;_xlfn.XLOOKUP(F373,编码规则代码!F:F,编码规则代码!E:E)&amp;_xlfn.XLOOKUP(G373,编码规则代码!J:J,编码规则代码!I:I)&amp;_xlfn.XLOOKUP(H373,编码规则代码!N:N,编码规则代码!M:M)&amp;L373</f>
        <v>H5A123442</v>
      </c>
      <c r="D373" s="68" t="str" cm="1">
        <f t="array" ref="D373">_xlfn.XLOOKUP(E373,编码规则代码!B:B,编码规则代码!A:A)&amp;_xlfn.XLOOKUP(F373,编码规则代码!F:F,编码规则代码!E:E)&amp;_xlfn.XLOOKUP(G373,编码规则代码!J:J,编码规则代码!I:I)&amp;_xlfn.XLOOKUP(H373,编码规则代码!N:N,编码规则代码!M:M)&amp;L373&amp;_xlfn.XLOOKUP(K373,编码规则代码!V:V,编码规则代码!U:U&amp;_xlfn.XLOOKUP(J373,编码规则代码!R:R,编码规则代码!Q:Q))</f>
        <v>H5A12344220M</v>
      </c>
      <c r="E373" s="47" t="s">
        <v>196</v>
      </c>
      <c r="F373" s="47">
        <v>2025</v>
      </c>
      <c r="G373" s="47" t="s">
        <v>197</v>
      </c>
      <c r="H373" s="47" t="s">
        <v>198</v>
      </c>
      <c r="I373" s="69" t="s">
        <v>199</v>
      </c>
      <c r="J373" s="47" t="s">
        <v>244</v>
      </c>
      <c r="K373" s="47" t="s">
        <v>202</v>
      </c>
      <c r="L373" s="47">
        <v>3442</v>
      </c>
    </row>
    <row r="374" ht="26" customHeight="1" spans="1:12">
      <c r="A374" s="66">
        <v>45912</v>
      </c>
      <c r="B374" s="47" t="s">
        <v>242</v>
      </c>
      <c r="C374" s="67" t="str">
        <f>_xlfn.XLOOKUP(E374,编码规则代码!B:B,编码规则代码!A:A)&amp;_xlfn.XLOOKUP(F374,编码规则代码!F:F,编码规则代码!E:E)&amp;_xlfn.XLOOKUP(G374,编码规则代码!J:J,编码规则代码!I:I)&amp;_xlfn.XLOOKUP(H374,编码规则代码!N:N,编码规则代码!M:M)&amp;L374</f>
        <v>H5A123442</v>
      </c>
      <c r="D374" s="68" t="str" cm="1">
        <f t="array" ref="D374">_xlfn.XLOOKUP(E374,编码规则代码!B:B,编码规则代码!A:A)&amp;_xlfn.XLOOKUP(F374,编码规则代码!F:F,编码规则代码!E:E)&amp;_xlfn.XLOOKUP(G374,编码规则代码!J:J,编码规则代码!I:I)&amp;_xlfn.XLOOKUP(H374,编码规则代码!N:N,编码规则代码!M:M)&amp;L374&amp;_xlfn.XLOOKUP(K374,编码规则代码!V:V,编码规则代码!U:U&amp;_xlfn.XLOOKUP(J374,编码规则代码!R:R,编码规则代码!Q:Q))</f>
        <v>H5A12344220L</v>
      </c>
      <c r="E374" s="47" t="s">
        <v>196</v>
      </c>
      <c r="F374" s="47">
        <v>2025</v>
      </c>
      <c r="G374" s="47" t="s">
        <v>197</v>
      </c>
      <c r="H374" s="47" t="s">
        <v>198</v>
      </c>
      <c r="I374" s="69" t="s">
        <v>199</v>
      </c>
      <c r="J374" s="47" t="s">
        <v>245</v>
      </c>
      <c r="K374" s="47" t="s">
        <v>202</v>
      </c>
      <c r="L374" s="47">
        <v>3442</v>
      </c>
    </row>
    <row r="375" ht="26" customHeight="1" spans="1:12">
      <c r="A375" s="66">
        <v>45912</v>
      </c>
      <c r="B375" s="47" t="s">
        <v>242</v>
      </c>
      <c r="C375" s="67" t="str">
        <f>_xlfn.XLOOKUP(E375,编码规则代码!B:B,编码规则代码!A:A)&amp;_xlfn.XLOOKUP(F375,编码规则代码!F:F,编码规则代码!E:E)&amp;_xlfn.XLOOKUP(G375,编码规则代码!J:J,编码规则代码!I:I)&amp;_xlfn.XLOOKUP(H375,编码规则代码!N:N,编码规则代码!M:M)&amp;L375</f>
        <v>H5A123442</v>
      </c>
      <c r="D375" s="68" t="str" cm="1">
        <f t="array" ref="D375">_xlfn.XLOOKUP(E375,编码规则代码!B:B,编码规则代码!A:A)&amp;_xlfn.XLOOKUP(F375,编码规则代码!F:F,编码规则代码!E:E)&amp;_xlfn.XLOOKUP(G375,编码规则代码!J:J,编码规则代码!I:I)&amp;_xlfn.XLOOKUP(H375,编码规则代码!N:N,编码规则代码!M:M)&amp;L375&amp;_xlfn.XLOOKUP(K375,编码规则代码!V:V,编码规则代码!U:U&amp;_xlfn.XLOOKUP(J375,编码规则代码!R:R,编码规则代码!Q:Q))</f>
        <v>H5A12344220XL</v>
      </c>
      <c r="E375" s="47" t="s">
        <v>196</v>
      </c>
      <c r="F375" s="47">
        <v>2025</v>
      </c>
      <c r="G375" s="47" t="s">
        <v>197</v>
      </c>
      <c r="H375" s="47" t="s">
        <v>198</v>
      </c>
      <c r="I375" s="69" t="s">
        <v>199</v>
      </c>
      <c r="J375" s="47" t="s">
        <v>246</v>
      </c>
      <c r="K375" s="47" t="s">
        <v>202</v>
      </c>
      <c r="L375" s="47">
        <v>3442</v>
      </c>
    </row>
    <row r="376" ht="26" customHeight="1" spans="1:12">
      <c r="A376" s="66">
        <v>45912</v>
      </c>
      <c r="B376" s="47" t="s">
        <v>242</v>
      </c>
      <c r="C376" s="67" t="str">
        <f>_xlfn.XLOOKUP(E376,编码规则代码!B:B,编码规则代码!A:A)&amp;_xlfn.XLOOKUP(F376,编码规则代码!F:F,编码规则代码!E:E)&amp;_xlfn.XLOOKUP(G376,编码规则代码!J:J,编码规则代码!I:I)&amp;_xlfn.XLOOKUP(H376,编码规则代码!N:N,编码规则代码!M:M)&amp;L376</f>
        <v>H5A123442</v>
      </c>
      <c r="D376" s="68" t="str" cm="1">
        <f t="array" ref="D376">_xlfn.XLOOKUP(E376,编码规则代码!B:B,编码规则代码!A:A)&amp;_xlfn.XLOOKUP(F376,编码规则代码!F:F,编码规则代码!E:E)&amp;_xlfn.XLOOKUP(G376,编码规则代码!J:J,编码规则代码!I:I)&amp;_xlfn.XLOOKUP(H376,编码规则代码!N:N,编码规则代码!M:M)&amp;L376&amp;_xlfn.XLOOKUP(K376,编码规则代码!V:V,编码规则代码!U:U&amp;_xlfn.XLOOKUP(J376,编码规则代码!R:R,编码规则代码!Q:Q))</f>
        <v>H5A12344210S</v>
      </c>
      <c r="E376" s="47" t="s">
        <v>196</v>
      </c>
      <c r="F376" s="47">
        <v>2025</v>
      </c>
      <c r="G376" s="47" t="s">
        <v>197</v>
      </c>
      <c r="H376" s="47" t="s">
        <v>198</v>
      </c>
      <c r="I376" s="69" t="s">
        <v>199</v>
      </c>
      <c r="J376" s="47" t="s">
        <v>200</v>
      </c>
      <c r="K376" s="47" t="s">
        <v>210</v>
      </c>
      <c r="L376" s="47">
        <v>3442</v>
      </c>
    </row>
    <row r="377" ht="26" customHeight="1" spans="1:12">
      <c r="A377" s="66">
        <v>45912</v>
      </c>
      <c r="B377" s="47" t="s">
        <v>242</v>
      </c>
      <c r="C377" s="67" t="str">
        <f>_xlfn.XLOOKUP(E377,编码规则代码!B:B,编码规则代码!A:A)&amp;_xlfn.XLOOKUP(F377,编码规则代码!F:F,编码规则代码!E:E)&amp;_xlfn.XLOOKUP(G377,编码规则代码!J:J,编码规则代码!I:I)&amp;_xlfn.XLOOKUP(H377,编码规则代码!N:N,编码规则代码!M:M)&amp;L377</f>
        <v>H5A123442</v>
      </c>
      <c r="D377" s="68" t="str" cm="1">
        <f t="array" ref="D377">_xlfn.XLOOKUP(E377,编码规则代码!B:B,编码规则代码!A:A)&amp;_xlfn.XLOOKUP(F377,编码规则代码!F:F,编码规则代码!E:E)&amp;_xlfn.XLOOKUP(G377,编码规则代码!J:J,编码规则代码!I:I)&amp;_xlfn.XLOOKUP(H377,编码规则代码!N:N,编码规则代码!M:M)&amp;L377&amp;_xlfn.XLOOKUP(K377,编码规则代码!V:V,编码规则代码!U:U&amp;_xlfn.XLOOKUP(J377,编码规则代码!R:R,编码规则代码!Q:Q))</f>
        <v>H5A12344210M</v>
      </c>
      <c r="E377" s="47" t="s">
        <v>196</v>
      </c>
      <c r="F377" s="47">
        <v>2025</v>
      </c>
      <c r="G377" s="47" t="s">
        <v>197</v>
      </c>
      <c r="H377" s="47" t="s">
        <v>198</v>
      </c>
      <c r="I377" s="69" t="s">
        <v>199</v>
      </c>
      <c r="J377" s="47" t="s">
        <v>244</v>
      </c>
      <c r="K377" s="47" t="s">
        <v>210</v>
      </c>
      <c r="L377" s="47">
        <v>3442</v>
      </c>
    </row>
    <row r="378" ht="26" customHeight="1" spans="1:12">
      <c r="A378" s="66">
        <v>45912</v>
      </c>
      <c r="B378" s="47" t="s">
        <v>242</v>
      </c>
      <c r="C378" s="67" t="str">
        <f>_xlfn.XLOOKUP(E378,编码规则代码!B:B,编码规则代码!A:A)&amp;_xlfn.XLOOKUP(F378,编码规则代码!F:F,编码规则代码!E:E)&amp;_xlfn.XLOOKUP(G378,编码规则代码!J:J,编码规则代码!I:I)&amp;_xlfn.XLOOKUP(H378,编码规则代码!N:N,编码规则代码!M:M)&amp;L378</f>
        <v>H5A123442</v>
      </c>
      <c r="D378" s="68" t="str" cm="1">
        <f t="array" ref="D378">_xlfn.XLOOKUP(E378,编码规则代码!B:B,编码规则代码!A:A)&amp;_xlfn.XLOOKUP(F378,编码规则代码!F:F,编码规则代码!E:E)&amp;_xlfn.XLOOKUP(G378,编码规则代码!J:J,编码规则代码!I:I)&amp;_xlfn.XLOOKUP(H378,编码规则代码!N:N,编码规则代码!M:M)&amp;L378&amp;_xlfn.XLOOKUP(K378,编码规则代码!V:V,编码规则代码!U:U&amp;_xlfn.XLOOKUP(J378,编码规则代码!R:R,编码规则代码!Q:Q))</f>
        <v>H5A12344210L</v>
      </c>
      <c r="E378" s="47" t="s">
        <v>196</v>
      </c>
      <c r="F378" s="47">
        <v>2025</v>
      </c>
      <c r="G378" s="47" t="s">
        <v>197</v>
      </c>
      <c r="H378" s="47" t="s">
        <v>198</v>
      </c>
      <c r="I378" s="69" t="s">
        <v>199</v>
      </c>
      <c r="J378" s="47" t="s">
        <v>245</v>
      </c>
      <c r="K378" s="47" t="s">
        <v>210</v>
      </c>
      <c r="L378" s="47">
        <v>3442</v>
      </c>
    </row>
    <row r="379" ht="26" customHeight="1" spans="1:12">
      <c r="A379" s="66">
        <v>45912</v>
      </c>
      <c r="B379" s="47" t="s">
        <v>242</v>
      </c>
      <c r="C379" s="67" t="str">
        <f>_xlfn.XLOOKUP(E379,编码规则代码!B:B,编码规则代码!A:A)&amp;_xlfn.XLOOKUP(F379,编码规则代码!F:F,编码规则代码!E:E)&amp;_xlfn.XLOOKUP(G379,编码规则代码!J:J,编码规则代码!I:I)&amp;_xlfn.XLOOKUP(H379,编码规则代码!N:N,编码规则代码!M:M)&amp;L379</f>
        <v>H5A123442</v>
      </c>
      <c r="D379" s="68" t="str" cm="1">
        <f t="array" ref="D379">_xlfn.XLOOKUP(E379,编码规则代码!B:B,编码规则代码!A:A)&amp;_xlfn.XLOOKUP(F379,编码规则代码!F:F,编码规则代码!E:E)&amp;_xlfn.XLOOKUP(G379,编码规则代码!J:J,编码规则代码!I:I)&amp;_xlfn.XLOOKUP(H379,编码规则代码!N:N,编码规则代码!M:M)&amp;L379&amp;_xlfn.XLOOKUP(K379,编码规则代码!V:V,编码规则代码!U:U&amp;_xlfn.XLOOKUP(J379,编码规则代码!R:R,编码规则代码!Q:Q))</f>
        <v>H5A12344210XL</v>
      </c>
      <c r="E379" s="47" t="s">
        <v>196</v>
      </c>
      <c r="F379" s="47">
        <v>2025</v>
      </c>
      <c r="G379" s="47" t="s">
        <v>197</v>
      </c>
      <c r="H379" s="47" t="s">
        <v>198</v>
      </c>
      <c r="I379" s="69" t="s">
        <v>199</v>
      </c>
      <c r="J379" s="47" t="s">
        <v>246</v>
      </c>
      <c r="K379" s="47" t="s">
        <v>210</v>
      </c>
      <c r="L379" s="47">
        <v>3442</v>
      </c>
    </row>
    <row r="380" ht="26" customHeight="1" spans="1:12">
      <c r="A380" s="48">
        <v>45903</v>
      </c>
      <c r="B380" s="45" t="s">
        <v>236</v>
      </c>
      <c r="C380" s="67" t="str">
        <f>_xlfn.XLOOKUP(E380,编码规则代码!B:B,编码规则代码!A:A)&amp;_xlfn.XLOOKUP(F380,编码规则代码!F:F,编码规则代码!E:E)&amp;_xlfn.XLOOKUP(G380,编码规则代码!J:J,编码规则代码!I:I)&amp;_xlfn.XLOOKUP(H380,编码规则代码!N:N,编码规则代码!M:M)&amp;L380</f>
        <v>H5A223444</v>
      </c>
      <c r="D380" s="68" t="str" cm="1">
        <f t="array" ref="D380">_xlfn.XLOOKUP(E380,编码规则代码!B:B,编码规则代码!A:A)&amp;_xlfn.XLOOKUP(F380,编码规则代码!F:F,编码规则代码!E:E)&amp;_xlfn.XLOOKUP(G380,编码规则代码!J:J,编码规则代码!I:I)&amp;_xlfn.XLOOKUP(H380,编码规则代码!N:N,编码规则代码!M:M)&amp;L380&amp;_xlfn.XLOOKUP(K380,编码规则代码!V:V,编码规则代码!U:U&amp;_xlfn.XLOOKUP(J380,编码规则代码!R:R,编码规则代码!Q:Q))</f>
        <v>H5A22344480S</v>
      </c>
      <c r="E380" s="45" t="s">
        <v>196</v>
      </c>
      <c r="F380" s="45">
        <v>2025</v>
      </c>
      <c r="G380" s="45" t="s">
        <v>197</v>
      </c>
      <c r="H380" s="45" t="s">
        <v>204</v>
      </c>
      <c r="I380" s="69" t="s">
        <v>205</v>
      </c>
      <c r="J380" s="45" t="s">
        <v>200</v>
      </c>
      <c r="K380" s="45" t="s">
        <v>225</v>
      </c>
      <c r="L380" s="45">
        <v>3444</v>
      </c>
    </row>
    <row r="381" ht="26" customHeight="1" spans="3:12">
      <c r="C381" s="67" t="str">
        <f>_xlfn.XLOOKUP(E381,编码规则代码!B:B,编码规则代码!A:A)&amp;_xlfn.XLOOKUP(F381,编码规则代码!F:F,编码规则代码!E:E)&amp;_xlfn.XLOOKUP(G381,编码规则代码!J:J,编码规则代码!I:I)&amp;_xlfn.XLOOKUP(H381,编码规则代码!N:N,编码规则代码!M:M)&amp;L381</f>
        <v>H5A263446</v>
      </c>
      <c r="D381" s="68" t="str" cm="1">
        <f t="array" ref="D381">_xlfn.XLOOKUP(E381,编码规则代码!B:B,编码规则代码!A:A)&amp;_xlfn.XLOOKUP(F381,编码规则代码!F:F,编码规则代码!E:E)&amp;_xlfn.XLOOKUP(G381,编码规则代码!J:J,编码规则代码!I:I)&amp;_xlfn.XLOOKUP(H381,编码规则代码!N:N,编码规则代码!M:M)&amp;L381&amp;_xlfn.XLOOKUP(K381,编码规则代码!V:V,编码规则代码!U:U&amp;_xlfn.XLOOKUP(J381,编码规则代码!R:R,编码规则代码!Q:Q))</f>
        <v>H5A26344640S</v>
      </c>
      <c r="E381" s="45" t="s">
        <v>196</v>
      </c>
      <c r="F381" s="45">
        <v>2025</v>
      </c>
      <c r="G381" s="45" t="s">
        <v>197</v>
      </c>
      <c r="H381" s="45" t="s">
        <v>252</v>
      </c>
      <c r="I381" s="69" t="s">
        <v>253</v>
      </c>
      <c r="J381" s="45" t="s">
        <v>200</v>
      </c>
      <c r="K381" s="45" t="s">
        <v>224</v>
      </c>
      <c r="L381" s="45">
        <v>3446</v>
      </c>
    </row>
    <row r="382" ht="26" customHeight="1" spans="3:12">
      <c r="C382" s="67" t="str">
        <f>_xlfn.XLOOKUP(E382,编码规则代码!B:B,编码规则代码!A:A)&amp;_xlfn.XLOOKUP(F382,编码规则代码!F:F,编码规则代码!E:E)&amp;_xlfn.XLOOKUP(G382,编码规则代码!J:J,编码规则代码!I:I)&amp;_xlfn.XLOOKUP(H382,编码规则代码!N:N,编码规则代码!M:M)&amp;L382</f>
        <v>H5A263446</v>
      </c>
      <c r="D382" s="68" t="str" cm="1">
        <f t="array" ref="D382">_xlfn.XLOOKUP(E382,编码规则代码!B:B,编码规则代码!A:A)&amp;_xlfn.XLOOKUP(F382,编码规则代码!F:F,编码规则代码!E:E)&amp;_xlfn.XLOOKUP(G382,编码规则代码!J:J,编码规则代码!I:I)&amp;_xlfn.XLOOKUP(H382,编码规则代码!N:N,编码规则代码!M:M)&amp;L382&amp;_xlfn.XLOOKUP(K382,编码规则代码!V:V,编码规则代码!U:U&amp;_xlfn.XLOOKUP(J382,编码规则代码!R:R,编码规则代码!Q:Q))</f>
        <v>H5A26344641S</v>
      </c>
      <c r="E382" s="45" t="s">
        <v>196</v>
      </c>
      <c r="F382" s="45">
        <v>2025</v>
      </c>
      <c r="G382" s="45" t="s">
        <v>197</v>
      </c>
      <c r="H382" s="45" t="s">
        <v>252</v>
      </c>
      <c r="I382" s="69" t="s">
        <v>253</v>
      </c>
      <c r="J382" s="45" t="s">
        <v>200</v>
      </c>
      <c r="K382" s="45" t="s">
        <v>223</v>
      </c>
      <c r="L382" s="45">
        <v>3446</v>
      </c>
    </row>
    <row r="383" ht="26" customHeight="1" spans="3:12">
      <c r="C383" s="67" t="str">
        <f>_xlfn.XLOOKUP(E383,编码规则代码!B:B,编码规则代码!A:A)&amp;_xlfn.XLOOKUP(F383,编码规则代码!F:F,编码规则代码!E:E)&amp;_xlfn.XLOOKUP(G383,编码规则代码!J:J,编码规则代码!I:I)&amp;_xlfn.XLOOKUP(H383,编码规则代码!N:N,编码规则代码!M:M)&amp;L383</f>
        <v>H5A263446</v>
      </c>
      <c r="D383" s="68" t="str" cm="1">
        <f t="array" ref="D383">_xlfn.XLOOKUP(E383,编码规则代码!B:B,编码规则代码!A:A)&amp;_xlfn.XLOOKUP(F383,编码规则代码!F:F,编码规则代码!E:E)&amp;_xlfn.XLOOKUP(G383,编码规则代码!J:J,编码规则代码!I:I)&amp;_xlfn.XLOOKUP(H383,编码规则代码!N:N,编码规则代码!M:M)&amp;L383&amp;_xlfn.XLOOKUP(K383,编码规则代码!V:V,编码规则代码!U:U&amp;_xlfn.XLOOKUP(J383,编码规则代码!R:R,编码规则代码!Q:Q))</f>
        <v>H5A26344610S</v>
      </c>
      <c r="E383" s="45" t="s">
        <v>196</v>
      </c>
      <c r="F383" s="45">
        <v>2025</v>
      </c>
      <c r="G383" s="45" t="s">
        <v>197</v>
      </c>
      <c r="H383" s="45" t="s">
        <v>252</v>
      </c>
      <c r="I383" s="69" t="s">
        <v>253</v>
      </c>
      <c r="J383" s="45" t="s">
        <v>200</v>
      </c>
      <c r="K383" s="45" t="s">
        <v>210</v>
      </c>
      <c r="L383" s="45">
        <v>3446</v>
      </c>
    </row>
    <row r="384" ht="26" customHeight="1" spans="1:12">
      <c r="A384" s="48">
        <v>45903</v>
      </c>
      <c r="B384" s="45" t="s">
        <v>236</v>
      </c>
      <c r="C384" s="67" t="str">
        <f>_xlfn.XLOOKUP(E384,编码规则代码!B:B,编码规则代码!A:A)&amp;_xlfn.XLOOKUP(F384,编码规则代码!F:F,编码规则代码!E:E)&amp;_xlfn.XLOOKUP(G384,编码规则代码!J:J,编码规则代码!I:I)&amp;_xlfn.XLOOKUP(H384,编码规则代码!N:N,编码规则代码!M:M)&amp;L384</f>
        <v>H5A473447</v>
      </c>
      <c r="D384" s="68" t="str" cm="1">
        <f t="array" ref="D384">_xlfn.XLOOKUP(E384,编码规则代码!B:B,编码规则代码!A:A)&amp;_xlfn.XLOOKUP(F384,编码规则代码!F:F,编码规则代码!E:E)&amp;_xlfn.XLOOKUP(G384,编码规则代码!J:J,编码规则代码!I:I)&amp;_xlfn.XLOOKUP(H384,编码规则代码!N:N,编码规则代码!M:M)&amp;L384&amp;_xlfn.XLOOKUP(K384,编码规则代码!V:V,编码规则代码!U:U&amp;_xlfn.XLOOKUP(J384,编码规则代码!R:R,编码规则代码!Q:Q))</f>
        <v>H5A47344713S</v>
      </c>
      <c r="E384" s="45" t="s">
        <v>196</v>
      </c>
      <c r="F384" s="45">
        <v>2025</v>
      </c>
      <c r="G384" s="45" t="s">
        <v>197</v>
      </c>
      <c r="H384" s="45" t="s">
        <v>256</v>
      </c>
      <c r="I384" s="69"/>
      <c r="J384" s="45" t="s">
        <v>200</v>
      </c>
      <c r="K384" s="45" t="s">
        <v>230</v>
      </c>
      <c r="L384" s="45">
        <v>3447</v>
      </c>
    </row>
    <row r="385" ht="26" customHeight="1" spans="1:12">
      <c r="A385" s="48">
        <v>45903</v>
      </c>
      <c r="B385" s="45" t="s">
        <v>236</v>
      </c>
      <c r="C385" s="67" t="str">
        <f>_xlfn.XLOOKUP(E385,编码规则代码!B:B,编码规则代码!A:A)&amp;_xlfn.XLOOKUP(F385,编码规则代码!F:F,编码规则代码!E:E)&amp;_xlfn.XLOOKUP(G385,编码规则代码!J:J,编码规则代码!I:I)&amp;_xlfn.XLOOKUP(H385,编码规则代码!N:N,编码规则代码!M:M)&amp;L385</f>
        <v>H5A473447</v>
      </c>
      <c r="D385" s="68" t="str" cm="1">
        <f t="array" ref="D385">_xlfn.XLOOKUP(E385,编码规则代码!B:B,编码规则代码!A:A)&amp;_xlfn.XLOOKUP(F385,编码规则代码!F:F,编码规则代码!E:E)&amp;_xlfn.XLOOKUP(G385,编码规则代码!J:J,编码规则代码!I:I)&amp;_xlfn.XLOOKUP(H385,编码规则代码!N:N,编码规则代码!M:M)&amp;L385&amp;_xlfn.XLOOKUP(K385,编码规则代码!V:V,编码规则代码!U:U&amp;_xlfn.XLOOKUP(J385,编码规则代码!R:R,编码规则代码!Q:Q))</f>
        <v>H5A47344750S</v>
      </c>
      <c r="E385" s="45" t="s">
        <v>196</v>
      </c>
      <c r="F385" s="45">
        <v>2025</v>
      </c>
      <c r="G385" s="45" t="s">
        <v>197</v>
      </c>
      <c r="H385" s="45" t="s">
        <v>256</v>
      </c>
      <c r="I385" s="69"/>
      <c r="J385" s="45" t="s">
        <v>200</v>
      </c>
      <c r="K385" s="45" t="s">
        <v>237</v>
      </c>
      <c r="L385" s="45">
        <v>3447</v>
      </c>
    </row>
    <row r="386" ht="26" customHeight="1" spans="1:12">
      <c r="A386" s="48">
        <v>45903</v>
      </c>
      <c r="B386" s="45" t="s">
        <v>236</v>
      </c>
      <c r="C386" s="67" t="str">
        <f>_xlfn.XLOOKUP(E386,编码规则代码!B:B,编码规则代码!A:A)&amp;_xlfn.XLOOKUP(F386,编码规则代码!F:F,编码规则代码!E:E)&amp;_xlfn.XLOOKUP(G386,编码规则代码!J:J,编码规则代码!I:I)&amp;_xlfn.XLOOKUP(H386,编码规则代码!N:N,编码规则代码!M:M)&amp;L386</f>
        <v>H5A473447</v>
      </c>
      <c r="D386" s="68" t="str" cm="1">
        <f t="array" ref="D386">_xlfn.XLOOKUP(E386,编码规则代码!B:B,编码规则代码!A:A)&amp;_xlfn.XLOOKUP(F386,编码规则代码!F:F,编码规则代码!E:E)&amp;_xlfn.XLOOKUP(G386,编码规则代码!J:J,编码规则代码!I:I)&amp;_xlfn.XLOOKUP(H386,编码规则代码!N:N,编码规则代码!M:M)&amp;L386&amp;_xlfn.XLOOKUP(K386,编码规则代码!V:V,编码规则代码!U:U&amp;_xlfn.XLOOKUP(J386,编码规则代码!R:R,编码规则代码!Q:Q))</f>
        <v>H5A47344722S</v>
      </c>
      <c r="E386" s="45" t="s">
        <v>196</v>
      </c>
      <c r="F386" s="45">
        <v>2025</v>
      </c>
      <c r="G386" s="45" t="s">
        <v>197</v>
      </c>
      <c r="H386" s="45" t="s">
        <v>256</v>
      </c>
      <c r="I386" s="69"/>
      <c r="J386" s="45" t="s">
        <v>200</v>
      </c>
      <c r="K386" s="45" t="s">
        <v>203</v>
      </c>
      <c r="L386" s="45">
        <v>3447</v>
      </c>
    </row>
    <row r="387" ht="26" customHeight="1" spans="1:12">
      <c r="A387" s="48">
        <v>45903</v>
      </c>
      <c r="B387" s="45" t="s">
        <v>236</v>
      </c>
      <c r="C387" s="67" t="str">
        <f>_xlfn.XLOOKUP(E387,编码规则代码!B:B,编码规则代码!A:A)&amp;_xlfn.XLOOKUP(F387,编码规则代码!F:F,编码规则代码!E:E)&amp;_xlfn.XLOOKUP(G387,编码规则代码!J:J,编码规则代码!I:I)&amp;_xlfn.XLOOKUP(H387,编码规则代码!N:N,编码规则代码!M:M)&amp;L387</f>
        <v>H5A473448</v>
      </c>
      <c r="D387" s="68" t="str" cm="1">
        <f t="array" ref="D387">_xlfn.XLOOKUP(E387,编码规则代码!B:B,编码规则代码!A:A)&amp;_xlfn.XLOOKUP(F387,编码规则代码!F:F,编码规则代码!E:E)&amp;_xlfn.XLOOKUP(G387,编码规则代码!J:J,编码规则代码!I:I)&amp;_xlfn.XLOOKUP(H387,编码规则代码!N:N,编码规则代码!M:M)&amp;L387&amp;_xlfn.XLOOKUP(K387,编码规则代码!V:V,编码规则代码!U:U&amp;_xlfn.XLOOKUP(J387,编码规则代码!R:R,编码规则代码!Q:Q))</f>
        <v>H5A47344810S</v>
      </c>
      <c r="E387" s="45" t="s">
        <v>196</v>
      </c>
      <c r="F387" s="45">
        <v>2025</v>
      </c>
      <c r="G387" s="45" t="s">
        <v>197</v>
      </c>
      <c r="H387" s="45" t="s">
        <v>256</v>
      </c>
      <c r="I387" s="69"/>
      <c r="J387" s="45" t="s">
        <v>200</v>
      </c>
      <c r="K387" s="45" t="s">
        <v>210</v>
      </c>
      <c r="L387" s="45">
        <v>3448</v>
      </c>
    </row>
    <row r="388" ht="26" customHeight="1" spans="1:12">
      <c r="A388" s="48">
        <v>45903</v>
      </c>
      <c r="B388" s="45" t="s">
        <v>236</v>
      </c>
      <c r="C388" s="67" t="str">
        <f>_xlfn.XLOOKUP(E388,编码规则代码!B:B,编码规则代码!A:A)&amp;_xlfn.XLOOKUP(F388,编码规则代码!F:F,编码规则代码!E:E)&amp;_xlfn.XLOOKUP(G388,编码规则代码!J:J,编码规则代码!I:I)&amp;_xlfn.XLOOKUP(H388,编码规则代码!N:N,编码规则代码!M:M)&amp;L388</f>
        <v>H5A473448</v>
      </c>
      <c r="D388" s="68" t="str" cm="1">
        <f t="array" ref="D388">_xlfn.XLOOKUP(E388,编码规则代码!B:B,编码规则代码!A:A)&amp;_xlfn.XLOOKUP(F388,编码规则代码!F:F,编码规则代码!E:E)&amp;_xlfn.XLOOKUP(G388,编码规则代码!J:J,编码规则代码!I:I)&amp;_xlfn.XLOOKUP(H388,编码规则代码!N:N,编码规则代码!M:M)&amp;L388&amp;_xlfn.XLOOKUP(K388,编码规则代码!V:V,编码规则代码!U:U&amp;_xlfn.XLOOKUP(J388,编码规则代码!R:R,编码规则代码!Q:Q))</f>
        <v>H5A47344815S</v>
      </c>
      <c r="E388" s="45" t="s">
        <v>196</v>
      </c>
      <c r="F388" s="45">
        <v>2025</v>
      </c>
      <c r="G388" s="45" t="s">
        <v>197</v>
      </c>
      <c r="H388" s="45" t="s">
        <v>256</v>
      </c>
      <c r="I388" s="69"/>
      <c r="J388" s="45" t="s">
        <v>200</v>
      </c>
      <c r="K388" s="45" t="s">
        <v>228</v>
      </c>
      <c r="L388" s="45">
        <v>3448</v>
      </c>
    </row>
    <row r="389" ht="26" customHeight="1" spans="1:12">
      <c r="A389" s="48">
        <v>45903</v>
      </c>
      <c r="B389" s="45" t="s">
        <v>236</v>
      </c>
      <c r="C389" s="67" t="str">
        <f>_xlfn.XLOOKUP(E389,编码规则代码!B:B,编码规则代码!A:A)&amp;_xlfn.XLOOKUP(F389,编码规则代码!F:F,编码规则代码!E:E)&amp;_xlfn.XLOOKUP(G389,编码规则代码!J:J,编码规则代码!I:I)&amp;_xlfn.XLOOKUP(H389,编码规则代码!N:N,编码规则代码!M:M)&amp;L389</f>
        <v>H5A473448</v>
      </c>
      <c r="D389" s="68" t="str" cm="1">
        <f t="array" ref="D389">_xlfn.XLOOKUP(E389,编码规则代码!B:B,编码规则代码!A:A)&amp;_xlfn.XLOOKUP(F389,编码规则代码!F:F,编码规则代码!E:E)&amp;_xlfn.XLOOKUP(G389,编码规则代码!J:J,编码规则代码!I:I)&amp;_xlfn.XLOOKUP(H389,编码规则代码!N:N,编码规则代码!M:M)&amp;L389&amp;_xlfn.XLOOKUP(K389,编码规则代码!V:V,编码规则代码!U:U&amp;_xlfn.XLOOKUP(J389,编码规则代码!R:R,编码规则代码!Q:Q))</f>
        <v>H5A47344812S</v>
      </c>
      <c r="E389" s="45" t="s">
        <v>196</v>
      </c>
      <c r="F389" s="45">
        <v>2025</v>
      </c>
      <c r="G389" s="45" t="s">
        <v>197</v>
      </c>
      <c r="H389" s="45" t="s">
        <v>256</v>
      </c>
      <c r="I389" s="69"/>
      <c r="J389" s="45" t="s">
        <v>200</v>
      </c>
      <c r="K389" s="45" t="s">
        <v>208</v>
      </c>
      <c r="L389" s="45">
        <v>3448</v>
      </c>
    </row>
    <row r="390" ht="26" customHeight="1" spans="3:12">
      <c r="C390" s="67" t="str">
        <f>_xlfn.XLOOKUP(E390,编码规则代码!B:B,编码规则代码!A:A)&amp;_xlfn.XLOOKUP(F390,编码规则代码!F:F,编码规则代码!E:E)&amp;_xlfn.XLOOKUP(G390,编码规则代码!J:J,编码规则代码!I:I)&amp;_xlfn.XLOOKUP(H390,编码规则代码!N:N,编码规则代码!M:M)&amp;L390</f>
        <v>H5A473449</v>
      </c>
      <c r="D390" s="68" t="str" cm="1">
        <f t="array" ref="D390">_xlfn.XLOOKUP(E390,编码规则代码!B:B,编码规则代码!A:A)&amp;_xlfn.XLOOKUP(F390,编码规则代码!F:F,编码规则代码!E:E)&amp;_xlfn.XLOOKUP(G390,编码规则代码!J:J,编码规则代码!I:I)&amp;_xlfn.XLOOKUP(H390,编码规则代码!N:N,编码规则代码!M:M)&amp;L390&amp;_xlfn.XLOOKUP(K390,编码规则代码!V:V,编码规则代码!U:U&amp;_xlfn.XLOOKUP(J390,编码规则代码!R:R,编码规则代码!Q:Q))</f>
        <v>H5A47344910S</v>
      </c>
      <c r="E390" s="45" t="s">
        <v>196</v>
      </c>
      <c r="F390" s="45">
        <v>2025</v>
      </c>
      <c r="G390" s="45" t="s">
        <v>197</v>
      </c>
      <c r="H390" s="45" t="s">
        <v>256</v>
      </c>
      <c r="I390" s="69"/>
      <c r="J390" s="45" t="s">
        <v>200</v>
      </c>
      <c r="K390" s="45" t="s">
        <v>210</v>
      </c>
      <c r="L390" s="45">
        <v>3449</v>
      </c>
    </row>
    <row r="391" ht="26" customHeight="1" spans="3:12">
      <c r="C391" s="67" t="str">
        <f>_xlfn.XLOOKUP(E391,编码规则代码!B:B,编码规则代码!A:A)&amp;_xlfn.XLOOKUP(F391,编码规则代码!F:F,编码规则代码!E:E)&amp;_xlfn.XLOOKUP(G391,编码规则代码!J:J,编码规则代码!I:I)&amp;_xlfn.XLOOKUP(H391,编码规则代码!N:N,编码规则代码!M:M)&amp;L391</f>
        <v>H5A473449</v>
      </c>
      <c r="D391" s="68" t="str" cm="1">
        <f t="array" ref="D391">_xlfn.XLOOKUP(E391,编码规则代码!B:B,编码规则代码!A:A)&amp;_xlfn.XLOOKUP(F391,编码规则代码!F:F,编码规则代码!E:E)&amp;_xlfn.XLOOKUP(G391,编码规则代码!J:J,编码规则代码!I:I)&amp;_xlfn.XLOOKUP(H391,编码规则代码!N:N,编码规则代码!M:M)&amp;L391&amp;_xlfn.XLOOKUP(K391,编码规则代码!V:V,编码规则代码!U:U&amp;_xlfn.XLOOKUP(J391,编码规则代码!R:R,编码规则代码!Q:Q))</f>
        <v>H5A47344974S</v>
      </c>
      <c r="E391" s="45" t="s">
        <v>196</v>
      </c>
      <c r="F391" s="45">
        <v>2025</v>
      </c>
      <c r="G391" s="45" t="s">
        <v>197</v>
      </c>
      <c r="H391" s="45" t="s">
        <v>256</v>
      </c>
      <c r="I391" s="69"/>
      <c r="J391" s="45" t="s">
        <v>200</v>
      </c>
      <c r="K391" s="45" t="s">
        <v>257</v>
      </c>
      <c r="L391" s="45">
        <v>3449</v>
      </c>
    </row>
    <row r="392" ht="26" customHeight="1" spans="1:12">
      <c r="A392" s="48">
        <v>45903</v>
      </c>
      <c r="B392" s="45" t="s">
        <v>236</v>
      </c>
      <c r="C392" s="67" t="str">
        <f>_xlfn.XLOOKUP(E392,编码规则代码!B:B,编码规则代码!A:A)&amp;_xlfn.XLOOKUP(F392,编码规则代码!F:F,编码规则代码!E:E)&amp;_xlfn.XLOOKUP(G392,编码规则代码!J:J,编码规则代码!I:I)&amp;_xlfn.XLOOKUP(H392,编码规则代码!N:N,编码规则代码!M:M)&amp;L392</f>
        <v>H5A473450</v>
      </c>
      <c r="D392" s="68" t="str" cm="1">
        <f t="array" ref="D392">_xlfn.XLOOKUP(E392,编码规则代码!B:B,编码规则代码!A:A)&amp;_xlfn.XLOOKUP(F392,编码规则代码!F:F,编码规则代码!E:E)&amp;_xlfn.XLOOKUP(G392,编码规则代码!J:J,编码规则代码!I:I)&amp;_xlfn.XLOOKUP(H392,编码规则代码!N:N,编码规则代码!M:M)&amp;L392&amp;_xlfn.XLOOKUP(K392,编码规则代码!V:V,编码规则代码!U:U&amp;_xlfn.XLOOKUP(J392,编码规则代码!R:R,编码规则代码!Q:Q))</f>
        <v>H5A47345040S</v>
      </c>
      <c r="E392" s="45" t="s">
        <v>196</v>
      </c>
      <c r="F392" s="45">
        <v>2025</v>
      </c>
      <c r="G392" s="45" t="s">
        <v>197</v>
      </c>
      <c r="H392" s="45" t="s">
        <v>256</v>
      </c>
      <c r="I392" s="69"/>
      <c r="J392" s="45" t="s">
        <v>200</v>
      </c>
      <c r="K392" s="45" t="s">
        <v>224</v>
      </c>
      <c r="L392" s="45">
        <v>3450</v>
      </c>
    </row>
    <row r="393" ht="26" customHeight="1" spans="1:12">
      <c r="A393" s="48">
        <v>45903</v>
      </c>
      <c r="B393" s="45" t="s">
        <v>236</v>
      </c>
      <c r="C393" s="67" t="str">
        <f>_xlfn.XLOOKUP(E393,编码规则代码!B:B,编码规则代码!A:A)&amp;_xlfn.XLOOKUP(F393,编码规则代码!F:F,编码规则代码!E:E)&amp;_xlfn.XLOOKUP(G393,编码规则代码!J:J,编码规则代码!I:I)&amp;_xlfn.XLOOKUP(H393,编码规则代码!N:N,编码规则代码!M:M)&amp;L393</f>
        <v>H5A473451</v>
      </c>
      <c r="D393" s="68" t="str" cm="1">
        <f t="array" ref="D393">_xlfn.XLOOKUP(E393,编码规则代码!B:B,编码规则代码!A:A)&amp;_xlfn.XLOOKUP(F393,编码规则代码!F:F,编码规则代码!E:E)&amp;_xlfn.XLOOKUP(G393,编码规则代码!J:J,编码规则代码!I:I)&amp;_xlfn.XLOOKUP(H393,编码规则代码!N:N,编码规则代码!M:M)&amp;L393&amp;_xlfn.XLOOKUP(K393,编码规则代码!V:V,编码规则代码!U:U&amp;_xlfn.XLOOKUP(J393,编码规则代码!R:R,编码规则代码!Q:Q))</f>
        <v>H5A47345140S</v>
      </c>
      <c r="E393" s="45" t="s">
        <v>196</v>
      </c>
      <c r="F393" s="45">
        <v>2025</v>
      </c>
      <c r="G393" s="45" t="s">
        <v>197</v>
      </c>
      <c r="H393" s="45" t="s">
        <v>256</v>
      </c>
      <c r="I393" s="69"/>
      <c r="J393" s="45" t="s">
        <v>200</v>
      </c>
      <c r="K393" s="45" t="s">
        <v>224</v>
      </c>
      <c r="L393" s="45">
        <v>3451</v>
      </c>
    </row>
    <row r="394" ht="26" customHeight="1" spans="2:12">
      <c r="B394" s="69" t="s">
        <v>242</v>
      </c>
      <c r="C394" s="67" t="str">
        <f>_xlfn.XLOOKUP(E394,编码规则代码!B:B,编码规则代码!A:A)&amp;_xlfn.XLOOKUP(F394,编码规则代码!F:F,编码规则代码!E:E)&amp;_xlfn.XLOOKUP(G394,编码规则代码!J:J,编码规则代码!I:I)&amp;_xlfn.XLOOKUP(H394,编码规则代码!N:N,编码规则代码!M:M)&amp;L394</f>
        <v>H5A413452</v>
      </c>
      <c r="D394" s="68" t="str" cm="1">
        <f t="array" ref="D394">_xlfn.XLOOKUP(E394,编码规则代码!B:B,编码规则代码!A:A)&amp;_xlfn.XLOOKUP(F394,编码规则代码!F:F,编码规则代码!E:E)&amp;_xlfn.XLOOKUP(G394,编码规则代码!J:J,编码规则代码!I:I)&amp;_xlfn.XLOOKUP(H394,编码规则代码!N:N,编码规则代码!M:M)&amp;L394&amp;_xlfn.XLOOKUP(K394,编码规则代码!V:V,编码规则代码!U:U&amp;_xlfn.XLOOKUP(J394,编码规则代码!R:R,编码规则代码!Q:Q))</f>
        <v>H5A41345210S</v>
      </c>
      <c r="E394" s="45" t="s">
        <v>196</v>
      </c>
      <c r="F394" s="45">
        <v>2025</v>
      </c>
      <c r="G394" s="45" t="s">
        <v>197</v>
      </c>
      <c r="H394" s="45" t="s">
        <v>212</v>
      </c>
      <c r="I394" s="69"/>
      <c r="J394" s="45" t="s">
        <v>200</v>
      </c>
      <c r="K394" s="45" t="s">
        <v>210</v>
      </c>
      <c r="L394" s="45">
        <v>3452</v>
      </c>
    </row>
    <row r="395" ht="26" customHeight="1" spans="1:12">
      <c r="A395" s="66">
        <v>45912</v>
      </c>
      <c r="B395" s="69" t="s">
        <v>242</v>
      </c>
      <c r="C395" s="67" t="str">
        <f>_xlfn.XLOOKUP(E395,编码规则代码!B:B,编码规则代码!A:A)&amp;_xlfn.XLOOKUP(F395,编码规则代码!F:F,编码规则代码!E:E)&amp;_xlfn.XLOOKUP(G395,编码规则代码!J:J,编码规则代码!I:I)&amp;_xlfn.XLOOKUP(H395,编码规则代码!N:N,编码规则代码!M:M)&amp;L395</f>
        <v>H5A223453</v>
      </c>
      <c r="D395" s="68" t="str" cm="1">
        <f t="array" ref="D395">_xlfn.XLOOKUP(E395,编码规则代码!B:B,编码规则代码!A:A)&amp;_xlfn.XLOOKUP(F395,编码规则代码!F:F,编码规则代码!E:E)&amp;_xlfn.XLOOKUP(G395,编码规则代码!J:J,编码规则代码!I:I)&amp;_xlfn.XLOOKUP(H395,编码规则代码!N:N,编码规则代码!M:M)&amp;L395&amp;_xlfn.XLOOKUP(K395,编码规则代码!V:V,编码规则代码!U:U&amp;_xlfn.XLOOKUP(J395,编码规则代码!R:R,编码规则代码!Q:Q))</f>
        <v>H5A22345310S</v>
      </c>
      <c r="E395" s="47" t="s">
        <v>196</v>
      </c>
      <c r="F395" s="47">
        <v>2025</v>
      </c>
      <c r="G395" s="47" t="s">
        <v>197</v>
      </c>
      <c r="H395" s="47" t="s">
        <v>204</v>
      </c>
      <c r="I395" s="69" t="s">
        <v>205</v>
      </c>
      <c r="J395" s="47" t="s">
        <v>200</v>
      </c>
      <c r="K395" s="47" t="s">
        <v>210</v>
      </c>
      <c r="L395" s="47">
        <v>3453</v>
      </c>
    </row>
    <row r="396" ht="26" customHeight="1" spans="1:12">
      <c r="A396" s="66">
        <v>45912</v>
      </c>
      <c r="B396" s="69" t="s">
        <v>242</v>
      </c>
      <c r="C396" s="67" t="str">
        <f>_xlfn.XLOOKUP(E396,编码规则代码!B:B,编码规则代码!A:A)&amp;_xlfn.XLOOKUP(F396,编码规则代码!F:F,编码规则代码!E:E)&amp;_xlfn.XLOOKUP(G396,编码规则代码!J:J,编码规则代码!I:I)&amp;_xlfn.XLOOKUP(H396,编码规则代码!N:N,编码规则代码!M:M)&amp;L396</f>
        <v>H5A223453</v>
      </c>
      <c r="D396" s="68" t="str" cm="1">
        <f t="array" ref="D396">_xlfn.XLOOKUP(E396,编码规则代码!B:B,编码规则代码!A:A)&amp;_xlfn.XLOOKUP(F396,编码规则代码!F:F,编码规则代码!E:E)&amp;_xlfn.XLOOKUP(G396,编码规则代码!J:J,编码规则代码!I:I)&amp;_xlfn.XLOOKUP(H396,编码规则代码!N:N,编码规则代码!M:M)&amp;L396&amp;_xlfn.XLOOKUP(K396,编码规则代码!V:V,编码规则代码!U:U&amp;_xlfn.XLOOKUP(J396,编码规则代码!R:R,编码规则代码!Q:Q))</f>
        <v>H5A22345310M</v>
      </c>
      <c r="E396" s="47" t="s">
        <v>196</v>
      </c>
      <c r="F396" s="47">
        <v>2025</v>
      </c>
      <c r="G396" s="47" t="s">
        <v>197</v>
      </c>
      <c r="H396" s="47" t="s">
        <v>204</v>
      </c>
      <c r="I396" s="69" t="s">
        <v>205</v>
      </c>
      <c r="J396" s="47" t="s">
        <v>244</v>
      </c>
      <c r="K396" s="47" t="s">
        <v>210</v>
      </c>
      <c r="L396" s="47">
        <v>3453</v>
      </c>
    </row>
    <row r="397" ht="26" customHeight="1" spans="1:12">
      <c r="A397" s="66">
        <v>45912</v>
      </c>
      <c r="B397" s="69" t="s">
        <v>242</v>
      </c>
      <c r="C397" s="67" t="str">
        <f>_xlfn.XLOOKUP(E397,编码规则代码!B:B,编码规则代码!A:A)&amp;_xlfn.XLOOKUP(F397,编码规则代码!F:F,编码规则代码!E:E)&amp;_xlfn.XLOOKUP(G397,编码规则代码!J:J,编码规则代码!I:I)&amp;_xlfn.XLOOKUP(H397,编码规则代码!N:N,编码规则代码!M:M)&amp;L397</f>
        <v>H5A223453</v>
      </c>
      <c r="D397" s="68" t="str" cm="1">
        <f t="array" ref="D397">_xlfn.XLOOKUP(E397,编码规则代码!B:B,编码规则代码!A:A)&amp;_xlfn.XLOOKUP(F397,编码规则代码!F:F,编码规则代码!E:E)&amp;_xlfn.XLOOKUP(G397,编码规则代码!J:J,编码规则代码!I:I)&amp;_xlfn.XLOOKUP(H397,编码规则代码!N:N,编码规则代码!M:M)&amp;L397&amp;_xlfn.XLOOKUP(K397,编码规则代码!V:V,编码规则代码!U:U&amp;_xlfn.XLOOKUP(J397,编码规则代码!R:R,编码规则代码!Q:Q))</f>
        <v>H5A22345310L</v>
      </c>
      <c r="E397" s="47" t="s">
        <v>196</v>
      </c>
      <c r="F397" s="47">
        <v>2025</v>
      </c>
      <c r="G397" s="47" t="s">
        <v>197</v>
      </c>
      <c r="H397" s="47" t="s">
        <v>204</v>
      </c>
      <c r="I397" s="69" t="s">
        <v>205</v>
      </c>
      <c r="J397" s="47" t="s">
        <v>245</v>
      </c>
      <c r="K397" s="47" t="s">
        <v>210</v>
      </c>
      <c r="L397" s="47">
        <v>3453</v>
      </c>
    </row>
    <row r="398" ht="26" customHeight="1" spans="1:12">
      <c r="A398" s="66">
        <v>45912</v>
      </c>
      <c r="B398" s="69" t="s">
        <v>242</v>
      </c>
      <c r="C398" s="67" t="str">
        <f>_xlfn.XLOOKUP(E398,编码规则代码!B:B,编码规则代码!A:A)&amp;_xlfn.XLOOKUP(F398,编码规则代码!F:F,编码规则代码!E:E)&amp;_xlfn.XLOOKUP(G398,编码规则代码!J:J,编码规则代码!I:I)&amp;_xlfn.XLOOKUP(H398,编码规则代码!N:N,编码规则代码!M:M)&amp;L398</f>
        <v>H5A223453</v>
      </c>
      <c r="D398" s="68" t="str" cm="1">
        <f t="array" ref="D398">_xlfn.XLOOKUP(E398,编码规则代码!B:B,编码规则代码!A:A)&amp;_xlfn.XLOOKUP(F398,编码规则代码!F:F,编码规则代码!E:E)&amp;_xlfn.XLOOKUP(G398,编码规则代码!J:J,编码规则代码!I:I)&amp;_xlfn.XLOOKUP(H398,编码规则代码!N:N,编码规则代码!M:M)&amp;L398&amp;_xlfn.XLOOKUP(K398,编码规则代码!V:V,编码规则代码!U:U&amp;_xlfn.XLOOKUP(J398,编码规则代码!R:R,编码规则代码!Q:Q))</f>
        <v>H5A22345310XL</v>
      </c>
      <c r="E398" s="47" t="s">
        <v>196</v>
      </c>
      <c r="F398" s="47">
        <v>2025</v>
      </c>
      <c r="G398" s="47" t="s">
        <v>197</v>
      </c>
      <c r="H398" s="47" t="s">
        <v>204</v>
      </c>
      <c r="I398" s="69" t="s">
        <v>205</v>
      </c>
      <c r="J398" s="47" t="s">
        <v>246</v>
      </c>
      <c r="K398" s="47" t="s">
        <v>210</v>
      </c>
      <c r="L398" s="47">
        <v>3453</v>
      </c>
    </row>
    <row r="399" ht="26" customHeight="1" spans="1:12">
      <c r="A399" s="66">
        <v>45912</v>
      </c>
      <c r="B399" s="69" t="s">
        <v>242</v>
      </c>
      <c r="C399" s="67" t="str">
        <f>_xlfn.XLOOKUP(E399,编码规则代码!B:B,编码规则代码!A:A)&amp;_xlfn.XLOOKUP(F399,编码规则代码!F:F,编码规则代码!E:E)&amp;_xlfn.XLOOKUP(G399,编码规则代码!J:J,编码规则代码!I:I)&amp;_xlfn.XLOOKUP(H399,编码规则代码!N:N,编码规则代码!M:M)&amp;L399</f>
        <v>H5A223453</v>
      </c>
      <c r="D399" s="68" t="str" cm="1">
        <f t="array" ref="D399">_xlfn.XLOOKUP(E399,编码规则代码!B:B,编码规则代码!A:A)&amp;_xlfn.XLOOKUP(F399,编码规则代码!F:F,编码规则代码!E:E)&amp;_xlfn.XLOOKUP(G399,编码规则代码!J:J,编码规则代码!I:I)&amp;_xlfn.XLOOKUP(H399,编码规则代码!N:N,编码规则代码!M:M)&amp;L399&amp;_xlfn.XLOOKUP(K399,编码规则代码!V:V,编码规则代码!U:U&amp;_xlfn.XLOOKUP(J399,编码规则代码!R:R,编码规则代码!Q:Q))</f>
        <v>H5A22345354S</v>
      </c>
      <c r="E399" s="47" t="s">
        <v>196</v>
      </c>
      <c r="F399" s="47">
        <v>2025</v>
      </c>
      <c r="G399" s="47" t="s">
        <v>197</v>
      </c>
      <c r="H399" s="47" t="s">
        <v>204</v>
      </c>
      <c r="I399" s="69" t="s">
        <v>205</v>
      </c>
      <c r="J399" s="47" t="s">
        <v>200</v>
      </c>
      <c r="K399" s="47" t="s">
        <v>239</v>
      </c>
      <c r="L399" s="47">
        <v>3453</v>
      </c>
    </row>
    <row r="400" ht="26" customHeight="1" spans="1:12">
      <c r="A400" s="66">
        <v>45912</v>
      </c>
      <c r="B400" s="69" t="s">
        <v>242</v>
      </c>
      <c r="C400" s="67" t="str">
        <f>_xlfn.XLOOKUP(E400,编码规则代码!B:B,编码规则代码!A:A)&amp;_xlfn.XLOOKUP(F400,编码规则代码!F:F,编码规则代码!E:E)&amp;_xlfn.XLOOKUP(G400,编码规则代码!J:J,编码规则代码!I:I)&amp;_xlfn.XLOOKUP(H400,编码规则代码!N:N,编码规则代码!M:M)&amp;L400</f>
        <v>H5A223453</v>
      </c>
      <c r="D400" s="68" t="str" cm="1">
        <f t="array" ref="D400">_xlfn.XLOOKUP(E400,编码规则代码!B:B,编码规则代码!A:A)&amp;_xlfn.XLOOKUP(F400,编码规则代码!F:F,编码规则代码!E:E)&amp;_xlfn.XLOOKUP(G400,编码规则代码!J:J,编码规则代码!I:I)&amp;_xlfn.XLOOKUP(H400,编码规则代码!N:N,编码规则代码!M:M)&amp;L400&amp;_xlfn.XLOOKUP(K400,编码规则代码!V:V,编码规则代码!U:U&amp;_xlfn.XLOOKUP(J400,编码规则代码!R:R,编码规则代码!Q:Q))</f>
        <v>H5A22345354M</v>
      </c>
      <c r="E400" s="47" t="s">
        <v>196</v>
      </c>
      <c r="F400" s="47">
        <v>2025</v>
      </c>
      <c r="G400" s="47" t="s">
        <v>197</v>
      </c>
      <c r="H400" s="47" t="s">
        <v>204</v>
      </c>
      <c r="I400" s="69" t="s">
        <v>205</v>
      </c>
      <c r="J400" s="47" t="s">
        <v>244</v>
      </c>
      <c r="K400" s="47" t="s">
        <v>239</v>
      </c>
      <c r="L400" s="47">
        <v>3453</v>
      </c>
    </row>
    <row r="401" ht="26" customHeight="1" spans="1:12">
      <c r="A401" s="66">
        <v>45912</v>
      </c>
      <c r="B401" s="69" t="s">
        <v>242</v>
      </c>
      <c r="C401" s="67" t="str">
        <f>_xlfn.XLOOKUP(E401,编码规则代码!B:B,编码规则代码!A:A)&amp;_xlfn.XLOOKUP(F401,编码规则代码!F:F,编码规则代码!E:E)&amp;_xlfn.XLOOKUP(G401,编码规则代码!J:J,编码规则代码!I:I)&amp;_xlfn.XLOOKUP(H401,编码规则代码!N:N,编码规则代码!M:M)&amp;L401</f>
        <v>H5A223453</v>
      </c>
      <c r="D401" s="68" t="str" cm="1">
        <f t="array" ref="D401">_xlfn.XLOOKUP(E401,编码规则代码!B:B,编码规则代码!A:A)&amp;_xlfn.XLOOKUP(F401,编码规则代码!F:F,编码规则代码!E:E)&amp;_xlfn.XLOOKUP(G401,编码规则代码!J:J,编码规则代码!I:I)&amp;_xlfn.XLOOKUP(H401,编码规则代码!N:N,编码规则代码!M:M)&amp;L401&amp;_xlfn.XLOOKUP(K401,编码规则代码!V:V,编码规则代码!U:U&amp;_xlfn.XLOOKUP(J401,编码规则代码!R:R,编码规则代码!Q:Q))</f>
        <v>H5A22345354L</v>
      </c>
      <c r="E401" s="47" t="s">
        <v>196</v>
      </c>
      <c r="F401" s="47">
        <v>2025</v>
      </c>
      <c r="G401" s="47" t="s">
        <v>197</v>
      </c>
      <c r="H401" s="47" t="s">
        <v>204</v>
      </c>
      <c r="I401" s="69" t="s">
        <v>205</v>
      </c>
      <c r="J401" s="47" t="s">
        <v>245</v>
      </c>
      <c r="K401" s="47" t="s">
        <v>239</v>
      </c>
      <c r="L401" s="47">
        <v>3453</v>
      </c>
    </row>
    <row r="402" ht="26" customHeight="1" spans="1:12">
      <c r="A402" s="66">
        <v>45912</v>
      </c>
      <c r="B402" s="69" t="s">
        <v>242</v>
      </c>
      <c r="C402" s="67" t="str">
        <f>_xlfn.XLOOKUP(E402,编码规则代码!B:B,编码规则代码!A:A)&amp;_xlfn.XLOOKUP(F402,编码规则代码!F:F,编码规则代码!E:E)&amp;_xlfn.XLOOKUP(G402,编码规则代码!J:J,编码规则代码!I:I)&amp;_xlfn.XLOOKUP(H402,编码规则代码!N:N,编码规则代码!M:M)&amp;L402</f>
        <v>H5A223453</v>
      </c>
      <c r="D402" s="68" t="str" cm="1">
        <f t="array" ref="D402">_xlfn.XLOOKUP(E402,编码规则代码!B:B,编码规则代码!A:A)&amp;_xlfn.XLOOKUP(F402,编码规则代码!F:F,编码规则代码!E:E)&amp;_xlfn.XLOOKUP(G402,编码规则代码!J:J,编码规则代码!I:I)&amp;_xlfn.XLOOKUP(H402,编码规则代码!N:N,编码规则代码!M:M)&amp;L402&amp;_xlfn.XLOOKUP(K402,编码规则代码!V:V,编码规则代码!U:U&amp;_xlfn.XLOOKUP(J402,编码规则代码!R:R,编码规则代码!Q:Q))</f>
        <v>H5A22345354XL</v>
      </c>
      <c r="E402" s="47" t="s">
        <v>196</v>
      </c>
      <c r="F402" s="47">
        <v>2025</v>
      </c>
      <c r="G402" s="47" t="s">
        <v>197</v>
      </c>
      <c r="H402" s="47" t="s">
        <v>204</v>
      </c>
      <c r="I402" s="69" t="s">
        <v>205</v>
      </c>
      <c r="J402" s="47" t="s">
        <v>246</v>
      </c>
      <c r="K402" s="47" t="s">
        <v>239</v>
      </c>
      <c r="L402" s="47">
        <v>3453</v>
      </c>
    </row>
    <row r="403" ht="26" customHeight="1" spans="1:12">
      <c r="A403" s="70">
        <v>45912</v>
      </c>
      <c r="B403" s="69" t="s">
        <v>242</v>
      </c>
      <c r="C403" s="71" t="str">
        <f>_xlfn.XLOOKUP(E403,编码规则代码!B:B,编码规则代码!A:A)&amp;_xlfn.XLOOKUP(F403,编码规则代码!F:F,编码规则代码!E:E)&amp;_xlfn.XLOOKUP(G403,编码规则代码!J:J,编码规则代码!I:I)&amp;_xlfn.XLOOKUP(H403,编码规则代码!N:N,编码规则代码!M:M)&amp;L403</f>
        <v>H5A453454</v>
      </c>
      <c r="D403" s="72" t="str" cm="1">
        <f t="array" ref="D403">_xlfn.XLOOKUP(E403,编码规则代码!B:B,编码规则代码!A:A)&amp;_xlfn.XLOOKUP(F403,编码规则代码!F:F,编码规则代码!E:E)&amp;_xlfn.XLOOKUP(G403,编码规则代码!J:J,编码规则代码!I:I)&amp;_xlfn.XLOOKUP(H403,编码规则代码!N:N,编码规则代码!M:M)&amp;L403&amp;_xlfn.XLOOKUP(K403,编码规则代码!V:V,编码规则代码!U:U&amp;_xlfn.XLOOKUP(J403,编码规则代码!R:R,编码规则代码!Q:Q))</f>
        <v>H5A45345410S</v>
      </c>
      <c r="E403" s="69" t="s">
        <v>196</v>
      </c>
      <c r="F403" s="69">
        <v>2025</v>
      </c>
      <c r="G403" s="69" t="s">
        <v>197</v>
      </c>
      <c r="H403" s="69" t="s">
        <v>254</v>
      </c>
      <c r="I403" s="69" t="s">
        <v>255</v>
      </c>
      <c r="J403" s="47" t="s">
        <v>200</v>
      </c>
      <c r="K403" s="69" t="s">
        <v>210</v>
      </c>
      <c r="L403" s="69">
        <v>3454</v>
      </c>
    </row>
    <row r="404" ht="26" customHeight="1" spans="1:12">
      <c r="A404" s="70">
        <v>45912</v>
      </c>
      <c r="B404" s="69" t="s">
        <v>242</v>
      </c>
      <c r="C404" s="71" t="str">
        <f>_xlfn.XLOOKUP(E404,编码规则代码!B:B,编码规则代码!A:A)&amp;_xlfn.XLOOKUP(F404,编码规则代码!F:F,编码规则代码!E:E)&amp;_xlfn.XLOOKUP(G404,编码规则代码!J:J,编码规则代码!I:I)&amp;_xlfn.XLOOKUP(H404,编码规则代码!N:N,编码规则代码!M:M)&amp;L404</f>
        <v>H5A453454</v>
      </c>
      <c r="D404" s="72" t="str" cm="1">
        <f t="array" ref="D404">_xlfn.XLOOKUP(E404,编码规则代码!B:B,编码规则代码!A:A)&amp;_xlfn.XLOOKUP(F404,编码规则代码!F:F,编码规则代码!E:E)&amp;_xlfn.XLOOKUP(G404,编码规则代码!J:J,编码规则代码!I:I)&amp;_xlfn.XLOOKUP(H404,编码规则代码!N:N,编码规则代码!M:M)&amp;L404&amp;_xlfn.XLOOKUP(K404,编码规则代码!V:V,编码规则代码!U:U&amp;_xlfn.XLOOKUP(J404,编码规则代码!R:R,编码规则代码!Q:Q))</f>
        <v>H5A45345410M</v>
      </c>
      <c r="E404" s="69" t="s">
        <v>196</v>
      </c>
      <c r="F404" s="69">
        <v>2025</v>
      </c>
      <c r="G404" s="69" t="s">
        <v>197</v>
      </c>
      <c r="H404" s="69" t="s">
        <v>254</v>
      </c>
      <c r="I404" s="69" t="s">
        <v>255</v>
      </c>
      <c r="J404" s="47" t="s">
        <v>244</v>
      </c>
      <c r="K404" s="69" t="s">
        <v>210</v>
      </c>
      <c r="L404" s="69">
        <v>3454</v>
      </c>
    </row>
    <row r="405" ht="26" customHeight="1" spans="1:12">
      <c r="A405" s="70">
        <v>45912</v>
      </c>
      <c r="B405" s="69" t="s">
        <v>242</v>
      </c>
      <c r="C405" s="71" t="str">
        <f>_xlfn.XLOOKUP(E405,编码规则代码!B:B,编码规则代码!A:A)&amp;_xlfn.XLOOKUP(F405,编码规则代码!F:F,编码规则代码!E:E)&amp;_xlfn.XLOOKUP(G405,编码规则代码!J:J,编码规则代码!I:I)&amp;_xlfn.XLOOKUP(H405,编码规则代码!N:N,编码规则代码!M:M)&amp;L405</f>
        <v>H5A453454</v>
      </c>
      <c r="D405" s="72" t="str" cm="1">
        <f t="array" ref="D405">_xlfn.XLOOKUP(E405,编码规则代码!B:B,编码规则代码!A:A)&amp;_xlfn.XLOOKUP(F405,编码规则代码!F:F,编码规则代码!E:E)&amp;_xlfn.XLOOKUP(G405,编码规则代码!J:J,编码规则代码!I:I)&amp;_xlfn.XLOOKUP(H405,编码规则代码!N:N,编码规则代码!M:M)&amp;L405&amp;_xlfn.XLOOKUP(K405,编码规则代码!V:V,编码规则代码!U:U&amp;_xlfn.XLOOKUP(J405,编码规则代码!R:R,编码规则代码!Q:Q))</f>
        <v>H5A45345410L</v>
      </c>
      <c r="E405" s="69" t="s">
        <v>196</v>
      </c>
      <c r="F405" s="69">
        <v>2025</v>
      </c>
      <c r="G405" s="69" t="s">
        <v>197</v>
      </c>
      <c r="H405" s="69" t="s">
        <v>254</v>
      </c>
      <c r="I405" s="69" t="s">
        <v>255</v>
      </c>
      <c r="J405" s="47" t="s">
        <v>245</v>
      </c>
      <c r="K405" s="69" t="s">
        <v>210</v>
      </c>
      <c r="L405" s="69">
        <v>3454</v>
      </c>
    </row>
    <row r="406" ht="26" customHeight="1" spans="2:12">
      <c r="B406" s="69" t="s">
        <v>242</v>
      </c>
      <c r="C406" s="67" t="str">
        <f>_xlfn.XLOOKUP(E406,编码规则代码!B:B,编码规则代码!A:A)&amp;_xlfn.XLOOKUP(F406,编码规则代码!F:F,编码规则代码!E:E)&amp;_xlfn.XLOOKUP(G406,编码规则代码!J:J,编码规则代码!I:I)&amp;_xlfn.XLOOKUP(H406,编码规则代码!N:N,编码规则代码!M:M)&amp;L406</f>
        <v>H5A223455</v>
      </c>
      <c r="D406" s="68" t="str" cm="1">
        <f t="array" ref="D406">_xlfn.XLOOKUP(E406,编码规则代码!B:B,编码规则代码!A:A)&amp;_xlfn.XLOOKUP(F406,编码规则代码!F:F,编码规则代码!E:E)&amp;_xlfn.XLOOKUP(G406,编码规则代码!J:J,编码规则代码!I:I)&amp;_xlfn.XLOOKUP(H406,编码规则代码!N:N,编码规则代码!M:M)&amp;L406&amp;_xlfn.XLOOKUP(K406,编码规则代码!V:V,编码规则代码!U:U&amp;_xlfn.XLOOKUP(J406,编码规则代码!R:R,编码规则代码!Q:Q))</f>
        <v>H5A22345510S</v>
      </c>
      <c r="E406" s="45" t="s">
        <v>196</v>
      </c>
      <c r="F406" s="45">
        <v>2025</v>
      </c>
      <c r="G406" s="45" t="s">
        <v>197</v>
      </c>
      <c r="H406" s="45" t="s">
        <v>204</v>
      </c>
      <c r="I406" s="69" t="s">
        <v>205</v>
      </c>
      <c r="J406" s="45" t="s">
        <v>200</v>
      </c>
      <c r="K406" s="45" t="s">
        <v>210</v>
      </c>
      <c r="L406" s="45">
        <v>3455</v>
      </c>
    </row>
    <row r="407" ht="26" customHeight="1" spans="1:12">
      <c r="A407" s="66">
        <v>45912</v>
      </c>
      <c r="B407" s="69" t="s">
        <v>242</v>
      </c>
      <c r="C407" s="67" t="str">
        <f>_xlfn.XLOOKUP(E407,编码规则代码!B:B,编码规则代码!A:A)&amp;_xlfn.XLOOKUP(F407,编码规则代码!F:F,编码规则代码!E:E)&amp;_xlfn.XLOOKUP(G407,编码规则代码!J:J,编码规则代码!I:I)&amp;_xlfn.XLOOKUP(H407,编码规则代码!N:N,编码规则代码!M:M)&amp;L407</f>
        <v>H5A413456</v>
      </c>
      <c r="D407" s="68" t="str" cm="1">
        <f t="array" ref="D407">_xlfn.XLOOKUP(E407,编码规则代码!B:B,编码规则代码!A:A)&amp;_xlfn.XLOOKUP(F407,编码规则代码!F:F,编码规则代码!E:E)&amp;_xlfn.XLOOKUP(G407,编码规则代码!J:J,编码规则代码!I:I)&amp;_xlfn.XLOOKUP(H407,编码规则代码!N:N,编码规则代码!M:M)&amp;L407&amp;_xlfn.XLOOKUP(K407,编码规则代码!V:V,编码规则代码!U:U&amp;_xlfn.XLOOKUP(J407,编码规则代码!R:R,编码规则代码!Q:Q))</f>
        <v>H5A41345610S</v>
      </c>
      <c r="E407" s="47" t="s">
        <v>196</v>
      </c>
      <c r="F407" s="47">
        <v>2025</v>
      </c>
      <c r="G407" s="47" t="s">
        <v>197</v>
      </c>
      <c r="H407" s="47" t="s">
        <v>212</v>
      </c>
      <c r="I407" s="69" t="s">
        <v>213</v>
      </c>
      <c r="J407" s="47" t="s">
        <v>200</v>
      </c>
      <c r="K407" s="47" t="s">
        <v>210</v>
      </c>
      <c r="L407" s="47">
        <v>3456</v>
      </c>
    </row>
    <row r="408" ht="26" customHeight="1" spans="1:12">
      <c r="A408" s="66">
        <v>45912</v>
      </c>
      <c r="B408" s="69" t="s">
        <v>242</v>
      </c>
      <c r="C408" s="67" t="str">
        <f>_xlfn.XLOOKUP(E408,编码规则代码!B:B,编码规则代码!A:A)&amp;_xlfn.XLOOKUP(F408,编码规则代码!F:F,编码规则代码!E:E)&amp;_xlfn.XLOOKUP(G408,编码规则代码!J:J,编码规则代码!I:I)&amp;_xlfn.XLOOKUP(H408,编码规则代码!N:N,编码规则代码!M:M)&amp;L408</f>
        <v>H5A413456</v>
      </c>
      <c r="D408" s="68" t="str" cm="1">
        <f t="array" ref="D408">_xlfn.XLOOKUP(E408,编码规则代码!B:B,编码规则代码!A:A)&amp;_xlfn.XLOOKUP(F408,编码规则代码!F:F,编码规则代码!E:E)&amp;_xlfn.XLOOKUP(G408,编码规则代码!J:J,编码规则代码!I:I)&amp;_xlfn.XLOOKUP(H408,编码规则代码!N:N,编码规则代码!M:M)&amp;L408&amp;_xlfn.XLOOKUP(K408,编码规则代码!V:V,编码规则代码!U:U&amp;_xlfn.XLOOKUP(J408,编码规则代码!R:R,编码规则代码!Q:Q))</f>
        <v>H5A41345610M</v>
      </c>
      <c r="E408" s="47" t="s">
        <v>196</v>
      </c>
      <c r="F408" s="47">
        <v>2025</v>
      </c>
      <c r="G408" s="47" t="s">
        <v>197</v>
      </c>
      <c r="H408" s="47" t="s">
        <v>212</v>
      </c>
      <c r="I408" s="69" t="s">
        <v>213</v>
      </c>
      <c r="J408" s="47" t="s">
        <v>244</v>
      </c>
      <c r="K408" s="47" t="s">
        <v>210</v>
      </c>
      <c r="L408" s="47">
        <v>3456</v>
      </c>
    </row>
    <row r="409" ht="26" customHeight="1" spans="1:12">
      <c r="A409" s="66">
        <v>45912</v>
      </c>
      <c r="B409" s="69" t="s">
        <v>242</v>
      </c>
      <c r="C409" s="67" t="str">
        <f>_xlfn.XLOOKUP(E409,编码规则代码!B:B,编码规则代码!A:A)&amp;_xlfn.XLOOKUP(F409,编码规则代码!F:F,编码规则代码!E:E)&amp;_xlfn.XLOOKUP(G409,编码规则代码!J:J,编码规则代码!I:I)&amp;_xlfn.XLOOKUP(H409,编码规则代码!N:N,编码规则代码!M:M)&amp;L409</f>
        <v>H5A413456</v>
      </c>
      <c r="D409" s="68" t="str" cm="1">
        <f t="array" ref="D409">_xlfn.XLOOKUP(E409,编码规则代码!B:B,编码规则代码!A:A)&amp;_xlfn.XLOOKUP(F409,编码规则代码!F:F,编码规则代码!E:E)&amp;_xlfn.XLOOKUP(G409,编码规则代码!J:J,编码规则代码!I:I)&amp;_xlfn.XLOOKUP(H409,编码规则代码!N:N,编码规则代码!M:M)&amp;L409&amp;_xlfn.XLOOKUP(K409,编码规则代码!V:V,编码规则代码!U:U&amp;_xlfn.XLOOKUP(J409,编码规则代码!R:R,编码规则代码!Q:Q))</f>
        <v>H5A41345610L</v>
      </c>
      <c r="E409" s="47" t="s">
        <v>196</v>
      </c>
      <c r="F409" s="47">
        <v>2025</v>
      </c>
      <c r="G409" s="47" t="s">
        <v>197</v>
      </c>
      <c r="H409" s="47" t="s">
        <v>212</v>
      </c>
      <c r="I409" s="69" t="s">
        <v>213</v>
      </c>
      <c r="J409" s="47" t="s">
        <v>245</v>
      </c>
      <c r="K409" s="47" t="s">
        <v>210</v>
      </c>
      <c r="L409" s="47">
        <v>3456</v>
      </c>
    </row>
    <row r="410" ht="26" customHeight="1" spans="1:12">
      <c r="A410" s="66">
        <v>45912</v>
      </c>
      <c r="B410" s="69" t="s">
        <v>242</v>
      </c>
      <c r="C410" s="67" t="str">
        <f>_xlfn.XLOOKUP(E410,编码规则代码!B:B,编码规则代码!A:A)&amp;_xlfn.XLOOKUP(F410,编码规则代码!F:F,编码规则代码!E:E)&amp;_xlfn.XLOOKUP(G410,编码规则代码!J:J,编码规则代码!I:I)&amp;_xlfn.XLOOKUP(H410,编码规则代码!N:N,编码规则代码!M:M)&amp;L410</f>
        <v>H5A413456</v>
      </c>
      <c r="D410" s="68" t="str" cm="1">
        <f t="array" ref="D410">_xlfn.XLOOKUP(E410,编码规则代码!B:B,编码规则代码!A:A)&amp;_xlfn.XLOOKUP(F410,编码规则代码!F:F,编码规则代码!E:E)&amp;_xlfn.XLOOKUP(G410,编码规则代码!J:J,编码规则代码!I:I)&amp;_xlfn.XLOOKUP(H410,编码规则代码!N:N,编码规则代码!M:M)&amp;L410&amp;_xlfn.XLOOKUP(K410,编码规则代码!V:V,编码规则代码!U:U&amp;_xlfn.XLOOKUP(J410,编码规则代码!R:R,编码规则代码!Q:Q))</f>
        <v>H5A41345610XL</v>
      </c>
      <c r="E410" s="47" t="s">
        <v>196</v>
      </c>
      <c r="F410" s="47">
        <v>2025</v>
      </c>
      <c r="G410" s="47" t="s">
        <v>197</v>
      </c>
      <c r="H410" s="47" t="s">
        <v>212</v>
      </c>
      <c r="I410" s="69" t="s">
        <v>213</v>
      </c>
      <c r="J410" s="47" t="s">
        <v>246</v>
      </c>
      <c r="K410" s="47" t="s">
        <v>210</v>
      </c>
      <c r="L410" s="47">
        <v>3456</v>
      </c>
    </row>
    <row r="411" ht="26" customHeight="1" spans="1:12">
      <c r="A411" s="66">
        <v>45912</v>
      </c>
      <c r="B411" s="69" t="s">
        <v>242</v>
      </c>
      <c r="C411" s="67" t="str">
        <f>_xlfn.XLOOKUP(E411,编码规则代码!B:B,编码规则代码!A:A)&amp;_xlfn.XLOOKUP(F411,编码规则代码!F:F,编码规则代码!E:E)&amp;_xlfn.XLOOKUP(G411,编码规则代码!J:J,编码规则代码!I:I)&amp;_xlfn.XLOOKUP(H411,编码规则代码!N:N,编码规则代码!M:M)&amp;L411</f>
        <v>H5A413456</v>
      </c>
      <c r="D411" s="68" t="str" cm="1">
        <f t="array" ref="D411">_xlfn.XLOOKUP(E411,编码规则代码!B:B,编码规则代码!A:A)&amp;_xlfn.XLOOKUP(F411,编码规则代码!F:F,编码规则代码!E:E)&amp;_xlfn.XLOOKUP(G411,编码规则代码!J:J,编码规则代码!I:I)&amp;_xlfn.XLOOKUP(H411,编码规则代码!N:N,编码规则代码!M:M)&amp;L411&amp;_xlfn.XLOOKUP(K411,编码规则代码!V:V,编码规则代码!U:U&amp;_xlfn.XLOOKUP(J411,编码规则代码!R:R,编码规则代码!Q:Q))</f>
        <v>H5A41345654S</v>
      </c>
      <c r="E411" s="47" t="s">
        <v>196</v>
      </c>
      <c r="F411" s="47">
        <v>2025</v>
      </c>
      <c r="G411" s="47" t="s">
        <v>197</v>
      </c>
      <c r="H411" s="47" t="s">
        <v>212</v>
      </c>
      <c r="I411" s="69" t="s">
        <v>213</v>
      </c>
      <c r="J411" s="47" t="s">
        <v>200</v>
      </c>
      <c r="K411" s="47" t="s">
        <v>239</v>
      </c>
      <c r="L411" s="47">
        <v>3456</v>
      </c>
    </row>
    <row r="412" ht="26" customHeight="1" spans="1:12">
      <c r="A412" s="66">
        <v>45912</v>
      </c>
      <c r="B412" s="69" t="s">
        <v>242</v>
      </c>
      <c r="C412" s="67" t="str">
        <f>_xlfn.XLOOKUP(E412,编码规则代码!B:B,编码规则代码!A:A)&amp;_xlfn.XLOOKUP(F412,编码规则代码!F:F,编码规则代码!E:E)&amp;_xlfn.XLOOKUP(G412,编码规则代码!J:J,编码规则代码!I:I)&amp;_xlfn.XLOOKUP(H412,编码规则代码!N:N,编码规则代码!M:M)&amp;L412</f>
        <v>H5A413456</v>
      </c>
      <c r="D412" s="68" t="str" cm="1">
        <f t="array" ref="D412">_xlfn.XLOOKUP(E412,编码规则代码!B:B,编码规则代码!A:A)&amp;_xlfn.XLOOKUP(F412,编码规则代码!F:F,编码规则代码!E:E)&amp;_xlfn.XLOOKUP(G412,编码规则代码!J:J,编码规则代码!I:I)&amp;_xlfn.XLOOKUP(H412,编码规则代码!N:N,编码规则代码!M:M)&amp;L412&amp;_xlfn.XLOOKUP(K412,编码规则代码!V:V,编码规则代码!U:U&amp;_xlfn.XLOOKUP(J412,编码规则代码!R:R,编码规则代码!Q:Q))</f>
        <v>H5A41345654M</v>
      </c>
      <c r="E412" s="47" t="s">
        <v>196</v>
      </c>
      <c r="F412" s="47">
        <v>2025</v>
      </c>
      <c r="G412" s="47" t="s">
        <v>197</v>
      </c>
      <c r="H412" s="47" t="s">
        <v>212</v>
      </c>
      <c r="I412" s="69" t="s">
        <v>213</v>
      </c>
      <c r="J412" s="47" t="s">
        <v>244</v>
      </c>
      <c r="K412" s="47" t="s">
        <v>239</v>
      </c>
      <c r="L412" s="47">
        <v>3456</v>
      </c>
    </row>
    <row r="413" ht="26" customHeight="1" spans="1:12">
      <c r="A413" s="66">
        <v>45912</v>
      </c>
      <c r="B413" s="69" t="s">
        <v>242</v>
      </c>
      <c r="C413" s="67" t="str">
        <f>_xlfn.XLOOKUP(E413,编码规则代码!B:B,编码规则代码!A:A)&amp;_xlfn.XLOOKUP(F413,编码规则代码!F:F,编码规则代码!E:E)&amp;_xlfn.XLOOKUP(G413,编码规则代码!J:J,编码规则代码!I:I)&amp;_xlfn.XLOOKUP(H413,编码规则代码!N:N,编码规则代码!M:M)&amp;L413</f>
        <v>H5A413456</v>
      </c>
      <c r="D413" s="68" t="str" cm="1">
        <f t="array" ref="D413">_xlfn.XLOOKUP(E413,编码规则代码!B:B,编码规则代码!A:A)&amp;_xlfn.XLOOKUP(F413,编码规则代码!F:F,编码规则代码!E:E)&amp;_xlfn.XLOOKUP(G413,编码规则代码!J:J,编码规则代码!I:I)&amp;_xlfn.XLOOKUP(H413,编码规则代码!N:N,编码规则代码!M:M)&amp;L413&amp;_xlfn.XLOOKUP(K413,编码规则代码!V:V,编码规则代码!U:U&amp;_xlfn.XLOOKUP(J413,编码规则代码!R:R,编码规则代码!Q:Q))</f>
        <v>H5A41345654L</v>
      </c>
      <c r="E413" s="47" t="s">
        <v>196</v>
      </c>
      <c r="F413" s="47">
        <v>2025</v>
      </c>
      <c r="G413" s="47" t="s">
        <v>197</v>
      </c>
      <c r="H413" s="47" t="s">
        <v>212</v>
      </c>
      <c r="I413" s="69" t="s">
        <v>213</v>
      </c>
      <c r="J413" s="47" t="s">
        <v>245</v>
      </c>
      <c r="K413" s="47" t="s">
        <v>239</v>
      </c>
      <c r="L413" s="47">
        <v>3456</v>
      </c>
    </row>
    <row r="414" ht="26" customHeight="1" spans="1:12">
      <c r="A414" s="66">
        <v>45912</v>
      </c>
      <c r="B414" s="69" t="s">
        <v>242</v>
      </c>
      <c r="C414" s="67" t="str">
        <f>_xlfn.XLOOKUP(E414,编码规则代码!B:B,编码规则代码!A:A)&amp;_xlfn.XLOOKUP(F414,编码规则代码!F:F,编码规则代码!E:E)&amp;_xlfn.XLOOKUP(G414,编码规则代码!J:J,编码规则代码!I:I)&amp;_xlfn.XLOOKUP(H414,编码规则代码!N:N,编码规则代码!M:M)&amp;L414</f>
        <v>H5A413456</v>
      </c>
      <c r="D414" s="68" t="str" cm="1">
        <f t="array" ref="D414">_xlfn.XLOOKUP(E414,编码规则代码!B:B,编码规则代码!A:A)&amp;_xlfn.XLOOKUP(F414,编码规则代码!F:F,编码规则代码!E:E)&amp;_xlfn.XLOOKUP(G414,编码规则代码!J:J,编码规则代码!I:I)&amp;_xlfn.XLOOKUP(H414,编码规则代码!N:N,编码规则代码!M:M)&amp;L414&amp;_xlfn.XLOOKUP(K414,编码规则代码!V:V,编码规则代码!U:U&amp;_xlfn.XLOOKUP(J414,编码规则代码!R:R,编码规则代码!Q:Q))</f>
        <v>H5A41345654XL</v>
      </c>
      <c r="E414" s="47" t="s">
        <v>196</v>
      </c>
      <c r="F414" s="47">
        <v>2025</v>
      </c>
      <c r="G414" s="47" t="s">
        <v>197</v>
      </c>
      <c r="H414" s="47" t="s">
        <v>212</v>
      </c>
      <c r="I414" s="69" t="s">
        <v>213</v>
      </c>
      <c r="J414" s="47" t="s">
        <v>246</v>
      </c>
      <c r="K414" s="47" t="s">
        <v>239</v>
      </c>
      <c r="L414" s="47">
        <v>3456</v>
      </c>
    </row>
    <row r="415" ht="26" customHeight="1" spans="1:12">
      <c r="A415" s="70">
        <v>45912</v>
      </c>
      <c r="B415" s="69" t="s">
        <v>242</v>
      </c>
      <c r="C415" s="71" t="str">
        <f>_xlfn.XLOOKUP(E415,编码规则代码!B:B,编码规则代码!A:A)&amp;_xlfn.XLOOKUP(F415,编码规则代码!F:F,编码规则代码!E:E)&amp;_xlfn.XLOOKUP(G415,编码规则代码!J:J,编码规则代码!I:I)&amp;_xlfn.XLOOKUP(H415,编码规则代码!N:N,编码规则代码!M:M)&amp;L415</f>
        <v>H5A123457</v>
      </c>
      <c r="D415" s="72" t="str" cm="1">
        <f t="array" ref="D415">_xlfn.XLOOKUP(E415,编码规则代码!B:B,编码规则代码!A:A)&amp;_xlfn.XLOOKUP(F415,编码规则代码!F:F,编码规则代码!E:E)&amp;_xlfn.XLOOKUP(G415,编码规则代码!J:J,编码规则代码!I:I)&amp;_xlfn.XLOOKUP(H415,编码规则代码!N:N,编码规则代码!M:M)&amp;L415&amp;_xlfn.XLOOKUP(K415,编码规则代码!V:V,编码规则代码!U:U&amp;_xlfn.XLOOKUP(J415,编码规则代码!R:R,编码规则代码!Q:Q))</f>
        <v>H5A12345710S</v>
      </c>
      <c r="E415" s="69" t="s">
        <v>196</v>
      </c>
      <c r="F415" s="69">
        <v>2025</v>
      </c>
      <c r="G415" s="69" t="s">
        <v>197</v>
      </c>
      <c r="H415" s="69" t="s">
        <v>198</v>
      </c>
      <c r="I415" s="69" t="s">
        <v>199</v>
      </c>
      <c r="J415" s="47" t="s">
        <v>200</v>
      </c>
      <c r="K415" s="69" t="s">
        <v>210</v>
      </c>
      <c r="L415" s="69">
        <v>3457</v>
      </c>
    </row>
    <row r="416" ht="26" customHeight="1" spans="1:12">
      <c r="A416" s="70">
        <v>45912</v>
      </c>
      <c r="B416" s="69" t="s">
        <v>242</v>
      </c>
      <c r="C416" s="71" t="str">
        <f>_xlfn.XLOOKUP(E416,编码规则代码!B:B,编码规则代码!A:A)&amp;_xlfn.XLOOKUP(F416,编码规则代码!F:F,编码规则代码!E:E)&amp;_xlfn.XLOOKUP(G416,编码规则代码!J:J,编码规则代码!I:I)&amp;_xlfn.XLOOKUP(H416,编码规则代码!N:N,编码规则代码!M:M)&amp;L416</f>
        <v>H5A123457</v>
      </c>
      <c r="D416" s="72" t="str" cm="1">
        <f t="array" ref="D416">_xlfn.XLOOKUP(E416,编码规则代码!B:B,编码规则代码!A:A)&amp;_xlfn.XLOOKUP(F416,编码规则代码!F:F,编码规则代码!E:E)&amp;_xlfn.XLOOKUP(G416,编码规则代码!J:J,编码规则代码!I:I)&amp;_xlfn.XLOOKUP(H416,编码规则代码!N:N,编码规则代码!M:M)&amp;L416&amp;_xlfn.XLOOKUP(K416,编码规则代码!V:V,编码规则代码!U:U&amp;_xlfn.XLOOKUP(J416,编码规则代码!R:R,编码规则代码!Q:Q))</f>
        <v>H5A12345710M</v>
      </c>
      <c r="E416" s="69" t="s">
        <v>196</v>
      </c>
      <c r="F416" s="69">
        <v>2025</v>
      </c>
      <c r="G416" s="69" t="s">
        <v>197</v>
      </c>
      <c r="H416" s="69" t="s">
        <v>198</v>
      </c>
      <c r="I416" s="69" t="s">
        <v>199</v>
      </c>
      <c r="J416" s="47" t="s">
        <v>244</v>
      </c>
      <c r="K416" s="69" t="s">
        <v>210</v>
      </c>
      <c r="L416" s="69">
        <v>3457</v>
      </c>
    </row>
    <row r="417" ht="26" customHeight="1" spans="1:12">
      <c r="A417" s="70">
        <v>45912</v>
      </c>
      <c r="B417" s="69" t="s">
        <v>242</v>
      </c>
      <c r="C417" s="71" t="str">
        <f>_xlfn.XLOOKUP(E417,编码规则代码!B:B,编码规则代码!A:A)&amp;_xlfn.XLOOKUP(F417,编码规则代码!F:F,编码规则代码!E:E)&amp;_xlfn.XLOOKUP(G417,编码规则代码!J:J,编码规则代码!I:I)&amp;_xlfn.XLOOKUP(H417,编码规则代码!N:N,编码规则代码!M:M)&amp;L417</f>
        <v>H5A123457</v>
      </c>
      <c r="D417" s="72" t="str" cm="1">
        <f t="array" ref="D417">_xlfn.XLOOKUP(E417,编码规则代码!B:B,编码规则代码!A:A)&amp;_xlfn.XLOOKUP(F417,编码规则代码!F:F,编码规则代码!E:E)&amp;_xlfn.XLOOKUP(G417,编码规则代码!J:J,编码规则代码!I:I)&amp;_xlfn.XLOOKUP(H417,编码规则代码!N:N,编码规则代码!M:M)&amp;L417&amp;_xlfn.XLOOKUP(K417,编码规则代码!V:V,编码规则代码!U:U&amp;_xlfn.XLOOKUP(J417,编码规则代码!R:R,编码规则代码!Q:Q))</f>
        <v>H5A12345710L</v>
      </c>
      <c r="E417" s="69" t="s">
        <v>196</v>
      </c>
      <c r="F417" s="69">
        <v>2025</v>
      </c>
      <c r="G417" s="69" t="s">
        <v>197</v>
      </c>
      <c r="H417" s="69" t="s">
        <v>198</v>
      </c>
      <c r="I417" s="69" t="s">
        <v>199</v>
      </c>
      <c r="J417" s="47" t="s">
        <v>245</v>
      </c>
      <c r="K417" s="69" t="s">
        <v>210</v>
      </c>
      <c r="L417" s="69">
        <v>3457</v>
      </c>
    </row>
    <row r="418" ht="26" customHeight="1" spans="1:12">
      <c r="A418" s="70">
        <v>45912</v>
      </c>
      <c r="B418" s="69" t="s">
        <v>242</v>
      </c>
      <c r="C418" s="71" t="str">
        <f>_xlfn.XLOOKUP(E418,编码规则代码!B:B,编码规则代码!A:A)&amp;_xlfn.XLOOKUP(F418,编码规则代码!F:F,编码规则代码!E:E)&amp;_xlfn.XLOOKUP(G418,编码规则代码!J:J,编码规则代码!I:I)&amp;_xlfn.XLOOKUP(H418,编码规则代码!N:N,编码规则代码!M:M)&amp;L418</f>
        <v>H5A123457</v>
      </c>
      <c r="D418" s="72" t="str" cm="1">
        <f t="array" ref="D418">_xlfn.XLOOKUP(E418,编码规则代码!B:B,编码规则代码!A:A)&amp;_xlfn.XLOOKUP(F418,编码规则代码!F:F,编码规则代码!E:E)&amp;_xlfn.XLOOKUP(G418,编码规则代码!J:J,编码规则代码!I:I)&amp;_xlfn.XLOOKUP(H418,编码规则代码!N:N,编码规则代码!M:M)&amp;L418&amp;_xlfn.XLOOKUP(K418,编码规则代码!V:V,编码规则代码!U:U&amp;_xlfn.XLOOKUP(J418,编码规则代码!R:R,编码规则代码!Q:Q))</f>
        <v>H5A12345710XL</v>
      </c>
      <c r="E418" s="69" t="s">
        <v>196</v>
      </c>
      <c r="F418" s="69">
        <v>2025</v>
      </c>
      <c r="G418" s="69" t="s">
        <v>197</v>
      </c>
      <c r="H418" s="69" t="s">
        <v>198</v>
      </c>
      <c r="I418" s="69" t="s">
        <v>199</v>
      </c>
      <c r="J418" s="47" t="s">
        <v>246</v>
      </c>
      <c r="K418" s="69" t="s">
        <v>210</v>
      </c>
      <c r="L418" s="69">
        <v>3457</v>
      </c>
    </row>
    <row r="419" ht="26" customHeight="1" spans="1:12">
      <c r="A419" s="70">
        <v>45912</v>
      </c>
      <c r="B419" s="69" t="s">
        <v>242</v>
      </c>
      <c r="C419" s="71" t="str">
        <f>_xlfn.XLOOKUP(E419,编码规则代码!B:B,编码规则代码!A:A)&amp;_xlfn.XLOOKUP(F419,编码规则代码!F:F,编码规则代码!E:E)&amp;_xlfn.XLOOKUP(G419,编码规则代码!J:J,编码规则代码!I:I)&amp;_xlfn.XLOOKUP(H419,编码规则代码!N:N,编码规则代码!M:M)&amp;L419</f>
        <v>H5A123457</v>
      </c>
      <c r="D419" s="72" t="str" cm="1">
        <f t="array" ref="D419">_xlfn.XLOOKUP(E419,编码规则代码!B:B,编码规则代码!A:A)&amp;_xlfn.XLOOKUP(F419,编码规则代码!F:F,编码规则代码!E:E)&amp;_xlfn.XLOOKUP(G419,编码规则代码!J:J,编码规则代码!I:I)&amp;_xlfn.XLOOKUP(H419,编码规则代码!N:N,编码规则代码!M:M)&amp;L419&amp;_xlfn.XLOOKUP(K419,编码规则代码!V:V,编码规则代码!U:U&amp;_xlfn.XLOOKUP(J419,编码规则代码!R:R,编码规则代码!Q:Q))</f>
        <v>H5A12345713S</v>
      </c>
      <c r="E419" s="69" t="s">
        <v>196</v>
      </c>
      <c r="F419" s="69">
        <v>2025</v>
      </c>
      <c r="G419" s="69" t="s">
        <v>197</v>
      </c>
      <c r="H419" s="69" t="s">
        <v>198</v>
      </c>
      <c r="I419" s="69" t="s">
        <v>199</v>
      </c>
      <c r="J419" s="47" t="s">
        <v>200</v>
      </c>
      <c r="K419" s="69" t="s">
        <v>230</v>
      </c>
      <c r="L419" s="69">
        <v>3457</v>
      </c>
    </row>
    <row r="420" ht="26" customHeight="1" spans="1:12">
      <c r="A420" s="70">
        <v>45912</v>
      </c>
      <c r="B420" s="69" t="s">
        <v>242</v>
      </c>
      <c r="C420" s="71" t="str">
        <f>_xlfn.XLOOKUP(E420,编码规则代码!B:B,编码规则代码!A:A)&amp;_xlfn.XLOOKUP(F420,编码规则代码!F:F,编码规则代码!E:E)&amp;_xlfn.XLOOKUP(G420,编码规则代码!J:J,编码规则代码!I:I)&amp;_xlfn.XLOOKUP(H420,编码规则代码!N:N,编码规则代码!M:M)&amp;L420</f>
        <v>H5A123457</v>
      </c>
      <c r="D420" s="72" t="str" cm="1">
        <f t="array" ref="D420">_xlfn.XLOOKUP(E420,编码规则代码!B:B,编码规则代码!A:A)&amp;_xlfn.XLOOKUP(F420,编码规则代码!F:F,编码规则代码!E:E)&amp;_xlfn.XLOOKUP(G420,编码规则代码!J:J,编码规则代码!I:I)&amp;_xlfn.XLOOKUP(H420,编码规则代码!N:N,编码规则代码!M:M)&amp;L420&amp;_xlfn.XLOOKUP(K420,编码规则代码!V:V,编码规则代码!U:U&amp;_xlfn.XLOOKUP(J420,编码规则代码!R:R,编码规则代码!Q:Q))</f>
        <v>H5A12345713M</v>
      </c>
      <c r="E420" s="69" t="s">
        <v>196</v>
      </c>
      <c r="F420" s="69">
        <v>2025</v>
      </c>
      <c r="G420" s="69" t="s">
        <v>197</v>
      </c>
      <c r="H420" s="69" t="s">
        <v>198</v>
      </c>
      <c r="I420" s="69" t="s">
        <v>199</v>
      </c>
      <c r="J420" s="47" t="s">
        <v>244</v>
      </c>
      <c r="K420" s="69" t="s">
        <v>230</v>
      </c>
      <c r="L420" s="69">
        <v>3457</v>
      </c>
    </row>
    <row r="421" ht="26" customHeight="1" spans="1:12">
      <c r="A421" s="70">
        <v>45912</v>
      </c>
      <c r="B421" s="69" t="s">
        <v>242</v>
      </c>
      <c r="C421" s="71" t="str">
        <f>_xlfn.XLOOKUP(E421,编码规则代码!B:B,编码规则代码!A:A)&amp;_xlfn.XLOOKUP(F421,编码规则代码!F:F,编码规则代码!E:E)&amp;_xlfn.XLOOKUP(G421,编码规则代码!J:J,编码规则代码!I:I)&amp;_xlfn.XLOOKUP(H421,编码规则代码!N:N,编码规则代码!M:M)&amp;L421</f>
        <v>H5A123457</v>
      </c>
      <c r="D421" s="72" t="str" cm="1">
        <f t="array" ref="D421">_xlfn.XLOOKUP(E421,编码规则代码!B:B,编码规则代码!A:A)&amp;_xlfn.XLOOKUP(F421,编码规则代码!F:F,编码规则代码!E:E)&amp;_xlfn.XLOOKUP(G421,编码规则代码!J:J,编码规则代码!I:I)&amp;_xlfn.XLOOKUP(H421,编码规则代码!N:N,编码规则代码!M:M)&amp;L421&amp;_xlfn.XLOOKUP(K421,编码规则代码!V:V,编码规则代码!U:U&amp;_xlfn.XLOOKUP(J421,编码规则代码!R:R,编码规则代码!Q:Q))</f>
        <v>H5A12345713L</v>
      </c>
      <c r="E421" s="69" t="s">
        <v>196</v>
      </c>
      <c r="F421" s="69">
        <v>2025</v>
      </c>
      <c r="G421" s="69" t="s">
        <v>197</v>
      </c>
      <c r="H421" s="69" t="s">
        <v>198</v>
      </c>
      <c r="I421" s="69" t="s">
        <v>199</v>
      </c>
      <c r="J421" s="47" t="s">
        <v>245</v>
      </c>
      <c r="K421" s="69" t="s">
        <v>230</v>
      </c>
      <c r="L421" s="69">
        <v>3457</v>
      </c>
    </row>
    <row r="422" ht="26" customHeight="1" spans="1:12">
      <c r="A422" s="70">
        <v>45912</v>
      </c>
      <c r="B422" s="69" t="s">
        <v>242</v>
      </c>
      <c r="C422" s="71" t="str">
        <f>_xlfn.XLOOKUP(E422,编码规则代码!B:B,编码规则代码!A:A)&amp;_xlfn.XLOOKUP(F422,编码规则代码!F:F,编码规则代码!E:E)&amp;_xlfn.XLOOKUP(G422,编码规则代码!J:J,编码规则代码!I:I)&amp;_xlfn.XLOOKUP(H422,编码规则代码!N:N,编码规则代码!M:M)&amp;L422</f>
        <v>H5A123457</v>
      </c>
      <c r="D422" s="72" t="str" cm="1">
        <f t="array" ref="D422">_xlfn.XLOOKUP(E422,编码规则代码!B:B,编码规则代码!A:A)&amp;_xlfn.XLOOKUP(F422,编码规则代码!F:F,编码规则代码!E:E)&amp;_xlfn.XLOOKUP(G422,编码规则代码!J:J,编码规则代码!I:I)&amp;_xlfn.XLOOKUP(H422,编码规则代码!N:N,编码规则代码!M:M)&amp;L422&amp;_xlfn.XLOOKUP(K422,编码规则代码!V:V,编码规则代码!U:U&amp;_xlfn.XLOOKUP(J422,编码规则代码!R:R,编码规则代码!Q:Q))</f>
        <v>H5A12345713XL</v>
      </c>
      <c r="E422" s="69" t="s">
        <v>196</v>
      </c>
      <c r="F422" s="69">
        <v>2025</v>
      </c>
      <c r="G422" s="69" t="s">
        <v>197</v>
      </c>
      <c r="H422" s="69" t="s">
        <v>198</v>
      </c>
      <c r="I422" s="69" t="s">
        <v>199</v>
      </c>
      <c r="J422" s="47" t="s">
        <v>246</v>
      </c>
      <c r="K422" s="69" t="s">
        <v>230</v>
      </c>
      <c r="L422" s="69">
        <v>3457</v>
      </c>
    </row>
    <row r="423" ht="26" customHeight="1" spans="3:12">
      <c r="C423" s="67" t="str">
        <f>_xlfn.XLOOKUP(E423,编码规则代码!B:B,编码规则代码!A:A)&amp;_xlfn.XLOOKUP(F423,编码规则代码!F:F,编码规则代码!E:E)&amp;_xlfn.XLOOKUP(G423,编码规则代码!J:J,编码规则代码!I:I)&amp;_xlfn.XLOOKUP(H423,编码规则代码!N:N,编码规则代码!M:M)&amp;L423</f>
        <v>H5A223458</v>
      </c>
      <c r="D423" s="68" t="str" cm="1">
        <f t="array" ref="D423">_xlfn.XLOOKUP(E423,编码规则代码!B:B,编码规则代码!A:A)&amp;_xlfn.XLOOKUP(F423,编码规则代码!F:F,编码规则代码!E:E)&amp;_xlfn.XLOOKUP(G423,编码规则代码!J:J,编码规则代码!I:I)&amp;_xlfn.XLOOKUP(H423,编码规则代码!N:N,编码规则代码!M:M)&amp;L423&amp;_xlfn.XLOOKUP(K423,编码规则代码!V:V,编码规则代码!U:U&amp;_xlfn.XLOOKUP(J423,编码规则代码!R:R,编码规则代码!Q:Q))</f>
        <v>H5A22345813S</v>
      </c>
      <c r="E423" s="45" t="s">
        <v>196</v>
      </c>
      <c r="F423" s="45">
        <v>2025</v>
      </c>
      <c r="G423" s="45" t="s">
        <v>197</v>
      </c>
      <c r="H423" s="45" t="s">
        <v>204</v>
      </c>
      <c r="I423" s="69" t="s">
        <v>205</v>
      </c>
      <c r="J423" s="45" t="s">
        <v>200</v>
      </c>
      <c r="K423" s="45" t="s">
        <v>230</v>
      </c>
      <c r="L423" s="45">
        <v>3458</v>
      </c>
    </row>
    <row r="424" ht="26" customHeight="1" spans="3:12">
      <c r="C424" s="67" t="str">
        <f>_xlfn.XLOOKUP(E424,编码规则代码!B:B,编码规则代码!A:A)&amp;_xlfn.XLOOKUP(F424,编码规则代码!F:F,编码规则代码!E:E)&amp;_xlfn.XLOOKUP(G424,编码规则代码!J:J,编码规则代码!I:I)&amp;_xlfn.XLOOKUP(H424,编码规则代码!N:N,编码规则代码!M:M)&amp;L424</f>
        <v>H5A223458</v>
      </c>
      <c r="D424" s="68" t="str" cm="1">
        <f t="array" ref="D424">_xlfn.XLOOKUP(E424,编码规则代码!B:B,编码规则代码!A:A)&amp;_xlfn.XLOOKUP(F424,编码规则代码!F:F,编码规则代码!E:E)&amp;_xlfn.XLOOKUP(G424,编码规则代码!J:J,编码规则代码!I:I)&amp;_xlfn.XLOOKUP(H424,编码规则代码!N:N,编码规则代码!M:M)&amp;L424&amp;_xlfn.XLOOKUP(K424,编码规则代码!V:V,编码规则代码!U:U&amp;_xlfn.XLOOKUP(J424,编码规则代码!R:R,编码规则代码!Q:Q))</f>
        <v>H5A22345810S</v>
      </c>
      <c r="E424" s="45" t="s">
        <v>196</v>
      </c>
      <c r="F424" s="45">
        <v>2025</v>
      </c>
      <c r="G424" s="45" t="s">
        <v>197</v>
      </c>
      <c r="H424" s="45" t="s">
        <v>204</v>
      </c>
      <c r="I424" s="69" t="s">
        <v>205</v>
      </c>
      <c r="J424" s="45" t="s">
        <v>200</v>
      </c>
      <c r="K424" s="45" t="s">
        <v>210</v>
      </c>
      <c r="L424" s="45">
        <v>3458</v>
      </c>
    </row>
    <row r="425" ht="26" customHeight="1" spans="3:12">
      <c r="C425" s="67" t="str">
        <f>_xlfn.XLOOKUP(E425,编码规则代码!B:B,编码规则代码!A:A)&amp;_xlfn.XLOOKUP(F425,编码规则代码!F:F,编码规则代码!E:E)&amp;_xlfn.XLOOKUP(G425,编码规则代码!J:J,编码规则代码!I:I)&amp;_xlfn.XLOOKUP(H425,编码规则代码!N:N,编码规则代码!M:M)&amp;L425</f>
        <v>H5A483459</v>
      </c>
      <c r="D425" s="68" t="str" cm="1">
        <f t="array" ref="D425">_xlfn.XLOOKUP(E425,编码规则代码!B:B,编码规则代码!A:A)&amp;_xlfn.XLOOKUP(F425,编码规则代码!F:F,编码规则代码!E:E)&amp;_xlfn.XLOOKUP(G425,编码规则代码!J:J,编码规则代码!I:I)&amp;_xlfn.XLOOKUP(H425,编码规则代码!N:N,编码规则代码!M:M)&amp;L425&amp;_xlfn.XLOOKUP(K425,编码规则代码!V:V,编码规则代码!U:U&amp;_xlfn.XLOOKUP(J425,编码规则代码!R:R,编码规则代码!Q:Q))</f>
        <v>H5A48345915S</v>
      </c>
      <c r="E425" s="45" t="s">
        <v>196</v>
      </c>
      <c r="F425" s="45">
        <v>2025</v>
      </c>
      <c r="G425" s="45" t="s">
        <v>197</v>
      </c>
      <c r="H425" s="45" t="s">
        <v>258</v>
      </c>
      <c r="I425" s="69"/>
      <c r="J425" s="45" t="s">
        <v>200</v>
      </c>
      <c r="K425" s="45" t="s">
        <v>228</v>
      </c>
      <c r="L425" s="45">
        <v>3459</v>
      </c>
    </row>
    <row r="426" ht="26" customHeight="1" spans="1:12">
      <c r="A426" s="70">
        <v>45919</v>
      </c>
      <c r="B426" s="69" t="s">
        <v>242</v>
      </c>
      <c r="C426" s="71" t="str">
        <f>_xlfn.XLOOKUP(E426,编码规则代码!B:B,编码规则代码!A:A)&amp;_xlfn.XLOOKUP(F426,编码规则代码!F:F,编码规则代码!E:E)&amp;_xlfn.XLOOKUP(G426,编码规则代码!J:J,编码规则代码!I:I)&amp;_xlfn.XLOOKUP(H426,编码规则代码!N:N,编码规则代码!M:M)&amp;L426</f>
        <v>H5A483460</v>
      </c>
      <c r="D426" s="72" t="str" cm="1">
        <f t="array" ref="D426">_xlfn.XLOOKUP(E426,编码规则代码!B:B,编码规则代码!A:A)&amp;_xlfn.XLOOKUP(F426,编码规则代码!F:F,编码规则代码!E:E)&amp;_xlfn.XLOOKUP(G426,编码规则代码!J:J,编码规则代码!I:I)&amp;_xlfn.XLOOKUP(H426,编码规则代码!N:N,编码规则代码!M:M)&amp;L426&amp;_xlfn.XLOOKUP(K426,编码规则代码!V:V,编码规则代码!U:U&amp;_xlfn.XLOOKUP(J426,编码规则代码!R:R,编码规则代码!Q:Q))</f>
        <v>H5A48346010S</v>
      </c>
      <c r="E426" s="69" t="s">
        <v>196</v>
      </c>
      <c r="F426" s="69">
        <v>2025</v>
      </c>
      <c r="G426" s="69" t="s">
        <v>197</v>
      </c>
      <c r="H426" s="69" t="s">
        <v>258</v>
      </c>
      <c r="I426" s="69" t="s">
        <v>213</v>
      </c>
      <c r="J426" s="69" t="s">
        <v>200</v>
      </c>
      <c r="K426" s="69" t="s">
        <v>210</v>
      </c>
      <c r="L426" s="69">
        <v>3460</v>
      </c>
    </row>
    <row r="427" ht="26" customHeight="1" spans="1:12">
      <c r="A427" s="70">
        <v>45919</v>
      </c>
      <c r="B427" s="69" t="s">
        <v>242</v>
      </c>
      <c r="C427" s="71" t="str">
        <f>_xlfn.XLOOKUP(E427,编码规则代码!B:B,编码规则代码!A:A)&amp;_xlfn.XLOOKUP(F427,编码规则代码!F:F,编码规则代码!E:E)&amp;_xlfn.XLOOKUP(G427,编码规则代码!J:J,编码规则代码!I:I)&amp;_xlfn.XLOOKUP(H427,编码规则代码!N:N,编码规则代码!M:M)&amp;L427</f>
        <v>H5A483460</v>
      </c>
      <c r="D427" s="72" t="str" cm="1">
        <f t="array" ref="D427">_xlfn.XLOOKUP(E427,编码规则代码!B:B,编码规则代码!A:A)&amp;_xlfn.XLOOKUP(F427,编码规则代码!F:F,编码规则代码!E:E)&amp;_xlfn.XLOOKUP(G427,编码规则代码!J:J,编码规则代码!I:I)&amp;_xlfn.XLOOKUP(H427,编码规则代码!N:N,编码规则代码!M:M)&amp;L427&amp;_xlfn.XLOOKUP(K427,编码规则代码!V:V,编码规则代码!U:U&amp;_xlfn.XLOOKUP(J427,编码规则代码!R:R,编码规则代码!Q:Q))</f>
        <v>H5A48346010M</v>
      </c>
      <c r="E427" s="69" t="s">
        <v>196</v>
      </c>
      <c r="F427" s="69">
        <v>2025</v>
      </c>
      <c r="G427" s="69" t="s">
        <v>197</v>
      </c>
      <c r="H427" s="69" t="s">
        <v>258</v>
      </c>
      <c r="I427" s="69" t="s">
        <v>213</v>
      </c>
      <c r="J427" s="69" t="s">
        <v>244</v>
      </c>
      <c r="K427" s="69" t="s">
        <v>210</v>
      </c>
      <c r="L427" s="69">
        <v>3460</v>
      </c>
    </row>
    <row r="428" ht="26" customHeight="1" spans="1:12">
      <c r="A428" s="70">
        <v>45919</v>
      </c>
      <c r="B428" s="69" t="s">
        <v>242</v>
      </c>
      <c r="C428" s="71" t="str">
        <f>_xlfn.XLOOKUP(E428,编码规则代码!B:B,编码规则代码!A:A)&amp;_xlfn.XLOOKUP(F428,编码规则代码!F:F,编码规则代码!E:E)&amp;_xlfn.XLOOKUP(G428,编码规则代码!J:J,编码规则代码!I:I)&amp;_xlfn.XLOOKUP(H428,编码规则代码!N:N,编码规则代码!M:M)&amp;L428</f>
        <v>H5A483460</v>
      </c>
      <c r="D428" s="72" t="str" cm="1">
        <f t="array" ref="D428">_xlfn.XLOOKUP(E428,编码规则代码!B:B,编码规则代码!A:A)&amp;_xlfn.XLOOKUP(F428,编码规则代码!F:F,编码规则代码!E:E)&amp;_xlfn.XLOOKUP(G428,编码规则代码!J:J,编码规则代码!I:I)&amp;_xlfn.XLOOKUP(H428,编码规则代码!N:N,编码规则代码!M:M)&amp;L428&amp;_xlfn.XLOOKUP(K428,编码规则代码!V:V,编码规则代码!U:U&amp;_xlfn.XLOOKUP(J428,编码规则代码!R:R,编码规则代码!Q:Q))</f>
        <v>H5A48346010L</v>
      </c>
      <c r="E428" s="69" t="s">
        <v>196</v>
      </c>
      <c r="F428" s="69">
        <v>2025</v>
      </c>
      <c r="G428" s="69" t="s">
        <v>197</v>
      </c>
      <c r="H428" s="69" t="s">
        <v>258</v>
      </c>
      <c r="I428" s="69" t="s">
        <v>213</v>
      </c>
      <c r="J428" s="69" t="s">
        <v>245</v>
      </c>
      <c r="K428" s="69" t="s">
        <v>210</v>
      </c>
      <c r="L428" s="69">
        <v>3460</v>
      </c>
    </row>
    <row r="429" ht="26" customHeight="1" spans="1:12">
      <c r="A429" s="70">
        <v>45919</v>
      </c>
      <c r="B429" s="69" t="s">
        <v>242</v>
      </c>
      <c r="C429" s="71" t="str">
        <f>_xlfn.XLOOKUP(E429,编码规则代码!B:B,编码规则代码!A:A)&amp;_xlfn.XLOOKUP(F429,编码规则代码!F:F,编码规则代码!E:E)&amp;_xlfn.XLOOKUP(G429,编码规则代码!J:J,编码规则代码!I:I)&amp;_xlfn.XLOOKUP(H429,编码规则代码!N:N,编码规则代码!M:M)&amp;L429</f>
        <v>H5A483460</v>
      </c>
      <c r="D429" s="72" t="str" cm="1">
        <f t="array" ref="D429">_xlfn.XLOOKUP(E429,编码规则代码!B:B,编码规则代码!A:A)&amp;_xlfn.XLOOKUP(F429,编码规则代码!F:F,编码规则代码!E:E)&amp;_xlfn.XLOOKUP(G429,编码规则代码!J:J,编码规则代码!I:I)&amp;_xlfn.XLOOKUP(H429,编码规则代码!N:N,编码规则代码!M:M)&amp;L429&amp;_xlfn.XLOOKUP(K429,编码规则代码!V:V,编码规则代码!U:U&amp;_xlfn.XLOOKUP(J429,编码规则代码!R:R,编码规则代码!Q:Q))</f>
        <v>H5A48346010XL</v>
      </c>
      <c r="E429" s="69" t="s">
        <v>196</v>
      </c>
      <c r="F429" s="69">
        <v>2025</v>
      </c>
      <c r="G429" s="69" t="s">
        <v>197</v>
      </c>
      <c r="H429" s="69" t="s">
        <v>258</v>
      </c>
      <c r="I429" s="69" t="s">
        <v>213</v>
      </c>
      <c r="J429" s="69" t="s">
        <v>246</v>
      </c>
      <c r="K429" s="69" t="s">
        <v>210</v>
      </c>
      <c r="L429" s="69">
        <v>3460</v>
      </c>
    </row>
    <row r="430" ht="26" customHeight="1" spans="1:12">
      <c r="A430" s="70">
        <v>45919</v>
      </c>
      <c r="B430" s="69" t="s">
        <v>242</v>
      </c>
      <c r="C430" s="71" t="str">
        <f>_xlfn.XLOOKUP(E430,编码规则代码!B:B,编码规则代码!A:A)&amp;_xlfn.XLOOKUP(F430,编码规则代码!F:F,编码规则代码!E:E)&amp;_xlfn.XLOOKUP(G430,编码规则代码!J:J,编码规则代码!I:I)&amp;_xlfn.XLOOKUP(H430,编码规则代码!N:N,编码规则代码!M:M)&amp;L430</f>
        <v>H5A223461</v>
      </c>
      <c r="D430" s="72" t="str" cm="1">
        <f t="array" ref="D430">_xlfn.XLOOKUP(E430,编码规则代码!B:B,编码规则代码!A:A)&amp;_xlfn.XLOOKUP(F430,编码规则代码!F:F,编码规则代码!E:E)&amp;_xlfn.XLOOKUP(G430,编码规则代码!J:J,编码规则代码!I:I)&amp;_xlfn.XLOOKUP(H430,编码规则代码!N:N,编码规则代码!M:M)&amp;L430&amp;_xlfn.XLOOKUP(K430,编码规则代码!V:V,编码规则代码!U:U&amp;_xlfn.XLOOKUP(J430,编码规则代码!R:R,编码规则代码!Q:Q))</f>
        <v>H5A22346110S</v>
      </c>
      <c r="E430" s="69" t="s">
        <v>196</v>
      </c>
      <c r="F430" s="69">
        <v>2025</v>
      </c>
      <c r="G430" s="69" t="s">
        <v>197</v>
      </c>
      <c r="H430" s="69" t="s">
        <v>204</v>
      </c>
      <c r="I430" s="69" t="s">
        <v>205</v>
      </c>
      <c r="J430" s="69" t="s">
        <v>200</v>
      </c>
      <c r="K430" s="69" t="s">
        <v>210</v>
      </c>
      <c r="L430" s="69">
        <v>3461</v>
      </c>
    </row>
    <row r="431" ht="26" customHeight="1" spans="1:12">
      <c r="A431" s="70">
        <v>45919</v>
      </c>
      <c r="B431" s="69" t="s">
        <v>242</v>
      </c>
      <c r="C431" s="71" t="str">
        <f>_xlfn.XLOOKUP(E431,编码规则代码!B:B,编码规则代码!A:A)&amp;_xlfn.XLOOKUP(F431,编码规则代码!F:F,编码规则代码!E:E)&amp;_xlfn.XLOOKUP(G431,编码规则代码!J:J,编码规则代码!I:I)&amp;_xlfn.XLOOKUP(H431,编码规则代码!N:N,编码规则代码!M:M)&amp;L431</f>
        <v>H5A223461</v>
      </c>
      <c r="D431" s="72" t="str" cm="1">
        <f t="array" ref="D431">_xlfn.XLOOKUP(E431,编码规则代码!B:B,编码规则代码!A:A)&amp;_xlfn.XLOOKUP(F431,编码规则代码!F:F,编码规则代码!E:E)&amp;_xlfn.XLOOKUP(G431,编码规则代码!J:J,编码规则代码!I:I)&amp;_xlfn.XLOOKUP(H431,编码规则代码!N:N,编码规则代码!M:M)&amp;L431&amp;_xlfn.XLOOKUP(K431,编码规则代码!V:V,编码规则代码!U:U&amp;_xlfn.XLOOKUP(J431,编码规则代码!R:R,编码规则代码!Q:Q))</f>
        <v>H5A22346110M</v>
      </c>
      <c r="E431" s="69" t="s">
        <v>196</v>
      </c>
      <c r="F431" s="69">
        <v>2025</v>
      </c>
      <c r="G431" s="69" t="s">
        <v>197</v>
      </c>
      <c r="H431" s="69" t="s">
        <v>204</v>
      </c>
      <c r="I431" s="69" t="s">
        <v>205</v>
      </c>
      <c r="J431" s="69" t="s">
        <v>244</v>
      </c>
      <c r="K431" s="69" t="s">
        <v>210</v>
      </c>
      <c r="L431" s="69">
        <v>3461</v>
      </c>
    </row>
    <row r="432" ht="26" customHeight="1" spans="1:12">
      <c r="A432" s="70">
        <v>45919</v>
      </c>
      <c r="B432" s="69" t="s">
        <v>242</v>
      </c>
      <c r="C432" s="71" t="str">
        <f>_xlfn.XLOOKUP(E432,编码规则代码!B:B,编码规则代码!A:A)&amp;_xlfn.XLOOKUP(F432,编码规则代码!F:F,编码规则代码!E:E)&amp;_xlfn.XLOOKUP(G432,编码规则代码!J:J,编码规则代码!I:I)&amp;_xlfn.XLOOKUP(H432,编码规则代码!N:N,编码规则代码!M:M)&amp;L432</f>
        <v>H5A223461</v>
      </c>
      <c r="D432" s="72" t="str" cm="1">
        <f t="array" ref="D432">_xlfn.XLOOKUP(E432,编码规则代码!B:B,编码规则代码!A:A)&amp;_xlfn.XLOOKUP(F432,编码规则代码!F:F,编码规则代码!E:E)&amp;_xlfn.XLOOKUP(G432,编码规则代码!J:J,编码规则代码!I:I)&amp;_xlfn.XLOOKUP(H432,编码规则代码!N:N,编码规则代码!M:M)&amp;L432&amp;_xlfn.XLOOKUP(K432,编码规则代码!V:V,编码规则代码!U:U&amp;_xlfn.XLOOKUP(J432,编码规则代码!R:R,编码规则代码!Q:Q))</f>
        <v>H5A22346110L</v>
      </c>
      <c r="E432" s="69" t="s">
        <v>196</v>
      </c>
      <c r="F432" s="69">
        <v>2025</v>
      </c>
      <c r="G432" s="69" t="s">
        <v>197</v>
      </c>
      <c r="H432" s="69" t="s">
        <v>204</v>
      </c>
      <c r="I432" s="69" t="s">
        <v>205</v>
      </c>
      <c r="J432" s="69" t="s">
        <v>245</v>
      </c>
      <c r="K432" s="69" t="s">
        <v>210</v>
      </c>
      <c r="L432" s="69">
        <v>3461</v>
      </c>
    </row>
    <row r="433" ht="26" customHeight="1" spans="1:12">
      <c r="A433" s="70">
        <v>45919</v>
      </c>
      <c r="B433" s="69" t="s">
        <v>242</v>
      </c>
      <c r="C433" s="71" t="str">
        <f>_xlfn.XLOOKUP(E433,编码规则代码!B:B,编码规则代码!A:A)&amp;_xlfn.XLOOKUP(F433,编码规则代码!F:F,编码规则代码!E:E)&amp;_xlfn.XLOOKUP(G433,编码规则代码!J:J,编码规则代码!I:I)&amp;_xlfn.XLOOKUP(H433,编码规则代码!N:N,编码规则代码!M:M)&amp;L433</f>
        <v>H5A223461</v>
      </c>
      <c r="D433" s="72" t="str" cm="1">
        <f t="array" ref="D433">_xlfn.XLOOKUP(E433,编码规则代码!B:B,编码规则代码!A:A)&amp;_xlfn.XLOOKUP(F433,编码规则代码!F:F,编码规则代码!E:E)&amp;_xlfn.XLOOKUP(G433,编码规则代码!J:J,编码规则代码!I:I)&amp;_xlfn.XLOOKUP(H433,编码规则代码!N:N,编码规则代码!M:M)&amp;L433&amp;_xlfn.XLOOKUP(K433,编码规则代码!V:V,编码规则代码!U:U&amp;_xlfn.XLOOKUP(J433,编码规则代码!R:R,编码规则代码!Q:Q))</f>
        <v>H5A22346110XL</v>
      </c>
      <c r="E433" s="69" t="s">
        <v>196</v>
      </c>
      <c r="F433" s="69">
        <v>2025</v>
      </c>
      <c r="G433" s="69" t="s">
        <v>197</v>
      </c>
      <c r="H433" s="69" t="s">
        <v>204</v>
      </c>
      <c r="I433" s="69" t="s">
        <v>205</v>
      </c>
      <c r="J433" s="69" t="s">
        <v>246</v>
      </c>
      <c r="K433" s="69" t="s">
        <v>210</v>
      </c>
      <c r="L433" s="69">
        <v>3461</v>
      </c>
    </row>
    <row r="434" ht="26" customHeight="1" spans="3:12">
      <c r="C434" s="67" t="str">
        <f>_xlfn.XLOOKUP(E434,编码规则代码!B:B,编码规则代码!A:A)&amp;_xlfn.XLOOKUP(F434,编码规则代码!F:F,编码规则代码!E:E)&amp;_xlfn.XLOOKUP(G434,编码规则代码!J:J,编码规则代码!I:I)&amp;_xlfn.XLOOKUP(H434,编码规则代码!N:N,编码规则代码!M:M)&amp;L434</f>
        <v>H5A123462</v>
      </c>
      <c r="D434" s="68" t="str" cm="1">
        <f t="array" ref="D434">_xlfn.XLOOKUP(E434,编码规则代码!B:B,编码规则代码!A:A)&amp;_xlfn.XLOOKUP(F434,编码规则代码!F:F,编码规则代码!E:E)&amp;_xlfn.XLOOKUP(G434,编码规则代码!J:J,编码规则代码!I:I)&amp;_xlfn.XLOOKUP(H434,编码规则代码!N:N,编码规则代码!M:M)&amp;L434&amp;_xlfn.XLOOKUP(K434,编码规则代码!V:V,编码规则代码!U:U&amp;_xlfn.XLOOKUP(J434,编码规则代码!R:R,编码规则代码!Q:Q))</f>
        <v>H5A12346210S</v>
      </c>
      <c r="E434" s="45" t="s">
        <v>196</v>
      </c>
      <c r="F434" s="45">
        <v>2025</v>
      </c>
      <c r="G434" s="45" t="s">
        <v>197</v>
      </c>
      <c r="H434" s="45" t="s">
        <v>198</v>
      </c>
      <c r="I434" s="69" t="s">
        <v>199</v>
      </c>
      <c r="J434" s="45" t="s">
        <v>200</v>
      </c>
      <c r="K434" s="45" t="s">
        <v>210</v>
      </c>
      <c r="L434" s="45">
        <v>3462</v>
      </c>
    </row>
    <row r="435" ht="26" customHeight="1" spans="3:12">
      <c r="C435" s="67" t="str">
        <f>_xlfn.XLOOKUP(E435,编码规则代码!B:B,编码规则代码!A:A)&amp;_xlfn.XLOOKUP(F435,编码规则代码!F:F,编码规则代码!E:E)&amp;_xlfn.XLOOKUP(G435,编码规则代码!J:J,编码规则代码!I:I)&amp;_xlfn.XLOOKUP(H435,编码规则代码!N:N,编码规则代码!M:M)&amp;L435</f>
        <v>H5A123462</v>
      </c>
      <c r="D435" s="68" t="str" cm="1">
        <f t="array" ref="D435">_xlfn.XLOOKUP(E435,编码规则代码!B:B,编码规则代码!A:A)&amp;_xlfn.XLOOKUP(F435,编码规则代码!F:F,编码规则代码!E:E)&amp;_xlfn.XLOOKUP(G435,编码规则代码!J:J,编码规则代码!I:I)&amp;_xlfn.XLOOKUP(H435,编码规则代码!N:N,编码规则代码!M:M)&amp;L435&amp;_xlfn.XLOOKUP(K435,编码规则代码!V:V,编码规则代码!U:U&amp;_xlfn.XLOOKUP(J435,编码规则代码!R:R,编码规则代码!Q:Q))</f>
        <v>H5A12346254S</v>
      </c>
      <c r="E435" s="45" t="s">
        <v>196</v>
      </c>
      <c r="F435" s="45">
        <v>2025</v>
      </c>
      <c r="G435" s="45" t="s">
        <v>197</v>
      </c>
      <c r="H435" s="45" t="s">
        <v>198</v>
      </c>
      <c r="I435" s="69" t="s">
        <v>199</v>
      </c>
      <c r="J435" s="45" t="s">
        <v>200</v>
      </c>
      <c r="K435" s="45" t="s">
        <v>239</v>
      </c>
      <c r="L435" s="45">
        <v>3462</v>
      </c>
    </row>
    <row r="436" ht="26" customHeight="1" spans="3:12">
      <c r="C436" s="67" t="str">
        <f>_xlfn.XLOOKUP(E436,编码规则代码!B:B,编码规则代码!A:A)&amp;_xlfn.XLOOKUP(F436,编码规则代码!F:F,编码规则代码!E:E)&amp;_xlfn.XLOOKUP(G436,编码规则代码!J:J,编码规则代码!I:I)&amp;_xlfn.XLOOKUP(H436,编码规则代码!N:N,编码规则代码!M:M)&amp;L436</f>
        <v>H5A123462</v>
      </c>
      <c r="D436" s="68" t="str" cm="1">
        <f t="array" ref="D436">_xlfn.XLOOKUP(E436,编码规则代码!B:B,编码规则代码!A:A)&amp;_xlfn.XLOOKUP(F436,编码规则代码!F:F,编码规则代码!E:E)&amp;_xlfn.XLOOKUP(G436,编码规则代码!J:J,编码规则代码!I:I)&amp;_xlfn.XLOOKUP(H436,编码规则代码!N:N,编码规则代码!M:M)&amp;L436&amp;_xlfn.XLOOKUP(K436,编码规则代码!V:V,编码规则代码!U:U&amp;_xlfn.XLOOKUP(J436,编码规则代码!R:R,编码规则代码!Q:Q))</f>
        <v>H5A12346213S</v>
      </c>
      <c r="E436" s="45" t="s">
        <v>196</v>
      </c>
      <c r="F436" s="45">
        <v>2025</v>
      </c>
      <c r="G436" s="45" t="s">
        <v>197</v>
      </c>
      <c r="H436" s="45" t="s">
        <v>198</v>
      </c>
      <c r="I436" s="69" t="s">
        <v>199</v>
      </c>
      <c r="J436" s="45" t="s">
        <v>200</v>
      </c>
      <c r="K436" s="45" t="s">
        <v>230</v>
      </c>
      <c r="L436" s="45">
        <v>3462</v>
      </c>
    </row>
    <row r="437" ht="26" customHeight="1" spans="3:12">
      <c r="C437" s="67" t="str">
        <f>_xlfn.XLOOKUP(E437,编码规则代码!B:B,编码规则代码!A:A)&amp;_xlfn.XLOOKUP(F437,编码规则代码!F:F,编码规则代码!E:E)&amp;_xlfn.XLOOKUP(G437,编码规则代码!J:J,编码规则代码!I:I)&amp;_xlfn.XLOOKUP(H437,编码规则代码!N:N,编码规则代码!M:M)&amp;L437</f>
        <v>H5A123462</v>
      </c>
      <c r="D437" s="68" t="str" cm="1">
        <f t="array" ref="D437">_xlfn.XLOOKUP(E437,编码规则代码!B:B,编码规则代码!A:A)&amp;_xlfn.XLOOKUP(F437,编码规则代码!F:F,编码规则代码!E:E)&amp;_xlfn.XLOOKUP(G437,编码规则代码!J:J,编码规则代码!I:I)&amp;_xlfn.XLOOKUP(H437,编码规则代码!N:N,编码规则代码!M:M)&amp;L437&amp;_xlfn.XLOOKUP(K437,编码规则代码!V:V,编码规则代码!U:U&amp;_xlfn.XLOOKUP(J437,编码规则代码!R:R,编码规则代码!Q:Q))</f>
        <v>H5A12346280S</v>
      </c>
      <c r="E437" s="45" t="s">
        <v>196</v>
      </c>
      <c r="F437" s="45">
        <v>2025</v>
      </c>
      <c r="G437" s="45" t="s">
        <v>197</v>
      </c>
      <c r="H437" s="45" t="s">
        <v>198</v>
      </c>
      <c r="I437" s="69" t="s">
        <v>199</v>
      </c>
      <c r="J437" s="45" t="s">
        <v>200</v>
      </c>
      <c r="K437" s="45" t="s">
        <v>225</v>
      </c>
      <c r="L437" s="45">
        <v>3462</v>
      </c>
    </row>
    <row r="438" ht="26" customHeight="1" spans="3:12">
      <c r="C438" s="67" t="str">
        <f>_xlfn.XLOOKUP(E438,编码规则代码!B:B,编码规则代码!A:A)&amp;_xlfn.XLOOKUP(F438,编码规则代码!F:F,编码规则代码!E:E)&amp;_xlfn.XLOOKUP(G438,编码规则代码!J:J,编码规则代码!I:I)&amp;_xlfn.XLOOKUP(H438,编码规则代码!N:N,编码规则代码!M:M)&amp;L438</f>
        <v>H5A123463</v>
      </c>
      <c r="D438" s="68" t="str" cm="1">
        <f t="array" ref="D438">_xlfn.XLOOKUP(E438,编码规则代码!B:B,编码规则代码!A:A)&amp;_xlfn.XLOOKUP(F438,编码规则代码!F:F,编码规则代码!E:E)&amp;_xlfn.XLOOKUP(G438,编码规则代码!J:J,编码规则代码!I:I)&amp;_xlfn.XLOOKUP(H438,编码规则代码!N:N,编码规则代码!M:M)&amp;L438&amp;_xlfn.XLOOKUP(K438,编码规则代码!V:V,编码规则代码!U:U&amp;_xlfn.XLOOKUP(J438,编码规则代码!R:R,编码规则代码!Q:Q))</f>
        <v>H5A12346310S</v>
      </c>
      <c r="E438" s="45" t="s">
        <v>196</v>
      </c>
      <c r="F438" s="45">
        <v>2025</v>
      </c>
      <c r="G438" s="45" t="s">
        <v>197</v>
      </c>
      <c r="H438" s="45" t="s">
        <v>198</v>
      </c>
      <c r="I438" s="69" t="s">
        <v>199</v>
      </c>
      <c r="J438" s="45" t="s">
        <v>200</v>
      </c>
      <c r="K438" s="45" t="s">
        <v>210</v>
      </c>
      <c r="L438" s="45">
        <v>3463</v>
      </c>
    </row>
    <row r="439" ht="26" customHeight="1" spans="3:12">
      <c r="C439" s="67" t="str">
        <f>_xlfn.XLOOKUP(E439,编码规则代码!B:B,编码规则代码!A:A)&amp;_xlfn.XLOOKUP(F439,编码规则代码!F:F,编码规则代码!E:E)&amp;_xlfn.XLOOKUP(G439,编码规则代码!J:J,编码规则代码!I:I)&amp;_xlfn.XLOOKUP(H439,编码规则代码!N:N,编码规则代码!M:M)&amp;L439</f>
        <v>H5A123463</v>
      </c>
      <c r="D439" s="68" t="str" cm="1">
        <f t="array" ref="D439">_xlfn.XLOOKUP(E439,编码规则代码!B:B,编码规则代码!A:A)&amp;_xlfn.XLOOKUP(F439,编码规则代码!F:F,编码规则代码!E:E)&amp;_xlfn.XLOOKUP(G439,编码规则代码!J:J,编码规则代码!I:I)&amp;_xlfn.XLOOKUP(H439,编码规则代码!N:N,编码规则代码!M:M)&amp;L439&amp;_xlfn.XLOOKUP(K439,编码规则代码!V:V,编码规则代码!U:U&amp;_xlfn.XLOOKUP(J439,编码规则代码!R:R,编码规则代码!Q:Q))</f>
        <v>H5A12346354S</v>
      </c>
      <c r="E439" s="45" t="s">
        <v>196</v>
      </c>
      <c r="F439" s="45">
        <v>2025</v>
      </c>
      <c r="G439" s="45" t="s">
        <v>197</v>
      </c>
      <c r="H439" s="45" t="s">
        <v>198</v>
      </c>
      <c r="I439" s="69" t="s">
        <v>199</v>
      </c>
      <c r="J439" s="45" t="s">
        <v>200</v>
      </c>
      <c r="K439" s="45" t="s">
        <v>239</v>
      </c>
      <c r="L439" s="45">
        <v>3463</v>
      </c>
    </row>
    <row r="440" ht="26" customHeight="1" spans="3:12">
      <c r="C440" s="67" t="str">
        <f>_xlfn.XLOOKUP(E440,编码规则代码!B:B,编码规则代码!A:A)&amp;_xlfn.XLOOKUP(F440,编码规则代码!F:F,编码规则代码!E:E)&amp;_xlfn.XLOOKUP(G440,编码规则代码!J:J,编码规则代码!I:I)&amp;_xlfn.XLOOKUP(H440,编码规则代码!N:N,编码规则代码!M:M)&amp;L440</f>
        <v>H5A123463</v>
      </c>
      <c r="D440" s="68" t="str" cm="1">
        <f t="array" ref="D440">_xlfn.XLOOKUP(E440,编码规则代码!B:B,编码规则代码!A:A)&amp;_xlfn.XLOOKUP(F440,编码规则代码!F:F,编码规则代码!E:E)&amp;_xlfn.XLOOKUP(G440,编码规则代码!J:J,编码规则代码!I:I)&amp;_xlfn.XLOOKUP(H440,编码规则代码!N:N,编码规则代码!M:M)&amp;L440&amp;_xlfn.XLOOKUP(K440,编码规则代码!V:V,编码规则代码!U:U&amp;_xlfn.XLOOKUP(J440,编码规则代码!R:R,编码规则代码!Q:Q))</f>
        <v>H5A12346313S</v>
      </c>
      <c r="E440" s="45" t="s">
        <v>196</v>
      </c>
      <c r="F440" s="45">
        <v>2025</v>
      </c>
      <c r="G440" s="45" t="s">
        <v>197</v>
      </c>
      <c r="H440" s="45" t="s">
        <v>198</v>
      </c>
      <c r="I440" s="69" t="s">
        <v>199</v>
      </c>
      <c r="J440" s="45" t="s">
        <v>200</v>
      </c>
      <c r="K440" s="45" t="s">
        <v>230</v>
      </c>
      <c r="L440" s="45">
        <v>3463</v>
      </c>
    </row>
    <row r="441" ht="26" customHeight="1" spans="3:12">
      <c r="C441" s="67" t="str">
        <f>_xlfn.XLOOKUP(E441,编码规则代码!B:B,编码规则代码!A:A)&amp;_xlfn.XLOOKUP(F441,编码规则代码!F:F,编码规则代码!E:E)&amp;_xlfn.XLOOKUP(G441,编码规则代码!J:J,编码规则代码!I:I)&amp;_xlfn.XLOOKUP(H441,编码规则代码!N:N,编码规则代码!M:M)&amp;L441</f>
        <v>H5A123463</v>
      </c>
      <c r="D441" s="68" t="str" cm="1">
        <f t="array" ref="D441">_xlfn.XLOOKUP(E441,编码规则代码!B:B,编码规则代码!A:A)&amp;_xlfn.XLOOKUP(F441,编码规则代码!F:F,编码规则代码!E:E)&amp;_xlfn.XLOOKUP(G441,编码规则代码!J:J,编码规则代码!I:I)&amp;_xlfn.XLOOKUP(H441,编码规则代码!N:N,编码规则代码!M:M)&amp;L441&amp;_xlfn.XLOOKUP(K441,编码规则代码!V:V,编码规则代码!U:U&amp;_xlfn.XLOOKUP(J441,编码规则代码!R:R,编码规则代码!Q:Q))</f>
        <v>H5A12346380S</v>
      </c>
      <c r="E441" s="45" t="s">
        <v>196</v>
      </c>
      <c r="F441" s="45">
        <v>2025</v>
      </c>
      <c r="G441" s="45" t="s">
        <v>197</v>
      </c>
      <c r="H441" s="45" t="s">
        <v>198</v>
      </c>
      <c r="I441" s="69" t="s">
        <v>199</v>
      </c>
      <c r="J441" s="45" t="s">
        <v>200</v>
      </c>
      <c r="K441" s="45" t="s">
        <v>225</v>
      </c>
      <c r="L441" s="45">
        <v>3463</v>
      </c>
    </row>
    <row r="442" ht="26" customHeight="1" spans="1:12">
      <c r="A442" s="66">
        <v>45912</v>
      </c>
      <c r="B442" s="47" t="s">
        <v>242</v>
      </c>
      <c r="C442" s="67" t="str">
        <f>_xlfn.XLOOKUP(E442,编码规则代码!B:B,编码规则代码!A:A)&amp;_xlfn.XLOOKUP(F442,编码规则代码!F:F,编码规则代码!E:E)&amp;_xlfn.XLOOKUP(G442,编码规则代码!J:J,编码规则代码!I:I)&amp;_xlfn.XLOOKUP(H442,编码规则代码!N:N,编码规则代码!M:M)&amp;L442</f>
        <v>H5A413464</v>
      </c>
      <c r="D442" s="68" t="str" cm="1">
        <f t="array" ref="D442">_xlfn.XLOOKUP(E442,编码规则代码!B:B,编码规则代码!A:A)&amp;_xlfn.XLOOKUP(F442,编码规则代码!F:F,编码规则代码!E:E)&amp;_xlfn.XLOOKUP(G442,编码规则代码!J:J,编码规则代码!I:I)&amp;_xlfn.XLOOKUP(H442,编码规则代码!N:N,编码规则代码!M:M)&amp;L442&amp;_xlfn.XLOOKUP(K442,编码规则代码!V:V,编码规则代码!U:U&amp;_xlfn.XLOOKUP(J442,编码规则代码!R:R,编码规则代码!Q:Q))</f>
        <v>H5A41346475S</v>
      </c>
      <c r="E442" s="47" t="s">
        <v>196</v>
      </c>
      <c r="F442" s="47">
        <v>2025</v>
      </c>
      <c r="G442" s="47" t="s">
        <v>197</v>
      </c>
      <c r="H442" s="47" t="s">
        <v>212</v>
      </c>
      <c r="I442" s="69" t="s">
        <v>213</v>
      </c>
      <c r="J442" s="47" t="s">
        <v>200</v>
      </c>
      <c r="K442" s="47" t="s">
        <v>238</v>
      </c>
      <c r="L442" s="47">
        <v>3464</v>
      </c>
    </row>
    <row r="443" ht="26" customHeight="1" spans="1:12">
      <c r="A443" s="66">
        <v>45912</v>
      </c>
      <c r="B443" s="47" t="s">
        <v>242</v>
      </c>
      <c r="C443" s="67" t="str">
        <f>_xlfn.XLOOKUP(E443,编码规则代码!B:B,编码规则代码!A:A)&amp;_xlfn.XLOOKUP(F443,编码规则代码!F:F,编码规则代码!E:E)&amp;_xlfn.XLOOKUP(G443,编码规则代码!J:J,编码规则代码!I:I)&amp;_xlfn.XLOOKUP(H443,编码规则代码!N:N,编码规则代码!M:M)&amp;L443</f>
        <v>H5A413464</v>
      </c>
      <c r="D443" s="68" t="str" cm="1">
        <f t="array" ref="D443">_xlfn.XLOOKUP(E443,编码规则代码!B:B,编码规则代码!A:A)&amp;_xlfn.XLOOKUP(F443,编码规则代码!F:F,编码规则代码!E:E)&amp;_xlfn.XLOOKUP(G443,编码规则代码!J:J,编码规则代码!I:I)&amp;_xlfn.XLOOKUP(H443,编码规则代码!N:N,编码规则代码!M:M)&amp;L443&amp;_xlfn.XLOOKUP(K443,编码规则代码!V:V,编码规则代码!U:U&amp;_xlfn.XLOOKUP(J443,编码规则代码!R:R,编码规则代码!Q:Q))</f>
        <v>H5A41346475M</v>
      </c>
      <c r="E443" s="47" t="s">
        <v>196</v>
      </c>
      <c r="F443" s="47">
        <v>2025</v>
      </c>
      <c r="G443" s="47" t="s">
        <v>197</v>
      </c>
      <c r="H443" s="47" t="s">
        <v>212</v>
      </c>
      <c r="I443" s="69" t="s">
        <v>213</v>
      </c>
      <c r="J443" s="47" t="s">
        <v>244</v>
      </c>
      <c r="K443" s="47" t="s">
        <v>238</v>
      </c>
      <c r="L443" s="47">
        <v>3464</v>
      </c>
    </row>
    <row r="444" ht="26" customHeight="1" spans="1:12">
      <c r="A444" s="66">
        <v>45912</v>
      </c>
      <c r="B444" s="47" t="s">
        <v>242</v>
      </c>
      <c r="C444" s="67" t="str">
        <f>_xlfn.XLOOKUP(E444,编码规则代码!B:B,编码规则代码!A:A)&amp;_xlfn.XLOOKUP(F444,编码规则代码!F:F,编码规则代码!E:E)&amp;_xlfn.XLOOKUP(G444,编码规则代码!J:J,编码规则代码!I:I)&amp;_xlfn.XLOOKUP(H444,编码规则代码!N:N,编码规则代码!M:M)&amp;L444</f>
        <v>H5A413464</v>
      </c>
      <c r="D444" s="68" t="str" cm="1">
        <f t="array" ref="D444">_xlfn.XLOOKUP(E444,编码规则代码!B:B,编码规则代码!A:A)&amp;_xlfn.XLOOKUP(F444,编码规则代码!F:F,编码规则代码!E:E)&amp;_xlfn.XLOOKUP(G444,编码规则代码!J:J,编码规则代码!I:I)&amp;_xlfn.XLOOKUP(H444,编码规则代码!N:N,编码规则代码!M:M)&amp;L444&amp;_xlfn.XLOOKUP(K444,编码规则代码!V:V,编码规则代码!U:U&amp;_xlfn.XLOOKUP(J444,编码规则代码!R:R,编码规则代码!Q:Q))</f>
        <v>H5A41346475L</v>
      </c>
      <c r="E444" s="47" t="s">
        <v>196</v>
      </c>
      <c r="F444" s="47">
        <v>2025</v>
      </c>
      <c r="G444" s="47" t="s">
        <v>197</v>
      </c>
      <c r="H444" s="47" t="s">
        <v>212</v>
      </c>
      <c r="I444" s="69" t="s">
        <v>213</v>
      </c>
      <c r="J444" s="47" t="s">
        <v>245</v>
      </c>
      <c r="K444" s="47" t="s">
        <v>238</v>
      </c>
      <c r="L444" s="47">
        <v>3464</v>
      </c>
    </row>
    <row r="445" ht="26" customHeight="1" spans="1:12">
      <c r="A445" s="66">
        <v>45912</v>
      </c>
      <c r="B445" s="47" t="s">
        <v>242</v>
      </c>
      <c r="C445" s="67" t="str">
        <f>_xlfn.XLOOKUP(E445,编码规则代码!B:B,编码规则代码!A:A)&amp;_xlfn.XLOOKUP(F445,编码规则代码!F:F,编码规则代码!E:E)&amp;_xlfn.XLOOKUP(G445,编码规则代码!J:J,编码规则代码!I:I)&amp;_xlfn.XLOOKUP(H445,编码规则代码!N:N,编码规则代码!M:M)&amp;L445</f>
        <v>H5A413464</v>
      </c>
      <c r="D445" s="68" t="str" cm="1">
        <f t="array" ref="D445">_xlfn.XLOOKUP(E445,编码规则代码!B:B,编码规则代码!A:A)&amp;_xlfn.XLOOKUP(F445,编码规则代码!F:F,编码规则代码!E:E)&amp;_xlfn.XLOOKUP(G445,编码规则代码!J:J,编码规则代码!I:I)&amp;_xlfn.XLOOKUP(H445,编码规则代码!N:N,编码规则代码!M:M)&amp;L445&amp;_xlfn.XLOOKUP(K445,编码规则代码!V:V,编码规则代码!U:U&amp;_xlfn.XLOOKUP(J445,编码规则代码!R:R,编码规则代码!Q:Q))</f>
        <v>H5A41346475XL</v>
      </c>
      <c r="E445" s="47" t="s">
        <v>196</v>
      </c>
      <c r="F445" s="47">
        <v>2025</v>
      </c>
      <c r="G445" s="47" t="s">
        <v>197</v>
      </c>
      <c r="H445" s="47" t="s">
        <v>212</v>
      </c>
      <c r="I445" s="69" t="s">
        <v>213</v>
      </c>
      <c r="J445" s="47" t="s">
        <v>246</v>
      </c>
      <c r="K445" s="47" t="s">
        <v>238</v>
      </c>
      <c r="L445" s="47">
        <v>3464</v>
      </c>
    </row>
    <row r="446" ht="26" customHeight="1" spans="1:12">
      <c r="A446" s="70">
        <v>45919</v>
      </c>
      <c r="B446" s="69" t="s">
        <v>242</v>
      </c>
      <c r="C446" s="71" t="str">
        <f>_xlfn.XLOOKUP(E446,编码规则代码!B:B,编码规则代码!A:A)&amp;_xlfn.XLOOKUP(F446,编码规则代码!F:F,编码规则代码!E:E)&amp;_xlfn.XLOOKUP(G446,编码规则代码!J:J,编码规则代码!I:I)&amp;_xlfn.XLOOKUP(H446,编码规则代码!N:N,编码规则代码!M:M)&amp;L446</f>
        <v>H5A113465</v>
      </c>
      <c r="D446" s="72" t="str" cm="1">
        <f t="array" ref="D446">_xlfn.XLOOKUP(E446,编码规则代码!B:B,编码规则代码!A:A)&amp;_xlfn.XLOOKUP(F446,编码规则代码!F:F,编码规则代码!E:E)&amp;_xlfn.XLOOKUP(G446,编码规则代码!J:J,编码规则代码!I:I)&amp;_xlfn.XLOOKUP(H446,编码规则代码!N:N,编码规则代码!M:M)&amp;L446&amp;_xlfn.XLOOKUP(K446,编码规则代码!V:V,编码规则代码!U:U&amp;_xlfn.XLOOKUP(J446,编码规则代码!R:R,编码规则代码!Q:Q))</f>
        <v>H5A11346512S</v>
      </c>
      <c r="E446" s="69" t="s">
        <v>196</v>
      </c>
      <c r="F446" s="69">
        <v>2025</v>
      </c>
      <c r="G446" s="69" t="s">
        <v>197</v>
      </c>
      <c r="H446" s="69" t="s">
        <v>206</v>
      </c>
      <c r="I446" s="69" t="s">
        <v>207</v>
      </c>
      <c r="J446" s="47" t="s">
        <v>200</v>
      </c>
      <c r="K446" s="69" t="s">
        <v>208</v>
      </c>
      <c r="L446" s="69">
        <v>3465</v>
      </c>
    </row>
    <row r="447" ht="26" customHeight="1" spans="1:12">
      <c r="A447" s="70">
        <v>45919</v>
      </c>
      <c r="B447" s="69" t="s">
        <v>242</v>
      </c>
      <c r="C447" s="71" t="str">
        <f>_xlfn.XLOOKUP(E447,编码规则代码!B:B,编码规则代码!A:A)&amp;_xlfn.XLOOKUP(F447,编码规则代码!F:F,编码规则代码!E:E)&amp;_xlfn.XLOOKUP(G447,编码规则代码!J:J,编码规则代码!I:I)&amp;_xlfn.XLOOKUP(H447,编码规则代码!N:N,编码规则代码!M:M)&amp;L447</f>
        <v>H5A113465</v>
      </c>
      <c r="D447" s="72" t="str" cm="1">
        <f t="array" ref="D447">_xlfn.XLOOKUP(E447,编码规则代码!B:B,编码规则代码!A:A)&amp;_xlfn.XLOOKUP(F447,编码规则代码!F:F,编码规则代码!E:E)&amp;_xlfn.XLOOKUP(G447,编码规则代码!J:J,编码规则代码!I:I)&amp;_xlfn.XLOOKUP(H447,编码规则代码!N:N,编码规则代码!M:M)&amp;L447&amp;_xlfn.XLOOKUP(K447,编码规则代码!V:V,编码规则代码!U:U&amp;_xlfn.XLOOKUP(J447,编码规则代码!R:R,编码规则代码!Q:Q))</f>
        <v>H5A11346512M</v>
      </c>
      <c r="E447" s="69" t="s">
        <v>196</v>
      </c>
      <c r="F447" s="69">
        <v>2025</v>
      </c>
      <c r="G447" s="69" t="s">
        <v>197</v>
      </c>
      <c r="H447" s="69" t="s">
        <v>206</v>
      </c>
      <c r="I447" s="69" t="s">
        <v>207</v>
      </c>
      <c r="J447" s="47" t="s">
        <v>244</v>
      </c>
      <c r="K447" s="69" t="s">
        <v>208</v>
      </c>
      <c r="L447" s="69">
        <v>3465</v>
      </c>
    </row>
    <row r="448" ht="26" customHeight="1" spans="1:12">
      <c r="A448" s="70">
        <v>45919</v>
      </c>
      <c r="B448" s="69" t="s">
        <v>242</v>
      </c>
      <c r="C448" s="71" t="str">
        <f>_xlfn.XLOOKUP(E448,编码规则代码!B:B,编码规则代码!A:A)&amp;_xlfn.XLOOKUP(F448,编码规则代码!F:F,编码规则代码!E:E)&amp;_xlfn.XLOOKUP(G448,编码规则代码!J:J,编码规则代码!I:I)&amp;_xlfn.XLOOKUP(H448,编码规则代码!N:N,编码规则代码!M:M)&amp;L448</f>
        <v>H5A113465</v>
      </c>
      <c r="D448" s="72" t="str" cm="1">
        <f t="array" ref="D448">_xlfn.XLOOKUP(E448,编码规则代码!B:B,编码规则代码!A:A)&amp;_xlfn.XLOOKUP(F448,编码规则代码!F:F,编码规则代码!E:E)&amp;_xlfn.XLOOKUP(G448,编码规则代码!J:J,编码规则代码!I:I)&amp;_xlfn.XLOOKUP(H448,编码规则代码!N:N,编码规则代码!M:M)&amp;L448&amp;_xlfn.XLOOKUP(K448,编码规则代码!V:V,编码规则代码!U:U&amp;_xlfn.XLOOKUP(J448,编码规则代码!R:R,编码规则代码!Q:Q))</f>
        <v>H5A11346512L</v>
      </c>
      <c r="E448" s="69" t="s">
        <v>196</v>
      </c>
      <c r="F448" s="69">
        <v>2025</v>
      </c>
      <c r="G448" s="69" t="s">
        <v>197</v>
      </c>
      <c r="H448" s="69" t="s">
        <v>206</v>
      </c>
      <c r="I448" s="69" t="s">
        <v>207</v>
      </c>
      <c r="J448" s="47" t="s">
        <v>245</v>
      </c>
      <c r="K448" s="69" t="s">
        <v>208</v>
      </c>
      <c r="L448" s="69">
        <v>3465</v>
      </c>
    </row>
    <row r="449" ht="26" customHeight="1" spans="1:12">
      <c r="A449" s="70">
        <v>45919</v>
      </c>
      <c r="B449" s="69" t="s">
        <v>242</v>
      </c>
      <c r="C449" s="71" t="str">
        <f>_xlfn.XLOOKUP(E449,编码规则代码!B:B,编码规则代码!A:A)&amp;_xlfn.XLOOKUP(F449,编码规则代码!F:F,编码规则代码!E:E)&amp;_xlfn.XLOOKUP(G449,编码规则代码!J:J,编码规则代码!I:I)&amp;_xlfn.XLOOKUP(H449,编码规则代码!N:N,编码规则代码!M:M)&amp;L449</f>
        <v>H5A113465</v>
      </c>
      <c r="D449" s="72" t="str" cm="1">
        <f t="array" ref="D449">_xlfn.XLOOKUP(E449,编码规则代码!B:B,编码规则代码!A:A)&amp;_xlfn.XLOOKUP(F449,编码规则代码!F:F,编码规则代码!E:E)&amp;_xlfn.XLOOKUP(G449,编码规则代码!J:J,编码规则代码!I:I)&amp;_xlfn.XLOOKUP(H449,编码规则代码!N:N,编码规则代码!M:M)&amp;L449&amp;_xlfn.XLOOKUP(K449,编码规则代码!V:V,编码规则代码!U:U&amp;_xlfn.XLOOKUP(J449,编码规则代码!R:R,编码规则代码!Q:Q))</f>
        <v>H5A11346512XL</v>
      </c>
      <c r="E449" s="69" t="s">
        <v>196</v>
      </c>
      <c r="F449" s="69">
        <v>2025</v>
      </c>
      <c r="G449" s="69" t="s">
        <v>197</v>
      </c>
      <c r="H449" s="69" t="s">
        <v>206</v>
      </c>
      <c r="I449" s="69" t="s">
        <v>207</v>
      </c>
      <c r="J449" s="47" t="s">
        <v>246</v>
      </c>
      <c r="K449" s="69" t="s">
        <v>208</v>
      </c>
      <c r="L449" s="69">
        <v>3465</v>
      </c>
    </row>
    <row r="450" ht="26" customHeight="1" spans="1:12">
      <c r="A450" s="70">
        <v>45919</v>
      </c>
      <c r="B450" s="69" t="s">
        <v>242</v>
      </c>
      <c r="C450" s="71" t="str">
        <f>_xlfn.XLOOKUP(E450,编码规则代码!B:B,编码规则代码!A:A)&amp;_xlfn.XLOOKUP(F450,编码规则代码!F:F,编码规则代码!E:E)&amp;_xlfn.XLOOKUP(G450,编码规则代码!J:J,编码规则代码!I:I)&amp;_xlfn.XLOOKUP(H450,编码规则代码!N:N,编码规则代码!M:M)&amp;L450</f>
        <v>H5A113465</v>
      </c>
      <c r="D450" s="72" t="str" cm="1">
        <f t="array" ref="D450">_xlfn.XLOOKUP(E450,编码规则代码!B:B,编码规则代码!A:A)&amp;_xlfn.XLOOKUP(F450,编码规则代码!F:F,编码规则代码!E:E)&amp;_xlfn.XLOOKUP(G450,编码规则代码!J:J,编码规则代码!I:I)&amp;_xlfn.XLOOKUP(H450,编码规则代码!N:N,编码规则代码!M:M)&amp;L450&amp;_xlfn.XLOOKUP(K450,编码规则代码!V:V,编码规则代码!U:U&amp;_xlfn.XLOOKUP(J450,编码规则代码!R:R,编码规则代码!Q:Q))</f>
        <v>H5A11346510S</v>
      </c>
      <c r="E450" s="69" t="s">
        <v>196</v>
      </c>
      <c r="F450" s="69">
        <v>2025</v>
      </c>
      <c r="G450" s="69" t="s">
        <v>197</v>
      </c>
      <c r="H450" s="69" t="s">
        <v>206</v>
      </c>
      <c r="I450" s="69" t="s">
        <v>207</v>
      </c>
      <c r="J450" s="47" t="s">
        <v>200</v>
      </c>
      <c r="K450" s="69" t="s">
        <v>210</v>
      </c>
      <c r="L450" s="69">
        <v>3465</v>
      </c>
    </row>
    <row r="451" ht="26" customHeight="1" spans="1:12">
      <c r="A451" s="70">
        <v>45919</v>
      </c>
      <c r="B451" s="69" t="s">
        <v>242</v>
      </c>
      <c r="C451" s="71" t="str">
        <f>_xlfn.XLOOKUP(E451,编码规则代码!B:B,编码规则代码!A:A)&amp;_xlfn.XLOOKUP(F451,编码规则代码!F:F,编码规则代码!E:E)&amp;_xlfn.XLOOKUP(G451,编码规则代码!J:J,编码规则代码!I:I)&amp;_xlfn.XLOOKUP(H451,编码规则代码!N:N,编码规则代码!M:M)&amp;L451</f>
        <v>H5A113465</v>
      </c>
      <c r="D451" s="72" t="str" cm="1">
        <f t="array" ref="D451">_xlfn.XLOOKUP(E451,编码规则代码!B:B,编码规则代码!A:A)&amp;_xlfn.XLOOKUP(F451,编码规则代码!F:F,编码规则代码!E:E)&amp;_xlfn.XLOOKUP(G451,编码规则代码!J:J,编码规则代码!I:I)&amp;_xlfn.XLOOKUP(H451,编码规则代码!N:N,编码规则代码!M:M)&amp;L451&amp;_xlfn.XLOOKUP(K451,编码规则代码!V:V,编码规则代码!U:U&amp;_xlfn.XLOOKUP(J451,编码规则代码!R:R,编码规则代码!Q:Q))</f>
        <v>H5A11346510M</v>
      </c>
      <c r="E451" s="69" t="s">
        <v>196</v>
      </c>
      <c r="F451" s="69">
        <v>2025</v>
      </c>
      <c r="G451" s="69" t="s">
        <v>197</v>
      </c>
      <c r="H451" s="69" t="s">
        <v>206</v>
      </c>
      <c r="I451" s="69" t="s">
        <v>207</v>
      </c>
      <c r="J451" s="47" t="s">
        <v>244</v>
      </c>
      <c r="K451" s="69" t="s">
        <v>210</v>
      </c>
      <c r="L451" s="69">
        <v>3465</v>
      </c>
    </row>
    <row r="452" ht="26" customHeight="1" spans="1:12">
      <c r="A452" s="70">
        <v>45919</v>
      </c>
      <c r="B452" s="69" t="s">
        <v>242</v>
      </c>
      <c r="C452" s="71" t="str">
        <f>_xlfn.XLOOKUP(E452,编码规则代码!B:B,编码规则代码!A:A)&amp;_xlfn.XLOOKUP(F452,编码规则代码!F:F,编码规则代码!E:E)&amp;_xlfn.XLOOKUP(G452,编码规则代码!J:J,编码规则代码!I:I)&amp;_xlfn.XLOOKUP(H452,编码规则代码!N:N,编码规则代码!M:M)&amp;L452</f>
        <v>H5A113465</v>
      </c>
      <c r="D452" s="72" t="str" cm="1">
        <f t="array" ref="D452">_xlfn.XLOOKUP(E452,编码规则代码!B:B,编码规则代码!A:A)&amp;_xlfn.XLOOKUP(F452,编码规则代码!F:F,编码规则代码!E:E)&amp;_xlfn.XLOOKUP(G452,编码规则代码!J:J,编码规则代码!I:I)&amp;_xlfn.XLOOKUP(H452,编码规则代码!N:N,编码规则代码!M:M)&amp;L452&amp;_xlfn.XLOOKUP(K452,编码规则代码!V:V,编码规则代码!U:U&amp;_xlfn.XLOOKUP(J452,编码规则代码!R:R,编码规则代码!Q:Q))</f>
        <v>H5A11346510L</v>
      </c>
      <c r="E452" s="69" t="s">
        <v>196</v>
      </c>
      <c r="F452" s="69">
        <v>2025</v>
      </c>
      <c r="G452" s="69" t="s">
        <v>197</v>
      </c>
      <c r="H452" s="69" t="s">
        <v>206</v>
      </c>
      <c r="I452" s="69" t="s">
        <v>207</v>
      </c>
      <c r="J452" s="47" t="s">
        <v>245</v>
      </c>
      <c r="K452" s="69" t="s">
        <v>210</v>
      </c>
      <c r="L452" s="69">
        <v>3465</v>
      </c>
    </row>
    <row r="453" ht="26" customHeight="1" spans="1:12">
      <c r="A453" s="70">
        <v>45919</v>
      </c>
      <c r="B453" s="69" t="s">
        <v>242</v>
      </c>
      <c r="C453" s="71" t="str">
        <f>_xlfn.XLOOKUP(E453,编码规则代码!B:B,编码规则代码!A:A)&amp;_xlfn.XLOOKUP(F453,编码规则代码!F:F,编码规则代码!E:E)&amp;_xlfn.XLOOKUP(G453,编码规则代码!J:J,编码规则代码!I:I)&amp;_xlfn.XLOOKUP(H453,编码规则代码!N:N,编码规则代码!M:M)&amp;L453</f>
        <v>H5A113465</v>
      </c>
      <c r="D453" s="72" t="str" cm="1">
        <f t="array" ref="D453">_xlfn.XLOOKUP(E453,编码规则代码!B:B,编码规则代码!A:A)&amp;_xlfn.XLOOKUP(F453,编码规则代码!F:F,编码规则代码!E:E)&amp;_xlfn.XLOOKUP(G453,编码规则代码!J:J,编码规则代码!I:I)&amp;_xlfn.XLOOKUP(H453,编码规则代码!N:N,编码规则代码!M:M)&amp;L453&amp;_xlfn.XLOOKUP(K453,编码规则代码!V:V,编码规则代码!U:U&amp;_xlfn.XLOOKUP(J453,编码规则代码!R:R,编码规则代码!Q:Q))</f>
        <v>H5A11346510XL</v>
      </c>
      <c r="E453" s="69" t="s">
        <v>196</v>
      </c>
      <c r="F453" s="69">
        <v>2025</v>
      </c>
      <c r="G453" s="69" t="s">
        <v>197</v>
      </c>
      <c r="H453" s="69" t="s">
        <v>206</v>
      </c>
      <c r="I453" s="69" t="s">
        <v>207</v>
      </c>
      <c r="J453" s="47" t="s">
        <v>246</v>
      </c>
      <c r="K453" s="69" t="s">
        <v>210</v>
      </c>
      <c r="L453" s="69">
        <v>3465</v>
      </c>
    </row>
    <row r="454" ht="26" customHeight="1" spans="1:12">
      <c r="A454" s="70">
        <v>45919</v>
      </c>
      <c r="B454" s="69" t="s">
        <v>242</v>
      </c>
      <c r="C454" s="71" t="str">
        <f>_xlfn.XLOOKUP(E454,编码规则代码!B:B,编码规则代码!A:A)&amp;_xlfn.XLOOKUP(F454,编码规则代码!F:F,编码规则代码!E:E)&amp;_xlfn.XLOOKUP(G454,编码规则代码!J:J,编码规则代码!I:I)&amp;_xlfn.XLOOKUP(H454,编码规则代码!N:N,编码规则代码!M:M)&amp;L454</f>
        <v>H5A113465</v>
      </c>
      <c r="D454" s="72" t="str" cm="1">
        <f t="array" ref="D454">_xlfn.XLOOKUP(E454,编码规则代码!B:B,编码规则代码!A:A)&amp;_xlfn.XLOOKUP(F454,编码规则代码!F:F,编码规则代码!E:E)&amp;_xlfn.XLOOKUP(G454,编码规则代码!J:J,编码规则代码!I:I)&amp;_xlfn.XLOOKUP(H454,编码规则代码!N:N,编码规则代码!M:M)&amp;L454&amp;_xlfn.XLOOKUP(K454,编码规则代码!V:V,编码规则代码!U:U&amp;_xlfn.XLOOKUP(J454,编码规则代码!R:R,编码规则代码!Q:Q))</f>
        <v>H5A11346570S</v>
      </c>
      <c r="E454" s="69" t="s">
        <v>196</v>
      </c>
      <c r="F454" s="69">
        <v>2025</v>
      </c>
      <c r="G454" s="69" t="s">
        <v>197</v>
      </c>
      <c r="H454" s="69" t="s">
        <v>206</v>
      </c>
      <c r="I454" s="69" t="s">
        <v>207</v>
      </c>
      <c r="J454" s="47" t="s">
        <v>200</v>
      </c>
      <c r="K454" s="69" t="s">
        <v>209</v>
      </c>
      <c r="L454" s="69">
        <v>3465</v>
      </c>
    </row>
    <row r="455" ht="26" customHeight="1" spans="1:12">
      <c r="A455" s="70">
        <v>45919</v>
      </c>
      <c r="B455" s="69" t="s">
        <v>242</v>
      </c>
      <c r="C455" s="71" t="str">
        <f>_xlfn.XLOOKUP(E455,编码规则代码!B:B,编码规则代码!A:A)&amp;_xlfn.XLOOKUP(F455,编码规则代码!F:F,编码规则代码!E:E)&amp;_xlfn.XLOOKUP(G455,编码规则代码!J:J,编码规则代码!I:I)&amp;_xlfn.XLOOKUP(H455,编码规则代码!N:N,编码规则代码!M:M)&amp;L455</f>
        <v>H5A113465</v>
      </c>
      <c r="D455" s="72" t="str" cm="1">
        <f t="array" ref="D455">_xlfn.XLOOKUP(E455,编码规则代码!B:B,编码规则代码!A:A)&amp;_xlfn.XLOOKUP(F455,编码规则代码!F:F,编码规则代码!E:E)&amp;_xlfn.XLOOKUP(G455,编码规则代码!J:J,编码规则代码!I:I)&amp;_xlfn.XLOOKUP(H455,编码规则代码!N:N,编码规则代码!M:M)&amp;L455&amp;_xlfn.XLOOKUP(K455,编码规则代码!V:V,编码规则代码!U:U&amp;_xlfn.XLOOKUP(J455,编码规则代码!R:R,编码规则代码!Q:Q))</f>
        <v>H5A11346570M</v>
      </c>
      <c r="E455" s="69" t="s">
        <v>196</v>
      </c>
      <c r="F455" s="69">
        <v>2025</v>
      </c>
      <c r="G455" s="69" t="s">
        <v>197</v>
      </c>
      <c r="H455" s="69" t="s">
        <v>206</v>
      </c>
      <c r="I455" s="69" t="s">
        <v>207</v>
      </c>
      <c r="J455" s="47" t="s">
        <v>244</v>
      </c>
      <c r="K455" s="69" t="s">
        <v>209</v>
      </c>
      <c r="L455" s="69">
        <v>3465</v>
      </c>
    </row>
    <row r="456" ht="26" customHeight="1" spans="1:12">
      <c r="A456" s="70">
        <v>45919</v>
      </c>
      <c r="B456" s="69" t="s">
        <v>242</v>
      </c>
      <c r="C456" s="71" t="str">
        <f>_xlfn.XLOOKUP(E456,编码规则代码!B:B,编码规则代码!A:A)&amp;_xlfn.XLOOKUP(F456,编码规则代码!F:F,编码规则代码!E:E)&amp;_xlfn.XLOOKUP(G456,编码规则代码!J:J,编码规则代码!I:I)&amp;_xlfn.XLOOKUP(H456,编码规则代码!N:N,编码规则代码!M:M)&amp;L456</f>
        <v>H5A113465</v>
      </c>
      <c r="D456" s="72" t="str" cm="1">
        <f t="array" ref="D456">_xlfn.XLOOKUP(E456,编码规则代码!B:B,编码规则代码!A:A)&amp;_xlfn.XLOOKUP(F456,编码规则代码!F:F,编码规则代码!E:E)&amp;_xlfn.XLOOKUP(G456,编码规则代码!J:J,编码规则代码!I:I)&amp;_xlfn.XLOOKUP(H456,编码规则代码!N:N,编码规则代码!M:M)&amp;L456&amp;_xlfn.XLOOKUP(K456,编码规则代码!V:V,编码规则代码!U:U&amp;_xlfn.XLOOKUP(J456,编码规则代码!R:R,编码规则代码!Q:Q))</f>
        <v>H5A11346570L</v>
      </c>
      <c r="E456" s="69" t="s">
        <v>196</v>
      </c>
      <c r="F456" s="69">
        <v>2025</v>
      </c>
      <c r="G456" s="69" t="s">
        <v>197</v>
      </c>
      <c r="H456" s="69" t="s">
        <v>206</v>
      </c>
      <c r="I456" s="69" t="s">
        <v>207</v>
      </c>
      <c r="J456" s="47" t="s">
        <v>245</v>
      </c>
      <c r="K456" s="69" t="s">
        <v>209</v>
      </c>
      <c r="L456" s="69">
        <v>3465</v>
      </c>
    </row>
    <row r="457" ht="26" customHeight="1" spans="1:12">
      <c r="A457" s="70">
        <v>45919</v>
      </c>
      <c r="B457" s="69" t="s">
        <v>242</v>
      </c>
      <c r="C457" s="71" t="str">
        <f>_xlfn.XLOOKUP(E457,编码规则代码!B:B,编码规则代码!A:A)&amp;_xlfn.XLOOKUP(F457,编码规则代码!F:F,编码规则代码!E:E)&amp;_xlfn.XLOOKUP(G457,编码规则代码!J:J,编码规则代码!I:I)&amp;_xlfn.XLOOKUP(H457,编码规则代码!N:N,编码规则代码!M:M)&amp;L457</f>
        <v>H5A113465</v>
      </c>
      <c r="D457" s="72" t="str" cm="1">
        <f t="array" ref="D457">_xlfn.XLOOKUP(E457,编码规则代码!B:B,编码规则代码!A:A)&amp;_xlfn.XLOOKUP(F457,编码规则代码!F:F,编码规则代码!E:E)&amp;_xlfn.XLOOKUP(G457,编码规则代码!J:J,编码规则代码!I:I)&amp;_xlfn.XLOOKUP(H457,编码规则代码!N:N,编码规则代码!M:M)&amp;L457&amp;_xlfn.XLOOKUP(K457,编码规则代码!V:V,编码规则代码!U:U&amp;_xlfn.XLOOKUP(J457,编码规则代码!R:R,编码规则代码!Q:Q))</f>
        <v>H5A11346570XL</v>
      </c>
      <c r="E457" s="69" t="s">
        <v>196</v>
      </c>
      <c r="F457" s="69">
        <v>2025</v>
      </c>
      <c r="G457" s="69" t="s">
        <v>197</v>
      </c>
      <c r="H457" s="69" t="s">
        <v>206</v>
      </c>
      <c r="I457" s="69" t="s">
        <v>207</v>
      </c>
      <c r="J457" s="47" t="s">
        <v>246</v>
      </c>
      <c r="K457" s="69" t="s">
        <v>209</v>
      </c>
      <c r="L457" s="69">
        <v>3465</v>
      </c>
    </row>
    <row r="458" ht="26" customHeight="1" spans="1:12">
      <c r="A458" s="70">
        <v>45919</v>
      </c>
      <c r="B458" s="69" t="s">
        <v>242</v>
      </c>
      <c r="C458" s="71" t="str">
        <f>_xlfn.XLOOKUP(E458,编码规则代码!B:B,编码规则代码!A:A)&amp;_xlfn.XLOOKUP(F458,编码规则代码!F:F,编码规则代码!E:E)&amp;_xlfn.XLOOKUP(G458,编码规则代码!J:J,编码规则代码!I:I)&amp;_xlfn.XLOOKUP(H458,编码规则代码!N:N,编码规则代码!M:M)&amp;L458</f>
        <v>H5A223466</v>
      </c>
      <c r="D458" s="72" t="str" cm="1">
        <f t="array" ref="D458">_xlfn.XLOOKUP(E458,编码规则代码!B:B,编码规则代码!A:A)&amp;_xlfn.XLOOKUP(F458,编码规则代码!F:F,编码规则代码!E:E)&amp;_xlfn.XLOOKUP(G458,编码规则代码!J:J,编码规则代码!I:I)&amp;_xlfn.XLOOKUP(H458,编码规则代码!N:N,编码规则代码!M:M)&amp;L458&amp;_xlfn.XLOOKUP(K458,编码规则代码!V:V,编码规则代码!U:U&amp;_xlfn.XLOOKUP(J458,编码规则代码!R:R,编码规则代码!Q:Q))</f>
        <v>H5A22346612S</v>
      </c>
      <c r="E458" s="69" t="s">
        <v>196</v>
      </c>
      <c r="F458" s="69">
        <v>2025</v>
      </c>
      <c r="G458" s="69" t="s">
        <v>197</v>
      </c>
      <c r="H458" s="69" t="s">
        <v>204</v>
      </c>
      <c r="I458" s="69" t="s">
        <v>205</v>
      </c>
      <c r="J458" s="47" t="s">
        <v>200</v>
      </c>
      <c r="K458" s="69" t="s">
        <v>208</v>
      </c>
      <c r="L458" s="69">
        <v>3466</v>
      </c>
    </row>
    <row r="459" ht="26" customHeight="1" spans="1:12">
      <c r="A459" s="70">
        <v>45919</v>
      </c>
      <c r="B459" s="69" t="s">
        <v>242</v>
      </c>
      <c r="C459" s="71" t="str">
        <f>_xlfn.XLOOKUP(E459,编码规则代码!B:B,编码规则代码!A:A)&amp;_xlfn.XLOOKUP(F459,编码规则代码!F:F,编码规则代码!E:E)&amp;_xlfn.XLOOKUP(G459,编码规则代码!J:J,编码规则代码!I:I)&amp;_xlfn.XLOOKUP(H459,编码规则代码!N:N,编码规则代码!M:M)&amp;L459</f>
        <v>H5A223466</v>
      </c>
      <c r="D459" s="72" t="str" cm="1">
        <f t="array" ref="D459">_xlfn.XLOOKUP(E459,编码规则代码!B:B,编码规则代码!A:A)&amp;_xlfn.XLOOKUP(F459,编码规则代码!F:F,编码规则代码!E:E)&amp;_xlfn.XLOOKUP(G459,编码规则代码!J:J,编码规则代码!I:I)&amp;_xlfn.XLOOKUP(H459,编码规则代码!N:N,编码规则代码!M:M)&amp;L459&amp;_xlfn.XLOOKUP(K459,编码规则代码!V:V,编码规则代码!U:U&amp;_xlfn.XLOOKUP(J459,编码规则代码!R:R,编码规则代码!Q:Q))</f>
        <v>H5A22346612M</v>
      </c>
      <c r="E459" s="69" t="s">
        <v>196</v>
      </c>
      <c r="F459" s="69">
        <v>2025</v>
      </c>
      <c r="G459" s="69" t="s">
        <v>197</v>
      </c>
      <c r="H459" s="69" t="s">
        <v>204</v>
      </c>
      <c r="I459" s="69" t="s">
        <v>205</v>
      </c>
      <c r="J459" s="47" t="s">
        <v>244</v>
      </c>
      <c r="K459" s="69" t="s">
        <v>208</v>
      </c>
      <c r="L459" s="69">
        <v>3466</v>
      </c>
    </row>
    <row r="460" ht="26" customHeight="1" spans="1:12">
      <c r="A460" s="70">
        <v>45919</v>
      </c>
      <c r="B460" s="69" t="s">
        <v>242</v>
      </c>
      <c r="C460" s="71" t="str">
        <f>_xlfn.XLOOKUP(E460,编码规则代码!B:B,编码规则代码!A:A)&amp;_xlfn.XLOOKUP(F460,编码规则代码!F:F,编码规则代码!E:E)&amp;_xlfn.XLOOKUP(G460,编码规则代码!J:J,编码规则代码!I:I)&amp;_xlfn.XLOOKUP(H460,编码规则代码!N:N,编码规则代码!M:M)&amp;L460</f>
        <v>H5A223466</v>
      </c>
      <c r="D460" s="72" t="str" cm="1">
        <f t="array" ref="D460">_xlfn.XLOOKUP(E460,编码规则代码!B:B,编码规则代码!A:A)&amp;_xlfn.XLOOKUP(F460,编码规则代码!F:F,编码规则代码!E:E)&amp;_xlfn.XLOOKUP(G460,编码规则代码!J:J,编码规则代码!I:I)&amp;_xlfn.XLOOKUP(H460,编码规则代码!N:N,编码规则代码!M:M)&amp;L460&amp;_xlfn.XLOOKUP(K460,编码规则代码!V:V,编码规则代码!U:U&amp;_xlfn.XLOOKUP(J460,编码规则代码!R:R,编码规则代码!Q:Q))</f>
        <v>H5A22346612L</v>
      </c>
      <c r="E460" s="69" t="s">
        <v>196</v>
      </c>
      <c r="F460" s="69">
        <v>2025</v>
      </c>
      <c r="G460" s="69" t="s">
        <v>197</v>
      </c>
      <c r="H460" s="69" t="s">
        <v>204</v>
      </c>
      <c r="I460" s="69" t="s">
        <v>205</v>
      </c>
      <c r="J460" s="47" t="s">
        <v>245</v>
      </c>
      <c r="K460" s="69" t="s">
        <v>208</v>
      </c>
      <c r="L460" s="69">
        <v>3466</v>
      </c>
    </row>
    <row r="461" ht="26" customHeight="1" spans="1:12">
      <c r="A461" s="70">
        <v>45919</v>
      </c>
      <c r="B461" s="69" t="s">
        <v>242</v>
      </c>
      <c r="C461" s="71" t="str">
        <f>_xlfn.XLOOKUP(E461,编码规则代码!B:B,编码规则代码!A:A)&amp;_xlfn.XLOOKUP(F461,编码规则代码!F:F,编码规则代码!E:E)&amp;_xlfn.XLOOKUP(G461,编码规则代码!J:J,编码规则代码!I:I)&amp;_xlfn.XLOOKUP(H461,编码规则代码!N:N,编码规则代码!M:M)&amp;L461</f>
        <v>H5A223466</v>
      </c>
      <c r="D461" s="72" t="str" cm="1">
        <f t="array" ref="D461">_xlfn.XLOOKUP(E461,编码规则代码!B:B,编码规则代码!A:A)&amp;_xlfn.XLOOKUP(F461,编码规则代码!F:F,编码规则代码!E:E)&amp;_xlfn.XLOOKUP(G461,编码规则代码!J:J,编码规则代码!I:I)&amp;_xlfn.XLOOKUP(H461,编码规则代码!N:N,编码规则代码!M:M)&amp;L461&amp;_xlfn.XLOOKUP(K461,编码规则代码!V:V,编码规则代码!U:U&amp;_xlfn.XLOOKUP(J461,编码规则代码!R:R,编码规则代码!Q:Q))</f>
        <v>H5A22346612XL</v>
      </c>
      <c r="E461" s="69" t="s">
        <v>196</v>
      </c>
      <c r="F461" s="69">
        <v>2025</v>
      </c>
      <c r="G461" s="69" t="s">
        <v>197</v>
      </c>
      <c r="H461" s="69" t="s">
        <v>204</v>
      </c>
      <c r="I461" s="69" t="s">
        <v>205</v>
      </c>
      <c r="J461" s="47" t="s">
        <v>246</v>
      </c>
      <c r="K461" s="69" t="s">
        <v>208</v>
      </c>
      <c r="L461" s="69">
        <v>3466</v>
      </c>
    </row>
    <row r="462" ht="26" customHeight="1" spans="1:12">
      <c r="A462" s="70">
        <v>45919</v>
      </c>
      <c r="B462" s="69" t="s">
        <v>242</v>
      </c>
      <c r="C462" s="71" t="str">
        <f>_xlfn.XLOOKUP(E462,编码规则代码!B:B,编码规则代码!A:A)&amp;_xlfn.XLOOKUP(F462,编码规则代码!F:F,编码规则代码!E:E)&amp;_xlfn.XLOOKUP(G462,编码规则代码!J:J,编码规则代码!I:I)&amp;_xlfn.XLOOKUP(H462,编码规则代码!N:N,编码规则代码!M:M)&amp;L462</f>
        <v>H5A223466</v>
      </c>
      <c r="D462" s="72" t="str" cm="1">
        <f t="array" ref="D462">_xlfn.XLOOKUP(E462,编码规则代码!B:B,编码规则代码!A:A)&amp;_xlfn.XLOOKUP(F462,编码规则代码!F:F,编码规则代码!E:E)&amp;_xlfn.XLOOKUP(G462,编码规则代码!J:J,编码规则代码!I:I)&amp;_xlfn.XLOOKUP(H462,编码规则代码!N:N,编码规则代码!M:M)&amp;L462&amp;_xlfn.XLOOKUP(K462,编码规则代码!V:V,编码规则代码!U:U&amp;_xlfn.XLOOKUP(J462,编码规则代码!R:R,编码规则代码!Q:Q))</f>
        <v>H5A22346610S</v>
      </c>
      <c r="E462" s="69" t="s">
        <v>196</v>
      </c>
      <c r="F462" s="69">
        <v>2025</v>
      </c>
      <c r="G462" s="69" t="s">
        <v>197</v>
      </c>
      <c r="H462" s="69" t="s">
        <v>204</v>
      </c>
      <c r="I462" s="69" t="s">
        <v>205</v>
      </c>
      <c r="J462" s="47" t="s">
        <v>200</v>
      </c>
      <c r="K462" s="69" t="s">
        <v>210</v>
      </c>
      <c r="L462" s="69">
        <v>3466</v>
      </c>
    </row>
    <row r="463" ht="26" customHeight="1" spans="1:12">
      <c r="A463" s="70">
        <v>45919</v>
      </c>
      <c r="B463" s="69" t="s">
        <v>242</v>
      </c>
      <c r="C463" s="71" t="str">
        <f>_xlfn.XLOOKUP(E463,编码规则代码!B:B,编码规则代码!A:A)&amp;_xlfn.XLOOKUP(F463,编码规则代码!F:F,编码规则代码!E:E)&amp;_xlfn.XLOOKUP(G463,编码规则代码!J:J,编码规则代码!I:I)&amp;_xlfn.XLOOKUP(H463,编码规则代码!N:N,编码规则代码!M:M)&amp;L463</f>
        <v>H5A223466</v>
      </c>
      <c r="D463" s="72" t="str" cm="1">
        <f t="array" ref="D463">_xlfn.XLOOKUP(E463,编码规则代码!B:B,编码规则代码!A:A)&amp;_xlfn.XLOOKUP(F463,编码规则代码!F:F,编码规则代码!E:E)&amp;_xlfn.XLOOKUP(G463,编码规则代码!J:J,编码规则代码!I:I)&amp;_xlfn.XLOOKUP(H463,编码规则代码!N:N,编码规则代码!M:M)&amp;L463&amp;_xlfn.XLOOKUP(K463,编码规则代码!V:V,编码规则代码!U:U&amp;_xlfn.XLOOKUP(J463,编码规则代码!R:R,编码规则代码!Q:Q))</f>
        <v>H5A22346610M</v>
      </c>
      <c r="E463" s="69" t="s">
        <v>196</v>
      </c>
      <c r="F463" s="69">
        <v>2025</v>
      </c>
      <c r="G463" s="69" t="s">
        <v>197</v>
      </c>
      <c r="H463" s="69" t="s">
        <v>204</v>
      </c>
      <c r="I463" s="69" t="s">
        <v>205</v>
      </c>
      <c r="J463" s="47" t="s">
        <v>244</v>
      </c>
      <c r="K463" s="69" t="s">
        <v>210</v>
      </c>
      <c r="L463" s="69">
        <v>3466</v>
      </c>
    </row>
    <row r="464" ht="26" customHeight="1" spans="1:12">
      <c r="A464" s="70">
        <v>45919</v>
      </c>
      <c r="B464" s="69" t="s">
        <v>242</v>
      </c>
      <c r="C464" s="71" t="str">
        <f>_xlfn.XLOOKUP(E464,编码规则代码!B:B,编码规则代码!A:A)&amp;_xlfn.XLOOKUP(F464,编码规则代码!F:F,编码规则代码!E:E)&amp;_xlfn.XLOOKUP(G464,编码规则代码!J:J,编码规则代码!I:I)&amp;_xlfn.XLOOKUP(H464,编码规则代码!N:N,编码规则代码!M:M)&amp;L464</f>
        <v>H5A223466</v>
      </c>
      <c r="D464" s="72" t="str" cm="1">
        <f t="array" ref="D464">_xlfn.XLOOKUP(E464,编码规则代码!B:B,编码规则代码!A:A)&amp;_xlfn.XLOOKUP(F464,编码规则代码!F:F,编码规则代码!E:E)&amp;_xlfn.XLOOKUP(G464,编码规则代码!J:J,编码规则代码!I:I)&amp;_xlfn.XLOOKUP(H464,编码规则代码!N:N,编码规则代码!M:M)&amp;L464&amp;_xlfn.XLOOKUP(K464,编码规则代码!V:V,编码规则代码!U:U&amp;_xlfn.XLOOKUP(J464,编码规则代码!R:R,编码规则代码!Q:Q))</f>
        <v>H5A22346610L</v>
      </c>
      <c r="E464" s="69" t="s">
        <v>196</v>
      </c>
      <c r="F464" s="69">
        <v>2025</v>
      </c>
      <c r="G464" s="69" t="s">
        <v>197</v>
      </c>
      <c r="H464" s="69" t="s">
        <v>204</v>
      </c>
      <c r="I464" s="69" t="s">
        <v>205</v>
      </c>
      <c r="J464" s="47" t="s">
        <v>245</v>
      </c>
      <c r="K464" s="69" t="s">
        <v>210</v>
      </c>
      <c r="L464" s="69">
        <v>3466</v>
      </c>
    </row>
    <row r="465" ht="26" customHeight="1" spans="1:12">
      <c r="A465" s="70">
        <v>45919</v>
      </c>
      <c r="B465" s="69" t="s">
        <v>242</v>
      </c>
      <c r="C465" s="71" t="str">
        <f>_xlfn.XLOOKUP(E465,编码规则代码!B:B,编码规则代码!A:A)&amp;_xlfn.XLOOKUP(F465,编码规则代码!F:F,编码规则代码!E:E)&amp;_xlfn.XLOOKUP(G465,编码规则代码!J:J,编码规则代码!I:I)&amp;_xlfn.XLOOKUP(H465,编码规则代码!N:N,编码规则代码!M:M)&amp;L465</f>
        <v>H5A223466</v>
      </c>
      <c r="D465" s="72" t="str" cm="1">
        <f t="array" ref="D465">_xlfn.XLOOKUP(E465,编码规则代码!B:B,编码规则代码!A:A)&amp;_xlfn.XLOOKUP(F465,编码规则代码!F:F,编码规则代码!E:E)&amp;_xlfn.XLOOKUP(G465,编码规则代码!J:J,编码规则代码!I:I)&amp;_xlfn.XLOOKUP(H465,编码规则代码!N:N,编码规则代码!M:M)&amp;L465&amp;_xlfn.XLOOKUP(K465,编码规则代码!V:V,编码规则代码!U:U&amp;_xlfn.XLOOKUP(J465,编码规则代码!R:R,编码规则代码!Q:Q))</f>
        <v>H5A22346610XL</v>
      </c>
      <c r="E465" s="69" t="s">
        <v>196</v>
      </c>
      <c r="F465" s="69">
        <v>2025</v>
      </c>
      <c r="G465" s="69" t="s">
        <v>197</v>
      </c>
      <c r="H465" s="69" t="s">
        <v>204</v>
      </c>
      <c r="I465" s="69" t="s">
        <v>205</v>
      </c>
      <c r="J465" s="47" t="s">
        <v>246</v>
      </c>
      <c r="K465" s="69" t="s">
        <v>210</v>
      </c>
      <c r="L465" s="69">
        <v>3466</v>
      </c>
    </row>
    <row r="466" ht="26" customHeight="1" spans="1:12">
      <c r="A466" s="70">
        <v>45919</v>
      </c>
      <c r="B466" s="69" t="s">
        <v>242</v>
      </c>
      <c r="C466" s="71" t="str">
        <f>_xlfn.XLOOKUP(E466,编码规则代码!B:B,编码规则代码!A:A)&amp;_xlfn.XLOOKUP(F466,编码规则代码!F:F,编码规则代码!E:E)&amp;_xlfn.XLOOKUP(G466,编码规则代码!J:J,编码规则代码!I:I)&amp;_xlfn.XLOOKUP(H466,编码规则代码!N:N,编码规则代码!M:M)&amp;L466</f>
        <v>H5A223466</v>
      </c>
      <c r="D466" s="72" t="str" cm="1">
        <f t="array" ref="D466">_xlfn.XLOOKUP(E466,编码规则代码!B:B,编码规则代码!A:A)&amp;_xlfn.XLOOKUP(F466,编码规则代码!F:F,编码规则代码!E:E)&amp;_xlfn.XLOOKUP(G466,编码规则代码!J:J,编码规则代码!I:I)&amp;_xlfn.XLOOKUP(H466,编码规则代码!N:N,编码规则代码!M:M)&amp;L466&amp;_xlfn.XLOOKUP(K466,编码规则代码!V:V,编码规则代码!U:U&amp;_xlfn.XLOOKUP(J466,编码规则代码!R:R,编码规则代码!Q:Q))</f>
        <v>H5A22346670S</v>
      </c>
      <c r="E466" s="69" t="s">
        <v>196</v>
      </c>
      <c r="F466" s="69">
        <v>2025</v>
      </c>
      <c r="G466" s="69" t="s">
        <v>197</v>
      </c>
      <c r="H466" s="69" t="s">
        <v>204</v>
      </c>
      <c r="I466" s="69" t="s">
        <v>205</v>
      </c>
      <c r="J466" s="47" t="s">
        <v>200</v>
      </c>
      <c r="K466" s="69" t="s">
        <v>209</v>
      </c>
      <c r="L466" s="69">
        <v>3466</v>
      </c>
    </row>
    <row r="467" ht="26" customHeight="1" spans="1:12">
      <c r="A467" s="70">
        <v>45919</v>
      </c>
      <c r="B467" s="69" t="s">
        <v>242</v>
      </c>
      <c r="C467" s="71" t="str">
        <f>_xlfn.XLOOKUP(E467,编码规则代码!B:B,编码规则代码!A:A)&amp;_xlfn.XLOOKUP(F467,编码规则代码!F:F,编码规则代码!E:E)&amp;_xlfn.XLOOKUP(G467,编码规则代码!J:J,编码规则代码!I:I)&amp;_xlfn.XLOOKUP(H467,编码规则代码!N:N,编码规则代码!M:M)&amp;L467</f>
        <v>H5A223466</v>
      </c>
      <c r="D467" s="72" t="str" cm="1">
        <f t="array" ref="D467">_xlfn.XLOOKUP(E467,编码规则代码!B:B,编码规则代码!A:A)&amp;_xlfn.XLOOKUP(F467,编码规则代码!F:F,编码规则代码!E:E)&amp;_xlfn.XLOOKUP(G467,编码规则代码!J:J,编码规则代码!I:I)&amp;_xlfn.XLOOKUP(H467,编码规则代码!N:N,编码规则代码!M:M)&amp;L467&amp;_xlfn.XLOOKUP(K467,编码规则代码!V:V,编码规则代码!U:U&amp;_xlfn.XLOOKUP(J467,编码规则代码!R:R,编码规则代码!Q:Q))</f>
        <v>H5A22346670M</v>
      </c>
      <c r="E467" s="69" t="s">
        <v>196</v>
      </c>
      <c r="F467" s="69">
        <v>2025</v>
      </c>
      <c r="G467" s="69" t="s">
        <v>197</v>
      </c>
      <c r="H467" s="69" t="s">
        <v>204</v>
      </c>
      <c r="I467" s="69" t="s">
        <v>205</v>
      </c>
      <c r="J467" s="47" t="s">
        <v>244</v>
      </c>
      <c r="K467" s="69" t="s">
        <v>209</v>
      </c>
      <c r="L467" s="69">
        <v>3466</v>
      </c>
    </row>
    <row r="468" ht="26" customHeight="1" spans="1:12">
      <c r="A468" s="70">
        <v>45919</v>
      </c>
      <c r="B468" s="69" t="s">
        <v>242</v>
      </c>
      <c r="C468" s="71" t="str">
        <f>_xlfn.XLOOKUP(E468,编码规则代码!B:B,编码规则代码!A:A)&amp;_xlfn.XLOOKUP(F468,编码规则代码!F:F,编码规则代码!E:E)&amp;_xlfn.XLOOKUP(G468,编码规则代码!J:J,编码规则代码!I:I)&amp;_xlfn.XLOOKUP(H468,编码规则代码!N:N,编码规则代码!M:M)&amp;L468</f>
        <v>H5A223466</v>
      </c>
      <c r="D468" s="72" t="str" cm="1">
        <f t="array" ref="D468">_xlfn.XLOOKUP(E468,编码规则代码!B:B,编码规则代码!A:A)&amp;_xlfn.XLOOKUP(F468,编码规则代码!F:F,编码规则代码!E:E)&amp;_xlfn.XLOOKUP(G468,编码规则代码!J:J,编码规则代码!I:I)&amp;_xlfn.XLOOKUP(H468,编码规则代码!N:N,编码规则代码!M:M)&amp;L468&amp;_xlfn.XLOOKUP(K468,编码规则代码!V:V,编码规则代码!U:U&amp;_xlfn.XLOOKUP(J468,编码规则代码!R:R,编码规则代码!Q:Q))</f>
        <v>H5A22346670L</v>
      </c>
      <c r="E468" s="69" t="s">
        <v>196</v>
      </c>
      <c r="F468" s="69">
        <v>2025</v>
      </c>
      <c r="G468" s="69" t="s">
        <v>197</v>
      </c>
      <c r="H468" s="69" t="s">
        <v>204</v>
      </c>
      <c r="I468" s="69" t="s">
        <v>205</v>
      </c>
      <c r="J468" s="47" t="s">
        <v>245</v>
      </c>
      <c r="K468" s="69" t="s">
        <v>209</v>
      </c>
      <c r="L468" s="69">
        <v>3466</v>
      </c>
    </row>
    <row r="469" ht="26" customHeight="1" spans="1:12">
      <c r="A469" s="70">
        <v>45919</v>
      </c>
      <c r="B469" s="69" t="s">
        <v>242</v>
      </c>
      <c r="C469" s="71" t="str">
        <f>_xlfn.XLOOKUP(E469,编码规则代码!B:B,编码规则代码!A:A)&amp;_xlfn.XLOOKUP(F469,编码规则代码!F:F,编码规则代码!E:E)&amp;_xlfn.XLOOKUP(G469,编码规则代码!J:J,编码规则代码!I:I)&amp;_xlfn.XLOOKUP(H469,编码规则代码!N:N,编码规则代码!M:M)&amp;L469</f>
        <v>H5A223466</v>
      </c>
      <c r="D469" s="72" t="str" cm="1">
        <f t="array" ref="D469">_xlfn.XLOOKUP(E469,编码规则代码!B:B,编码规则代码!A:A)&amp;_xlfn.XLOOKUP(F469,编码规则代码!F:F,编码规则代码!E:E)&amp;_xlfn.XLOOKUP(G469,编码规则代码!J:J,编码规则代码!I:I)&amp;_xlfn.XLOOKUP(H469,编码规则代码!N:N,编码规则代码!M:M)&amp;L469&amp;_xlfn.XLOOKUP(K469,编码规则代码!V:V,编码规则代码!U:U&amp;_xlfn.XLOOKUP(J469,编码规则代码!R:R,编码规则代码!Q:Q))</f>
        <v>H5A22346670XL</v>
      </c>
      <c r="E469" s="69" t="s">
        <v>196</v>
      </c>
      <c r="F469" s="69">
        <v>2025</v>
      </c>
      <c r="G469" s="69" t="s">
        <v>197</v>
      </c>
      <c r="H469" s="69" t="s">
        <v>204</v>
      </c>
      <c r="I469" s="69" t="s">
        <v>205</v>
      </c>
      <c r="J469" s="47" t="s">
        <v>246</v>
      </c>
      <c r="K469" s="69" t="s">
        <v>209</v>
      </c>
      <c r="L469" s="69">
        <v>3466</v>
      </c>
    </row>
    <row r="470" ht="26" customHeight="1" spans="1:12">
      <c r="A470" s="66">
        <v>45912</v>
      </c>
      <c r="B470" s="47" t="s">
        <v>242</v>
      </c>
      <c r="C470" s="67" t="str">
        <f>_xlfn.XLOOKUP(E470,编码规则代码!B:B,编码规则代码!A:A)&amp;_xlfn.XLOOKUP(F470,编码规则代码!F:F,编码规则代码!E:E)&amp;_xlfn.XLOOKUP(G470,编码规则代码!J:J,编码规则代码!I:I)&amp;_xlfn.XLOOKUP(H470,编码规则代码!N:N,编码规则代码!M:M)&amp;L470</f>
        <v>H5A483467</v>
      </c>
      <c r="D470" s="68" t="str" cm="1">
        <f t="array" ref="D470">_xlfn.XLOOKUP(E470,编码规则代码!B:B,编码规则代码!A:A)&amp;_xlfn.XLOOKUP(F470,编码规则代码!F:F,编码规则代码!E:E)&amp;_xlfn.XLOOKUP(G470,编码规则代码!J:J,编码规则代码!I:I)&amp;_xlfn.XLOOKUP(H470,编码规则代码!N:N,编码规则代码!M:M)&amp;L470&amp;_xlfn.XLOOKUP(K470,编码规则代码!V:V,编码规则代码!U:U&amp;_xlfn.XLOOKUP(J470,编码规则代码!R:R,编码规则代码!Q:Q))</f>
        <v>H5A48346740S</v>
      </c>
      <c r="E470" s="47" t="s">
        <v>196</v>
      </c>
      <c r="F470" s="47">
        <v>2025</v>
      </c>
      <c r="G470" s="47" t="s">
        <v>197</v>
      </c>
      <c r="H470" s="47" t="s">
        <v>258</v>
      </c>
      <c r="I470" s="69" t="s">
        <v>213</v>
      </c>
      <c r="J470" s="47" t="s">
        <v>200</v>
      </c>
      <c r="K470" s="47" t="s">
        <v>224</v>
      </c>
      <c r="L470" s="47">
        <v>3467</v>
      </c>
    </row>
    <row r="471" ht="26" customHeight="1" spans="1:12">
      <c r="A471" s="66">
        <v>45912</v>
      </c>
      <c r="B471" s="47" t="s">
        <v>242</v>
      </c>
      <c r="C471" s="67" t="str">
        <f>_xlfn.XLOOKUP(E471,编码规则代码!B:B,编码规则代码!A:A)&amp;_xlfn.XLOOKUP(F471,编码规则代码!F:F,编码规则代码!E:E)&amp;_xlfn.XLOOKUP(G471,编码规则代码!J:J,编码规则代码!I:I)&amp;_xlfn.XLOOKUP(H471,编码规则代码!N:N,编码规则代码!M:M)&amp;L471</f>
        <v>H5A483467</v>
      </c>
      <c r="D471" s="68" t="str" cm="1">
        <f t="array" ref="D471">_xlfn.XLOOKUP(E471,编码规则代码!B:B,编码规则代码!A:A)&amp;_xlfn.XLOOKUP(F471,编码规则代码!F:F,编码规则代码!E:E)&amp;_xlfn.XLOOKUP(G471,编码规则代码!J:J,编码规则代码!I:I)&amp;_xlfn.XLOOKUP(H471,编码规则代码!N:N,编码规则代码!M:M)&amp;L471&amp;_xlfn.XLOOKUP(K471,编码规则代码!V:V,编码规则代码!U:U&amp;_xlfn.XLOOKUP(J471,编码规则代码!R:R,编码规则代码!Q:Q))</f>
        <v>H5A48346740M</v>
      </c>
      <c r="E471" s="47" t="s">
        <v>196</v>
      </c>
      <c r="F471" s="47">
        <v>2025</v>
      </c>
      <c r="G471" s="47" t="s">
        <v>197</v>
      </c>
      <c r="H471" s="47" t="s">
        <v>258</v>
      </c>
      <c r="I471" s="69" t="s">
        <v>213</v>
      </c>
      <c r="J471" s="47" t="s">
        <v>244</v>
      </c>
      <c r="K471" s="47" t="s">
        <v>224</v>
      </c>
      <c r="L471" s="47">
        <v>3467</v>
      </c>
    </row>
    <row r="472" ht="26" customHeight="1" spans="1:12">
      <c r="A472" s="66">
        <v>45912</v>
      </c>
      <c r="B472" s="47" t="s">
        <v>242</v>
      </c>
      <c r="C472" s="67" t="str">
        <f>_xlfn.XLOOKUP(E472,编码规则代码!B:B,编码规则代码!A:A)&amp;_xlfn.XLOOKUP(F472,编码规则代码!F:F,编码规则代码!E:E)&amp;_xlfn.XLOOKUP(G472,编码规则代码!J:J,编码规则代码!I:I)&amp;_xlfn.XLOOKUP(H472,编码规则代码!N:N,编码规则代码!M:M)&amp;L472</f>
        <v>H5A483467</v>
      </c>
      <c r="D472" s="68" t="str" cm="1">
        <f t="array" ref="D472">_xlfn.XLOOKUP(E472,编码规则代码!B:B,编码规则代码!A:A)&amp;_xlfn.XLOOKUP(F472,编码规则代码!F:F,编码规则代码!E:E)&amp;_xlfn.XLOOKUP(G472,编码规则代码!J:J,编码规则代码!I:I)&amp;_xlfn.XLOOKUP(H472,编码规则代码!N:N,编码规则代码!M:M)&amp;L472&amp;_xlfn.XLOOKUP(K472,编码规则代码!V:V,编码规则代码!U:U&amp;_xlfn.XLOOKUP(J472,编码规则代码!R:R,编码规则代码!Q:Q))</f>
        <v>H5A48346740L</v>
      </c>
      <c r="E472" s="47" t="s">
        <v>196</v>
      </c>
      <c r="F472" s="47">
        <v>2025</v>
      </c>
      <c r="G472" s="47" t="s">
        <v>197</v>
      </c>
      <c r="H472" s="47" t="s">
        <v>258</v>
      </c>
      <c r="I472" s="69" t="s">
        <v>213</v>
      </c>
      <c r="J472" s="47" t="s">
        <v>245</v>
      </c>
      <c r="K472" s="47" t="s">
        <v>224</v>
      </c>
      <c r="L472" s="47">
        <v>3467</v>
      </c>
    </row>
    <row r="473" ht="26" customHeight="1" spans="1:12">
      <c r="A473" s="66">
        <v>45912</v>
      </c>
      <c r="B473" s="47" t="s">
        <v>242</v>
      </c>
      <c r="C473" s="67" t="str">
        <f>_xlfn.XLOOKUP(E473,编码规则代码!B:B,编码规则代码!A:A)&amp;_xlfn.XLOOKUP(F473,编码规则代码!F:F,编码规则代码!E:E)&amp;_xlfn.XLOOKUP(G473,编码规则代码!J:J,编码规则代码!I:I)&amp;_xlfn.XLOOKUP(H473,编码规则代码!N:N,编码规则代码!M:M)&amp;L473</f>
        <v>H5A483467</v>
      </c>
      <c r="D473" s="68" t="str" cm="1">
        <f t="array" ref="D473">_xlfn.XLOOKUP(E473,编码规则代码!B:B,编码规则代码!A:A)&amp;_xlfn.XLOOKUP(F473,编码规则代码!F:F,编码规则代码!E:E)&amp;_xlfn.XLOOKUP(G473,编码规则代码!J:J,编码规则代码!I:I)&amp;_xlfn.XLOOKUP(H473,编码规则代码!N:N,编码规则代码!M:M)&amp;L473&amp;_xlfn.XLOOKUP(K473,编码规则代码!V:V,编码规则代码!U:U&amp;_xlfn.XLOOKUP(J473,编码规则代码!R:R,编码规则代码!Q:Q))</f>
        <v>H5A48346740XL</v>
      </c>
      <c r="E473" s="47" t="s">
        <v>196</v>
      </c>
      <c r="F473" s="47">
        <v>2025</v>
      </c>
      <c r="G473" s="47" t="s">
        <v>197</v>
      </c>
      <c r="H473" s="47" t="s">
        <v>258</v>
      </c>
      <c r="I473" s="69" t="s">
        <v>213</v>
      </c>
      <c r="J473" s="47" t="s">
        <v>246</v>
      </c>
      <c r="K473" s="47" t="s">
        <v>224</v>
      </c>
      <c r="L473" s="47">
        <v>3467</v>
      </c>
    </row>
    <row r="474" ht="26" customHeight="1" spans="1:12">
      <c r="A474" s="66">
        <v>45912</v>
      </c>
      <c r="B474" s="47" t="s">
        <v>242</v>
      </c>
      <c r="C474" s="67" t="str">
        <f>_xlfn.XLOOKUP(E474,编码规则代码!B:B,编码规则代码!A:A)&amp;_xlfn.XLOOKUP(F474,编码规则代码!F:F,编码规则代码!E:E)&amp;_xlfn.XLOOKUP(G474,编码规则代码!J:J,编码规则代码!I:I)&amp;_xlfn.XLOOKUP(H474,编码规则代码!N:N,编码规则代码!M:M)&amp;L474</f>
        <v>H5A483467</v>
      </c>
      <c r="D474" s="68" t="str" cm="1">
        <f t="array" ref="D474">_xlfn.XLOOKUP(E474,编码规则代码!B:B,编码规则代码!A:A)&amp;_xlfn.XLOOKUP(F474,编码规则代码!F:F,编码规则代码!E:E)&amp;_xlfn.XLOOKUP(G474,编码规则代码!J:J,编码规则代码!I:I)&amp;_xlfn.XLOOKUP(H474,编码规则代码!N:N,编码规则代码!M:M)&amp;L474&amp;_xlfn.XLOOKUP(K474,编码规则代码!V:V,编码规则代码!U:U&amp;_xlfn.XLOOKUP(J474,编码规则代码!R:R,编码规则代码!Q:Q))</f>
        <v>H5A48346715S</v>
      </c>
      <c r="E474" s="47" t="s">
        <v>196</v>
      </c>
      <c r="F474" s="47">
        <v>2025</v>
      </c>
      <c r="G474" s="47" t="s">
        <v>197</v>
      </c>
      <c r="H474" s="47" t="s">
        <v>258</v>
      </c>
      <c r="I474" s="69" t="s">
        <v>213</v>
      </c>
      <c r="J474" s="47" t="s">
        <v>200</v>
      </c>
      <c r="K474" s="47" t="s">
        <v>228</v>
      </c>
      <c r="L474" s="47">
        <v>3467</v>
      </c>
    </row>
    <row r="475" ht="26" customHeight="1" spans="1:12">
      <c r="A475" s="66">
        <v>45912</v>
      </c>
      <c r="B475" s="47" t="s">
        <v>242</v>
      </c>
      <c r="C475" s="67" t="str">
        <f>_xlfn.XLOOKUP(E475,编码规则代码!B:B,编码规则代码!A:A)&amp;_xlfn.XLOOKUP(F475,编码规则代码!F:F,编码规则代码!E:E)&amp;_xlfn.XLOOKUP(G475,编码规则代码!J:J,编码规则代码!I:I)&amp;_xlfn.XLOOKUP(H475,编码规则代码!N:N,编码规则代码!M:M)&amp;L475</f>
        <v>H5A483467</v>
      </c>
      <c r="D475" s="68" t="str" cm="1">
        <f t="array" ref="D475">_xlfn.XLOOKUP(E475,编码规则代码!B:B,编码规则代码!A:A)&amp;_xlfn.XLOOKUP(F475,编码规则代码!F:F,编码规则代码!E:E)&amp;_xlfn.XLOOKUP(G475,编码规则代码!J:J,编码规则代码!I:I)&amp;_xlfn.XLOOKUP(H475,编码规则代码!N:N,编码规则代码!M:M)&amp;L475&amp;_xlfn.XLOOKUP(K475,编码规则代码!V:V,编码规则代码!U:U&amp;_xlfn.XLOOKUP(J475,编码规则代码!R:R,编码规则代码!Q:Q))</f>
        <v>H5A48346715M</v>
      </c>
      <c r="E475" s="47" t="s">
        <v>196</v>
      </c>
      <c r="F475" s="47">
        <v>2025</v>
      </c>
      <c r="G475" s="47" t="s">
        <v>197</v>
      </c>
      <c r="H475" s="47" t="s">
        <v>258</v>
      </c>
      <c r="I475" s="69" t="s">
        <v>213</v>
      </c>
      <c r="J475" s="47" t="s">
        <v>244</v>
      </c>
      <c r="K475" s="47" t="s">
        <v>228</v>
      </c>
      <c r="L475" s="47">
        <v>3467</v>
      </c>
    </row>
    <row r="476" ht="26" customHeight="1" spans="1:12">
      <c r="A476" s="66">
        <v>45912</v>
      </c>
      <c r="B476" s="47" t="s">
        <v>242</v>
      </c>
      <c r="C476" s="67" t="str">
        <f>_xlfn.XLOOKUP(E476,编码规则代码!B:B,编码规则代码!A:A)&amp;_xlfn.XLOOKUP(F476,编码规则代码!F:F,编码规则代码!E:E)&amp;_xlfn.XLOOKUP(G476,编码规则代码!J:J,编码规则代码!I:I)&amp;_xlfn.XLOOKUP(H476,编码规则代码!N:N,编码规则代码!M:M)&amp;L476</f>
        <v>H5A483467</v>
      </c>
      <c r="D476" s="68" t="str" cm="1">
        <f t="array" ref="D476">_xlfn.XLOOKUP(E476,编码规则代码!B:B,编码规则代码!A:A)&amp;_xlfn.XLOOKUP(F476,编码规则代码!F:F,编码规则代码!E:E)&amp;_xlfn.XLOOKUP(G476,编码规则代码!J:J,编码规则代码!I:I)&amp;_xlfn.XLOOKUP(H476,编码规则代码!N:N,编码规则代码!M:M)&amp;L476&amp;_xlfn.XLOOKUP(K476,编码规则代码!V:V,编码规则代码!U:U&amp;_xlfn.XLOOKUP(J476,编码规则代码!R:R,编码规则代码!Q:Q))</f>
        <v>H5A48346715L</v>
      </c>
      <c r="E476" s="47" t="s">
        <v>196</v>
      </c>
      <c r="F476" s="47">
        <v>2025</v>
      </c>
      <c r="G476" s="47" t="s">
        <v>197</v>
      </c>
      <c r="H476" s="47" t="s">
        <v>258</v>
      </c>
      <c r="I476" s="69" t="s">
        <v>213</v>
      </c>
      <c r="J476" s="47" t="s">
        <v>245</v>
      </c>
      <c r="K476" s="47" t="s">
        <v>228</v>
      </c>
      <c r="L476" s="47">
        <v>3467</v>
      </c>
    </row>
    <row r="477" ht="26" customHeight="1" spans="1:12">
      <c r="A477" s="66">
        <v>45912</v>
      </c>
      <c r="B477" s="47" t="s">
        <v>242</v>
      </c>
      <c r="C477" s="67" t="str">
        <f>_xlfn.XLOOKUP(E477,编码规则代码!B:B,编码规则代码!A:A)&amp;_xlfn.XLOOKUP(F477,编码规则代码!F:F,编码规则代码!E:E)&amp;_xlfn.XLOOKUP(G477,编码规则代码!J:J,编码规则代码!I:I)&amp;_xlfn.XLOOKUP(H477,编码规则代码!N:N,编码规则代码!M:M)&amp;L477</f>
        <v>H5A483467</v>
      </c>
      <c r="D477" s="68" t="str" cm="1">
        <f t="array" ref="D477">_xlfn.XLOOKUP(E477,编码规则代码!B:B,编码规则代码!A:A)&amp;_xlfn.XLOOKUP(F477,编码规则代码!F:F,编码规则代码!E:E)&amp;_xlfn.XLOOKUP(G477,编码规则代码!J:J,编码规则代码!I:I)&amp;_xlfn.XLOOKUP(H477,编码规则代码!N:N,编码规则代码!M:M)&amp;L477&amp;_xlfn.XLOOKUP(K477,编码规则代码!V:V,编码规则代码!U:U&amp;_xlfn.XLOOKUP(J477,编码规则代码!R:R,编码规则代码!Q:Q))</f>
        <v>H5A48346715XL</v>
      </c>
      <c r="E477" s="47" t="s">
        <v>196</v>
      </c>
      <c r="F477" s="47">
        <v>2025</v>
      </c>
      <c r="G477" s="47" t="s">
        <v>197</v>
      </c>
      <c r="H477" s="47" t="s">
        <v>258</v>
      </c>
      <c r="I477" s="69" t="s">
        <v>213</v>
      </c>
      <c r="J477" s="47" t="s">
        <v>246</v>
      </c>
      <c r="K477" s="47" t="s">
        <v>228</v>
      </c>
      <c r="L477" s="47">
        <v>3467</v>
      </c>
    </row>
    <row r="478" ht="26" customHeight="1" spans="3:12">
      <c r="C478" s="67" t="str">
        <f>_xlfn.XLOOKUP(E478,编码规则代码!B:B,编码规则代码!A:A)&amp;_xlfn.XLOOKUP(F478,编码规则代码!F:F,编码规则代码!E:E)&amp;_xlfn.XLOOKUP(G478,编码规则代码!J:J,编码规则代码!I:I)&amp;_xlfn.XLOOKUP(H478,编码规则代码!N:N,编码规则代码!M:M)&amp;L478</f>
        <v>H5A123468</v>
      </c>
      <c r="D478" s="68" t="str" cm="1">
        <f t="array" ref="D478">_xlfn.XLOOKUP(E478,编码规则代码!B:B,编码规则代码!A:A)&amp;_xlfn.XLOOKUP(F478,编码规则代码!F:F,编码规则代码!E:E)&amp;_xlfn.XLOOKUP(G478,编码规则代码!J:J,编码规则代码!I:I)&amp;_xlfn.XLOOKUP(H478,编码规则代码!N:N,编码规则代码!M:M)&amp;L478&amp;_xlfn.XLOOKUP(K478,编码规则代码!V:V,编码规则代码!U:U&amp;_xlfn.XLOOKUP(J478,编码规则代码!R:R,编码规则代码!Q:Q))</f>
        <v>H5A12346812S</v>
      </c>
      <c r="E478" s="45" t="s">
        <v>196</v>
      </c>
      <c r="F478" s="45">
        <v>2025</v>
      </c>
      <c r="G478" s="45" t="s">
        <v>197</v>
      </c>
      <c r="H478" s="45" t="s">
        <v>198</v>
      </c>
      <c r="I478" s="69" t="s">
        <v>199</v>
      </c>
      <c r="J478" s="45" t="s">
        <v>200</v>
      </c>
      <c r="K478" s="45" t="s">
        <v>208</v>
      </c>
      <c r="L478" s="45">
        <v>3468</v>
      </c>
    </row>
    <row r="479" ht="26" customHeight="1" spans="3:12">
      <c r="C479" s="67" t="str">
        <f>_xlfn.XLOOKUP(E479,编码规则代码!B:B,编码规则代码!A:A)&amp;_xlfn.XLOOKUP(F479,编码规则代码!F:F,编码规则代码!E:E)&amp;_xlfn.XLOOKUP(G479,编码规则代码!J:J,编码规则代码!I:I)&amp;_xlfn.XLOOKUP(H479,编码规则代码!N:N,编码规则代码!M:M)&amp;L479</f>
        <v>H5A123468</v>
      </c>
      <c r="D479" s="68" t="str" cm="1">
        <f t="array" ref="D479">_xlfn.XLOOKUP(E479,编码规则代码!B:B,编码规则代码!A:A)&amp;_xlfn.XLOOKUP(F479,编码规则代码!F:F,编码规则代码!E:E)&amp;_xlfn.XLOOKUP(G479,编码规则代码!J:J,编码规则代码!I:I)&amp;_xlfn.XLOOKUP(H479,编码规则代码!N:N,编码规则代码!M:M)&amp;L479&amp;_xlfn.XLOOKUP(K479,编码规则代码!V:V,编码规则代码!U:U&amp;_xlfn.XLOOKUP(J479,编码规则代码!R:R,编码规则代码!Q:Q))</f>
        <v>H5A12346810S</v>
      </c>
      <c r="E479" s="45" t="s">
        <v>196</v>
      </c>
      <c r="F479" s="45">
        <v>2025</v>
      </c>
      <c r="G479" s="45" t="s">
        <v>197</v>
      </c>
      <c r="H479" s="45" t="s">
        <v>198</v>
      </c>
      <c r="I479" s="69" t="s">
        <v>199</v>
      </c>
      <c r="J479" s="45" t="s">
        <v>200</v>
      </c>
      <c r="K479" s="45" t="s">
        <v>210</v>
      </c>
      <c r="L479" s="45">
        <v>3468</v>
      </c>
    </row>
    <row r="480" ht="26" customHeight="1" spans="3:12">
      <c r="C480" s="67" t="str">
        <f>_xlfn.XLOOKUP(E480,编码规则代码!B:B,编码规则代码!A:A)&amp;_xlfn.XLOOKUP(F480,编码规则代码!F:F,编码规则代码!E:E)&amp;_xlfn.XLOOKUP(G480,编码规则代码!J:J,编码规则代码!I:I)&amp;_xlfn.XLOOKUP(H480,编码规则代码!N:N,编码规则代码!M:M)&amp;L480</f>
        <v>H5A123468</v>
      </c>
      <c r="D480" s="68" t="str" cm="1">
        <f t="array" ref="D480">_xlfn.XLOOKUP(E480,编码规则代码!B:B,编码规则代码!A:A)&amp;_xlfn.XLOOKUP(F480,编码规则代码!F:F,编码规则代码!E:E)&amp;_xlfn.XLOOKUP(G480,编码规则代码!J:J,编码规则代码!I:I)&amp;_xlfn.XLOOKUP(H480,编码规则代码!N:N,编码规则代码!M:M)&amp;L480&amp;_xlfn.XLOOKUP(K480,编码规则代码!V:V,编码规则代码!U:U&amp;_xlfn.XLOOKUP(J480,编码规则代码!R:R,编码规则代码!Q:Q))</f>
        <v>H5A12346827S</v>
      </c>
      <c r="E480" s="45" t="s">
        <v>196</v>
      </c>
      <c r="F480" s="45">
        <v>2025</v>
      </c>
      <c r="G480" s="45" t="s">
        <v>197</v>
      </c>
      <c r="H480" s="45" t="s">
        <v>198</v>
      </c>
      <c r="I480" s="69" t="s">
        <v>199</v>
      </c>
      <c r="J480" s="45" t="s">
        <v>200</v>
      </c>
      <c r="K480" s="45" t="s">
        <v>259</v>
      </c>
      <c r="L480" s="45">
        <v>3468</v>
      </c>
    </row>
    <row r="481" ht="26" customHeight="1" spans="3:12">
      <c r="C481" s="67" t="str">
        <f>_xlfn.XLOOKUP(E481,编码规则代码!B:B,编码规则代码!A:A)&amp;_xlfn.XLOOKUP(F481,编码规则代码!F:F,编码规则代码!E:E)&amp;_xlfn.XLOOKUP(G481,编码规则代码!J:J,编码规则代码!I:I)&amp;_xlfn.XLOOKUP(H481,编码规则代码!N:N,编码规则代码!M:M)&amp;L481</f>
        <v>H5A233469</v>
      </c>
      <c r="D481" s="68" t="str" cm="1">
        <f t="array" ref="D481">_xlfn.XLOOKUP(E481,编码规则代码!B:B,编码规则代码!A:A)&amp;_xlfn.XLOOKUP(F481,编码规则代码!F:F,编码规则代码!E:E)&amp;_xlfn.XLOOKUP(G481,编码规则代码!J:J,编码规则代码!I:I)&amp;_xlfn.XLOOKUP(H481,编码规则代码!N:N,编码规则代码!M:M)&amp;L481&amp;_xlfn.XLOOKUP(K481,编码规则代码!V:V,编码规则代码!U:U&amp;_xlfn.XLOOKUP(J481,编码规则代码!R:R,编码规则代码!Q:Q))</f>
        <v>H5A23346927S</v>
      </c>
      <c r="E481" s="45" t="s">
        <v>196</v>
      </c>
      <c r="F481" s="45">
        <v>2025</v>
      </c>
      <c r="G481" s="45" t="s">
        <v>197</v>
      </c>
      <c r="H481" s="45" t="s">
        <v>216</v>
      </c>
      <c r="I481" s="69" t="s">
        <v>217</v>
      </c>
      <c r="J481" s="45" t="s">
        <v>200</v>
      </c>
      <c r="K481" s="45" t="s">
        <v>259</v>
      </c>
      <c r="L481" s="45">
        <v>3469</v>
      </c>
    </row>
    <row r="482" ht="26" customHeight="1" spans="3:12">
      <c r="C482" s="67" t="str">
        <f>_xlfn.XLOOKUP(E482,编码规则代码!B:B,编码规则代码!A:A)&amp;_xlfn.XLOOKUP(F482,编码规则代码!F:F,编码规则代码!E:E)&amp;_xlfn.XLOOKUP(G482,编码规则代码!J:J,编码规则代码!I:I)&amp;_xlfn.XLOOKUP(H482,编码规则代码!N:N,编码规则代码!M:M)&amp;L482</f>
        <v>H5A233469</v>
      </c>
      <c r="D482" s="68" t="str" cm="1">
        <f t="array" ref="D482">_xlfn.XLOOKUP(E482,编码规则代码!B:B,编码规则代码!A:A)&amp;_xlfn.XLOOKUP(F482,编码规则代码!F:F,编码规则代码!E:E)&amp;_xlfn.XLOOKUP(G482,编码规则代码!J:J,编码规则代码!I:I)&amp;_xlfn.XLOOKUP(H482,编码规则代码!N:N,编码规则代码!M:M)&amp;L482&amp;_xlfn.XLOOKUP(K482,编码规则代码!V:V,编码规则代码!U:U&amp;_xlfn.XLOOKUP(J482,编码规则代码!R:R,编码规则代码!Q:Q))</f>
        <v>H5A23346910S</v>
      </c>
      <c r="E482" s="45" t="s">
        <v>196</v>
      </c>
      <c r="F482" s="45">
        <v>2025</v>
      </c>
      <c r="G482" s="45" t="s">
        <v>197</v>
      </c>
      <c r="H482" s="45" t="s">
        <v>216</v>
      </c>
      <c r="I482" s="69" t="s">
        <v>217</v>
      </c>
      <c r="J482" s="45" t="s">
        <v>200</v>
      </c>
      <c r="K482" s="45" t="s">
        <v>210</v>
      </c>
      <c r="L482" s="45">
        <v>3469</v>
      </c>
    </row>
    <row r="483" ht="26" customHeight="1" spans="3:12">
      <c r="C483" s="67" t="str">
        <f>_xlfn.XLOOKUP(E483,编码规则代码!B:B,编码规则代码!A:A)&amp;_xlfn.XLOOKUP(F483,编码规则代码!F:F,编码规则代码!E:E)&amp;_xlfn.XLOOKUP(G483,编码规则代码!J:J,编码规则代码!I:I)&amp;_xlfn.XLOOKUP(H483,编码规则代码!N:N,编码规则代码!M:M)&amp;L483</f>
        <v>H5A233469</v>
      </c>
      <c r="D483" s="68" t="str" cm="1">
        <f t="array" ref="D483">_xlfn.XLOOKUP(E483,编码规则代码!B:B,编码规则代码!A:A)&amp;_xlfn.XLOOKUP(F483,编码规则代码!F:F,编码规则代码!E:E)&amp;_xlfn.XLOOKUP(G483,编码规则代码!J:J,编码规则代码!I:I)&amp;_xlfn.XLOOKUP(H483,编码规则代码!N:N,编码规则代码!M:M)&amp;L483&amp;_xlfn.XLOOKUP(K483,编码规则代码!V:V,编码规则代码!U:U&amp;_xlfn.XLOOKUP(J483,编码规则代码!R:R,编码规则代码!Q:Q))</f>
        <v>H5A23346912S</v>
      </c>
      <c r="E483" s="45" t="s">
        <v>196</v>
      </c>
      <c r="F483" s="45">
        <v>2025</v>
      </c>
      <c r="G483" s="45" t="s">
        <v>197</v>
      </c>
      <c r="H483" s="45" t="s">
        <v>216</v>
      </c>
      <c r="I483" s="69" t="s">
        <v>217</v>
      </c>
      <c r="J483" s="45" t="s">
        <v>200</v>
      </c>
      <c r="K483" s="45" t="s">
        <v>208</v>
      </c>
      <c r="L483" s="45">
        <v>3469</v>
      </c>
    </row>
    <row r="484" ht="26" customHeight="1" spans="1:12">
      <c r="A484" s="70">
        <v>45926</v>
      </c>
      <c r="B484" s="69" t="s">
        <v>242</v>
      </c>
      <c r="C484" s="71" t="str">
        <f>_xlfn.XLOOKUP(E484,编码规则代码!B:B,编码规则代码!A:A)&amp;_xlfn.XLOOKUP(F484,编码规则代码!F:F,编码规则代码!E:E)&amp;_xlfn.XLOOKUP(G484,编码规则代码!J:J,编码规则代码!I:I)&amp;_xlfn.XLOOKUP(H484,编码规则代码!N:N,编码规则代码!M:M)&amp;L484</f>
        <v>H5A413470</v>
      </c>
      <c r="D484" s="72" t="str" cm="1">
        <f t="array" ref="D484">_xlfn.XLOOKUP(E484,编码规则代码!B:B,编码规则代码!A:A)&amp;_xlfn.XLOOKUP(F484,编码规则代码!F:F,编码规则代码!E:E)&amp;_xlfn.XLOOKUP(G484,编码规则代码!J:J,编码规则代码!I:I)&amp;_xlfn.XLOOKUP(H484,编码规则代码!N:N,编码规则代码!M:M)&amp;L484&amp;_xlfn.XLOOKUP(K484,编码规则代码!V:V,编码规则代码!U:U&amp;_xlfn.XLOOKUP(J484,编码规则代码!R:R,编码规则代码!Q:Q))</f>
        <v>H5A41347012S</v>
      </c>
      <c r="E484" s="69" t="s">
        <v>196</v>
      </c>
      <c r="F484" s="69">
        <v>2025</v>
      </c>
      <c r="G484" s="69" t="s">
        <v>197</v>
      </c>
      <c r="H484" s="69" t="s">
        <v>212</v>
      </c>
      <c r="I484" s="69" t="s">
        <v>213</v>
      </c>
      <c r="J484" s="69" t="s">
        <v>200</v>
      </c>
      <c r="K484" s="69" t="s">
        <v>208</v>
      </c>
      <c r="L484" s="69">
        <v>3470</v>
      </c>
    </row>
    <row r="485" ht="26" customHeight="1" spans="1:12">
      <c r="A485" s="70">
        <v>45926</v>
      </c>
      <c r="B485" s="69" t="s">
        <v>242</v>
      </c>
      <c r="C485" s="71" t="str">
        <f>_xlfn.XLOOKUP(E485,编码规则代码!B:B,编码规则代码!A:A)&amp;_xlfn.XLOOKUP(F485,编码规则代码!F:F,编码规则代码!E:E)&amp;_xlfn.XLOOKUP(G485,编码规则代码!J:J,编码规则代码!I:I)&amp;_xlfn.XLOOKUP(H485,编码规则代码!N:N,编码规则代码!M:M)&amp;L485</f>
        <v>H5A413470</v>
      </c>
      <c r="D485" s="72" t="str" cm="1">
        <f t="array" ref="D485">_xlfn.XLOOKUP(E485,编码规则代码!B:B,编码规则代码!A:A)&amp;_xlfn.XLOOKUP(F485,编码规则代码!F:F,编码规则代码!E:E)&amp;_xlfn.XLOOKUP(G485,编码规则代码!J:J,编码规则代码!I:I)&amp;_xlfn.XLOOKUP(H485,编码规则代码!N:N,编码规则代码!M:M)&amp;L485&amp;_xlfn.XLOOKUP(K485,编码规则代码!V:V,编码规则代码!U:U&amp;_xlfn.XLOOKUP(J485,编码规则代码!R:R,编码规则代码!Q:Q))</f>
        <v>H5A41347012M</v>
      </c>
      <c r="E485" s="69" t="s">
        <v>196</v>
      </c>
      <c r="F485" s="69">
        <v>2025</v>
      </c>
      <c r="G485" s="69" t="s">
        <v>197</v>
      </c>
      <c r="H485" s="69" t="s">
        <v>212</v>
      </c>
      <c r="I485" s="69" t="s">
        <v>213</v>
      </c>
      <c r="J485" s="69" t="s">
        <v>244</v>
      </c>
      <c r="K485" s="69" t="s">
        <v>208</v>
      </c>
      <c r="L485" s="69">
        <v>3470</v>
      </c>
    </row>
    <row r="486" ht="26" customHeight="1" spans="1:12">
      <c r="A486" s="70">
        <v>45926</v>
      </c>
      <c r="B486" s="69" t="s">
        <v>242</v>
      </c>
      <c r="C486" s="71" t="str">
        <f>_xlfn.XLOOKUP(E486,编码规则代码!B:B,编码规则代码!A:A)&amp;_xlfn.XLOOKUP(F486,编码规则代码!F:F,编码规则代码!E:E)&amp;_xlfn.XLOOKUP(G486,编码规则代码!J:J,编码规则代码!I:I)&amp;_xlfn.XLOOKUP(H486,编码规则代码!N:N,编码规则代码!M:M)&amp;L486</f>
        <v>H5A413470</v>
      </c>
      <c r="D486" s="72" t="str" cm="1">
        <f t="array" ref="D486">_xlfn.XLOOKUP(E486,编码规则代码!B:B,编码规则代码!A:A)&amp;_xlfn.XLOOKUP(F486,编码规则代码!F:F,编码规则代码!E:E)&amp;_xlfn.XLOOKUP(G486,编码规则代码!J:J,编码规则代码!I:I)&amp;_xlfn.XLOOKUP(H486,编码规则代码!N:N,编码规则代码!M:M)&amp;L486&amp;_xlfn.XLOOKUP(K486,编码规则代码!V:V,编码规则代码!U:U&amp;_xlfn.XLOOKUP(J486,编码规则代码!R:R,编码规则代码!Q:Q))</f>
        <v>H5A41347012L</v>
      </c>
      <c r="E486" s="69" t="s">
        <v>196</v>
      </c>
      <c r="F486" s="69">
        <v>2025</v>
      </c>
      <c r="G486" s="69" t="s">
        <v>197</v>
      </c>
      <c r="H486" s="69" t="s">
        <v>212</v>
      </c>
      <c r="I486" s="69" t="s">
        <v>213</v>
      </c>
      <c r="J486" s="69" t="s">
        <v>245</v>
      </c>
      <c r="K486" s="69" t="s">
        <v>208</v>
      </c>
      <c r="L486" s="69">
        <v>3470</v>
      </c>
    </row>
    <row r="487" ht="26" customHeight="1" spans="1:12">
      <c r="A487" s="70">
        <v>45926</v>
      </c>
      <c r="B487" s="69" t="s">
        <v>242</v>
      </c>
      <c r="C487" s="71" t="str">
        <f>_xlfn.XLOOKUP(E487,编码规则代码!B:B,编码规则代码!A:A)&amp;_xlfn.XLOOKUP(F487,编码规则代码!F:F,编码规则代码!E:E)&amp;_xlfn.XLOOKUP(G487,编码规则代码!J:J,编码规则代码!I:I)&amp;_xlfn.XLOOKUP(H487,编码规则代码!N:N,编码规则代码!M:M)&amp;L487</f>
        <v>H5A413470</v>
      </c>
      <c r="D487" s="72" t="str" cm="1">
        <f t="array" ref="D487">_xlfn.XLOOKUP(E487,编码规则代码!B:B,编码规则代码!A:A)&amp;_xlfn.XLOOKUP(F487,编码规则代码!F:F,编码规则代码!E:E)&amp;_xlfn.XLOOKUP(G487,编码规则代码!J:J,编码规则代码!I:I)&amp;_xlfn.XLOOKUP(H487,编码规则代码!N:N,编码规则代码!M:M)&amp;L487&amp;_xlfn.XLOOKUP(K487,编码规则代码!V:V,编码规则代码!U:U&amp;_xlfn.XLOOKUP(J487,编码规则代码!R:R,编码规则代码!Q:Q))</f>
        <v>H5A41347010S</v>
      </c>
      <c r="E487" s="69" t="s">
        <v>196</v>
      </c>
      <c r="F487" s="69">
        <v>2025</v>
      </c>
      <c r="G487" s="69" t="s">
        <v>197</v>
      </c>
      <c r="H487" s="69" t="s">
        <v>212</v>
      </c>
      <c r="I487" s="69" t="s">
        <v>213</v>
      </c>
      <c r="J487" s="69" t="s">
        <v>200</v>
      </c>
      <c r="K487" s="69" t="s">
        <v>210</v>
      </c>
      <c r="L487" s="69">
        <v>3470</v>
      </c>
    </row>
    <row r="488" ht="26" customHeight="1" spans="1:12">
      <c r="A488" s="70">
        <v>45926</v>
      </c>
      <c r="B488" s="69" t="s">
        <v>242</v>
      </c>
      <c r="C488" s="71" t="str">
        <f>_xlfn.XLOOKUP(E488,编码规则代码!B:B,编码规则代码!A:A)&amp;_xlfn.XLOOKUP(F488,编码规则代码!F:F,编码规则代码!E:E)&amp;_xlfn.XLOOKUP(G488,编码规则代码!J:J,编码规则代码!I:I)&amp;_xlfn.XLOOKUP(H488,编码规则代码!N:N,编码规则代码!M:M)&amp;L488</f>
        <v>H5A413470</v>
      </c>
      <c r="D488" s="72" t="str" cm="1">
        <f t="array" ref="D488">_xlfn.XLOOKUP(E488,编码规则代码!B:B,编码规则代码!A:A)&amp;_xlfn.XLOOKUP(F488,编码规则代码!F:F,编码规则代码!E:E)&amp;_xlfn.XLOOKUP(G488,编码规则代码!J:J,编码规则代码!I:I)&amp;_xlfn.XLOOKUP(H488,编码规则代码!N:N,编码规则代码!M:M)&amp;L488&amp;_xlfn.XLOOKUP(K488,编码规则代码!V:V,编码规则代码!U:U&amp;_xlfn.XLOOKUP(J488,编码规则代码!R:R,编码规则代码!Q:Q))</f>
        <v>H5A41347010M</v>
      </c>
      <c r="E488" s="69" t="s">
        <v>196</v>
      </c>
      <c r="F488" s="69">
        <v>2025</v>
      </c>
      <c r="G488" s="69" t="s">
        <v>197</v>
      </c>
      <c r="H488" s="69" t="s">
        <v>212</v>
      </c>
      <c r="I488" s="69" t="s">
        <v>213</v>
      </c>
      <c r="J488" s="69" t="s">
        <v>244</v>
      </c>
      <c r="K488" s="69" t="s">
        <v>210</v>
      </c>
      <c r="L488" s="69">
        <v>3470</v>
      </c>
    </row>
    <row r="489" ht="26" customHeight="1" spans="1:12">
      <c r="A489" s="70">
        <v>45926</v>
      </c>
      <c r="B489" s="69" t="s">
        <v>242</v>
      </c>
      <c r="C489" s="71" t="str">
        <f>_xlfn.XLOOKUP(E489,编码规则代码!B:B,编码规则代码!A:A)&amp;_xlfn.XLOOKUP(F489,编码规则代码!F:F,编码规则代码!E:E)&amp;_xlfn.XLOOKUP(G489,编码规则代码!J:J,编码规则代码!I:I)&amp;_xlfn.XLOOKUP(H489,编码规则代码!N:N,编码规则代码!M:M)&amp;L489</f>
        <v>H5A413470</v>
      </c>
      <c r="D489" s="72" t="str" cm="1">
        <f t="array" ref="D489">_xlfn.XLOOKUP(E489,编码规则代码!B:B,编码规则代码!A:A)&amp;_xlfn.XLOOKUP(F489,编码规则代码!F:F,编码规则代码!E:E)&amp;_xlfn.XLOOKUP(G489,编码规则代码!J:J,编码规则代码!I:I)&amp;_xlfn.XLOOKUP(H489,编码规则代码!N:N,编码规则代码!M:M)&amp;L489&amp;_xlfn.XLOOKUP(K489,编码规则代码!V:V,编码规则代码!U:U&amp;_xlfn.XLOOKUP(J489,编码规则代码!R:R,编码规则代码!Q:Q))</f>
        <v>H5A41347010L</v>
      </c>
      <c r="E489" s="69" t="s">
        <v>196</v>
      </c>
      <c r="F489" s="69">
        <v>2025</v>
      </c>
      <c r="G489" s="69" t="s">
        <v>197</v>
      </c>
      <c r="H489" s="69" t="s">
        <v>212</v>
      </c>
      <c r="I489" s="69" t="s">
        <v>213</v>
      </c>
      <c r="J489" s="69" t="s">
        <v>245</v>
      </c>
      <c r="K489" s="69" t="s">
        <v>210</v>
      </c>
      <c r="L489" s="69">
        <v>3470</v>
      </c>
    </row>
    <row r="490" ht="26" customHeight="1" spans="1:12">
      <c r="A490" s="70">
        <v>45919</v>
      </c>
      <c r="B490" s="69" t="s">
        <v>242</v>
      </c>
      <c r="C490" s="71" t="str">
        <f>_xlfn.XLOOKUP(E490,编码规则代码!B:B,编码规则代码!A:A)&amp;_xlfn.XLOOKUP(F490,编码规则代码!F:F,编码规则代码!E:E)&amp;_xlfn.XLOOKUP(G490,编码规则代码!J:J,编码规则代码!I:I)&amp;_xlfn.XLOOKUP(H490,编码规则代码!N:N,编码规则代码!M:M)&amp;L490</f>
        <v>H5A113471</v>
      </c>
      <c r="D490" s="72" t="str" cm="1">
        <f t="array" ref="D490">_xlfn.XLOOKUP(E490,编码规则代码!B:B,编码规则代码!A:A)&amp;_xlfn.XLOOKUP(F490,编码规则代码!F:F,编码规则代码!E:E)&amp;_xlfn.XLOOKUP(G490,编码规则代码!J:J,编码规则代码!I:I)&amp;_xlfn.XLOOKUP(H490,编码规则代码!N:N,编码规则代码!M:M)&amp;L490&amp;_xlfn.XLOOKUP(K490,编码规则代码!V:V,编码规则代码!U:U&amp;_xlfn.XLOOKUP(J490,编码规则代码!R:R,编码规则代码!Q:Q))</f>
        <v>H5A11347113S</v>
      </c>
      <c r="E490" s="69" t="s">
        <v>196</v>
      </c>
      <c r="F490" s="69">
        <v>2025</v>
      </c>
      <c r="G490" s="69" t="s">
        <v>197</v>
      </c>
      <c r="H490" s="69" t="s">
        <v>206</v>
      </c>
      <c r="I490" s="69" t="s">
        <v>207</v>
      </c>
      <c r="J490" s="69" t="s">
        <v>200</v>
      </c>
      <c r="K490" s="69" t="s">
        <v>230</v>
      </c>
      <c r="L490" s="69">
        <v>3471</v>
      </c>
    </row>
    <row r="491" ht="26" customHeight="1" spans="1:12">
      <c r="A491" s="70">
        <v>45919</v>
      </c>
      <c r="B491" s="69" t="s">
        <v>242</v>
      </c>
      <c r="C491" s="71" t="str">
        <f>_xlfn.XLOOKUP(E491,编码规则代码!B:B,编码规则代码!A:A)&amp;_xlfn.XLOOKUP(F491,编码规则代码!F:F,编码规则代码!E:E)&amp;_xlfn.XLOOKUP(G491,编码规则代码!J:J,编码规则代码!I:I)&amp;_xlfn.XLOOKUP(H491,编码规则代码!N:N,编码规则代码!M:M)&amp;L491</f>
        <v>H5A113471</v>
      </c>
      <c r="D491" s="72" t="str" cm="1">
        <f t="array" ref="D491">_xlfn.XLOOKUP(E491,编码规则代码!B:B,编码规则代码!A:A)&amp;_xlfn.XLOOKUP(F491,编码规则代码!F:F,编码规则代码!E:E)&amp;_xlfn.XLOOKUP(G491,编码规则代码!J:J,编码规则代码!I:I)&amp;_xlfn.XLOOKUP(H491,编码规则代码!N:N,编码规则代码!M:M)&amp;L491&amp;_xlfn.XLOOKUP(K491,编码规则代码!V:V,编码规则代码!U:U&amp;_xlfn.XLOOKUP(J491,编码规则代码!R:R,编码规则代码!Q:Q))</f>
        <v>H5A11347113M</v>
      </c>
      <c r="E491" s="69" t="s">
        <v>196</v>
      </c>
      <c r="F491" s="69">
        <v>2025</v>
      </c>
      <c r="G491" s="69" t="s">
        <v>197</v>
      </c>
      <c r="H491" s="69" t="s">
        <v>206</v>
      </c>
      <c r="I491" s="69" t="s">
        <v>207</v>
      </c>
      <c r="J491" s="69" t="s">
        <v>244</v>
      </c>
      <c r="K491" s="69" t="s">
        <v>230</v>
      </c>
      <c r="L491" s="69">
        <v>3471</v>
      </c>
    </row>
    <row r="492" ht="26" customHeight="1" spans="1:12">
      <c r="A492" s="70">
        <v>45919</v>
      </c>
      <c r="B492" s="69" t="s">
        <v>242</v>
      </c>
      <c r="C492" s="71" t="str">
        <f>_xlfn.XLOOKUP(E492,编码规则代码!B:B,编码规则代码!A:A)&amp;_xlfn.XLOOKUP(F492,编码规则代码!F:F,编码规则代码!E:E)&amp;_xlfn.XLOOKUP(G492,编码规则代码!J:J,编码规则代码!I:I)&amp;_xlfn.XLOOKUP(H492,编码规则代码!N:N,编码规则代码!M:M)&amp;L492</f>
        <v>H5A113471</v>
      </c>
      <c r="D492" s="72" t="str" cm="1">
        <f t="array" ref="D492">_xlfn.XLOOKUP(E492,编码规则代码!B:B,编码规则代码!A:A)&amp;_xlfn.XLOOKUP(F492,编码规则代码!F:F,编码规则代码!E:E)&amp;_xlfn.XLOOKUP(G492,编码规则代码!J:J,编码规则代码!I:I)&amp;_xlfn.XLOOKUP(H492,编码规则代码!N:N,编码规则代码!M:M)&amp;L492&amp;_xlfn.XLOOKUP(K492,编码规则代码!V:V,编码规则代码!U:U&amp;_xlfn.XLOOKUP(J492,编码规则代码!R:R,编码规则代码!Q:Q))</f>
        <v>H5A11347113L</v>
      </c>
      <c r="E492" s="69" t="s">
        <v>196</v>
      </c>
      <c r="F492" s="69">
        <v>2025</v>
      </c>
      <c r="G492" s="69" t="s">
        <v>197</v>
      </c>
      <c r="H492" s="69" t="s">
        <v>206</v>
      </c>
      <c r="I492" s="69" t="s">
        <v>207</v>
      </c>
      <c r="J492" s="69" t="s">
        <v>245</v>
      </c>
      <c r="K492" s="69" t="s">
        <v>230</v>
      </c>
      <c r="L492" s="69">
        <v>3471</v>
      </c>
    </row>
    <row r="493" ht="26" customHeight="1" spans="1:12">
      <c r="A493" s="70">
        <v>45919</v>
      </c>
      <c r="B493" s="69" t="s">
        <v>242</v>
      </c>
      <c r="C493" s="71" t="str">
        <f>_xlfn.XLOOKUP(E493,编码规则代码!B:B,编码规则代码!A:A)&amp;_xlfn.XLOOKUP(F493,编码规则代码!F:F,编码规则代码!E:E)&amp;_xlfn.XLOOKUP(G493,编码规则代码!J:J,编码规则代码!I:I)&amp;_xlfn.XLOOKUP(H493,编码规则代码!N:N,编码规则代码!M:M)&amp;L493</f>
        <v>H5A113471</v>
      </c>
      <c r="D493" s="72" t="str" cm="1">
        <f t="array" ref="D493">_xlfn.XLOOKUP(E493,编码规则代码!B:B,编码规则代码!A:A)&amp;_xlfn.XLOOKUP(F493,编码规则代码!F:F,编码规则代码!E:E)&amp;_xlfn.XLOOKUP(G493,编码规则代码!J:J,编码规则代码!I:I)&amp;_xlfn.XLOOKUP(H493,编码规则代码!N:N,编码规则代码!M:M)&amp;L493&amp;_xlfn.XLOOKUP(K493,编码规则代码!V:V,编码规则代码!U:U&amp;_xlfn.XLOOKUP(J493,编码规则代码!R:R,编码规则代码!Q:Q))</f>
        <v>H5A11347113XL</v>
      </c>
      <c r="E493" s="69" t="s">
        <v>196</v>
      </c>
      <c r="F493" s="69">
        <v>2025</v>
      </c>
      <c r="G493" s="69" t="s">
        <v>197</v>
      </c>
      <c r="H493" s="69" t="s">
        <v>206</v>
      </c>
      <c r="I493" s="69" t="s">
        <v>207</v>
      </c>
      <c r="J493" s="69" t="s">
        <v>246</v>
      </c>
      <c r="K493" s="69" t="s">
        <v>230</v>
      </c>
      <c r="L493" s="69">
        <v>3471</v>
      </c>
    </row>
    <row r="494" ht="26" customHeight="1" spans="1:12">
      <c r="A494" s="70">
        <v>45919</v>
      </c>
      <c r="B494" s="69" t="s">
        <v>242</v>
      </c>
      <c r="C494" s="71" t="str">
        <f>_xlfn.XLOOKUP(E494,编码规则代码!B:B,编码规则代码!A:A)&amp;_xlfn.XLOOKUP(F494,编码规则代码!F:F,编码规则代码!E:E)&amp;_xlfn.XLOOKUP(G494,编码规则代码!J:J,编码规则代码!I:I)&amp;_xlfn.XLOOKUP(H494,编码规则代码!N:N,编码规则代码!M:M)&amp;L494</f>
        <v>H5A113471</v>
      </c>
      <c r="D494" s="72" t="str" cm="1">
        <f t="array" ref="D494">_xlfn.XLOOKUP(E494,编码规则代码!B:B,编码规则代码!A:A)&amp;_xlfn.XLOOKUP(F494,编码规则代码!F:F,编码规则代码!E:E)&amp;_xlfn.XLOOKUP(G494,编码规则代码!J:J,编码规则代码!I:I)&amp;_xlfn.XLOOKUP(H494,编码规则代码!N:N,编码规则代码!M:M)&amp;L494&amp;_xlfn.XLOOKUP(K494,编码规则代码!V:V,编码规则代码!U:U&amp;_xlfn.XLOOKUP(J494,编码规则代码!R:R,编码规则代码!Q:Q))</f>
        <v>H5A11347110S</v>
      </c>
      <c r="E494" s="69" t="s">
        <v>196</v>
      </c>
      <c r="F494" s="69">
        <v>2025</v>
      </c>
      <c r="G494" s="69" t="s">
        <v>197</v>
      </c>
      <c r="H494" s="69" t="s">
        <v>206</v>
      </c>
      <c r="I494" s="69" t="s">
        <v>207</v>
      </c>
      <c r="J494" s="69" t="s">
        <v>200</v>
      </c>
      <c r="K494" s="69" t="s">
        <v>210</v>
      </c>
      <c r="L494" s="69">
        <v>3471</v>
      </c>
    </row>
    <row r="495" ht="26" customHeight="1" spans="1:12">
      <c r="A495" s="70">
        <v>45919</v>
      </c>
      <c r="B495" s="69" t="s">
        <v>242</v>
      </c>
      <c r="C495" s="71" t="str">
        <f>_xlfn.XLOOKUP(E495,编码规则代码!B:B,编码规则代码!A:A)&amp;_xlfn.XLOOKUP(F495,编码规则代码!F:F,编码规则代码!E:E)&amp;_xlfn.XLOOKUP(G495,编码规则代码!J:J,编码规则代码!I:I)&amp;_xlfn.XLOOKUP(H495,编码规则代码!N:N,编码规则代码!M:M)&amp;L495</f>
        <v>H5A113471</v>
      </c>
      <c r="D495" s="72" t="str" cm="1">
        <f t="array" ref="D495">_xlfn.XLOOKUP(E495,编码规则代码!B:B,编码规则代码!A:A)&amp;_xlfn.XLOOKUP(F495,编码规则代码!F:F,编码规则代码!E:E)&amp;_xlfn.XLOOKUP(G495,编码规则代码!J:J,编码规则代码!I:I)&amp;_xlfn.XLOOKUP(H495,编码规则代码!N:N,编码规则代码!M:M)&amp;L495&amp;_xlfn.XLOOKUP(K495,编码规则代码!V:V,编码规则代码!U:U&amp;_xlfn.XLOOKUP(J495,编码规则代码!R:R,编码规则代码!Q:Q))</f>
        <v>H5A11347110M</v>
      </c>
      <c r="E495" s="69" t="s">
        <v>196</v>
      </c>
      <c r="F495" s="69">
        <v>2025</v>
      </c>
      <c r="G495" s="69" t="s">
        <v>197</v>
      </c>
      <c r="H495" s="69" t="s">
        <v>206</v>
      </c>
      <c r="I495" s="69" t="s">
        <v>207</v>
      </c>
      <c r="J495" s="69" t="s">
        <v>244</v>
      </c>
      <c r="K495" s="69" t="s">
        <v>210</v>
      </c>
      <c r="L495" s="69">
        <v>3471</v>
      </c>
    </row>
    <row r="496" ht="26" customHeight="1" spans="1:12">
      <c r="A496" s="70">
        <v>45919</v>
      </c>
      <c r="B496" s="69" t="s">
        <v>242</v>
      </c>
      <c r="C496" s="71" t="str">
        <f>_xlfn.XLOOKUP(E496,编码规则代码!B:B,编码规则代码!A:A)&amp;_xlfn.XLOOKUP(F496,编码规则代码!F:F,编码规则代码!E:E)&amp;_xlfn.XLOOKUP(G496,编码规则代码!J:J,编码规则代码!I:I)&amp;_xlfn.XLOOKUP(H496,编码规则代码!N:N,编码规则代码!M:M)&amp;L496</f>
        <v>H5A113471</v>
      </c>
      <c r="D496" s="72" t="str" cm="1">
        <f t="array" ref="D496">_xlfn.XLOOKUP(E496,编码规则代码!B:B,编码规则代码!A:A)&amp;_xlfn.XLOOKUP(F496,编码规则代码!F:F,编码规则代码!E:E)&amp;_xlfn.XLOOKUP(G496,编码规则代码!J:J,编码规则代码!I:I)&amp;_xlfn.XLOOKUP(H496,编码规则代码!N:N,编码规则代码!M:M)&amp;L496&amp;_xlfn.XLOOKUP(K496,编码规则代码!V:V,编码规则代码!U:U&amp;_xlfn.XLOOKUP(J496,编码规则代码!R:R,编码规则代码!Q:Q))</f>
        <v>H5A11347110L</v>
      </c>
      <c r="E496" s="69" t="s">
        <v>196</v>
      </c>
      <c r="F496" s="69">
        <v>2025</v>
      </c>
      <c r="G496" s="69" t="s">
        <v>197</v>
      </c>
      <c r="H496" s="69" t="s">
        <v>206</v>
      </c>
      <c r="I496" s="69" t="s">
        <v>207</v>
      </c>
      <c r="J496" s="69" t="s">
        <v>245</v>
      </c>
      <c r="K496" s="69" t="s">
        <v>210</v>
      </c>
      <c r="L496" s="69">
        <v>3471</v>
      </c>
    </row>
    <row r="497" ht="26" customHeight="1" spans="1:12">
      <c r="A497" s="70">
        <v>45919</v>
      </c>
      <c r="B497" s="69" t="s">
        <v>242</v>
      </c>
      <c r="C497" s="71" t="str">
        <f>_xlfn.XLOOKUP(E497,编码规则代码!B:B,编码规则代码!A:A)&amp;_xlfn.XLOOKUP(F497,编码规则代码!F:F,编码规则代码!E:E)&amp;_xlfn.XLOOKUP(G497,编码规则代码!J:J,编码规则代码!I:I)&amp;_xlfn.XLOOKUP(H497,编码规则代码!N:N,编码规则代码!M:M)&amp;L497</f>
        <v>H5A113471</v>
      </c>
      <c r="D497" s="72" t="str" cm="1">
        <f t="array" ref="D497">_xlfn.XLOOKUP(E497,编码规则代码!B:B,编码规则代码!A:A)&amp;_xlfn.XLOOKUP(F497,编码规则代码!F:F,编码规则代码!E:E)&amp;_xlfn.XLOOKUP(G497,编码规则代码!J:J,编码规则代码!I:I)&amp;_xlfn.XLOOKUP(H497,编码规则代码!N:N,编码规则代码!M:M)&amp;L497&amp;_xlfn.XLOOKUP(K497,编码规则代码!V:V,编码规则代码!U:U&amp;_xlfn.XLOOKUP(J497,编码规则代码!R:R,编码规则代码!Q:Q))</f>
        <v>H5A11347110XL</v>
      </c>
      <c r="E497" s="69" t="s">
        <v>196</v>
      </c>
      <c r="F497" s="69">
        <v>2025</v>
      </c>
      <c r="G497" s="69" t="s">
        <v>197</v>
      </c>
      <c r="H497" s="69" t="s">
        <v>206</v>
      </c>
      <c r="I497" s="69" t="s">
        <v>207</v>
      </c>
      <c r="J497" s="69" t="s">
        <v>246</v>
      </c>
      <c r="K497" s="69" t="s">
        <v>210</v>
      </c>
      <c r="L497" s="69">
        <v>3471</v>
      </c>
    </row>
    <row r="498" ht="26" customHeight="1" spans="3:12">
      <c r="C498" s="67" t="str">
        <f>_xlfn.XLOOKUP(E498,编码规则代码!B:B,编码规则代码!A:A)&amp;_xlfn.XLOOKUP(F498,编码规则代码!F:F,编码规则代码!E:E)&amp;_xlfn.XLOOKUP(G498,编码规则代码!J:J,编码规则代码!I:I)&amp;_xlfn.XLOOKUP(H498,编码规则代码!N:N,编码规则代码!M:M)&amp;L498</f>
        <v>H5A223472</v>
      </c>
      <c r="D498" s="68" t="str" cm="1">
        <f t="array" ref="D498">_xlfn.XLOOKUP(E498,编码规则代码!B:B,编码规则代码!A:A)&amp;_xlfn.XLOOKUP(F498,编码规则代码!F:F,编码规则代码!E:E)&amp;_xlfn.XLOOKUP(G498,编码规则代码!J:J,编码规则代码!I:I)&amp;_xlfn.XLOOKUP(H498,编码规则代码!N:N,编码规则代码!M:M)&amp;L498&amp;_xlfn.XLOOKUP(K498,编码规则代码!V:V,编码规则代码!U:U&amp;_xlfn.XLOOKUP(J498,编码规则代码!R:R,编码规则代码!Q:Q))</f>
        <v>H5A22347210S</v>
      </c>
      <c r="E498" s="45" t="s">
        <v>196</v>
      </c>
      <c r="F498" s="45">
        <v>2025</v>
      </c>
      <c r="G498" s="45" t="s">
        <v>197</v>
      </c>
      <c r="H498" s="45" t="s">
        <v>204</v>
      </c>
      <c r="I498" s="69" t="s">
        <v>205</v>
      </c>
      <c r="J498" s="45" t="s">
        <v>200</v>
      </c>
      <c r="K498" s="45" t="s">
        <v>210</v>
      </c>
      <c r="L498" s="45">
        <v>3472</v>
      </c>
    </row>
    <row r="499" ht="26" customHeight="1" spans="3:12">
      <c r="C499" s="67" t="str">
        <f>_xlfn.XLOOKUP(E499,编码规则代码!B:B,编码规则代码!A:A)&amp;_xlfn.XLOOKUP(F499,编码规则代码!F:F,编码规则代码!E:E)&amp;_xlfn.XLOOKUP(G499,编码规则代码!J:J,编码规则代码!I:I)&amp;_xlfn.XLOOKUP(H499,编码规则代码!N:N,编码规则代码!M:M)&amp;L499</f>
        <v>H5A223472</v>
      </c>
      <c r="D499" s="68" t="str" cm="1">
        <f t="array" ref="D499">_xlfn.XLOOKUP(E499,编码规则代码!B:B,编码规则代码!A:A)&amp;_xlfn.XLOOKUP(F499,编码规则代码!F:F,编码规则代码!E:E)&amp;_xlfn.XLOOKUP(G499,编码规则代码!J:J,编码规则代码!I:I)&amp;_xlfn.XLOOKUP(H499,编码规则代码!N:N,编码规则代码!M:M)&amp;L499&amp;_xlfn.XLOOKUP(K499,编码规则代码!V:V,编码规则代码!U:U&amp;_xlfn.XLOOKUP(J499,编码规则代码!R:R,编码规则代码!Q:Q))</f>
        <v>H5A22347213S</v>
      </c>
      <c r="E499" s="45" t="s">
        <v>196</v>
      </c>
      <c r="F499" s="45">
        <v>2025</v>
      </c>
      <c r="G499" s="45" t="s">
        <v>197</v>
      </c>
      <c r="H499" s="45" t="s">
        <v>204</v>
      </c>
      <c r="I499" s="69" t="s">
        <v>205</v>
      </c>
      <c r="J499" s="45" t="s">
        <v>200</v>
      </c>
      <c r="K499" s="45" t="s">
        <v>230</v>
      </c>
      <c r="L499" s="45">
        <v>3472</v>
      </c>
    </row>
    <row r="500" ht="26" customHeight="1" spans="1:12">
      <c r="A500" s="70">
        <v>45926</v>
      </c>
      <c r="B500" s="69" t="s">
        <v>242</v>
      </c>
      <c r="C500" s="71" t="str">
        <f>_xlfn.XLOOKUP(E500,编码规则代码!B:B,编码规则代码!A:A)&amp;_xlfn.XLOOKUP(F500,编码规则代码!F:F,编码规则代码!E:E)&amp;_xlfn.XLOOKUP(G500,编码规则代码!J:J,编码规则代码!I:I)&amp;_xlfn.XLOOKUP(H500,编码规则代码!N:N,编码规则代码!M:M)&amp;L500</f>
        <v>H5A113473</v>
      </c>
      <c r="D500" s="72" t="str" cm="1">
        <f t="array" ref="D500">_xlfn.XLOOKUP(E500,编码规则代码!B:B,编码规则代码!A:A)&amp;_xlfn.XLOOKUP(F500,编码规则代码!F:F,编码规则代码!E:E)&amp;_xlfn.XLOOKUP(G500,编码规则代码!J:J,编码规则代码!I:I)&amp;_xlfn.XLOOKUP(H500,编码规则代码!N:N,编码规则代码!M:M)&amp;L500&amp;_xlfn.XLOOKUP(K500,编码规则代码!V:V,编码规则代码!U:U&amp;_xlfn.XLOOKUP(J500,编码规则代码!R:R,编码规则代码!Q:Q))</f>
        <v>H5A11347325S</v>
      </c>
      <c r="E500" s="69" t="s">
        <v>196</v>
      </c>
      <c r="F500" s="69">
        <v>2025</v>
      </c>
      <c r="G500" s="69" t="s">
        <v>197</v>
      </c>
      <c r="H500" s="69" t="s">
        <v>206</v>
      </c>
      <c r="I500" s="69" t="s">
        <v>207</v>
      </c>
      <c r="J500" s="69" t="s">
        <v>200</v>
      </c>
      <c r="K500" s="69" t="s">
        <v>215</v>
      </c>
      <c r="L500" s="69">
        <v>3473</v>
      </c>
    </row>
    <row r="501" ht="26" customHeight="1" spans="1:12">
      <c r="A501" s="70">
        <v>45926</v>
      </c>
      <c r="B501" s="69" t="s">
        <v>242</v>
      </c>
      <c r="C501" s="71" t="str">
        <f>_xlfn.XLOOKUP(E501,编码规则代码!B:B,编码规则代码!A:A)&amp;_xlfn.XLOOKUP(F501,编码规则代码!F:F,编码规则代码!E:E)&amp;_xlfn.XLOOKUP(G501,编码规则代码!J:J,编码规则代码!I:I)&amp;_xlfn.XLOOKUP(H501,编码规则代码!N:N,编码规则代码!M:M)&amp;L501</f>
        <v>H5A113473</v>
      </c>
      <c r="D501" s="72" t="str" cm="1">
        <f t="array" ref="D501">_xlfn.XLOOKUP(E501,编码规则代码!B:B,编码规则代码!A:A)&amp;_xlfn.XLOOKUP(F501,编码规则代码!F:F,编码规则代码!E:E)&amp;_xlfn.XLOOKUP(G501,编码规则代码!J:J,编码规则代码!I:I)&amp;_xlfn.XLOOKUP(H501,编码规则代码!N:N,编码规则代码!M:M)&amp;L501&amp;_xlfn.XLOOKUP(K501,编码规则代码!V:V,编码规则代码!U:U&amp;_xlfn.XLOOKUP(J501,编码规则代码!R:R,编码规则代码!Q:Q))</f>
        <v>H5A11347325M</v>
      </c>
      <c r="E501" s="69" t="s">
        <v>196</v>
      </c>
      <c r="F501" s="69">
        <v>2025</v>
      </c>
      <c r="G501" s="69" t="s">
        <v>197</v>
      </c>
      <c r="H501" s="69" t="s">
        <v>206</v>
      </c>
      <c r="I501" s="69" t="s">
        <v>207</v>
      </c>
      <c r="J501" s="69" t="s">
        <v>244</v>
      </c>
      <c r="K501" s="69" t="s">
        <v>215</v>
      </c>
      <c r="L501" s="69">
        <v>3473</v>
      </c>
    </row>
    <row r="502" ht="26" customHeight="1" spans="1:12">
      <c r="A502" s="70">
        <v>45926</v>
      </c>
      <c r="B502" s="69" t="s">
        <v>242</v>
      </c>
      <c r="C502" s="71" t="str">
        <f>_xlfn.XLOOKUP(E502,编码规则代码!B:B,编码规则代码!A:A)&amp;_xlfn.XLOOKUP(F502,编码规则代码!F:F,编码规则代码!E:E)&amp;_xlfn.XLOOKUP(G502,编码规则代码!J:J,编码规则代码!I:I)&amp;_xlfn.XLOOKUP(H502,编码规则代码!N:N,编码规则代码!M:M)&amp;L502</f>
        <v>H5A113473</v>
      </c>
      <c r="D502" s="72" t="str" cm="1">
        <f t="array" ref="D502">_xlfn.XLOOKUP(E502,编码规则代码!B:B,编码规则代码!A:A)&amp;_xlfn.XLOOKUP(F502,编码规则代码!F:F,编码规则代码!E:E)&amp;_xlfn.XLOOKUP(G502,编码规则代码!J:J,编码规则代码!I:I)&amp;_xlfn.XLOOKUP(H502,编码规则代码!N:N,编码规则代码!M:M)&amp;L502&amp;_xlfn.XLOOKUP(K502,编码规则代码!V:V,编码规则代码!U:U&amp;_xlfn.XLOOKUP(J502,编码规则代码!R:R,编码规则代码!Q:Q))</f>
        <v>H5A11347325L</v>
      </c>
      <c r="E502" s="69" t="s">
        <v>196</v>
      </c>
      <c r="F502" s="69">
        <v>2025</v>
      </c>
      <c r="G502" s="69" t="s">
        <v>197</v>
      </c>
      <c r="H502" s="69" t="s">
        <v>206</v>
      </c>
      <c r="I502" s="69" t="s">
        <v>207</v>
      </c>
      <c r="J502" s="69" t="s">
        <v>245</v>
      </c>
      <c r="K502" s="69" t="s">
        <v>215</v>
      </c>
      <c r="L502" s="69">
        <v>3473</v>
      </c>
    </row>
    <row r="503" ht="26" customHeight="1" spans="1:12">
      <c r="A503" s="70">
        <v>45926</v>
      </c>
      <c r="B503" s="69" t="s">
        <v>242</v>
      </c>
      <c r="C503" s="71" t="str">
        <f>_xlfn.XLOOKUP(E503,编码规则代码!B:B,编码规则代码!A:A)&amp;_xlfn.XLOOKUP(F503,编码规则代码!F:F,编码规则代码!E:E)&amp;_xlfn.XLOOKUP(G503,编码规则代码!J:J,编码规则代码!I:I)&amp;_xlfn.XLOOKUP(H503,编码规则代码!N:N,编码规则代码!M:M)&amp;L503</f>
        <v>H5A113473</v>
      </c>
      <c r="D503" s="72" t="str" cm="1">
        <f t="array" ref="D503">_xlfn.XLOOKUP(E503,编码规则代码!B:B,编码规则代码!A:A)&amp;_xlfn.XLOOKUP(F503,编码规则代码!F:F,编码规则代码!E:E)&amp;_xlfn.XLOOKUP(G503,编码规则代码!J:J,编码规则代码!I:I)&amp;_xlfn.XLOOKUP(H503,编码规则代码!N:N,编码规则代码!M:M)&amp;L503&amp;_xlfn.XLOOKUP(K503,编码规则代码!V:V,编码规则代码!U:U&amp;_xlfn.XLOOKUP(J503,编码规则代码!R:R,编码规则代码!Q:Q))</f>
        <v>H5A11347325XL</v>
      </c>
      <c r="E503" s="69" t="s">
        <v>196</v>
      </c>
      <c r="F503" s="69">
        <v>2025</v>
      </c>
      <c r="G503" s="69" t="s">
        <v>197</v>
      </c>
      <c r="H503" s="69" t="s">
        <v>206</v>
      </c>
      <c r="I503" s="69" t="s">
        <v>207</v>
      </c>
      <c r="J503" s="69" t="s">
        <v>246</v>
      </c>
      <c r="K503" s="69" t="s">
        <v>215</v>
      </c>
      <c r="L503" s="69">
        <v>3473</v>
      </c>
    </row>
    <row r="504" ht="26" customHeight="1" spans="1:12">
      <c r="A504" s="70">
        <v>45919</v>
      </c>
      <c r="B504" s="69" t="s">
        <v>242</v>
      </c>
      <c r="C504" s="71" t="str">
        <f>_xlfn.XLOOKUP(E504,编码规则代码!B:B,编码规则代码!A:A)&amp;_xlfn.XLOOKUP(F504,编码规则代码!F:F,编码规则代码!E:E)&amp;_xlfn.XLOOKUP(G504,编码规则代码!J:J,编码规则代码!I:I)&amp;_xlfn.XLOOKUP(H504,编码规则代码!N:N,编码规则代码!M:M)&amp;L504</f>
        <v>H5A413474</v>
      </c>
      <c r="D504" s="72" t="str" cm="1">
        <f t="array" ref="D504">_xlfn.XLOOKUP(E504,编码规则代码!B:B,编码规则代码!A:A)&amp;_xlfn.XLOOKUP(F504,编码规则代码!F:F,编码规则代码!E:E)&amp;_xlfn.XLOOKUP(G504,编码规则代码!J:J,编码规则代码!I:I)&amp;_xlfn.XLOOKUP(H504,编码规则代码!N:N,编码规则代码!M:M)&amp;L504&amp;_xlfn.XLOOKUP(K504,编码规则代码!V:V,编码规则代码!U:U&amp;_xlfn.XLOOKUP(J504,编码规则代码!R:R,编码规则代码!Q:Q))</f>
        <v>H5A41347410S</v>
      </c>
      <c r="E504" s="69" t="s">
        <v>196</v>
      </c>
      <c r="F504" s="69">
        <v>2025</v>
      </c>
      <c r="G504" s="69" t="s">
        <v>197</v>
      </c>
      <c r="H504" s="69" t="s">
        <v>212</v>
      </c>
      <c r="I504" s="69" t="s">
        <v>213</v>
      </c>
      <c r="J504" s="69" t="s">
        <v>200</v>
      </c>
      <c r="K504" s="69" t="s">
        <v>210</v>
      </c>
      <c r="L504" s="69">
        <v>3474</v>
      </c>
    </row>
    <row r="505" ht="26" customHeight="1" spans="1:12">
      <c r="A505" s="70">
        <v>45919</v>
      </c>
      <c r="B505" s="69" t="s">
        <v>242</v>
      </c>
      <c r="C505" s="71" t="str">
        <f>_xlfn.XLOOKUP(E505,编码规则代码!B:B,编码规则代码!A:A)&amp;_xlfn.XLOOKUP(F505,编码规则代码!F:F,编码规则代码!E:E)&amp;_xlfn.XLOOKUP(G505,编码规则代码!J:J,编码规则代码!I:I)&amp;_xlfn.XLOOKUP(H505,编码规则代码!N:N,编码规则代码!M:M)&amp;L505</f>
        <v>H5A413474</v>
      </c>
      <c r="D505" s="72" t="str" cm="1">
        <f t="array" ref="D505">_xlfn.XLOOKUP(E505,编码规则代码!B:B,编码规则代码!A:A)&amp;_xlfn.XLOOKUP(F505,编码规则代码!F:F,编码规则代码!E:E)&amp;_xlfn.XLOOKUP(G505,编码规则代码!J:J,编码规则代码!I:I)&amp;_xlfn.XLOOKUP(H505,编码规则代码!N:N,编码规则代码!M:M)&amp;L505&amp;_xlfn.XLOOKUP(K505,编码规则代码!V:V,编码规则代码!U:U&amp;_xlfn.XLOOKUP(J505,编码规则代码!R:R,编码规则代码!Q:Q))</f>
        <v>H5A41347410M</v>
      </c>
      <c r="E505" s="69" t="s">
        <v>196</v>
      </c>
      <c r="F505" s="69">
        <v>2025</v>
      </c>
      <c r="G505" s="69" t="s">
        <v>197</v>
      </c>
      <c r="H505" s="69" t="s">
        <v>212</v>
      </c>
      <c r="I505" s="69" t="s">
        <v>213</v>
      </c>
      <c r="J505" s="69" t="s">
        <v>244</v>
      </c>
      <c r="K505" s="69" t="s">
        <v>210</v>
      </c>
      <c r="L505" s="69">
        <v>3474</v>
      </c>
    </row>
    <row r="506" ht="26" customHeight="1" spans="1:12">
      <c r="A506" s="70">
        <v>45919</v>
      </c>
      <c r="B506" s="69" t="s">
        <v>242</v>
      </c>
      <c r="C506" s="71" t="str">
        <f>_xlfn.XLOOKUP(E506,编码规则代码!B:B,编码规则代码!A:A)&amp;_xlfn.XLOOKUP(F506,编码规则代码!F:F,编码规则代码!E:E)&amp;_xlfn.XLOOKUP(G506,编码规则代码!J:J,编码规则代码!I:I)&amp;_xlfn.XLOOKUP(H506,编码规则代码!N:N,编码规则代码!M:M)&amp;L506</f>
        <v>H5A413474</v>
      </c>
      <c r="D506" s="72" t="str" cm="1">
        <f t="array" ref="D506">_xlfn.XLOOKUP(E506,编码规则代码!B:B,编码规则代码!A:A)&amp;_xlfn.XLOOKUP(F506,编码规则代码!F:F,编码规则代码!E:E)&amp;_xlfn.XLOOKUP(G506,编码规则代码!J:J,编码规则代码!I:I)&amp;_xlfn.XLOOKUP(H506,编码规则代码!N:N,编码规则代码!M:M)&amp;L506&amp;_xlfn.XLOOKUP(K506,编码规则代码!V:V,编码规则代码!U:U&amp;_xlfn.XLOOKUP(J506,编码规则代码!R:R,编码规则代码!Q:Q))</f>
        <v>H5A41347410L</v>
      </c>
      <c r="E506" s="69" t="s">
        <v>196</v>
      </c>
      <c r="F506" s="69">
        <v>2025</v>
      </c>
      <c r="G506" s="69" t="s">
        <v>197</v>
      </c>
      <c r="H506" s="69" t="s">
        <v>212</v>
      </c>
      <c r="I506" s="69" t="s">
        <v>213</v>
      </c>
      <c r="J506" s="69" t="s">
        <v>245</v>
      </c>
      <c r="K506" s="69" t="s">
        <v>210</v>
      </c>
      <c r="L506" s="69">
        <v>3474</v>
      </c>
    </row>
    <row r="507" ht="26" customHeight="1" spans="1:12">
      <c r="A507" s="70">
        <v>45919</v>
      </c>
      <c r="B507" s="69" t="s">
        <v>242</v>
      </c>
      <c r="C507" s="71" t="str">
        <f>_xlfn.XLOOKUP(E507,编码规则代码!B:B,编码规则代码!A:A)&amp;_xlfn.XLOOKUP(F507,编码规则代码!F:F,编码规则代码!E:E)&amp;_xlfn.XLOOKUP(G507,编码规则代码!J:J,编码规则代码!I:I)&amp;_xlfn.XLOOKUP(H507,编码规则代码!N:N,编码规则代码!M:M)&amp;L507</f>
        <v>H5A413474</v>
      </c>
      <c r="D507" s="72" t="str" cm="1">
        <f t="array" ref="D507">_xlfn.XLOOKUP(E507,编码规则代码!B:B,编码规则代码!A:A)&amp;_xlfn.XLOOKUP(F507,编码规则代码!F:F,编码规则代码!E:E)&amp;_xlfn.XLOOKUP(G507,编码规则代码!J:J,编码规则代码!I:I)&amp;_xlfn.XLOOKUP(H507,编码规则代码!N:N,编码规则代码!M:M)&amp;L507&amp;_xlfn.XLOOKUP(K507,编码规则代码!V:V,编码规则代码!U:U&amp;_xlfn.XLOOKUP(J507,编码规则代码!R:R,编码规则代码!Q:Q))</f>
        <v>H5A41347410XL</v>
      </c>
      <c r="E507" s="69" t="s">
        <v>196</v>
      </c>
      <c r="F507" s="69">
        <v>2025</v>
      </c>
      <c r="G507" s="69" t="s">
        <v>197</v>
      </c>
      <c r="H507" s="69" t="s">
        <v>212</v>
      </c>
      <c r="I507" s="69" t="s">
        <v>213</v>
      </c>
      <c r="J507" s="69" t="s">
        <v>246</v>
      </c>
      <c r="K507" s="69" t="s">
        <v>210</v>
      </c>
      <c r="L507" s="69">
        <v>3474</v>
      </c>
    </row>
    <row r="508" ht="26" customHeight="1" spans="1:12">
      <c r="A508" s="70">
        <v>45926</v>
      </c>
      <c r="B508" s="69" t="s">
        <v>242</v>
      </c>
      <c r="C508" s="71" t="str">
        <f>_xlfn.XLOOKUP(E508,编码规则代码!B:B,编码规则代码!A:A)&amp;_xlfn.XLOOKUP(F508,编码规则代码!F:F,编码规则代码!E:E)&amp;_xlfn.XLOOKUP(G508,编码规则代码!J:J,编码规则代码!I:I)&amp;_xlfn.XLOOKUP(H508,编码规则代码!N:N,编码规则代码!M:M)&amp;L508</f>
        <v>H5A123475</v>
      </c>
      <c r="D508" s="72" t="str" cm="1">
        <f t="array" ref="D508">_xlfn.XLOOKUP(E508,编码规则代码!B:B,编码规则代码!A:A)&amp;_xlfn.XLOOKUP(F508,编码规则代码!F:F,编码规则代码!E:E)&amp;_xlfn.XLOOKUP(G508,编码规则代码!J:J,编码规则代码!I:I)&amp;_xlfn.XLOOKUP(H508,编码规则代码!N:N,编码规则代码!M:M)&amp;L508&amp;_xlfn.XLOOKUP(K508,编码规则代码!V:V,编码规则代码!U:U&amp;_xlfn.XLOOKUP(J508,编码规则代码!R:R,编码规则代码!Q:Q))</f>
        <v>H5A12347510S</v>
      </c>
      <c r="E508" s="69" t="s">
        <v>196</v>
      </c>
      <c r="F508" s="69">
        <v>2025</v>
      </c>
      <c r="G508" s="69" t="s">
        <v>197</v>
      </c>
      <c r="H508" s="69" t="s">
        <v>198</v>
      </c>
      <c r="I508" s="69" t="s">
        <v>199</v>
      </c>
      <c r="J508" s="69" t="s">
        <v>200</v>
      </c>
      <c r="K508" s="69" t="s">
        <v>210</v>
      </c>
      <c r="L508" s="69">
        <v>3475</v>
      </c>
    </row>
    <row r="509" ht="26" customHeight="1" spans="1:12">
      <c r="A509" s="70">
        <v>45926</v>
      </c>
      <c r="B509" s="69" t="s">
        <v>242</v>
      </c>
      <c r="C509" s="71" t="str">
        <f>_xlfn.XLOOKUP(E509,编码规则代码!B:B,编码规则代码!A:A)&amp;_xlfn.XLOOKUP(F509,编码规则代码!F:F,编码规则代码!E:E)&amp;_xlfn.XLOOKUP(G509,编码规则代码!J:J,编码规则代码!I:I)&amp;_xlfn.XLOOKUP(H509,编码规则代码!N:N,编码规则代码!M:M)&amp;L509</f>
        <v>H5A123475</v>
      </c>
      <c r="D509" s="72" t="str" cm="1">
        <f t="array" ref="D509">_xlfn.XLOOKUP(E509,编码规则代码!B:B,编码规则代码!A:A)&amp;_xlfn.XLOOKUP(F509,编码规则代码!F:F,编码规则代码!E:E)&amp;_xlfn.XLOOKUP(G509,编码规则代码!J:J,编码规则代码!I:I)&amp;_xlfn.XLOOKUP(H509,编码规则代码!N:N,编码规则代码!M:M)&amp;L509&amp;_xlfn.XLOOKUP(K509,编码规则代码!V:V,编码规则代码!U:U&amp;_xlfn.XLOOKUP(J509,编码规则代码!R:R,编码规则代码!Q:Q))</f>
        <v>H5A12347510M</v>
      </c>
      <c r="E509" s="69" t="s">
        <v>196</v>
      </c>
      <c r="F509" s="69">
        <v>2025</v>
      </c>
      <c r="G509" s="69" t="s">
        <v>197</v>
      </c>
      <c r="H509" s="69" t="s">
        <v>198</v>
      </c>
      <c r="I509" s="69" t="s">
        <v>199</v>
      </c>
      <c r="J509" s="69" t="s">
        <v>244</v>
      </c>
      <c r="K509" s="69" t="s">
        <v>210</v>
      </c>
      <c r="L509" s="69">
        <v>3475</v>
      </c>
    </row>
    <row r="510" ht="26" customHeight="1" spans="1:12">
      <c r="A510" s="70">
        <v>45926</v>
      </c>
      <c r="B510" s="69" t="s">
        <v>242</v>
      </c>
      <c r="C510" s="71" t="str">
        <f>_xlfn.XLOOKUP(E510,编码规则代码!B:B,编码规则代码!A:A)&amp;_xlfn.XLOOKUP(F510,编码规则代码!F:F,编码规则代码!E:E)&amp;_xlfn.XLOOKUP(G510,编码规则代码!J:J,编码规则代码!I:I)&amp;_xlfn.XLOOKUP(H510,编码规则代码!N:N,编码规则代码!M:M)&amp;L510</f>
        <v>H5A123475</v>
      </c>
      <c r="D510" s="72" t="str" cm="1">
        <f t="array" ref="D510">_xlfn.XLOOKUP(E510,编码规则代码!B:B,编码规则代码!A:A)&amp;_xlfn.XLOOKUP(F510,编码规则代码!F:F,编码规则代码!E:E)&amp;_xlfn.XLOOKUP(G510,编码规则代码!J:J,编码规则代码!I:I)&amp;_xlfn.XLOOKUP(H510,编码规则代码!N:N,编码规则代码!M:M)&amp;L510&amp;_xlfn.XLOOKUP(K510,编码规则代码!V:V,编码规则代码!U:U&amp;_xlfn.XLOOKUP(J510,编码规则代码!R:R,编码规则代码!Q:Q))</f>
        <v>H5A12347510L</v>
      </c>
      <c r="E510" s="69" t="s">
        <v>196</v>
      </c>
      <c r="F510" s="69">
        <v>2025</v>
      </c>
      <c r="G510" s="69" t="s">
        <v>197</v>
      </c>
      <c r="H510" s="69" t="s">
        <v>198</v>
      </c>
      <c r="I510" s="69" t="s">
        <v>199</v>
      </c>
      <c r="J510" s="69" t="s">
        <v>245</v>
      </c>
      <c r="K510" s="69" t="s">
        <v>210</v>
      </c>
      <c r="L510" s="69">
        <v>3475</v>
      </c>
    </row>
    <row r="511" ht="26" customHeight="1" spans="1:12">
      <c r="A511" s="70">
        <v>45926</v>
      </c>
      <c r="B511" s="69" t="s">
        <v>242</v>
      </c>
      <c r="C511" s="71" t="str">
        <f>_xlfn.XLOOKUP(E511,编码规则代码!B:B,编码规则代码!A:A)&amp;_xlfn.XLOOKUP(F511,编码规则代码!F:F,编码规则代码!E:E)&amp;_xlfn.XLOOKUP(G511,编码规则代码!J:J,编码规则代码!I:I)&amp;_xlfn.XLOOKUP(H511,编码规则代码!N:N,编码规则代码!M:M)&amp;L511</f>
        <v>H5A123475</v>
      </c>
      <c r="D511" s="72" t="str" cm="1">
        <f t="array" ref="D511">_xlfn.XLOOKUP(E511,编码规则代码!B:B,编码规则代码!A:A)&amp;_xlfn.XLOOKUP(F511,编码规则代码!F:F,编码规则代码!E:E)&amp;_xlfn.XLOOKUP(G511,编码规则代码!J:J,编码规则代码!I:I)&amp;_xlfn.XLOOKUP(H511,编码规则代码!N:N,编码规则代码!M:M)&amp;L511&amp;_xlfn.XLOOKUP(K511,编码规则代码!V:V,编码规则代码!U:U&amp;_xlfn.XLOOKUP(J511,编码规则代码!R:R,编码规则代码!Q:Q))</f>
        <v>H5A12347510XL</v>
      </c>
      <c r="E511" s="69" t="s">
        <v>196</v>
      </c>
      <c r="F511" s="69">
        <v>2025</v>
      </c>
      <c r="G511" s="69" t="s">
        <v>197</v>
      </c>
      <c r="H511" s="69" t="s">
        <v>198</v>
      </c>
      <c r="I511" s="69" t="s">
        <v>199</v>
      </c>
      <c r="J511" s="69" t="s">
        <v>246</v>
      </c>
      <c r="K511" s="69" t="s">
        <v>210</v>
      </c>
      <c r="L511" s="69">
        <v>3475</v>
      </c>
    </row>
    <row r="512" ht="26" customHeight="1" spans="1:12">
      <c r="A512" s="70">
        <v>45926</v>
      </c>
      <c r="B512" s="69" t="s">
        <v>242</v>
      </c>
      <c r="C512" s="71" t="str">
        <f>_xlfn.XLOOKUP(E512,编码规则代码!B:B,编码规则代码!A:A)&amp;_xlfn.XLOOKUP(F512,编码规则代码!F:F,编码规则代码!E:E)&amp;_xlfn.XLOOKUP(G512,编码规则代码!J:J,编码规则代码!I:I)&amp;_xlfn.XLOOKUP(H512,编码规则代码!N:N,编码规则代码!M:M)&amp;L512</f>
        <v>H5A223476</v>
      </c>
      <c r="D512" s="72" t="str" cm="1">
        <f t="array" ref="D512">_xlfn.XLOOKUP(E512,编码规则代码!B:B,编码规则代码!A:A)&amp;_xlfn.XLOOKUP(F512,编码规则代码!F:F,编码规则代码!E:E)&amp;_xlfn.XLOOKUP(G512,编码规则代码!J:J,编码规则代码!I:I)&amp;_xlfn.XLOOKUP(H512,编码规则代码!N:N,编码规则代码!M:M)&amp;L512&amp;_xlfn.XLOOKUP(K512,编码规则代码!V:V,编码规则代码!U:U&amp;_xlfn.XLOOKUP(J512,编码规则代码!R:R,编码规则代码!Q:Q))</f>
        <v>H5A22347610S</v>
      </c>
      <c r="E512" s="69" t="s">
        <v>196</v>
      </c>
      <c r="F512" s="69">
        <v>2025</v>
      </c>
      <c r="G512" s="69" t="s">
        <v>197</v>
      </c>
      <c r="H512" s="69" t="s">
        <v>204</v>
      </c>
      <c r="I512" s="69" t="s">
        <v>205</v>
      </c>
      <c r="J512" s="69" t="s">
        <v>200</v>
      </c>
      <c r="K512" s="69" t="s">
        <v>210</v>
      </c>
      <c r="L512" s="69">
        <v>3476</v>
      </c>
    </row>
    <row r="513" ht="26" customHeight="1" spans="1:12">
      <c r="A513" s="70">
        <v>45926</v>
      </c>
      <c r="B513" s="69" t="s">
        <v>242</v>
      </c>
      <c r="C513" s="71" t="str">
        <f>_xlfn.XLOOKUP(E513,编码规则代码!B:B,编码规则代码!A:A)&amp;_xlfn.XLOOKUP(F513,编码规则代码!F:F,编码规则代码!E:E)&amp;_xlfn.XLOOKUP(G513,编码规则代码!J:J,编码规则代码!I:I)&amp;_xlfn.XLOOKUP(H513,编码规则代码!N:N,编码规则代码!M:M)&amp;L513</f>
        <v>H5A223476</v>
      </c>
      <c r="D513" s="72" t="str" cm="1">
        <f t="array" ref="D513">_xlfn.XLOOKUP(E513,编码规则代码!B:B,编码规则代码!A:A)&amp;_xlfn.XLOOKUP(F513,编码规则代码!F:F,编码规则代码!E:E)&amp;_xlfn.XLOOKUP(G513,编码规则代码!J:J,编码规则代码!I:I)&amp;_xlfn.XLOOKUP(H513,编码规则代码!N:N,编码规则代码!M:M)&amp;L513&amp;_xlfn.XLOOKUP(K513,编码规则代码!V:V,编码规则代码!U:U&amp;_xlfn.XLOOKUP(J513,编码规则代码!R:R,编码规则代码!Q:Q))</f>
        <v>H5A22347610M</v>
      </c>
      <c r="E513" s="69" t="s">
        <v>196</v>
      </c>
      <c r="F513" s="69">
        <v>2025</v>
      </c>
      <c r="G513" s="69" t="s">
        <v>197</v>
      </c>
      <c r="H513" s="69" t="s">
        <v>204</v>
      </c>
      <c r="I513" s="69" t="s">
        <v>205</v>
      </c>
      <c r="J513" s="69" t="s">
        <v>244</v>
      </c>
      <c r="K513" s="69" t="s">
        <v>210</v>
      </c>
      <c r="L513" s="69">
        <v>3476</v>
      </c>
    </row>
    <row r="514" ht="26" customHeight="1" spans="1:12">
      <c r="A514" s="70">
        <v>45926</v>
      </c>
      <c r="B514" s="69" t="s">
        <v>242</v>
      </c>
      <c r="C514" s="71" t="str">
        <f>_xlfn.XLOOKUP(E514,编码规则代码!B:B,编码规则代码!A:A)&amp;_xlfn.XLOOKUP(F514,编码规则代码!F:F,编码规则代码!E:E)&amp;_xlfn.XLOOKUP(G514,编码规则代码!J:J,编码规则代码!I:I)&amp;_xlfn.XLOOKUP(H514,编码规则代码!N:N,编码规则代码!M:M)&amp;L514</f>
        <v>H5A223476</v>
      </c>
      <c r="D514" s="72" t="str" cm="1">
        <f t="array" ref="D514">_xlfn.XLOOKUP(E514,编码规则代码!B:B,编码规则代码!A:A)&amp;_xlfn.XLOOKUP(F514,编码规则代码!F:F,编码规则代码!E:E)&amp;_xlfn.XLOOKUP(G514,编码规则代码!J:J,编码规则代码!I:I)&amp;_xlfn.XLOOKUP(H514,编码规则代码!N:N,编码规则代码!M:M)&amp;L514&amp;_xlfn.XLOOKUP(K514,编码规则代码!V:V,编码规则代码!U:U&amp;_xlfn.XLOOKUP(J514,编码规则代码!R:R,编码规则代码!Q:Q))</f>
        <v>H5A22347610L</v>
      </c>
      <c r="E514" s="69" t="s">
        <v>196</v>
      </c>
      <c r="F514" s="69">
        <v>2025</v>
      </c>
      <c r="G514" s="69" t="s">
        <v>197</v>
      </c>
      <c r="H514" s="69" t="s">
        <v>204</v>
      </c>
      <c r="I514" s="69" t="s">
        <v>205</v>
      </c>
      <c r="J514" s="69" t="s">
        <v>245</v>
      </c>
      <c r="K514" s="69" t="s">
        <v>210</v>
      </c>
      <c r="L514" s="69">
        <v>3476</v>
      </c>
    </row>
    <row r="515" ht="26" customHeight="1" spans="1:12">
      <c r="A515" s="70">
        <v>45926</v>
      </c>
      <c r="B515" s="69" t="s">
        <v>242</v>
      </c>
      <c r="C515" s="71" t="str">
        <f>_xlfn.XLOOKUP(E515,编码规则代码!B:B,编码规则代码!A:A)&amp;_xlfn.XLOOKUP(F515,编码规则代码!F:F,编码规则代码!E:E)&amp;_xlfn.XLOOKUP(G515,编码规则代码!J:J,编码规则代码!I:I)&amp;_xlfn.XLOOKUP(H515,编码规则代码!N:N,编码规则代码!M:M)&amp;L515</f>
        <v>H5A223476</v>
      </c>
      <c r="D515" s="72" t="str" cm="1">
        <f t="array" ref="D515">_xlfn.XLOOKUP(E515,编码规则代码!B:B,编码规则代码!A:A)&amp;_xlfn.XLOOKUP(F515,编码规则代码!F:F,编码规则代码!E:E)&amp;_xlfn.XLOOKUP(G515,编码规则代码!J:J,编码规则代码!I:I)&amp;_xlfn.XLOOKUP(H515,编码规则代码!N:N,编码规则代码!M:M)&amp;L515&amp;_xlfn.XLOOKUP(K515,编码规则代码!V:V,编码规则代码!U:U&amp;_xlfn.XLOOKUP(J515,编码规则代码!R:R,编码规则代码!Q:Q))</f>
        <v>H5A22347610XL</v>
      </c>
      <c r="E515" s="69" t="s">
        <v>196</v>
      </c>
      <c r="F515" s="69">
        <v>2025</v>
      </c>
      <c r="G515" s="69" t="s">
        <v>197</v>
      </c>
      <c r="H515" s="69" t="s">
        <v>204</v>
      </c>
      <c r="I515" s="69" t="s">
        <v>205</v>
      </c>
      <c r="J515" s="69" t="s">
        <v>246</v>
      </c>
      <c r="K515" s="69" t="s">
        <v>210</v>
      </c>
      <c r="L515" s="69">
        <v>3476</v>
      </c>
    </row>
    <row r="516" ht="26" customHeight="1" spans="1:12">
      <c r="A516" s="70">
        <v>45912</v>
      </c>
      <c r="B516" s="69" t="s">
        <v>242</v>
      </c>
      <c r="C516" s="71" t="str">
        <f>_xlfn.XLOOKUP(E516,编码规则代码!B:B,编码规则代码!A:A)&amp;_xlfn.XLOOKUP(F516,编码规则代码!F:F,编码规则代码!E:E)&amp;_xlfn.XLOOKUP(G516,编码规则代码!J:J,编码规则代码!I:I)&amp;_xlfn.XLOOKUP(H516,编码规则代码!N:N,编码规则代码!M:M)&amp;L516</f>
        <v>H5A223477</v>
      </c>
      <c r="D516" s="72" t="str" cm="1">
        <f t="array" ref="D516">_xlfn.XLOOKUP(E516,编码规则代码!B:B,编码规则代码!A:A)&amp;_xlfn.XLOOKUP(F516,编码规则代码!F:F,编码规则代码!E:E)&amp;_xlfn.XLOOKUP(G516,编码规则代码!J:J,编码规则代码!I:I)&amp;_xlfn.XLOOKUP(H516,编码规则代码!N:N,编码规则代码!M:M)&amp;L516&amp;_xlfn.XLOOKUP(K516,编码规则代码!V:V,编码规则代码!U:U&amp;_xlfn.XLOOKUP(J516,编码规则代码!R:R,编码规则代码!Q:Q))</f>
        <v>H5A22347741S</v>
      </c>
      <c r="E516" s="69" t="s">
        <v>196</v>
      </c>
      <c r="F516" s="69">
        <v>2025</v>
      </c>
      <c r="G516" s="69" t="s">
        <v>197</v>
      </c>
      <c r="H516" s="69" t="s">
        <v>204</v>
      </c>
      <c r="I516" s="69" t="s">
        <v>205</v>
      </c>
      <c r="J516" s="69" t="s">
        <v>200</v>
      </c>
      <c r="K516" s="69" t="s">
        <v>223</v>
      </c>
      <c r="L516" s="69">
        <v>3477</v>
      </c>
    </row>
    <row r="517" ht="26" customHeight="1" spans="1:12">
      <c r="A517" s="70">
        <v>45912</v>
      </c>
      <c r="B517" s="69" t="s">
        <v>242</v>
      </c>
      <c r="C517" s="71" t="str">
        <f>_xlfn.XLOOKUP(E517,编码规则代码!B:B,编码规则代码!A:A)&amp;_xlfn.XLOOKUP(F517,编码规则代码!F:F,编码规则代码!E:E)&amp;_xlfn.XLOOKUP(G517,编码规则代码!J:J,编码规则代码!I:I)&amp;_xlfn.XLOOKUP(H517,编码规则代码!N:N,编码规则代码!M:M)&amp;L517</f>
        <v>H5A223477</v>
      </c>
      <c r="D517" s="72" t="str" cm="1">
        <f t="array" ref="D517">_xlfn.XLOOKUP(E517,编码规则代码!B:B,编码规则代码!A:A)&amp;_xlfn.XLOOKUP(F517,编码规则代码!F:F,编码规则代码!E:E)&amp;_xlfn.XLOOKUP(G517,编码规则代码!J:J,编码规则代码!I:I)&amp;_xlfn.XLOOKUP(H517,编码规则代码!N:N,编码规则代码!M:M)&amp;L517&amp;_xlfn.XLOOKUP(K517,编码规则代码!V:V,编码规则代码!U:U&amp;_xlfn.XLOOKUP(J517,编码规则代码!R:R,编码规则代码!Q:Q))</f>
        <v>H5A22347741M</v>
      </c>
      <c r="E517" s="69" t="s">
        <v>196</v>
      </c>
      <c r="F517" s="69">
        <v>2025</v>
      </c>
      <c r="G517" s="69" t="s">
        <v>197</v>
      </c>
      <c r="H517" s="69" t="s">
        <v>204</v>
      </c>
      <c r="I517" s="69" t="s">
        <v>205</v>
      </c>
      <c r="J517" s="69" t="s">
        <v>244</v>
      </c>
      <c r="K517" s="69" t="s">
        <v>223</v>
      </c>
      <c r="L517" s="69">
        <v>3477</v>
      </c>
    </row>
    <row r="518" ht="26" customHeight="1" spans="1:12">
      <c r="A518" s="70">
        <v>45912</v>
      </c>
      <c r="B518" s="69" t="s">
        <v>242</v>
      </c>
      <c r="C518" s="71" t="str">
        <f>_xlfn.XLOOKUP(E518,编码规则代码!B:B,编码规则代码!A:A)&amp;_xlfn.XLOOKUP(F518,编码规则代码!F:F,编码规则代码!E:E)&amp;_xlfn.XLOOKUP(G518,编码规则代码!J:J,编码规则代码!I:I)&amp;_xlfn.XLOOKUP(H518,编码规则代码!N:N,编码规则代码!M:M)&amp;L518</f>
        <v>H5A223477</v>
      </c>
      <c r="D518" s="72" t="str" cm="1">
        <f t="array" ref="D518">_xlfn.XLOOKUP(E518,编码规则代码!B:B,编码规则代码!A:A)&amp;_xlfn.XLOOKUP(F518,编码规则代码!F:F,编码规则代码!E:E)&amp;_xlfn.XLOOKUP(G518,编码规则代码!J:J,编码规则代码!I:I)&amp;_xlfn.XLOOKUP(H518,编码规则代码!N:N,编码规则代码!M:M)&amp;L518&amp;_xlfn.XLOOKUP(K518,编码规则代码!V:V,编码规则代码!U:U&amp;_xlfn.XLOOKUP(J518,编码规则代码!R:R,编码规则代码!Q:Q))</f>
        <v>H5A22347741L</v>
      </c>
      <c r="E518" s="69" t="s">
        <v>196</v>
      </c>
      <c r="F518" s="69">
        <v>2025</v>
      </c>
      <c r="G518" s="69" t="s">
        <v>197</v>
      </c>
      <c r="H518" s="69" t="s">
        <v>204</v>
      </c>
      <c r="I518" s="69" t="s">
        <v>205</v>
      </c>
      <c r="J518" s="69" t="s">
        <v>245</v>
      </c>
      <c r="K518" s="69" t="s">
        <v>223</v>
      </c>
      <c r="L518" s="69">
        <v>3477</v>
      </c>
    </row>
    <row r="519" ht="26" customHeight="1" spans="1:12">
      <c r="A519" s="70">
        <v>45912</v>
      </c>
      <c r="B519" s="69" t="s">
        <v>242</v>
      </c>
      <c r="C519" s="71" t="str">
        <f>_xlfn.XLOOKUP(E519,编码规则代码!B:B,编码规则代码!A:A)&amp;_xlfn.XLOOKUP(F519,编码规则代码!F:F,编码规则代码!E:E)&amp;_xlfn.XLOOKUP(G519,编码规则代码!J:J,编码规则代码!I:I)&amp;_xlfn.XLOOKUP(H519,编码规则代码!N:N,编码规则代码!M:M)&amp;L519</f>
        <v>H5A223477</v>
      </c>
      <c r="D519" s="72" t="str" cm="1">
        <f t="array" ref="D519">_xlfn.XLOOKUP(E519,编码规则代码!B:B,编码规则代码!A:A)&amp;_xlfn.XLOOKUP(F519,编码规则代码!F:F,编码规则代码!E:E)&amp;_xlfn.XLOOKUP(G519,编码规则代码!J:J,编码规则代码!I:I)&amp;_xlfn.XLOOKUP(H519,编码规则代码!N:N,编码规则代码!M:M)&amp;L519&amp;_xlfn.XLOOKUP(K519,编码规则代码!V:V,编码规则代码!U:U&amp;_xlfn.XLOOKUP(J519,编码规则代码!R:R,编码规则代码!Q:Q))</f>
        <v>H5A22347741XL</v>
      </c>
      <c r="E519" s="69" t="s">
        <v>196</v>
      </c>
      <c r="F519" s="69">
        <v>2025</v>
      </c>
      <c r="G519" s="69" t="s">
        <v>197</v>
      </c>
      <c r="H519" s="69" t="s">
        <v>204</v>
      </c>
      <c r="I519" s="69" t="s">
        <v>205</v>
      </c>
      <c r="J519" s="69" t="s">
        <v>246</v>
      </c>
      <c r="K519" s="69" t="s">
        <v>223</v>
      </c>
      <c r="L519" s="69">
        <v>3477</v>
      </c>
    </row>
    <row r="520" ht="26" customHeight="1" spans="3:12">
      <c r="C520" s="67" t="str">
        <f>_xlfn.XLOOKUP(E520,编码规则代码!B:B,编码规则代码!A:A)&amp;_xlfn.XLOOKUP(F520,编码规则代码!F:F,编码规则代码!E:E)&amp;_xlfn.XLOOKUP(G520,编码规则代码!J:J,编码规则代码!I:I)&amp;_xlfn.XLOOKUP(H520,编码规则代码!N:N,编码规则代码!M:M)&amp;L520</f>
        <v>H5A113478</v>
      </c>
      <c r="D520" s="68" t="str" cm="1">
        <f t="array" ref="D520">_xlfn.XLOOKUP(E520,编码规则代码!B:B,编码规则代码!A:A)&amp;_xlfn.XLOOKUP(F520,编码规则代码!F:F,编码规则代码!E:E)&amp;_xlfn.XLOOKUP(G520,编码规则代码!J:J,编码规则代码!I:I)&amp;_xlfn.XLOOKUP(H520,编码规则代码!N:N,编码规则代码!M:M)&amp;L520&amp;_xlfn.XLOOKUP(K520,编码规则代码!V:V,编码规则代码!U:U&amp;_xlfn.XLOOKUP(J520,编码规则代码!R:R,编码规则代码!Q:Q))</f>
        <v>H5A11347840S</v>
      </c>
      <c r="E520" s="45" t="s">
        <v>196</v>
      </c>
      <c r="F520" s="45">
        <v>2025</v>
      </c>
      <c r="G520" s="45" t="s">
        <v>197</v>
      </c>
      <c r="H520" s="45" t="s">
        <v>206</v>
      </c>
      <c r="I520" s="69" t="s">
        <v>207</v>
      </c>
      <c r="J520" s="45" t="s">
        <v>200</v>
      </c>
      <c r="K520" s="45" t="s">
        <v>224</v>
      </c>
      <c r="L520" s="45">
        <v>3478</v>
      </c>
    </row>
    <row r="521" ht="26" customHeight="1" spans="3:12">
      <c r="C521" s="67" t="str">
        <f>_xlfn.XLOOKUP(E521,编码规则代码!B:B,编码规则代码!A:A)&amp;_xlfn.XLOOKUP(F521,编码规则代码!F:F,编码规则代码!E:E)&amp;_xlfn.XLOOKUP(G521,编码规则代码!J:J,编码规则代码!I:I)&amp;_xlfn.XLOOKUP(H521,编码规则代码!N:N,编码规则代码!M:M)&amp;L521</f>
        <v>H5A113478</v>
      </c>
      <c r="D521" s="68" t="str" cm="1">
        <f t="array" ref="D521">_xlfn.XLOOKUP(E521,编码规则代码!B:B,编码规则代码!A:A)&amp;_xlfn.XLOOKUP(F521,编码规则代码!F:F,编码规则代码!E:E)&amp;_xlfn.XLOOKUP(G521,编码规则代码!J:J,编码规则代码!I:I)&amp;_xlfn.XLOOKUP(H521,编码规则代码!N:N,编码规则代码!M:M)&amp;L521&amp;_xlfn.XLOOKUP(K521,编码规则代码!V:V,编码规则代码!U:U&amp;_xlfn.XLOOKUP(J521,编码规则代码!R:R,编码规则代码!Q:Q))</f>
        <v>H5A11347812S</v>
      </c>
      <c r="E521" s="45" t="s">
        <v>196</v>
      </c>
      <c r="F521" s="45">
        <v>2025</v>
      </c>
      <c r="G521" s="45" t="s">
        <v>197</v>
      </c>
      <c r="H521" s="45" t="s">
        <v>206</v>
      </c>
      <c r="I521" s="69" t="s">
        <v>207</v>
      </c>
      <c r="J521" s="45" t="s">
        <v>200</v>
      </c>
      <c r="K521" s="45" t="s">
        <v>208</v>
      </c>
      <c r="L521" s="45">
        <v>3478</v>
      </c>
    </row>
    <row r="522" ht="26" customHeight="1" spans="1:12">
      <c r="A522" s="70">
        <v>45912</v>
      </c>
      <c r="B522" s="69" t="s">
        <v>242</v>
      </c>
      <c r="C522" s="71" t="str">
        <f>_xlfn.XLOOKUP(E522,编码规则代码!B:B,编码规则代码!A:A)&amp;_xlfn.XLOOKUP(F522,编码规则代码!F:F,编码规则代码!E:E)&amp;_xlfn.XLOOKUP(G522,编码规则代码!J:J,编码规则代码!I:I)&amp;_xlfn.XLOOKUP(H522,编码规则代码!N:N,编码规则代码!M:M)&amp;L522</f>
        <v>H5A153479</v>
      </c>
      <c r="D522" s="72" t="str" cm="1">
        <f t="array" ref="D522">_xlfn.XLOOKUP(E522,编码规则代码!B:B,编码规则代码!A:A)&amp;_xlfn.XLOOKUP(F522,编码规则代码!F:F,编码规则代码!E:E)&amp;_xlfn.XLOOKUP(G522,编码规则代码!J:J,编码规则代码!I:I)&amp;_xlfn.XLOOKUP(H522,编码规则代码!N:N,编码规则代码!M:M)&amp;L522&amp;_xlfn.XLOOKUP(K522,编码规则代码!V:V,编码规则代码!U:U&amp;_xlfn.XLOOKUP(J522,编码规则代码!R:R,编码规则代码!Q:Q))</f>
        <v>H5A15347912S</v>
      </c>
      <c r="E522" s="69" t="s">
        <v>196</v>
      </c>
      <c r="F522" s="69">
        <v>2025</v>
      </c>
      <c r="G522" s="69" t="s">
        <v>197</v>
      </c>
      <c r="H522" s="69" t="s">
        <v>260</v>
      </c>
      <c r="I522" s="69" t="s">
        <v>261</v>
      </c>
      <c r="J522" s="69" t="s">
        <v>200</v>
      </c>
      <c r="K522" s="69" t="s">
        <v>208</v>
      </c>
      <c r="L522" s="69">
        <v>3479</v>
      </c>
    </row>
    <row r="523" ht="26" customHeight="1" spans="1:12">
      <c r="A523" s="70">
        <v>45912</v>
      </c>
      <c r="B523" s="69" t="s">
        <v>242</v>
      </c>
      <c r="C523" s="71" t="str">
        <f>_xlfn.XLOOKUP(E523,编码规则代码!B:B,编码规则代码!A:A)&amp;_xlfn.XLOOKUP(F523,编码规则代码!F:F,编码规则代码!E:E)&amp;_xlfn.XLOOKUP(G523,编码规则代码!J:J,编码规则代码!I:I)&amp;_xlfn.XLOOKUP(H523,编码规则代码!N:N,编码规则代码!M:M)&amp;L523</f>
        <v>H5A153479</v>
      </c>
      <c r="D523" s="72" t="str" cm="1">
        <f t="array" ref="D523">_xlfn.XLOOKUP(E523,编码规则代码!B:B,编码规则代码!A:A)&amp;_xlfn.XLOOKUP(F523,编码规则代码!F:F,编码规则代码!E:E)&amp;_xlfn.XLOOKUP(G523,编码规则代码!J:J,编码规则代码!I:I)&amp;_xlfn.XLOOKUP(H523,编码规则代码!N:N,编码规则代码!M:M)&amp;L523&amp;_xlfn.XLOOKUP(K523,编码规则代码!V:V,编码规则代码!U:U&amp;_xlfn.XLOOKUP(J523,编码规则代码!R:R,编码规则代码!Q:Q))</f>
        <v>H5A15347912M</v>
      </c>
      <c r="E523" s="69" t="s">
        <v>196</v>
      </c>
      <c r="F523" s="69">
        <v>2025</v>
      </c>
      <c r="G523" s="69" t="s">
        <v>197</v>
      </c>
      <c r="H523" s="69" t="s">
        <v>260</v>
      </c>
      <c r="I523" s="69" t="s">
        <v>261</v>
      </c>
      <c r="J523" s="69" t="s">
        <v>244</v>
      </c>
      <c r="K523" s="69" t="s">
        <v>208</v>
      </c>
      <c r="L523" s="69">
        <v>3479</v>
      </c>
    </row>
    <row r="524" ht="26" customHeight="1" spans="1:12">
      <c r="A524" s="70">
        <v>45912</v>
      </c>
      <c r="B524" s="69" t="s">
        <v>242</v>
      </c>
      <c r="C524" s="71" t="str">
        <f>_xlfn.XLOOKUP(E524,编码规则代码!B:B,编码规则代码!A:A)&amp;_xlfn.XLOOKUP(F524,编码规则代码!F:F,编码规则代码!E:E)&amp;_xlfn.XLOOKUP(G524,编码规则代码!J:J,编码规则代码!I:I)&amp;_xlfn.XLOOKUP(H524,编码规则代码!N:N,编码规则代码!M:M)&amp;L524</f>
        <v>H5A153479</v>
      </c>
      <c r="D524" s="72" t="str" cm="1">
        <f t="array" ref="D524">_xlfn.XLOOKUP(E524,编码规则代码!B:B,编码规则代码!A:A)&amp;_xlfn.XLOOKUP(F524,编码规则代码!F:F,编码规则代码!E:E)&amp;_xlfn.XLOOKUP(G524,编码规则代码!J:J,编码规则代码!I:I)&amp;_xlfn.XLOOKUP(H524,编码规则代码!N:N,编码规则代码!M:M)&amp;L524&amp;_xlfn.XLOOKUP(K524,编码规则代码!V:V,编码规则代码!U:U&amp;_xlfn.XLOOKUP(J524,编码规则代码!R:R,编码规则代码!Q:Q))</f>
        <v>H5A15347912L</v>
      </c>
      <c r="E524" s="69" t="s">
        <v>196</v>
      </c>
      <c r="F524" s="69">
        <v>2025</v>
      </c>
      <c r="G524" s="69" t="s">
        <v>197</v>
      </c>
      <c r="H524" s="69" t="s">
        <v>260</v>
      </c>
      <c r="I524" s="69" t="s">
        <v>261</v>
      </c>
      <c r="J524" s="69" t="s">
        <v>245</v>
      </c>
      <c r="K524" s="69" t="s">
        <v>208</v>
      </c>
      <c r="L524" s="69">
        <v>3479</v>
      </c>
    </row>
    <row r="525" ht="26" customHeight="1" spans="1:12">
      <c r="A525" s="70">
        <v>45912</v>
      </c>
      <c r="B525" s="69" t="s">
        <v>242</v>
      </c>
      <c r="C525" s="71" t="str">
        <f>_xlfn.XLOOKUP(E525,编码规则代码!B:B,编码规则代码!A:A)&amp;_xlfn.XLOOKUP(F525,编码规则代码!F:F,编码规则代码!E:E)&amp;_xlfn.XLOOKUP(G525,编码规则代码!J:J,编码规则代码!I:I)&amp;_xlfn.XLOOKUP(H525,编码规则代码!N:N,编码规则代码!M:M)&amp;L525</f>
        <v>H5A153479</v>
      </c>
      <c r="D525" s="72" t="str" cm="1">
        <f t="array" ref="D525">_xlfn.XLOOKUP(E525,编码规则代码!B:B,编码规则代码!A:A)&amp;_xlfn.XLOOKUP(F525,编码规则代码!F:F,编码规则代码!E:E)&amp;_xlfn.XLOOKUP(G525,编码规则代码!J:J,编码规则代码!I:I)&amp;_xlfn.XLOOKUP(H525,编码规则代码!N:N,编码规则代码!M:M)&amp;L525&amp;_xlfn.XLOOKUP(K525,编码规则代码!V:V,编码规则代码!U:U&amp;_xlfn.XLOOKUP(J525,编码规则代码!R:R,编码规则代码!Q:Q))</f>
        <v>H5A15347912F</v>
      </c>
      <c r="E525" s="69" t="s">
        <v>196</v>
      </c>
      <c r="F525" s="69">
        <v>2025</v>
      </c>
      <c r="G525" s="69" t="s">
        <v>197</v>
      </c>
      <c r="H525" s="69" t="s">
        <v>260</v>
      </c>
      <c r="I525" s="69" t="s">
        <v>261</v>
      </c>
      <c r="J525" s="69" t="s">
        <v>234</v>
      </c>
      <c r="K525" s="69" t="s">
        <v>208</v>
      </c>
      <c r="L525" s="69">
        <v>3479</v>
      </c>
    </row>
    <row r="526" ht="26" customHeight="1" spans="1:12">
      <c r="A526" s="70">
        <v>45912</v>
      </c>
      <c r="B526" s="69" t="s">
        <v>242</v>
      </c>
      <c r="C526" s="71" t="str">
        <f>_xlfn.XLOOKUP(E526,编码规则代码!B:B,编码规则代码!A:A)&amp;_xlfn.XLOOKUP(F526,编码规则代码!F:F,编码规则代码!E:E)&amp;_xlfn.XLOOKUP(G526,编码规则代码!J:J,编码规则代码!I:I)&amp;_xlfn.XLOOKUP(H526,编码规则代码!N:N,编码规则代码!M:M)&amp;L526</f>
        <v>H5A153479</v>
      </c>
      <c r="D526" s="72" t="str" cm="1">
        <f t="array" ref="D526">_xlfn.XLOOKUP(E526,编码规则代码!B:B,编码规则代码!A:A)&amp;_xlfn.XLOOKUP(F526,编码规则代码!F:F,编码规则代码!E:E)&amp;_xlfn.XLOOKUP(G526,编码规则代码!J:J,编码规则代码!I:I)&amp;_xlfn.XLOOKUP(H526,编码规则代码!N:N,编码规则代码!M:M)&amp;L526&amp;_xlfn.XLOOKUP(K526,编码规则代码!V:V,编码规则代码!U:U&amp;_xlfn.XLOOKUP(J526,编码规则代码!R:R,编码规则代码!Q:Q))</f>
        <v>H5A15347920S</v>
      </c>
      <c r="E526" s="69" t="s">
        <v>196</v>
      </c>
      <c r="F526" s="69">
        <v>2025</v>
      </c>
      <c r="G526" s="69" t="s">
        <v>197</v>
      </c>
      <c r="H526" s="69" t="s">
        <v>260</v>
      </c>
      <c r="I526" s="69" t="s">
        <v>261</v>
      </c>
      <c r="J526" s="69" t="s">
        <v>200</v>
      </c>
      <c r="K526" s="69" t="s">
        <v>202</v>
      </c>
      <c r="L526" s="69">
        <v>3479</v>
      </c>
    </row>
    <row r="527" ht="26" customHeight="1" spans="1:12">
      <c r="A527" s="70">
        <v>45912</v>
      </c>
      <c r="B527" s="69" t="s">
        <v>242</v>
      </c>
      <c r="C527" s="71" t="str">
        <f>_xlfn.XLOOKUP(E527,编码规则代码!B:B,编码规则代码!A:A)&amp;_xlfn.XLOOKUP(F527,编码规则代码!F:F,编码规则代码!E:E)&amp;_xlfn.XLOOKUP(G527,编码规则代码!J:J,编码规则代码!I:I)&amp;_xlfn.XLOOKUP(H527,编码规则代码!N:N,编码规则代码!M:M)&amp;L527</f>
        <v>H5A153479</v>
      </c>
      <c r="D527" s="72" t="str" cm="1">
        <f t="array" ref="D527">_xlfn.XLOOKUP(E527,编码规则代码!B:B,编码规则代码!A:A)&amp;_xlfn.XLOOKUP(F527,编码规则代码!F:F,编码规则代码!E:E)&amp;_xlfn.XLOOKUP(G527,编码规则代码!J:J,编码规则代码!I:I)&amp;_xlfn.XLOOKUP(H527,编码规则代码!N:N,编码规则代码!M:M)&amp;L527&amp;_xlfn.XLOOKUP(K527,编码规则代码!V:V,编码规则代码!U:U&amp;_xlfn.XLOOKUP(J527,编码规则代码!R:R,编码规则代码!Q:Q))</f>
        <v>H5A15347920M</v>
      </c>
      <c r="E527" s="69" t="s">
        <v>196</v>
      </c>
      <c r="F527" s="69">
        <v>2025</v>
      </c>
      <c r="G527" s="69" t="s">
        <v>197</v>
      </c>
      <c r="H527" s="69" t="s">
        <v>260</v>
      </c>
      <c r="I527" s="69" t="s">
        <v>261</v>
      </c>
      <c r="J527" s="69" t="s">
        <v>244</v>
      </c>
      <c r="K527" s="69" t="s">
        <v>202</v>
      </c>
      <c r="L527" s="69">
        <v>3479</v>
      </c>
    </row>
    <row r="528" ht="26" customHeight="1" spans="1:12">
      <c r="A528" s="70">
        <v>45912</v>
      </c>
      <c r="B528" s="69" t="s">
        <v>242</v>
      </c>
      <c r="C528" s="71" t="str">
        <f>_xlfn.XLOOKUP(E528,编码规则代码!B:B,编码规则代码!A:A)&amp;_xlfn.XLOOKUP(F528,编码规则代码!F:F,编码规则代码!E:E)&amp;_xlfn.XLOOKUP(G528,编码规则代码!J:J,编码规则代码!I:I)&amp;_xlfn.XLOOKUP(H528,编码规则代码!N:N,编码规则代码!M:M)&amp;L528</f>
        <v>H5A153479</v>
      </c>
      <c r="D528" s="72" t="str" cm="1">
        <f t="array" ref="D528">_xlfn.XLOOKUP(E528,编码规则代码!B:B,编码规则代码!A:A)&amp;_xlfn.XLOOKUP(F528,编码规则代码!F:F,编码规则代码!E:E)&amp;_xlfn.XLOOKUP(G528,编码规则代码!J:J,编码规则代码!I:I)&amp;_xlfn.XLOOKUP(H528,编码规则代码!N:N,编码规则代码!M:M)&amp;L528&amp;_xlfn.XLOOKUP(K528,编码规则代码!V:V,编码规则代码!U:U&amp;_xlfn.XLOOKUP(J528,编码规则代码!R:R,编码规则代码!Q:Q))</f>
        <v>H5A15347920L</v>
      </c>
      <c r="E528" s="69" t="s">
        <v>196</v>
      </c>
      <c r="F528" s="69">
        <v>2025</v>
      </c>
      <c r="G528" s="69" t="s">
        <v>197</v>
      </c>
      <c r="H528" s="69" t="s">
        <v>260</v>
      </c>
      <c r="I528" s="69" t="s">
        <v>261</v>
      </c>
      <c r="J528" s="69" t="s">
        <v>245</v>
      </c>
      <c r="K528" s="69" t="s">
        <v>202</v>
      </c>
      <c r="L528" s="69">
        <v>3479</v>
      </c>
    </row>
    <row r="529" ht="26" customHeight="1" spans="1:12">
      <c r="A529" s="70">
        <v>45912</v>
      </c>
      <c r="B529" s="69" t="s">
        <v>242</v>
      </c>
      <c r="C529" s="71" t="str">
        <f>_xlfn.XLOOKUP(E529,编码规则代码!B:B,编码规则代码!A:A)&amp;_xlfn.XLOOKUP(F529,编码规则代码!F:F,编码规则代码!E:E)&amp;_xlfn.XLOOKUP(G529,编码规则代码!J:J,编码规则代码!I:I)&amp;_xlfn.XLOOKUP(H529,编码规则代码!N:N,编码规则代码!M:M)&amp;L529</f>
        <v>H5A153479</v>
      </c>
      <c r="D529" s="72" t="str" cm="1">
        <f t="array" ref="D529">_xlfn.XLOOKUP(E529,编码规则代码!B:B,编码规则代码!A:A)&amp;_xlfn.XLOOKUP(F529,编码规则代码!F:F,编码规则代码!E:E)&amp;_xlfn.XLOOKUP(G529,编码规则代码!J:J,编码规则代码!I:I)&amp;_xlfn.XLOOKUP(H529,编码规则代码!N:N,编码规则代码!M:M)&amp;L529&amp;_xlfn.XLOOKUP(K529,编码规则代码!V:V,编码规则代码!U:U&amp;_xlfn.XLOOKUP(J529,编码规则代码!R:R,编码规则代码!Q:Q))</f>
        <v>H5A15347920F</v>
      </c>
      <c r="E529" s="69" t="s">
        <v>196</v>
      </c>
      <c r="F529" s="69">
        <v>2025</v>
      </c>
      <c r="G529" s="69" t="s">
        <v>197</v>
      </c>
      <c r="H529" s="69" t="s">
        <v>260</v>
      </c>
      <c r="I529" s="69" t="s">
        <v>261</v>
      </c>
      <c r="J529" s="69" t="s">
        <v>234</v>
      </c>
      <c r="K529" s="69" t="s">
        <v>202</v>
      </c>
      <c r="L529" s="69">
        <v>3479</v>
      </c>
    </row>
    <row r="530" ht="26" customHeight="1" spans="3:12">
      <c r="C530" s="67" t="str">
        <f>_xlfn.XLOOKUP(E530,编码规则代码!B:B,编码规则代码!A:A)&amp;_xlfn.XLOOKUP(F530,编码规则代码!F:F,编码规则代码!E:E)&amp;_xlfn.XLOOKUP(G530,编码规则代码!J:J,编码规则代码!I:I)&amp;_xlfn.XLOOKUP(H530,编码规则代码!N:N,编码规则代码!M:M)&amp;L530</f>
        <v>H5A113480</v>
      </c>
      <c r="D530" s="68" t="str" cm="1">
        <f t="array" ref="D530">_xlfn.XLOOKUP(E530,编码规则代码!B:B,编码规则代码!A:A)&amp;_xlfn.XLOOKUP(F530,编码规则代码!F:F,编码规则代码!E:E)&amp;_xlfn.XLOOKUP(G530,编码规则代码!J:J,编码规则代码!I:I)&amp;_xlfn.XLOOKUP(H530,编码规则代码!N:N,编码规则代码!M:M)&amp;L530&amp;_xlfn.XLOOKUP(K530,编码规则代码!V:V,编码规则代码!U:U&amp;_xlfn.XLOOKUP(J530,编码规则代码!R:R,编码规则代码!Q:Q))</f>
        <v>H5A11348070S</v>
      </c>
      <c r="E530" s="45" t="s">
        <v>196</v>
      </c>
      <c r="F530" s="45">
        <v>2025</v>
      </c>
      <c r="G530" s="45" t="s">
        <v>197</v>
      </c>
      <c r="H530" s="45" t="s">
        <v>206</v>
      </c>
      <c r="I530" s="69" t="s">
        <v>207</v>
      </c>
      <c r="J530" s="45" t="s">
        <v>200</v>
      </c>
      <c r="K530" s="45" t="s">
        <v>209</v>
      </c>
      <c r="L530" s="45">
        <v>3480</v>
      </c>
    </row>
    <row r="531" ht="26" customHeight="1" spans="3:12">
      <c r="C531" s="67" t="str">
        <f>_xlfn.XLOOKUP(E531,编码规则代码!B:B,编码规则代码!A:A)&amp;_xlfn.XLOOKUP(F531,编码规则代码!F:F,编码规则代码!E:E)&amp;_xlfn.XLOOKUP(G531,编码规则代码!J:J,编码规则代码!I:I)&amp;_xlfn.XLOOKUP(H531,编码规则代码!N:N,编码规则代码!M:M)&amp;L531</f>
        <v>H5A113480</v>
      </c>
      <c r="D531" s="68" t="str" cm="1">
        <f t="array" ref="D531">_xlfn.XLOOKUP(E531,编码规则代码!B:B,编码规则代码!A:A)&amp;_xlfn.XLOOKUP(F531,编码规则代码!F:F,编码规则代码!E:E)&amp;_xlfn.XLOOKUP(G531,编码规则代码!J:J,编码规则代码!I:I)&amp;_xlfn.XLOOKUP(H531,编码规则代码!N:N,编码规则代码!M:M)&amp;L531&amp;_xlfn.XLOOKUP(K531,编码规则代码!V:V,编码规则代码!U:U&amp;_xlfn.XLOOKUP(J531,编码规则代码!R:R,编码规则代码!Q:Q))</f>
        <v>H5A11348010S</v>
      </c>
      <c r="E531" s="45" t="s">
        <v>196</v>
      </c>
      <c r="F531" s="45">
        <v>2025</v>
      </c>
      <c r="G531" s="45" t="s">
        <v>197</v>
      </c>
      <c r="H531" s="45" t="s">
        <v>206</v>
      </c>
      <c r="I531" s="69" t="s">
        <v>207</v>
      </c>
      <c r="J531" s="45" t="s">
        <v>200</v>
      </c>
      <c r="K531" s="45" t="s">
        <v>210</v>
      </c>
      <c r="L531" s="45">
        <v>3480</v>
      </c>
    </row>
    <row r="532" ht="26" customHeight="1" spans="1:12">
      <c r="A532" s="70">
        <v>45912</v>
      </c>
      <c r="B532" s="69" t="s">
        <v>242</v>
      </c>
      <c r="C532" s="71" t="str">
        <f>_xlfn.XLOOKUP(E532,编码规则代码!B:B,编码规则代码!A:A)&amp;_xlfn.XLOOKUP(F532,编码规则代码!F:F,编码规则代码!E:E)&amp;_xlfn.XLOOKUP(G532,编码规则代码!J:J,编码规则代码!I:I)&amp;_xlfn.XLOOKUP(H532,编码规则代码!N:N,编码规则代码!M:M)&amp;L532</f>
        <v>H5A113481</v>
      </c>
      <c r="D532" s="72" t="str" cm="1">
        <f t="array" ref="D532">_xlfn.XLOOKUP(E532,编码规则代码!B:B,编码规则代码!A:A)&amp;_xlfn.XLOOKUP(F532,编码规则代码!F:F,编码规则代码!E:E)&amp;_xlfn.XLOOKUP(G532,编码规则代码!J:J,编码规则代码!I:I)&amp;_xlfn.XLOOKUP(H532,编码规则代码!N:N,编码规则代码!M:M)&amp;L532&amp;_xlfn.XLOOKUP(K532,编码规则代码!V:V,编码规则代码!U:U&amp;_xlfn.XLOOKUP(J532,编码规则代码!R:R,编码规则代码!Q:Q))</f>
        <v>H5A11348110S</v>
      </c>
      <c r="E532" s="69" t="s">
        <v>196</v>
      </c>
      <c r="F532" s="69">
        <v>2025</v>
      </c>
      <c r="G532" s="69" t="s">
        <v>197</v>
      </c>
      <c r="H532" s="69" t="s">
        <v>206</v>
      </c>
      <c r="I532" s="69" t="s">
        <v>207</v>
      </c>
      <c r="J532" s="69" t="s">
        <v>200</v>
      </c>
      <c r="K532" s="69" t="s">
        <v>210</v>
      </c>
      <c r="L532" s="69">
        <v>3481</v>
      </c>
    </row>
    <row r="533" ht="26" customHeight="1" spans="1:12">
      <c r="A533" s="70">
        <v>45912</v>
      </c>
      <c r="B533" s="69" t="s">
        <v>242</v>
      </c>
      <c r="C533" s="71" t="str">
        <f>_xlfn.XLOOKUP(E533,编码规则代码!B:B,编码规则代码!A:A)&amp;_xlfn.XLOOKUP(F533,编码规则代码!F:F,编码规则代码!E:E)&amp;_xlfn.XLOOKUP(G533,编码规则代码!J:J,编码规则代码!I:I)&amp;_xlfn.XLOOKUP(H533,编码规则代码!N:N,编码规则代码!M:M)&amp;L533</f>
        <v>H5A113481</v>
      </c>
      <c r="D533" s="72" t="str" cm="1">
        <f t="array" ref="D533">_xlfn.XLOOKUP(E533,编码规则代码!B:B,编码规则代码!A:A)&amp;_xlfn.XLOOKUP(F533,编码规则代码!F:F,编码规则代码!E:E)&amp;_xlfn.XLOOKUP(G533,编码规则代码!J:J,编码规则代码!I:I)&amp;_xlfn.XLOOKUP(H533,编码规则代码!N:N,编码规则代码!M:M)&amp;L533&amp;_xlfn.XLOOKUP(K533,编码规则代码!V:V,编码规则代码!U:U&amp;_xlfn.XLOOKUP(J533,编码规则代码!R:R,编码规则代码!Q:Q))</f>
        <v>H5A11348110M</v>
      </c>
      <c r="E533" s="69" t="s">
        <v>196</v>
      </c>
      <c r="F533" s="69">
        <v>2025</v>
      </c>
      <c r="G533" s="69" t="s">
        <v>197</v>
      </c>
      <c r="H533" s="69" t="s">
        <v>206</v>
      </c>
      <c r="I533" s="69" t="s">
        <v>207</v>
      </c>
      <c r="J533" s="69" t="s">
        <v>244</v>
      </c>
      <c r="K533" s="69" t="s">
        <v>210</v>
      </c>
      <c r="L533" s="69">
        <v>3481</v>
      </c>
    </row>
    <row r="534" ht="26" customHeight="1" spans="1:12">
      <c r="A534" s="70">
        <v>45912</v>
      </c>
      <c r="B534" s="69" t="s">
        <v>242</v>
      </c>
      <c r="C534" s="71" t="str">
        <f>_xlfn.XLOOKUP(E534,编码规则代码!B:B,编码规则代码!A:A)&amp;_xlfn.XLOOKUP(F534,编码规则代码!F:F,编码规则代码!E:E)&amp;_xlfn.XLOOKUP(G534,编码规则代码!J:J,编码规则代码!I:I)&amp;_xlfn.XLOOKUP(H534,编码规则代码!N:N,编码规则代码!M:M)&amp;L534</f>
        <v>H5A113481</v>
      </c>
      <c r="D534" s="72" t="str" cm="1">
        <f t="array" ref="D534">_xlfn.XLOOKUP(E534,编码规则代码!B:B,编码规则代码!A:A)&amp;_xlfn.XLOOKUP(F534,编码规则代码!F:F,编码规则代码!E:E)&amp;_xlfn.XLOOKUP(G534,编码规则代码!J:J,编码规则代码!I:I)&amp;_xlfn.XLOOKUP(H534,编码规则代码!N:N,编码规则代码!M:M)&amp;L534&amp;_xlfn.XLOOKUP(K534,编码规则代码!V:V,编码规则代码!U:U&amp;_xlfn.XLOOKUP(J534,编码规则代码!R:R,编码规则代码!Q:Q))</f>
        <v>H5A11348110L</v>
      </c>
      <c r="E534" s="69" t="s">
        <v>196</v>
      </c>
      <c r="F534" s="69">
        <v>2025</v>
      </c>
      <c r="G534" s="69" t="s">
        <v>197</v>
      </c>
      <c r="H534" s="69" t="s">
        <v>206</v>
      </c>
      <c r="I534" s="69" t="s">
        <v>207</v>
      </c>
      <c r="J534" s="69" t="s">
        <v>245</v>
      </c>
      <c r="K534" s="69" t="s">
        <v>210</v>
      </c>
      <c r="L534" s="69">
        <v>3481</v>
      </c>
    </row>
    <row r="535" ht="26" customHeight="1" spans="1:12">
      <c r="A535" s="70">
        <v>45912</v>
      </c>
      <c r="B535" s="69" t="s">
        <v>242</v>
      </c>
      <c r="C535" s="71" t="str">
        <f>_xlfn.XLOOKUP(E535,编码规则代码!B:B,编码规则代码!A:A)&amp;_xlfn.XLOOKUP(F535,编码规则代码!F:F,编码规则代码!E:E)&amp;_xlfn.XLOOKUP(G535,编码规则代码!J:J,编码规则代码!I:I)&amp;_xlfn.XLOOKUP(H535,编码规则代码!N:N,编码规则代码!M:M)&amp;L535</f>
        <v>H5A113481</v>
      </c>
      <c r="D535" s="72" t="str" cm="1">
        <f t="array" ref="D535">_xlfn.XLOOKUP(E535,编码规则代码!B:B,编码规则代码!A:A)&amp;_xlfn.XLOOKUP(F535,编码规则代码!F:F,编码规则代码!E:E)&amp;_xlfn.XLOOKUP(G535,编码规则代码!J:J,编码规则代码!I:I)&amp;_xlfn.XLOOKUP(H535,编码规则代码!N:N,编码规则代码!M:M)&amp;L535&amp;_xlfn.XLOOKUP(K535,编码规则代码!V:V,编码规则代码!U:U&amp;_xlfn.XLOOKUP(J535,编码规则代码!R:R,编码规则代码!Q:Q))</f>
        <v>H5A11348110XL</v>
      </c>
      <c r="E535" s="69" t="s">
        <v>196</v>
      </c>
      <c r="F535" s="69">
        <v>2025</v>
      </c>
      <c r="G535" s="69" t="s">
        <v>197</v>
      </c>
      <c r="H535" s="69" t="s">
        <v>206</v>
      </c>
      <c r="I535" s="69" t="s">
        <v>207</v>
      </c>
      <c r="J535" s="69" t="s">
        <v>246</v>
      </c>
      <c r="K535" s="69" t="s">
        <v>210</v>
      </c>
      <c r="L535" s="69">
        <v>3481</v>
      </c>
    </row>
    <row r="536" ht="26" customHeight="1" spans="1:12">
      <c r="A536" s="70">
        <v>45919</v>
      </c>
      <c r="B536" s="69" t="s">
        <v>242</v>
      </c>
      <c r="C536" s="71" t="str">
        <f>_xlfn.XLOOKUP(E536,编码规则代码!B:B,编码规则代码!A:A)&amp;_xlfn.XLOOKUP(F536,编码规则代码!F:F,编码规则代码!E:E)&amp;_xlfn.XLOOKUP(G536,编码规则代码!J:J,编码规则代码!I:I)&amp;_xlfn.XLOOKUP(H536,编码规则代码!N:N,编码规则代码!M:M)&amp;L536</f>
        <v>H5A433482</v>
      </c>
      <c r="D536" s="72" t="str" cm="1">
        <f t="array" ref="D536">_xlfn.XLOOKUP(E536,编码规则代码!B:B,编码规则代码!A:A)&amp;_xlfn.XLOOKUP(F536,编码规则代码!F:F,编码规则代码!E:E)&amp;_xlfn.XLOOKUP(G536,编码规则代码!J:J,编码规则代码!I:I)&amp;_xlfn.XLOOKUP(H536,编码规则代码!N:N,编码规则代码!M:M)&amp;L536&amp;_xlfn.XLOOKUP(K536,编码规则代码!V:V,编码规则代码!U:U&amp;_xlfn.XLOOKUP(J536,编码规则代码!R:R,编码规则代码!Q:Q))</f>
        <v>H5A43348270S</v>
      </c>
      <c r="E536" s="69" t="s">
        <v>196</v>
      </c>
      <c r="F536" s="69">
        <v>2025</v>
      </c>
      <c r="G536" s="69" t="s">
        <v>197</v>
      </c>
      <c r="H536" s="69" t="s">
        <v>221</v>
      </c>
      <c r="I536" s="69" t="s">
        <v>222</v>
      </c>
      <c r="J536" s="69" t="s">
        <v>200</v>
      </c>
      <c r="K536" s="69" t="s">
        <v>209</v>
      </c>
      <c r="L536" s="69">
        <v>3482</v>
      </c>
    </row>
    <row r="537" ht="26" customHeight="1" spans="1:12">
      <c r="A537" s="70">
        <v>45919</v>
      </c>
      <c r="B537" s="69" t="s">
        <v>242</v>
      </c>
      <c r="C537" s="71" t="str">
        <f>_xlfn.XLOOKUP(E537,编码规则代码!B:B,编码规则代码!A:A)&amp;_xlfn.XLOOKUP(F537,编码规则代码!F:F,编码规则代码!E:E)&amp;_xlfn.XLOOKUP(G537,编码规则代码!J:J,编码规则代码!I:I)&amp;_xlfn.XLOOKUP(H537,编码规则代码!N:N,编码规则代码!M:M)&amp;L537</f>
        <v>H5A433482</v>
      </c>
      <c r="D537" s="72" t="str" cm="1">
        <f t="array" ref="D537">_xlfn.XLOOKUP(E537,编码规则代码!B:B,编码规则代码!A:A)&amp;_xlfn.XLOOKUP(F537,编码规则代码!F:F,编码规则代码!E:E)&amp;_xlfn.XLOOKUP(G537,编码规则代码!J:J,编码规则代码!I:I)&amp;_xlfn.XLOOKUP(H537,编码规则代码!N:N,编码规则代码!M:M)&amp;L537&amp;_xlfn.XLOOKUP(K537,编码规则代码!V:V,编码规则代码!U:U&amp;_xlfn.XLOOKUP(J537,编码规则代码!R:R,编码规则代码!Q:Q))</f>
        <v>H5A43348270M</v>
      </c>
      <c r="E537" s="69" t="s">
        <v>196</v>
      </c>
      <c r="F537" s="69">
        <v>2025</v>
      </c>
      <c r="G537" s="69" t="s">
        <v>197</v>
      </c>
      <c r="H537" s="69" t="s">
        <v>221</v>
      </c>
      <c r="I537" s="69" t="s">
        <v>222</v>
      </c>
      <c r="J537" s="69" t="s">
        <v>244</v>
      </c>
      <c r="K537" s="69" t="s">
        <v>209</v>
      </c>
      <c r="L537" s="69">
        <v>3482</v>
      </c>
    </row>
    <row r="538" ht="26" customHeight="1" spans="1:12">
      <c r="A538" s="70">
        <v>45919</v>
      </c>
      <c r="B538" s="69" t="s">
        <v>242</v>
      </c>
      <c r="C538" s="71" t="str">
        <f>_xlfn.XLOOKUP(E538,编码规则代码!B:B,编码规则代码!A:A)&amp;_xlfn.XLOOKUP(F538,编码规则代码!F:F,编码规则代码!E:E)&amp;_xlfn.XLOOKUP(G538,编码规则代码!J:J,编码规则代码!I:I)&amp;_xlfn.XLOOKUP(H538,编码规则代码!N:N,编码规则代码!M:M)&amp;L538</f>
        <v>H5A433482</v>
      </c>
      <c r="D538" s="72" t="str" cm="1">
        <f t="array" ref="D538">_xlfn.XLOOKUP(E538,编码规则代码!B:B,编码规则代码!A:A)&amp;_xlfn.XLOOKUP(F538,编码规则代码!F:F,编码规则代码!E:E)&amp;_xlfn.XLOOKUP(G538,编码规则代码!J:J,编码规则代码!I:I)&amp;_xlfn.XLOOKUP(H538,编码规则代码!N:N,编码规则代码!M:M)&amp;L538&amp;_xlfn.XLOOKUP(K538,编码规则代码!V:V,编码规则代码!U:U&amp;_xlfn.XLOOKUP(J538,编码规则代码!R:R,编码规则代码!Q:Q))</f>
        <v>H5A43348270L</v>
      </c>
      <c r="E538" s="69" t="s">
        <v>196</v>
      </c>
      <c r="F538" s="69">
        <v>2025</v>
      </c>
      <c r="G538" s="69" t="s">
        <v>197</v>
      </c>
      <c r="H538" s="69" t="s">
        <v>221</v>
      </c>
      <c r="I538" s="69" t="s">
        <v>222</v>
      </c>
      <c r="J538" s="69" t="s">
        <v>245</v>
      </c>
      <c r="K538" s="69" t="s">
        <v>209</v>
      </c>
      <c r="L538" s="69">
        <v>3482</v>
      </c>
    </row>
    <row r="539" ht="26" customHeight="1" spans="1:12">
      <c r="A539" s="70">
        <v>45919</v>
      </c>
      <c r="B539" s="69" t="s">
        <v>242</v>
      </c>
      <c r="C539" s="71" t="str">
        <f>_xlfn.XLOOKUP(E539,编码规则代码!B:B,编码规则代码!A:A)&amp;_xlfn.XLOOKUP(F539,编码规则代码!F:F,编码规则代码!E:E)&amp;_xlfn.XLOOKUP(G539,编码规则代码!J:J,编码规则代码!I:I)&amp;_xlfn.XLOOKUP(H539,编码规则代码!N:N,编码规则代码!M:M)&amp;L539</f>
        <v>H5A433482</v>
      </c>
      <c r="D539" s="72" t="str" cm="1">
        <f t="array" ref="D539">_xlfn.XLOOKUP(E539,编码规则代码!B:B,编码规则代码!A:A)&amp;_xlfn.XLOOKUP(F539,编码规则代码!F:F,编码规则代码!E:E)&amp;_xlfn.XLOOKUP(G539,编码规则代码!J:J,编码规则代码!I:I)&amp;_xlfn.XLOOKUP(H539,编码规则代码!N:N,编码规则代码!M:M)&amp;L539&amp;_xlfn.XLOOKUP(K539,编码规则代码!V:V,编码规则代码!U:U&amp;_xlfn.XLOOKUP(J539,编码规则代码!R:R,编码规则代码!Q:Q))</f>
        <v>H5A43348270XL</v>
      </c>
      <c r="E539" s="69" t="s">
        <v>196</v>
      </c>
      <c r="F539" s="69">
        <v>2025</v>
      </c>
      <c r="G539" s="69" t="s">
        <v>197</v>
      </c>
      <c r="H539" s="69" t="s">
        <v>221</v>
      </c>
      <c r="I539" s="69" t="s">
        <v>222</v>
      </c>
      <c r="J539" s="69" t="s">
        <v>246</v>
      </c>
      <c r="K539" s="69" t="s">
        <v>209</v>
      </c>
      <c r="L539" s="69">
        <v>3482</v>
      </c>
    </row>
    <row r="540" ht="26" customHeight="1" spans="1:12">
      <c r="A540" s="70">
        <v>45919</v>
      </c>
      <c r="B540" s="69" t="s">
        <v>242</v>
      </c>
      <c r="C540" s="71" t="str">
        <f>_xlfn.XLOOKUP(E540,编码规则代码!B:B,编码规则代码!A:A)&amp;_xlfn.XLOOKUP(F540,编码规则代码!F:F,编码规则代码!E:E)&amp;_xlfn.XLOOKUP(G540,编码规则代码!J:J,编码规则代码!I:I)&amp;_xlfn.XLOOKUP(H540,编码规则代码!N:N,编码规则代码!M:M)&amp;L540</f>
        <v>H5A433482</v>
      </c>
      <c r="D540" s="72" t="str" cm="1">
        <f t="array" ref="D540">_xlfn.XLOOKUP(E540,编码规则代码!B:B,编码规则代码!A:A)&amp;_xlfn.XLOOKUP(F540,编码规则代码!F:F,编码规则代码!E:E)&amp;_xlfn.XLOOKUP(G540,编码规则代码!J:J,编码规则代码!I:I)&amp;_xlfn.XLOOKUP(H540,编码规则代码!N:N,编码规则代码!M:M)&amp;L540&amp;_xlfn.XLOOKUP(K540,编码规则代码!V:V,编码规则代码!U:U&amp;_xlfn.XLOOKUP(J540,编码规则代码!R:R,编码规则代码!Q:Q))</f>
        <v>H5A43348210S</v>
      </c>
      <c r="E540" s="69" t="s">
        <v>196</v>
      </c>
      <c r="F540" s="69">
        <v>2025</v>
      </c>
      <c r="G540" s="69" t="s">
        <v>197</v>
      </c>
      <c r="H540" s="69" t="s">
        <v>221</v>
      </c>
      <c r="I540" s="69" t="s">
        <v>222</v>
      </c>
      <c r="J540" s="69" t="s">
        <v>200</v>
      </c>
      <c r="K540" s="69" t="s">
        <v>210</v>
      </c>
      <c r="L540" s="69">
        <v>3482</v>
      </c>
    </row>
    <row r="541" ht="26" customHeight="1" spans="1:12">
      <c r="A541" s="70">
        <v>45919</v>
      </c>
      <c r="B541" s="69" t="s">
        <v>242</v>
      </c>
      <c r="C541" s="71" t="str">
        <f>_xlfn.XLOOKUP(E541,编码规则代码!B:B,编码规则代码!A:A)&amp;_xlfn.XLOOKUP(F541,编码规则代码!F:F,编码规则代码!E:E)&amp;_xlfn.XLOOKUP(G541,编码规则代码!J:J,编码规则代码!I:I)&amp;_xlfn.XLOOKUP(H541,编码规则代码!N:N,编码规则代码!M:M)&amp;L541</f>
        <v>H5A433482</v>
      </c>
      <c r="D541" s="72" t="str" cm="1">
        <f t="array" ref="D541">_xlfn.XLOOKUP(E541,编码规则代码!B:B,编码规则代码!A:A)&amp;_xlfn.XLOOKUP(F541,编码规则代码!F:F,编码规则代码!E:E)&amp;_xlfn.XLOOKUP(G541,编码规则代码!J:J,编码规则代码!I:I)&amp;_xlfn.XLOOKUP(H541,编码规则代码!N:N,编码规则代码!M:M)&amp;L541&amp;_xlfn.XLOOKUP(K541,编码规则代码!V:V,编码规则代码!U:U&amp;_xlfn.XLOOKUP(J541,编码规则代码!R:R,编码规则代码!Q:Q))</f>
        <v>H5A43348210M</v>
      </c>
      <c r="E541" s="69" t="s">
        <v>196</v>
      </c>
      <c r="F541" s="69">
        <v>2025</v>
      </c>
      <c r="G541" s="69" t="s">
        <v>197</v>
      </c>
      <c r="H541" s="69" t="s">
        <v>221</v>
      </c>
      <c r="I541" s="69" t="s">
        <v>222</v>
      </c>
      <c r="J541" s="69" t="s">
        <v>244</v>
      </c>
      <c r="K541" s="69" t="s">
        <v>210</v>
      </c>
      <c r="L541" s="69">
        <v>3482</v>
      </c>
    </row>
    <row r="542" ht="26" customHeight="1" spans="1:12">
      <c r="A542" s="70">
        <v>45919</v>
      </c>
      <c r="B542" s="69" t="s">
        <v>242</v>
      </c>
      <c r="C542" s="71" t="str">
        <f>_xlfn.XLOOKUP(E542,编码规则代码!B:B,编码规则代码!A:A)&amp;_xlfn.XLOOKUP(F542,编码规则代码!F:F,编码规则代码!E:E)&amp;_xlfn.XLOOKUP(G542,编码规则代码!J:J,编码规则代码!I:I)&amp;_xlfn.XLOOKUP(H542,编码规则代码!N:N,编码规则代码!M:M)&amp;L542</f>
        <v>H5A433482</v>
      </c>
      <c r="D542" s="72" t="str" cm="1">
        <f t="array" ref="D542">_xlfn.XLOOKUP(E542,编码规则代码!B:B,编码规则代码!A:A)&amp;_xlfn.XLOOKUP(F542,编码规则代码!F:F,编码规则代码!E:E)&amp;_xlfn.XLOOKUP(G542,编码规则代码!J:J,编码规则代码!I:I)&amp;_xlfn.XLOOKUP(H542,编码规则代码!N:N,编码规则代码!M:M)&amp;L542&amp;_xlfn.XLOOKUP(K542,编码规则代码!V:V,编码规则代码!U:U&amp;_xlfn.XLOOKUP(J542,编码规则代码!R:R,编码规则代码!Q:Q))</f>
        <v>H5A43348210L</v>
      </c>
      <c r="E542" s="69" t="s">
        <v>196</v>
      </c>
      <c r="F542" s="69">
        <v>2025</v>
      </c>
      <c r="G542" s="69" t="s">
        <v>197</v>
      </c>
      <c r="H542" s="69" t="s">
        <v>221</v>
      </c>
      <c r="I542" s="69" t="s">
        <v>222</v>
      </c>
      <c r="J542" s="69" t="s">
        <v>245</v>
      </c>
      <c r="K542" s="69" t="s">
        <v>210</v>
      </c>
      <c r="L542" s="69">
        <v>3482</v>
      </c>
    </row>
    <row r="543" ht="26" customHeight="1" spans="1:12">
      <c r="A543" s="70">
        <v>45919</v>
      </c>
      <c r="B543" s="69" t="s">
        <v>242</v>
      </c>
      <c r="C543" s="71" t="str">
        <f>_xlfn.XLOOKUP(E543,编码规则代码!B:B,编码规则代码!A:A)&amp;_xlfn.XLOOKUP(F543,编码规则代码!F:F,编码规则代码!E:E)&amp;_xlfn.XLOOKUP(G543,编码规则代码!J:J,编码规则代码!I:I)&amp;_xlfn.XLOOKUP(H543,编码规则代码!N:N,编码规则代码!M:M)&amp;L543</f>
        <v>H5A433482</v>
      </c>
      <c r="D543" s="72" t="str" cm="1">
        <f t="array" ref="D543">_xlfn.XLOOKUP(E543,编码规则代码!B:B,编码规则代码!A:A)&amp;_xlfn.XLOOKUP(F543,编码规则代码!F:F,编码规则代码!E:E)&amp;_xlfn.XLOOKUP(G543,编码规则代码!J:J,编码规则代码!I:I)&amp;_xlfn.XLOOKUP(H543,编码规则代码!N:N,编码规则代码!M:M)&amp;L543&amp;_xlfn.XLOOKUP(K543,编码规则代码!V:V,编码规则代码!U:U&amp;_xlfn.XLOOKUP(J543,编码规则代码!R:R,编码规则代码!Q:Q))</f>
        <v>H5A43348210XL</v>
      </c>
      <c r="E543" s="69" t="s">
        <v>196</v>
      </c>
      <c r="F543" s="69">
        <v>2025</v>
      </c>
      <c r="G543" s="69" t="s">
        <v>197</v>
      </c>
      <c r="H543" s="69" t="s">
        <v>221</v>
      </c>
      <c r="I543" s="69" t="s">
        <v>222</v>
      </c>
      <c r="J543" s="69" t="s">
        <v>246</v>
      </c>
      <c r="K543" s="69" t="s">
        <v>210</v>
      </c>
      <c r="L543" s="69">
        <v>3482</v>
      </c>
    </row>
    <row r="544" ht="26" customHeight="1" spans="1:12">
      <c r="A544" s="70">
        <v>45919</v>
      </c>
      <c r="B544" s="69" t="s">
        <v>242</v>
      </c>
      <c r="C544" s="71" t="str">
        <f>_xlfn.XLOOKUP(E544,编码规则代码!B:B,编码规则代码!A:A)&amp;_xlfn.XLOOKUP(F544,编码规则代码!F:F,编码规则代码!E:E)&amp;_xlfn.XLOOKUP(G544,编码规则代码!J:J,编码规则代码!I:I)&amp;_xlfn.XLOOKUP(H544,编码规则代码!N:N,编码规则代码!M:M)&amp;L544</f>
        <v>H5A433483</v>
      </c>
      <c r="D544" s="72" t="str" cm="1">
        <f t="array" ref="D544">_xlfn.XLOOKUP(E544,编码规则代码!B:B,编码规则代码!A:A)&amp;_xlfn.XLOOKUP(F544,编码规则代码!F:F,编码规则代码!E:E)&amp;_xlfn.XLOOKUP(G544,编码规则代码!J:J,编码规则代码!I:I)&amp;_xlfn.XLOOKUP(H544,编码规则代码!N:N,编码规则代码!M:M)&amp;L544&amp;_xlfn.XLOOKUP(K544,编码规则代码!V:V,编码规则代码!U:U&amp;_xlfn.XLOOKUP(J544,编码规则代码!R:R,编码规则代码!Q:Q))</f>
        <v>H5A43348310S</v>
      </c>
      <c r="E544" s="69" t="s">
        <v>196</v>
      </c>
      <c r="F544" s="69">
        <v>2025</v>
      </c>
      <c r="G544" s="69" t="s">
        <v>197</v>
      </c>
      <c r="H544" s="69" t="s">
        <v>221</v>
      </c>
      <c r="I544" s="69" t="s">
        <v>222</v>
      </c>
      <c r="J544" s="69" t="s">
        <v>200</v>
      </c>
      <c r="K544" s="69" t="s">
        <v>210</v>
      </c>
      <c r="L544" s="69">
        <v>3483</v>
      </c>
    </row>
    <row r="545" ht="26" customHeight="1" spans="1:12">
      <c r="A545" s="70">
        <v>45919</v>
      </c>
      <c r="B545" s="69" t="s">
        <v>242</v>
      </c>
      <c r="C545" s="71" t="str">
        <f>_xlfn.XLOOKUP(E545,编码规则代码!B:B,编码规则代码!A:A)&amp;_xlfn.XLOOKUP(F545,编码规则代码!F:F,编码规则代码!E:E)&amp;_xlfn.XLOOKUP(G545,编码规则代码!J:J,编码规则代码!I:I)&amp;_xlfn.XLOOKUP(H545,编码规则代码!N:N,编码规则代码!M:M)&amp;L545</f>
        <v>H5A433483</v>
      </c>
      <c r="D545" s="72" t="str" cm="1">
        <f t="array" ref="D545">_xlfn.XLOOKUP(E545,编码规则代码!B:B,编码规则代码!A:A)&amp;_xlfn.XLOOKUP(F545,编码规则代码!F:F,编码规则代码!E:E)&amp;_xlfn.XLOOKUP(G545,编码规则代码!J:J,编码规则代码!I:I)&amp;_xlfn.XLOOKUP(H545,编码规则代码!N:N,编码规则代码!M:M)&amp;L545&amp;_xlfn.XLOOKUP(K545,编码规则代码!V:V,编码规则代码!U:U&amp;_xlfn.XLOOKUP(J545,编码规则代码!R:R,编码规则代码!Q:Q))</f>
        <v>H5A43348310M</v>
      </c>
      <c r="E545" s="69" t="s">
        <v>196</v>
      </c>
      <c r="F545" s="69">
        <v>2025</v>
      </c>
      <c r="G545" s="69" t="s">
        <v>197</v>
      </c>
      <c r="H545" s="69" t="s">
        <v>221</v>
      </c>
      <c r="I545" s="69" t="s">
        <v>222</v>
      </c>
      <c r="J545" s="69" t="s">
        <v>244</v>
      </c>
      <c r="K545" s="69" t="s">
        <v>210</v>
      </c>
      <c r="L545" s="69">
        <v>3483</v>
      </c>
    </row>
    <row r="546" ht="26" customHeight="1" spans="1:12">
      <c r="A546" s="70">
        <v>45919</v>
      </c>
      <c r="B546" s="69" t="s">
        <v>242</v>
      </c>
      <c r="C546" s="71" t="str">
        <f>_xlfn.XLOOKUP(E546,编码规则代码!B:B,编码规则代码!A:A)&amp;_xlfn.XLOOKUP(F546,编码规则代码!F:F,编码规则代码!E:E)&amp;_xlfn.XLOOKUP(G546,编码规则代码!J:J,编码规则代码!I:I)&amp;_xlfn.XLOOKUP(H546,编码规则代码!N:N,编码规则代码!M:M)&amp;L546</f>
        <v>H5A433483</v>
      </c>
      <c r="D546" s="72" t="str" cm="1">
        <f t="array" ref="D546">_xlfn.XLOOKUP(E546,编码规则代码!B:B,编码规则代码!A:A)&amp;_xlfn.XLOOKUP(F546,编码规则代码!F:F,编码规则代码!E:E)&amp;_xlfn.XLOOKUP(G546,编码规则代码!J:J,编码规则代码!I:I)&amp;_xlfn.XLOOKUP(H546,编码规则代码!N:N,编码规则代码!M:M)&amp;L546&amp;_xlfn.XLOOKUP(K546,编码规则代码!V:V,编码规则代码!U:U&amp;_xlfn.XLOOKUP(J546,编码规则代码!R:R,编码规则代码!Q:Q))</f>
        <v>H5A43348310L</v>
      </c>
      <c r="E546" s="69" t="s">
        <v>196</v>
      </c>
      <c r="F546" s="69">
        <v>2025</v>
      </c>
      <c r="G546" s="69" t="s">
        <v>197</v>
      </c>
      <c r="H546" s="69" t="s">
        <v>221</v>
      </c>
      <c r="I546" s="69" t="s">
        <v>222</v>
      </c>
      <c r="J546" s="69" t="s">
        <v>245</v>
      </c>
      <c r="K546" s="69" t="s">
        <v>210</v>
      </c>
      <c r="L546" s="69">
        <v>3483</v>
      </c>
    </row>
    <row r="547" ht="26" customHeight="1" spans="1:12">
      <c r="A547" s="70">
        <v>45919</v>
      </c>
      <c r="B547" s="69" t="s">
        <v>242</v>
      </c>
      <c r="C547" s="71" t="str">
        <f>_xlfn.XLOOKUP(E547,编码规则代码!B:B,编码规则代码!A:A)&amp;_xlfn.XLOOKUP(F547,编码规则代码!F:F,编码规则代码!E:E)&amp;_xlfn.XLOOKUP(G547,编码规则代码!J:J,编码规则代码!I:I)&amp;_xlfn.XLOOKUP(H547,编码规则代码!N:N,编码规则代码!M:M)&amp;L547</f>
        <v>H5A433483</v>
      </c>
      <c r="D547" s="72" t="str" cm="1">
        <f t="array" ref="D547">_xlfn.XLOOKUP(E547,编码规则代码!B:B,编码规则代码!A:A)&amp;_xlfn.XLOOKUP(F547,编码规则代码!F:F,编码规则代码!E:E)&amp;_xlfn.XLOOKUP(G547,编码规则代码!J:J,编码规则代码!I:I)&amp;_xlfn.XLOOKUP(H547,编码规则代码!N:N,编码规则代码!M:M)&amp;L547&amp;_xlfn.XLOOKUP(K547,编码规则代码!V:V,编码规则代码!U:U&amp;_xlfn.XLOOKUP(J547,编码规则代码!R:R,编码规则代码!Q:Q))</f>
        <v>H5A43348310XL</v>
      </c>
      <c r="E547" s="69" t="s">
        <v>196</v>
      </c>
      <c r="F547" s="69">
        <v>2025</v>
      </c>
      <c r="G547" s="69" t="s">
        <v>197</v>
      </c>
      <c r="H547" s="69" t="s">
        <v>221</v>
      </c>
      <c r="I547" s="69" t="s">
        <v>222</v>
      </c>
      <c r="J547" s="69" t="s">
        <v>246</v>
      </c>
      <c r="K547" s="69" t="s">
        <v>210</v>
      </c>
      <c r="L547" s="69">
        <v>3483</v>
      </c>
    </row>
    <row r="548" ht="26" customHeight="1" spans="1:12">
      <c r="A548" s="70">
        <v>45919</v>
      </c>
      <c r="B548" s="69" t="s">
        <v>242</v>
      </c>
      <c r="C548" s="71" t="str">
        <f>_xlfn.XLOOKUP(E548,编码规则代码!B:B,编码规则代码!A:A)&amp;_xlfn.XLOOKUP(F548,编码规则代码!F:F,编码规则代码!E:E)&amp;_xlfn.XLOOKUP(G548,编码规则代码!J:J,编码规则代码!I:I)&amp;_xlfn.XLOOKUP(H548,编码规则代码!N:N,编码规则代码!M:M)&amp;L548</f>
        <v>H5A433483</v>
      </c>
      <c r="D548" s="72" t="str" cm="1">
        <f t="array" ref="D548">_xlfn.XLOOKUP(E548,编码规则代码!B:B,编码规则代码!A:A)&amp;_xlfn.XLOOKUP(F548,编码规则代码!F:F,编码规则代码!E:E)&amp;_xlfn.XLOOKUP(G548,编码规则代码!J:J,编码规则代码!I:I)&amp;_xlfn.XLOOKUP(H548,编码规则代码!N:N,编码规则代码!M:M)&amp;L548&amp;_xlfn.XLOOKUP(K548,编码规则代码!V:V,编码规则代码!U:U&amp;_xlfn.XLOOKUP(J548,编码规则代码!R:R,编码规则代码!Q:Q))</f>
        <v>H5A43348381S</v>
      </c>
      <c r="E548" s="69" t="s">
        <v>196</v>
      </c>
      <c r="F548" s="69">
        <v>2025</v>
      </c>
      <c r="G548" s="69" t="s">
        <v>197</v>
      </c>
      <c r="H548" s="69" t="s">
        <v>221</v>
      </c>
      <c r="I548" s="69" t="s">
        <v>222</v>
      </c>
      <c r="J548" s="69" t="s">
        <v>200</v>
      </c>
      <c r="K548" s="69" t="s">
        <v>262</v>
      </c>
      <c r="L548" s="69">
        <v>3483</v>
      </c>
    </row>
    <row r="549" ht="26" customHeight="1" spans="1:12">
      <c r="A549" s="70">
        <v>45919</v>
      </c>
      <c r="B549" s="69" t="s">
        <v>242</v>
      </c>
      <c r="C549" s="71" t="str">
        <f>_xlfn.XLOOKUP(E549,编码规则代码!B:B,编码规则代码!A:A)&amp;_xlfn.XLOOKUP(F549,编码规则代码!F:F,编码规则代码!E:E)&amp;_xlfn.XLOOKUP(G549,编码规则代码!J:J,编码规则代码!I:I)&amp;_xlfn.XLOOKUP(H549,编码规则代码!N:N,编码规则代码!M:M)&amp;L549</f>
        <v>H5A433483</v>
      </c>
      <c r="D549" s="72" t="str" cm="1">
        <f t="array" ref="D549">_xlfn.XLOOKUP(E549,编码规则代码!B:B,编码规则代码!A:A)&amp;_xlfn.XLOOKUP(F549,编码规则代码!F:F,编码规则代码!E:E)&amp;_xlfn.XLOOKUP(G549,编码规则代码!J:J,编码规则代码!I:I)&amp;_xlfn.XLOOKUP(H549,编码规则代码!N:N,编码规则代码!M:M)&amp;L549&amp;_xlfn.XLOOKUP(K549,编码规则代码!V:V,编码规则代码!U:U&amp;_xlfn.XLOOKUP(J549,编码规则代码!R:R,编码规则代码!Q:Q))</f>
        <v>H5A43348381M</v>
      </c>
      <c r="E549" s="69" t="s">
        <v>196</v>
      </c>
      <c r="F549" s="69">
        <v>2025</v>
      </c>
      <c r="G549" s="69" t="s">
        <v>197</v>
      </c>
      <c r="H549" s="69" t="s">
        <v>221</v>
      </c>
      <c r="I549" s="69" t="s">
        <v>222</v>
      </c>
      <c r="J549" s="69" t="s">
        <v>244</v>
      </c>
      <c r="K549" s="69" t="s">
        <v>262</v>
      </c>
      <c r="L549" s="69">
        <v>3483</v>
      </c>
    </row>
    <row r="550" ht="26" customHeight="1" spans="1:12">
      <c r="A550" s="70">
        <v>45919</v>
      </c>
      <c r="B550" s="69" t="s">
        <v>242</v>
      </c>
      <c r="C550" s="71" t="str">
        <f>_xlfn.XLOOKUP(E550,编码规则代码!B:B,编码规则代码!A:A)&amp;_xlfn.XLOOKUP(F550,编码规则代码!F:F,编码规则代码!E:E)&amp;_xlfn.XLOOKUP(G550,编码规则代码!J:J,编码规则代码!I:I)&amp;_xlfn.XLOOKUP(H550,编码规则代码!N:N,编码规则代码!M:M)&amp;L550</f>
        <v>H5A433483</v>
      </c>
      <c r="D550" s="72" t="str" cm="1">
        <f t="array" ref="D550">_xlfn.XLOOKUP(E550,编码规则代码!B:B,编码规则代码!A:A)&amp;_xlfn.XLOOKUP(F550,编码规则代码!F:F,编码规则代码!E:E)&amp;_xlfn.XLOOKUP(G550,编码规则代码!J:J,编码规则代码!I:I)&amp;_xlfn.XLOOKUP(H550,编码规则代码!N:N,编码规则代码!M:M)&amp;L550&amp;_xlfn.XLOOKUP(K550,编码规则代码!V:V,编码规则代码!U:U&amp;_xlfn.XLOOKUP(J550,编码规则代码!R:R,编码规则代码!Q:Q))</f>
        <v>H5A43348381L</v>
      </c>
      <c r="E550" s="69" t="s">
        <v>196</v>
      </c>
      <c r="F550" s="69">
        <v>2025</v>
      </c>
      <c r="G550" s="69" t="s">
        <v>197</v>
      </c>
      <c r="H550" s="69" t="s">
        <v>221</v>
      </c>
      <c r="I550" s="69" t="s">
        <v>222</v>
      </c>
      <c r="J550" s="69" t="s">
        <v>245</v>
      </c>
      <c r="K550" s="69" t="s">
        <v>262</v>
      </c>
      <c r="L550" s="69">
        <v>3483</v>
      </c>
    </row>
    <row r="551" ht="26" customHeight="1" spans="1:12">
      <c r="A551" s="70">
        <v>45919</v>
      </c>
      <c r="B551" s="69" t="s">
        <v>242</v>
      </c>
      <c r="C551" s="71" t="str">
        <f>_xlfn.XLOOKUP(E551,编码规则代码!B:B,编码规则代码!A:A)&amp;_xlfn.XLOOKUP(F551,编码规则代码!F:F,编码规则代码!E:E)&amp;_xlfn.XLOOKUP(G551,编码规则代码!J:J,编码规则代码!I:I)&amp;_xlfn.XLOOKUP(H551,编码规则代码!N:N,编码规则代码!M:M)&amp;L551</f>
        <v>H5A433483</v>
      </c>
      <c r="D551" s="72" t="str" cm="1">
        <f t="array" ref="D551">_xlfn.XLOOKUP(E551,编码规则代码!B:B,编码规则代码!A:A)&amp;_xlfn.XLOOKUP(F551,编码规则代码!F:F,编码规则代码!E:E)&amp;_xlfn.XLOOKUP(G551,编码规则代码!J:J,编码规则代码!I:I)&amp;_xlfn.XLOOKUP(H551,编码规则代码!N:N,编码规则代码!M:M)&amp;L551&amp;_xlfn.XLOOKUP(K551,编码规则代码!V:V,编码规则代码!U:U&amp;_xlfn.XLOOKUP(J551,编码规则代码!R:R,编码规则代码!Q:Q))</f>
        <v>H5A43348381XL</v>
      </c>
      <c r="E551" s="69" t="s">
        <v>196</v>
      </c>
      <c r="F551" s="69">
        <v>2025</v>
      </c>
      <c r="G551" s="69" t="s">
        <v>197</v>
      </c>
      <c r="H551" s="69" t="s">
        <v>221</v>
      </c>
      <c r="I551" s="69" t="s">
        <v>222</v>
      </c>
      <c r="J551" s="69" t="s">
        <v>246</v>
      </c>
      <c r="K551" s="69" t="s">
        <v>262</v>
      </c>
      <c r="L551" s="69">
        <v>3483</v>
      </c>
    </row>
    <row r="552" ht="26" customHeight="1" spans="3:12">
      <c r="C552" s="67" t="str">
        <f>_xlfn.XLOOKUP(E552,编码规则代码!B:B,编码规则代码!A:A)&amp;_xlfn.XLOOKUP(F552,编码规则代码!F:F,编码规则代码!E:E)&amp;_xlfn.XLOOKUP(G552,编码规则代码!J:J,编码规则代码!I:I)&amp;_xlfn.XLOOKUP(H552,编码规则代码!N:N,编码规则代码!M:M)&amp;L552</f>
        <v>H5A233484</v>
      </c>
      <c r="D552" s="68" t="str" cm="1">
        <f t="array" ref="D552">_xlfn.XLOOKUP(E552,编码规则代码!B:B,编码规则代码!A:A)&amp;_xlfn.XLOOKUP(F552,编码规则代码!F:F,编码规则代码!E:E)&amp;_xlfn.XLOOKUP(G552,编码规则代码!J:J,编码规则代码!I:I)&amp;_xlfn.XLOOKUP(H552,编码规则代码!N:N,编码规则代码!M:M)&amp;L552&amp;_xlfn.XLOOKUP(K552,编码规则代码!V:V,编码规则代码!U:U&amp;_xlfn.XLOOKUP(J552,编码规则代码!R:R,编码规则代码!Q:Q))</f>
        <v>H5A23348470S</v>
      </c>
      <c r="E552" s="45" t="s">
        <v>196</v>
      </c>
      <c r="F552" s="45">
        <v>2025</v>
      </c>
      <c r="G552" s="45" t="s">
        <v>197</v>
      </c>
      <c r="H552" s="45" t="s">
        <v>216</v>
      </c>
      <c r="I552" s="69" t="s">
        <v>217</v>
      </c>
      <c r="J552" s="45" t="s">
        <v>200</v>
      </c>
      <c r="K552" s="45" t="s">
        <v>209</v>
      </c>
      <c r="L552" s="45">
        <v>3484</v>
      </c>
    </row>
    <row r="553" ht="26" customHeight="1" spans="3:12">
      <c r="C553" s="67" t="str">
        <f>_xlfn.XLOOKUP(E553,编码规则代码!B:B,编码规则代码!A:A)&amp;_xlfn.XLOOKUP(F553,编码规则代码!F:F,编码规则代码!E:E)&amp;_xlfn.XLOOKUP(G553,编码规则代码!J:J,编码规则代码!I:I)&amp;_xlfn.XLOOKUP(H553,编码规则代码!N:N,编码规则代码!M:M)&amp;L553</f>
        <v>H5A233484</v>
      </c>
      <c r="D553" s="68" t="str" cm="1">
        <f t="array" ref="D553">_xlfn.XLOOKUP(E553,编码规则代码!B:B,编码规则代码!A:A)&amp;_xlfn.XLOOKUP(F553,编码规则代码!F:F,编码规则代码!E:E)&amp;_xlfn.XLOOKUP(G553,编码规则代码!J:J,编码规则代码!I:I)&amp;_xlfn.XLOOKUP(H553,编码规则代码!N:N,编码规则代码!M:M)&amp;L553&amp;_xlfn.XLOOKUP(K553,编码规则代码!V:V,编码规则代码!U:U&amp;_xlfn.XLOOKUP(J553,编码规则代码!R:R,编码规则代码!Q:Q))</f>
        <v>H5A23348410S</v>
      </c>
      <c r="E553" s="45" t="s">
        <v>196</v>
      </c>
      <c r="F553" s="45">
        <v>2025</v>
      </c>
      <c r="G553" s="45" t="s">
        <v>197</v>
      </c>
      <c r="H553" s="45" t="s">
        <v>216</v>
      </c>
      <c r="I553" s="69" t="s">
        <v>217</v>
      </c>
      <c r="J553" s="45" t="s">
        <v>200</v>
      </c>
      <c r="K553" s="45" t="s">
        <v>210</v>
      </c>
      <c r="L553" s="45">
        <v>3484</v>
      </c>
    </row>
    <row r="554" ht="26" customHeight="1" spans="3:12">
      <c r="C554" s="67" t="str">
        <f>_xlfn.XLOOKUP(E554,编码规则代码!B:B,编码规则代码!A:A)&amp;_xlfn.XLOOKUP(F554,编码规则代码!F:F,编码规则代码!E:E)&amp;_xlfn.XLOOKUP(G554,编码规则代码!J:J,编码规则代码!I:I)&amp;_xlfn.XLOOKUP(H554,编码规则代码!N:N,编码规则代码!M:M)&amp;L554</f>
        <v>H5A413485</v>
      </c>
      <c r="D554" s="68" t="str" cm="1">
        <f t="array" ref="D554">_xlfn.XLOOKUP(E554,编码规则代码!B:B,编码规则代码!A:A)&amp;_xlfn.XLOOKUP(F554,编码规则代码!F:F,编码规则代码!E:E)&amp;_xlfn.XLOOKUP(G554,编码规则代码!J:J,编码规则代码!I:I)&amp;_xlfn.XLOOKUP(H554,编码规则代码!N:N,编码规则代码!M:M)&amp;L554&amp;_xlfn.XLOOKUP(K554,编码规则代码!V:V,编码规则代码!U:U&amp;_xlfn.XLOOKUP(J554,编码规则代码!R:R,编码规则代码!Q:Q))</f>
        <v>H5A41348510S</v>
      </c>
      <c r="E554" s="45" t="s">
        <v>196</v>
      </c>
      <c r="F554" s="45">
        <v>2025</v>
      </c>
      <c r="G554" s="45" t="s">
        <v>197</v>
      </c>
      <c r="H554" s="45" t="s">
        <v>212</v>
      </c>
      <c r="I554" s="69" t="s">
        <v>213</v>
      </c>
      <c r="J554" s="45" t="s">
        <v>200</v>
      </c>
      <c r="K554" s="45" t="s">
        <v>210</v>
      </c>
      <c r="L554" s="45">
        <v>3485</v>
      </c>
    </row>
    <row r="555" ht="26" customHeight="1" spans="3:12">
      <c r="C555" s="67" t="str">
        <f>_xlfn.XLOOKUP(E555,编码规则代码!B:B,编码规则代码!A:A)&amp;_xlfn.XLOOKUP(F555,编码规则代码!F:F,编码规则代码!E:E)&amp;_xlfn.XLOOKUP(G555,编码规则代码!J:J,编码规则代码!I:I)&amp;_xlfn.XLOOKUP(H555,编码规则代码!N:N,编码规则代码!M:M)&amp;L555</f>
        <v>H5A413485</v>
      </c>
      <c r="D555" s="68" t="str" cm="1">
        <f t="array" ref="D555">_xlfn.XLOOKUP(E555,编码规则代码!B:B,编码规则代码!A:A)&amp;_xlfn.XLOOKUP(F555,编码规则代码!F:F,编码规则代码!E:E)&amp;_xlfn.XLOOKUP(G555,编码规则代码!J:J,编码规则代码!I:I)&amp;_xlfn.XLOOKUP(H555,编码规则代码!N:N,编码规则代码!M:M)&amp;L555&amp;_xlfn.XLOOKUP(K555,编码规则代码!V:V,编码规则代码!U:U&amp;_xlfn.XLOOKUP(J555,编码规则代码!R:R,编码规则代码!Q:Q))</f>
        <v>H5A41348570S</v>
      </c>
      <c r="E555" s="45" t="s">
        <v>196</v>
      </c>
      <c r="F555" s="45">
        <v>2025</v>
      </c>
      <c r="G555" s="45" t="s">
        <v>197</v>
      </c>
      <c r="H555" s="45" t="s">
        <v>212</v>
      </c>
      <c r="I555" s="69" t="s">
        <v>213</v>
      </c>
      <c r="J555" s="45" t="s">
        <v>200</v>
      </c>
      <c r="K555" s="45" t="s">
        <v>209</v>
      </c>
      <c r="L555" s="45">
        <v>3485</v>
      </c>
    </row>
    <row r="556" ht="26" customHeight="1" spans="3:12">
      <c r="C556" s="67" t="str">
        <f>_xlfn.XLOOKUP(E556,编码规则代码!B:B,编码规则代码!A:A)&amp;_xlfn.XLOOKUP(F556,编码规则代码!F:F,编码规则代码!E:E)&amp;_xlfn.XLOOKUP(G556,编码规则代码!J:J,编码规则代码!I:I)&amp;_xlfn.XLOOKUP(H556,编码规则代码!N:N,编码规则代码!M:M)&amp;L556</f>
        <v>H5A413486</v>
      </c>
      <c r="D556" s="68" t="str" cm="1">
        <f t="array" ref="D556">_xlfn.XLOOKUP(E556,编码规则代码!B:B,编码规则代码!A:A)&amp;_xlfn.XLOOKUP(F556,编码规则代码!F:F,编码规则代码!E:E)&amp;_xlfn.XLOOKUP(G556,编码规则代码!J:J,编码规则代码!I:I)&amp;_xlfn.XLOOKUP(H556,编码规则代码!N:N,编码规则代码!M:M)&amp;L556&amp;_xlfn.XLOOKUP(K556,编码规则代码!V:V,编码规则代码!U:U&amp;_xlfn.XLOOKUP(J556,编码规则代码!R:R,编码规则代码!Q:Q))</f>
        <v>H5A41348681S</v>
      </c>
      <c r="E556" s="45" t="s">
        <v>196</v>
      </c>
      <c r="F556" s="45">
        <v>2025</v>
      </c>
      <c r="G556" s="45" t="s">
        <v>197</v>
      </c>
      <c r="H556" s="45" t="s">
        <v>212</v>
      </c>
      <c r="I556" s="69" t="s">
        <v>213</v>
      </c>
      <c r="J556" s="45" t="s">
        <v>200</v>
      </c>
      <c r="K556" s="45" t="s">
        <v>262</v>
      </c>
      <c r="L556" s="45">
        <v>3486</v>
      </c>
    </row>
    <row r="557" ht="26" customHeight="1" spans="3:12">
      <c r="C557" s="67" t="str">
        <f>_xlfn.XLOOKUP(E557,编码规则代码!B:B,编码规则代码!A:A)&amp;_xlfn.XLOOKUP(F557,编码规则代码!F:F,编码规则代码!E:E)&amp;_xlfn.XLOOKUP(G557,编码规则代码!J:J,编码规则代码!I:I)&amp;_xlfn.XLOOKUP(H557,编码规则代码!N:N,编码规则代码!M:M)&amp;L557</f>
        <v>H5A413486</v>
      </c>
      <c r="D557" s="68" t="str" cm="1">
        <f t="array" ref="D557">_xlfn.XLOOKUP(E557,编码规则代码!B:B,编码规则代码!A:A)&amp;_xlfn.XLOOKUP(F557,编码规则代码!F:F,编码规则代码!E:E)&amp;_xlfn.XLOOKUP(G557,编码规则代码!J:J,编码规则代码!I:I)&amp;_xlfn.XLOOKUP(H557,编码规则代码!N:N,编码规则代码!M:M)&amp;L557&amp;_xlfn.XLOOKUP(K557,编码规则代码!V:V,编码规则代码!U:U&amp;_xlfn.XLOOKUP(J557,编码规则代码!R:R,编码规则代码!Q:Q))</f>
        <v>H5A41348610S</v>
      </c>
      <c r="E557" s="45" t="s">
        <v>196</v>
      </c>
      <c r="F557" s="45">
        <v>2025</v>
      </c>
      <c r="G557" s="45" t="s">
        <v>197</v>
      </c>
      <c r="H557" s="45" t="s">
        <v>212</v>
      </c>
      <c r="I557" s="69" t="s">
        <v>213</v>
      </c>
      <c r="J557" s="45" t="s">
        <v>200</v>
      </c>
      <c r="K557" s="45" t="s">
        <v>210</v>
      </c>
      <c r="L557" s="45">
        <v>3486</v>
      </c>
    </row>
    <row r="558" ht="26" customHeight="1" spans="3:12">
      <c r="C558" s="67" t="str">
        <f>_xlfn.XLOOKUP(E558,编码规则代码!B:B,编码规则代码!A:A)&amp;_xlfn.XLOOKUP(F558,编码规则代码!F:F,编码规则代码!E:E)&amp;_xlfn.XLOOKUP(G558,编码规则代码!J:J,编码规则代码!I:I)&amp;_xlfn.XLOOKUP(H558,编码规则代码!N:N,编码规则代码!M:M)&amp;L558</f>
        <v>H5A413487</v>
      </c>
      <c r="D558" s="68" t="str" cm="1">
        <f t="array" ref="D558">_xlfn.XLOOKUP(E558,编码规则代码!B:B,编码规则代码!A:A)&amp;_xlfn.XLOOKUP(F558,编码规则代码!F:F,编码规则代码!E:E)&amp;_xlfn.XLOOKUP(G558,编码规则代码!J:J,编码规则代码!I:I)&amp;_xlfn.XLOOKUP(H558,编码规则代码!N:N,编码规则代码!M:M)&amp;L558&amp;_xlfn.XLOOKUP(K558,编码规则代码!V:V,编码规则代码!U:U&amp;_xlfn.XLOOKUP(J558,编码规则代码!R:R,编码规则代码!Q:Q))</f>
        <v>H5A41348710S</v>
      </c>
      <c r="E558" s="45" t="s">
        <v>196</v>
      </c>
      <c r="F558" s="45">
        <v>2025</v>
      </c>
      <c r="G558" s="45" t="s">
        <v>197</v>
      </c>
      <c r="H558" s="45" t="s">
        <v>212</v>
      </c>
      <c r="I558" s="69" t="s">
        <v>213</v>
      </c>
      <c r="J558" s="45" t="s">
        <v>200</v>
      </c>
      <c r="K558" s="45" t="s">
        <v>210</v>
      </c>
      <c r="L558" s="45">
        <v>3487</v>
      </c>
    </row>
    <row r="559" ht="26" customHeight="1" spans="3:12">
      <c r="C559" s="67" t="str">
        <f>_xlfn.XLOOKUP(E559,编码规则代码!B:B,编码规则代码!A:A)&amp;_xlfn.XLOOKUP(F559,编码规则代码!F:F,编码规则代码!E:E)&amp;_xlfn.XLOOKUP(G559,编码规则代码!J:J,编码规则代码!I:I)&amp;_xlfn.XLOOKUP(H559,编码规则代码!N:N,编码规则代码!M:M)&amp;L559</f>
        <v>H5A413487</v>
      </c>
      <c r="D559" s="68" t="str" cm="1">
        <f t="array" ref="D559">_xlfn.XLOOKUP(E559,编码规则代码!B:B,编码规则代码!A:A)&amp;_xlfn.XLOOKUP(F559,编码规则代码!F:F,编码规则代码!E:E)&amp;_xlfn.XLOOKUP(G559,编码规则代码!J:J,编码规则代码!I:I)&amp;_xlfn.XLOOKUP(H559,编码规则代码!N:N,编码规则代码!M:M)&amp;L559&amp;_xlfn.XLOOKUP(K559,编码规则代码!V:V,编码规则代码!U:U&amp;_xlfn.XLOOKUP(J559,编码规则代码!R:R,编码规则代码!Q:Q))</f>
        <v>H5A41348780S</v>
      </c>
      <c r="E559" s="45" t="s">
        <v>196</v>
      </c>
      <c r="F559" s="45">
        <v>2025</v>
      </c>
      <c r="G559" s="45" t="s">
        <v>197</v>
      </c>
      <c r="H559" s="45" t="s">
        <v>212</v>
      </c>
      <c r="I559" s="69" t="s">
        <v>213</v>
      </c>
      <c r="J559" s="45" t="s">
        <v>200</v>
      </c>
      <c r="K559" s="45" t="s">
        <v>225</v>
      </c>
      <c r="L559" s="45">
        <v>3487</v>
      </c>
    </row>
    <row r="560" ht="26" customHeight="1" spans="1:12">
      <c r="A560" s="70">
        <v>45919</v>
      </c>
      <c r="B560" s="69" t="s">
        <v>242</v>
      </c>
      <c r="C560" s="71" t="str">
        <f>_xlfn.XLOOKUP(E560,编码规则代码!B:B,编码规则代码!A:A)&amp;_xlfn.XLOOKUP(F560,编码规则代码!F:F,编码规则代码!E:E)&amp;_xlfn.XLOOKUP(G560,编码规则代码!J:J,编码规则代码!I:I)&amp;_xlfn.XLOOKUP(H560,编码规则代码!N:N,编码规则代码!M:M)&amp;L560</f>
        <v>H5A223488</v>
      </c>
      <c r="D560" s="72" t="str" cm="1">
        <f t="array" ref="D560">_xlfn.XLOOKUP(E560,编码规则代码!B:B,编码规则代码!A:A)&amp;_xlfn.XLOOKUP(F560,编码规则代码!F:F,编码规则代码!E:E)&amp;_xlfn.XLOOKUP(G560,编码规则代码!J:J,编码规则代码!I:I)&amp;_xlfn.XLOOKUP(H560,编码规则代码!N:N,编码规则代码!M:M)&amp;L560&amp;_xlfn.XLOOKUP(K560,编码规则代码!V:V,编码规则代码!U:U&amp;_xlfn.XLOOKUP(J560,编码规则代码!R:R,编码规则代码!Q:Q))</f>
        <v>H5A22348881S</v>
      </c>
      <c r="E560" s="69" t="s">
        <v>196</v>
      </c>
      <c r="F560" s="69">
        <v>2025</v>
      </c>
      <c r="G560" s="69" t="s">
        <v>197</v>
      </c>
      <c r="H560" s="69" t="s">
        <v>204</v>
      </c>
      <c r="I560" s="69" t="s">
        <v>205</v>
      </c>
      <c r="J560" s="69" t="s">
        <v>200</v>
      </c>
      <c r="K560" s="69" t="s">
        <v>262</v>
      </c>
      <c r="L560" s="69">
        <v>3488</v>
      </c>
    </row>
    <row r="561" ht="26" customHeight="1" spans="1:12">
      <c r="A561" s="70">
        <v>45919</v>
      </c>
      <c r="B561" s="69" t="s">
        <v>242</v>
      </c>
      <c r="C561" s="71" t="str">
        <f>_xlfn.XLOOKUP(E561,编码规则代码!B:B,编码规则代码!A:A)&amp;_xlfn.XLOOKUP(F561,编码规则代码!F:F,编码规则代码!E:E)&amp;_xlfn.XLOOKUP(G561,编码规则代码!J:J,编码规则代码!I:I)&amp;_xlfn.XLOOKUP(H561,编码规则代码!N:N,编码规则代码!M:M)&amp;L561</f>
        <v>H5A223488</v>
      </c>
      <c r="D561" s="72" t="str" cm="1">
        <f t="array" ref="D561">_xlfn.XLOOKUP(E561,编码规则代码!B:B,编码规则代码!A:A)&amp;_xlfn.XLOOKUP(F561,编码规则代码!F:F,编码规则代码!E:E)&amp;_xlfn.XLOOKUP(G561,编码规则代码!J:J,编码规则代码!I:I)&amp;_xlfn.XLOOKUP(H561,编码规则代码!N:N,编码规则代码!M:M)&amp;L561&amp;_xlfn.XLOOKUP(K561,编码规则代码!V:V,编码规则代码!U:U&amp;_xlfn.XLOOKUP(J561,编码规则代码!R:R,编码规则代码!Q:Q))</f>
        <v>H5A22348881M</v>
      </c>
      <c r="E561" s="69" t="s">
        <v>196</v>
      </c>
      <c r="F561" s="69">
        <v>2025</v>
      </c>
      <c r="G561" s="69" t="s">
        <v>197</v>
      </c>
      <c r="H561" s="69" t="s">
        <v>204</v>
      </c>
      <c r="I561" s="69" t="s">
        <v>205</v>
      </c>
      <c r="J561" s="69" t="s">
        <v>244</v>
      </c>
      <c r="K561" s="69" t="s">
        <v>262</v>
      </c>
      <c r="L561" s="69">
        <v>3488</v>
      </c>
    </row>
    <row r="562" ht="26" customHeight="1" spans="1:12">
      <c r="A562" s="70">
        <v>45919</v>
      </c>
      <c r="B562" s="69" t="s">
        <v>242</v>
      </c>
      <c r="C562" s="71" t="str">
        <f>_xlfn.XLOOKUP(E562,编码规则代码!B:B,编码规则代码!A:A)&amp;_xlfn.XLOOKUP(F562,编码规则代码!F:F,编码规则代码!E:E)&amp;_xlfn.XLOOKUP(G562,编码规则代码!J:J,编码规则代码!I:I)&amp;_xlfn.XLOOKUP(H562,编码规则代码!N:N,编码规则代码!M:M)&amp;L562</f>
        <v>H5A223488</v>
      </c>
      <c r="D562" s="72" t="str" cm="1">
        <f t="array" ref="D562">_xlfn.XLOOKUP(E562,编码规则代码!B:B,编码规则代码!A:A)&amp;_xlfn.XLOOKUP(F562,编码规则代码!F:F,编码规则代码!E:E)&amp;_xlfn.XLOOKUP(G562,编码规则代码!J:J,编码规则代码!I:I)&amp;_xlfn.XLOOKUP(H562,编码规则代码!N:N,编码规则代码!M:M)&amp;L562&amp;_xlfn.XLOOKUP(K562,编码规则代码!V:V,编码规则代码!U:U&amp;_xlfn.XLOOKUP(J562,编码规则代码!R:R,编码规则代码!Q:Q))</f>
        <v>H5A22348881L</v>
      </c>
      <c r="E562" s="69" t="s">
        <v>196</v>
      </c>
      <c r="F562" s="69">
        <v>2025</v>
      </c>
      <c r="G562" s="69" t="s">
        <v>197</v>
      </c>
      <c r="H562" s="69" t="s">
        <v>204</v>
      </c>
      <c r="I562" s="69" t="s">
        <v>205</v>
      </c>
      <c r="J562" s="69" t="s">
        <v>245</v>
      </c>
      <c r="K562" s="69" t="s">
        <v>262</v>
      </c>
      <c r="L562" s="69">
        <v>3488</v>
      </c>
    </row>
    <row r="563" ht="26" customHeight="1" spans="1:12">
      <c r="A563" s="70">
        <v>45919</v>
      </c>
      <c r="B563" s="69" t="s">
        <v>242</v>
      </c>
      <c r="C563" s="71" t="str">
        <f>_xlfn.XLOOKUP(E563,编码规则代码!B:B,编码规则代码!A:A)&amp;_xlfn.XLOOKUP(F563,编码规则代码!F:F,编码规则代码!E:E)&amp;_xlfn.XLOOKUP(G563,编码规则代码!J:J,编码规则代码!I:I)&amp;_xlfn.XLOOKUP(H563,编码规则代码!N:N,编码规则代码!M:M)&amp;L563</f>
        <v>H5A223488</v>
      </c>
      <c r="D563" s="72" t="str" cm="1">
        <f t="array" ref="D563">_xlfn.XLOOKUP(E563,编码规则代码!B:B,编码规则代码!A:A)&amp;_xlfn.XLOOKUP(F563,编码规则代码!F:F,编码规则代码!E:E)&amp;_xlfn.XLOOKUP(G563,编码规则代码!J:J,编码规则代码!I:I)&amp;_xlfn.XLOOKUP(H563,编码规则代码!N:N,编码规则代码!M:M)&amp;L563&amp;_xlfn.XLOOKUP(K563,编码规则代码!V:V,编码规则代码!U:U&amp;_xlfn.XLOOKUP(J563,编码规则代码!R:R,编码规则代码!Q:Q))</f>
        <v>H5A22348881XL</v>
      </c>
      <c r="E563" s="69" t="s">
        <v>196</v>
      </c>
      <c r="F563" s="69">
        <v>2025</v>
      </c>
      <c r="G563" s="69" t="s">
        <v>197</v>
      </c>
      <c r="H563" s="69" t="s">
        <v>204</v>
      </c>
      <c r="I563" s="69" t="s">
        <v>205</v>
      </c>
      <c r="J563" s="69" t="s">
        <v>246</v>
      </c>
      <c r="K563" s="69" t="s">
        <v>262</v>
      </c>
      <c r="L563" s="69">
        <v>3488</v>
      </c>
    </row>
    <row r="564" ht="26" customHeight="1" spans="1:12">
      <c r="A564" s="70">
        <v>45919</v>
      </c>
      <c r="B564" s="69" t="s">
        <v>242</v>
      </c>
      <c r="C564" s="71" t="str">
        <f>_xlfn.XLOOKUP(E564,编码规则代码!B:B,编码规则代码!A:A)&amp;_xlfn.XLOOKUP(F564,编码规则代码!F:F,编码规则代码!E:E)&amp;_xlfn.XLOOKUP(G564,编码规则代码!J:J,编码规则代码!I:I)&amp;_xlfn.XLOOKUP(H564,编码规则代码!N:N,编码规则代码!M:M)&amp;L564</f>
        <v>H5A223488</v>
      </c>
      <c r="D564" s="72" t="str" cm="1">
        <f t="array" ref="D564">_xlfn.XLOOKUP(E564,编码规则代码!B:B,编码规则代码!A:A)&amp;_xlfn.XLOOKUP(F564,编码规则代码!F:F,编码规则代码!E:E)&amp;_xlfn.XLOOKUP(G564,编码规则代码!J:J,编码规则代码!I:I)&amp;_xlfn.XLOOKUP(H564,编码规则代码!N:N,编码规则代码!M:M)&amp;L564&amp;_xlfn.XLOOKUP(K564,编码规则代码!V:V,编码规则代码!U:U&amp;_xlfn.XLOOKUP(J564,编码规则代码!R:R,编码规则代码!Q:Q))</f>
        <v>H5A22348810S</v>
      </c>
      <c r="E564" s="69" t="s">
        <v>196</v>
      </c>
      <c r="F564" s="69">
        <v>2025</v>
      </c>
      <c r="G564" s="69" t="s">
        <v>197</v>
      </c>
      <c r="H564" s="69" t="s">
        <v>204</v>
      </c>
      <c r="I564" s="69" t="s">
        <v>205</v>
      </c>
      <c r="J564" s="69" t="s">
        <v>200</v>
      </c>
      <c r="K564" s="69" t="s">
        <v>210</v>
      </c>
      <c r="L564" s="69">
        <v>3488</v>
      </c>
    </row>
    <row r="565" ht="26" customHeight="1" spans="1:12">
      <c r="A565" s="70">
        <v>45919</v>
      </c>
      <c r="B565" s="69" t="s">
        <v>242</v>
      </c>
      <c r="C565" s="71" t="str">
        <f>_xlfn.XLOOKUP(E565,编码规则代码!B:B,编码规则代码!A:A)&amp;_xlfn.XLOOKUP(F565,编码规则代码!F:F,编码规则代码!E:E)&amp;_xlfn.XLOOKUP(G565,编码规则代码!J:J,编码规则代码!I:I)&amp;_xlfn.XLOOKUP(H565,编码规则代码!N:N,编码规则代码!M:M)&amp;L565</f>
        <v>H5A223488</v>
      </c>
      <c r="D565" s="72" t="str" cm="1">
        <f t="array" ref="D565">_xlfn.XLOOKUP(E565,编码规则代码!B:B,编码规则代码!A:A)&amp;_xlfn.XLOOKUP(F565,编码规则代码!F:F,编码规则代码!E:E)&amp;_xlfn.XLOOKUP(G565,编码规则代码!J:J,编码规则代码!I:I)&amp;_xlfn.XLOOKUP(H565,编码规则代码!N:N,编码规则代码!M:M)&amp;L565&amp;_xlfn.XLOOKUP(K565,编码规则代码!V:V,编码规则代码!U:U&amp;_xlfn.XLOOKUP(J565,编码规则代码!R:R,编码规则代码!Q:Q))</f>
        <v>H5A22348810M</v>
      </c>
      <c r="E565" s="69" t="s">
        <v>196</v>
      </c>
      <c r="F565" s="69">
        <v>2025</v>
      </c>
      <c r="G565" s="69" t="s">
        <v>197</v>
      </c>
      <c r="H565" s="69" t="s">
        <v>204</v>
      </c>
      <c r="I565" s="69" t="s">
        <v>205</v>
      </c>
      <c r="J565" s="69" t="s">
        <v>244</v>
      </c>
      <c r="K565" s="69" t="s">
        <v>210</v>
      </c>
      <c r="L565" s="69">
        <v>3488</v>
      </c>
    </row>
    <row r="566" ht="26" customHeight="1" spans="1:12">
      <c r="A566" s="70">
        <v>45919</v>
      </c>
      <c r="B566" s="69" t="s">
        <v>242</v>
      </c>
      <c r="C566" s="71" t="str">
        <f>_xlfn.XLOOKUP(E566,编码规则代码!B:B,编码规则代码!A:A)&amp;_xlfn.XLOOKUP(F566,编码规则代码!F:F,编码规则代码!E:E)&amp;_xlfn.XLOOKUP(G566,编码规则代码!J:J,编码规则代码!I:I)&amp;_xlfn.XLOOKUP(H566,编码规则代码!N:N,编码规则代码!M:M)&amp;L566</f>
        <v>H5A223488</v>
      </c>
      <c r="D566" s="72" t="str" cm="1">
        <f t="array" ref="D566">_xlfn.XLOOKUP(E566,编码规则代码!B:B,编码规则代码!A:A)&amp;_xlfn.XLOOKUP(F566,编码规则代码!F:F,编码规则代码!E:E)&amp;_xlfn.XLOOKUP(G566,编码规则代码!J:J,编码规则代码!I:I)&amp;_xlfn.XLOOKUP(H566,编码规则代码!N:N,编码规则代码!M:M)&amp;L566&amp;_xlfn.XLOOKUP(K566,编码规则代码!V:V,编码规则代码!U:U&amp;_xlfn.XLOOKUP(J566,编码规则代码!R:R,编码规则代码!Q:Q))</f>
        <v>H5A22348810L</v>
      </c>
      <c r="E566" s="69" t="s">
        <v>196</v>
      </c>
      <c r="F566" s="69">
        <v>2025</v>
      </c>
      <c r="G566" s="69" t="s">
        <v>197</v>
      </c>
      <c r="H566" s="69" t="s">
        <v>204</v>
      </c>
      <c r="I566" s="69" t="s">
        <v>205</v>
      </c>
      <c r="J566" s="69" t="s">
        <v>245</v>
      </c>
      <c r="K566" s="69" t="s">
        <v>210</v>
      </c>
      <c r="L566" s="69">
        <v>3488</v>
      </c>
    </row>
    <row r="567" ht="26" customHeight="1" spans="1:12">
      <c r="A567" s="70">
        <v>45919</v>
      </c>
      <c r="B567" s="69" t="s">
        <v>242</v>
      </c>
      <c r="C567" s="71" t="str">
        <f>_xlfn.XLOOKUP(E567,编码规则代码!B:B,编码规则代码!A:A)&amp;_xlfn.XLOOKUP(F567,编码规则代码!F:F,编码规则代码!E:E)&amp;_xlfn.XLOOKUP(G567,编码规则代码!J:J,编码规则代码!I:I)&amp;_xlfn.XLOOKUP(H567,编码规则代码!N:N,编码规则代码!M:M)&amp;L567</f>
        <v>H5A223488</v>
      </c>
      <c r="D567" s="72" t="str" cm="1">
        <f t="array" ref="D567">_xlfn.XLOOKUP(E567,编码规则代码!B:B,编码规则代码!A:A)&amp;_xlfn.XLOOKUP(F567,编码规则代码!F:F,编码规则代码!E:E)&amp;_xlfn.XLOOKUP(G567,编码规则代码!J:J,编码规则代码!I:I)&amp;_xlfn.XLOOKUP(H567,编码规则代码!N:N,编码规则代码!M:M)&amp;L567&amp;_xlfn.XLOOKUP(K567,编码规则代码!V:V,编码规则代码!U:U&amp;_xlfn.XLOOKUP(J567,编码规则代码!R:R,编码规则代码!Q:Q))</f>
        <v>H5A22348810XL</v>
      </c>
      <c r="E567" s="69" t="s">
        <v>196</v>
      </c>
      <c r="F567" s="69">
        <v>2025</v>
      </c>
      <c r="G567" s="69" t="s">
        <v>197</v>
      </c>
      <c r="H567" s="69" t="s">
        <v>204</v>
      </c>
      <c r="I567" s="69" t="s">
        <v>205</v>
      </c>
      <c r="J567" s="69" t="s">
        <v>246</v>
      </c>
      <c r="K567" s="69" t="s">
        <v>210</v>
      </c>
      <c r="L567" s="69">
        <v>3488</v>
      </c>
    </row>
    <row r="568" ht="26" customHeight="1" spans="3:12">
      <c r="C568" s="67" t="str">
        <f>_xlfn.XLOOKUP(E568,编码规则代码!B:B,编码规则代码!A:A)&amp;_xlfn.XLOOKUP(F568,编码规则代码!F:F,编码规则代码!E:E)&amp;_xlfn.XLOOKUP(G568,编码规则代码!J:J,编码规则代码!I:I)&amp;_xlfn.XLOOKUP(H568,编码规则代码!N:N,编码规则代码!M:M)&amp;L568</f>
        <v>H5A223489</v>
      </c>
      <c r="D568" s="68" t="str" cm="1">
        <f t="array" ref="D568">_xlfn.XLOOKUP(E568,编码规则代码!B:B,编码规则代码!A:A)&amp;_xlfn.XLOOKUP(F568,编码规则代码!F:F,编码规则代码!E:E)&amp;_xlfn.XLOOKUP(G568,编码规则代码!J:J,编码规则代码!I:I)&amp;_xlfn.XLOOKUP(H568,编码规则代码!N:N,编码规则代码!M:M)&amp;L568&amp;_xlfn.XLOOKUP(K568,编码规则代码!V:V,编码规则代码!U:U&amp;_xlfn.XLOOKUP(J568,编码规则代码!R:R,编码规则代码!Q:Q))</f>
        <v>H5A22348910S</v>
      </c>
      <c r="E568" s="45" t="s">
        <v>196</v>
      </c>
      <c r="F568" s="45">
        <v>2025</v>
      </c>
      <c r="G568" s="45" t="s">
        <v>197</v>
      </c>
      <c r="H568" s="45" t="s">
        <v>204</v>
      </c>
      <c r="I568" s="69" t="s">
        <v>205</v>
      </c>
      <c r="J568" s="45" t="s">
        <v>200</v>
      </c>
      <c r="K568" s="45" t="s">
        <v>210</v>
      </c>
      <c r="L568" s="45">
        <v>3489</v>
      </c>
    </row>
    <row r="569" ht="26" customHeight="1" spans="3:12">
      <c r="C569" s="67" t="str">
        <f>_xlfn.XLOOKUP(E569,编码规则代码!B:B,编码规则代码!A:A)&amp;_xlfn.XLOOKUP(F569,编码规则代码!F:F,编码规则代码!E:E)&amp;_xlfn.XLOOKUP(G569,编码规则代码!J:J,编码规则代码!I:I)&amp;_xlfn.XLOOKUP(H569,编码规则代码!N:N,编码规则代码!M:M)&amp;L569</f>
        <v>H5A223489</v>
      </c>
      <c r="D569" s="68" t="str" cm="1">
        <f t="array" ref="D569">_xlfn.XLOOKUP(E569,编码规则代码!B:B,编码规则代码!A:A)&amp;_xlfn.XLOOKUP(F569,编码规则代码!F:F,编码规则代码!E:E)&amp;_xlfn.XLOOKUP(G569,编码规则代码!J:J,编码规则代码!I:I)&amp;_xlfn.XLOOKUP(H569,编码规则代码!N:N,编码规则代码!M:M)&amp;L569&amp;_xlfn.XLOOKUP(K569,编码规则代码!V:V,编码规则代码!U:U&amp;_xlfn.XLOOKUP(J569,编码规则代码!R:R,编码规则代码!Q:Q))</f>
        <v>H5A22348980S</v>
      </c>
      <c r="E569" s="45" t="s">
        <v>196</v>
      </c>
      <c r="F569" s="45">
        <v>2025</v>
      </c>
      <c r="G569" s="45" t="s">
        <v>197</v>
      </c>
      <c r="H569" s="45" t="s">
        <v>204</v>
      </c>
      <c r="I569" s="69" t="s">
        <v>205</v>
      </c>
      <c r="J569" s="45" t="s">
        <v>200</v>
      </c>
      <c r="K569" s="45" t="s">
        <v>225</v>
      </c>
      <c r="L569" s="45">
        <v>3489</v>
      </c>
    </row>
    <row r="570" ht="26" customHeight="1" spans="3:12">
      <c r="C570" s="67" t="str">
        <f>_xlfn.XLOOKUP(E570,编码规则代码!B:B,编码规则代码!A:A)&amp;_xlfn.XLOOKUP(F570,编码规则代码!F:F,编码规则代码!E:E)&amp;_xlfn.XLOOKUP(G570,编码规则代码!J:J,编码规则代码!I:I)&amp;_xlfn.XLOOKUP(H570,编码规则代码!N:N,编码规则代码!M:M)&amp;L570</f>
        <v>H5A413490</v>
      </c>
      <c r="D570" s="68" t="str" cm="1">
        <f t="array" ref="D570">_xlfn.XLOOKUP(E570,编码规则代码!B:B,编码规则代码!A:A)&amp;_xlfn.XLOOKUP(F570,编码规则代码!F:F,编码规则代码!E:E)&amp;_xlfn.XLOOKUP(G570,编码规则代码!J:J,编码规则代码!I:I)&amp;_xlfn.XLOOKUP(H570,编码规则代码!N:N,编码规则代码!M:M)&amp;L570&amp;_xlfn.XLOOKUP(K570,编码规则代码!V:V,编码规则代码!U:U&amp;_xlfn.XLOOKUP(J570,编码规则代码!R:R,编码规则代码!Q:Q))</f>
        <v>H5A41349050S</v>
      </c>
      <c r="E570" s="45" t="s">
        <v>196</v>
      </c>
      <c r="F570" s="45">
        <v>2025</v>
      </c>
      <c r="G570" s="45" t="s">
        <v>197</v>
      </c>
      <c r="H570" s="45" t="s">
        <v>212</v>
      </c>
      <c r="I570" s="69" t="s">
        <v>213</v>
      </c>
      <c r="J570" s="45" t="s">
        <v>200</v>
      </c>
      <c r="K570" s="45" t="s">
        <v>237</v>
      </c>
      <c r="L570" s="45">
        <v>3490</v>
      </c>
    </row>
    <row r="571" ht="26" customHeight="1" spans="3:12">
      <c r="C571" s="67" t="str">
        <f>_xlfn.XLOOKUP(E571,编码规则代码!B:B,编码规则代码!A:A)&amp;_xlfn.XLOOKUP(F571,编码规则代码!F:F,编码规则代码!E:E)&amp;_xlfn.XLOOKUP(G571,编码规则代码!J:J,编码规则代码!I:I)&amp;_xlfn.XLOOKUP(H571,编码规则代码!N:N,编码规则代码!M:M)&amp;L571</f>
        <v>H5A413490</v>
      </c>
      <c r="D571" s="68" t="str" cm="1">
        <f t="array" ref="D571">_xlfn.XLOOKUP(E571,编码规则代码!B:B,编码规则代码!A:A)&amp;_xlfn.XLOOKUP(F571,编码规则代码!F:F,编码规则代码!E:E)&amp;_xlfn.XLOOKUP(G571,编码规则代码!J:J,编码规则代码!I:I)&amp;_xlfn.XLOOKUP(H571,编码规则代码!N:N,编码规则代码!M:M)&amp;L571&amp;_xlfn.XLOOKUP(K571,编码规则代码!V:V,编码规则代码!U:U&amp;_xlfn.XLOOKUP(J571,编码规则代码!R:R,编码规则代码!Q:Q))</f>
        <v>H5A41349013S</v>
      </c>
      <c r="E571" s="45" t="s">
        <v>196</v>
      </c>
      <c r="F571" s="45">
        <v>2025</v>
      </c>
      <c r="G571" s="45" t="s">
        <v>197</v>
      </c>
      <c r="H571" s="45" t="s">
        <v>212</v>
      </c>
      <c r="I571" s="69" t="s">
        <v>213</v>
      </c>
      <c r="J571" s="45" t="s">
        <v>200</v>
      </c>
      <c r="K571" s="45" t="s">
        <v>230</v>
      </c>
      <c r="L571" s="45">
        <v>3490</v>
      </c>
    </row>
    <row r="572" ht="26" customHeight="1" spans="3:12">
      <c r="C572" s="67" t="str">
        <f>_xlfn.XLOOKUP(E572,编码规则代码!B:B,编码规则代码!A:A)&amp;_xlfn.XLOOKUP(F572,编码规则代码!F:F,编码规则代码!E:E)&amp;_xlfn.XLOOKUP(G572,编码规则代码!J:J,编码规则代码!I:I)&amp;_xlfn.XLOOKUP(H572,编码规则代码!N:N,编码规则代码!M:M)&amp;L572</f>
        <v>H5A413490</v>
      </c>
      <c r="D572" s="68" t="str" cm="1">
        <f t="array" ref="D572">_xlfn.XLOOKUP(E572,编码规则代码!B:B,编码规则代码!A:A)&amp;_xlfn.XLOOKUP(F572,编码规则代码!F:F,编码规则代码!E:E)&amp;_xlfn.XLOOKUP(G572,编码规则代码!J:J,编码规则代码!I:I)&amp;_xlfn.XLOOKUP(H572,编码规则代码!N:N,编码规则代码!M:M)&amp;L572&amp;_xlfn.XLOOKUP(K572,编码规则代码!V:V,编码规则代码!U:U&amp;_xlfn.XLOOKUP(J572,编码规则代码!R:R,编码规则代码!Q:Q))</f>
        <v>H5A41349010S</v>
      </c>
      <c r="E572" s="45" t="s">
        <v>196</v>
      </c>
      <c r="F572" s="45">
        <v>2025</v>
      </c>
      <c r="G572" s="45" t="s">
        <v>197</v>
      </c>
      <c r="H572" s="45" t="s">
        <v>212</v>
      </c>
      <c r="I572" s="69" t="s">
        <v>213</v>
      </c>
      <c r="J572" s="45" t="s">
        <v>200</v>
      </c>
      <c r="K572" s="45" t="s">
        <v>210</v>
      </c>
      <c r="L572" s="45">
        <v>3490</v>
      </c>
    </row>
    <row r="573" ht="26" customHeight="1" spans="3:12">
      <c r="C573" s="67" t="str">
        <f>_xlfn.XLOOKUP(E573,编码规则代码!B:B,编码规则代码!A:A)&amp;_xlfn.XLOOKUP(F573,编码规则代码!F:F,编码规则代码!E:E)&amp;_xlfn.XLOOKUP(G573,编码规则代码!J:J,编码规则代码!I:I)&amp;_xlfn.XLOOKUP(H573,编码规则代码!N:N,编码规则代码!M:M)&amp;L573</f>
        <v>H5A413491</v>
      </c>
      <c r="D573" s="68" t="str" cm="1">
        <f t="array" ref="D573">_xlfn.XLOOKUP(E573,编码规则代码!B:B,编码规则代码!A:A)&amp;_xlfn.XLOOKUP(F573,编码规则代码!F:F,编码规则代码!E:E)&amp;_xlfn.XLOOKUP(G573,编码规则代码!J:J,编码规则代码!I:I)&amp;_xlfn.XLOOKUP(H573,编码规则代码!N:N,编码规则代码!M:M)&amp;L573&amp;_xlfn.XLOOKUP(K573,编码规则代码!V:V,编码规则代码!U:U&amp;_xlfn.XLOOKUP(J573,编码规则代码!R:R,编码规则代码!Q:Q))</f>
        <v>H5A41349112S</v>
      </c>
      <c r="E573" s="45" t="s">
        <v>196</v>
      </c>
      <c r="F573" s="45">
        <v>2025</v>
      </c>
      <c r="G573" s="45" t="s">
        <v>197</v>
      </c>
      <c r="H573" s="45" t="s">
        <v>212</v>
      </c>
      <c r="I573" s="69" t="s">
        <v>213</v>
      </c>
      <c r="J573" s="45" t="s">
        <v>200</v>
      </c>
      <c r="K573" s="45" t="s">
        <v>208</v>
      </c>
      <c r="L573" s="45">
        <v>3491</v>
      </c>
    </row>
    <row r="574" ht="26" customHeight="1" spans="3:12">
      <c r="C574" s="67" t="str">
        <f>_xlfn.XLOOKUP(E574,编码规则代码!B:B,编码规则代码!A:A)&amp;_xlfn.XLOOKUP(F574,编码规则代码!F:F,编码规则代码!E:E)&amp;_xlfn.XLOOKUP(G574,编码规则代码!J:J,编码规则代码!I:I)&amp;_xlfn.XLOOKUP(H574,编码规则代码!N:N,编码规则代码!M:M)&amp;L574</f>
        <v>H5A413492</v>
      </c>
      <c r="D574" s="68" t="str" cm="1">
        <f t="array" ref="D574">_xlfn.XLOOKUP(E574,编码规则代码!B:B,编码规则代码!A:A)&amp;_xlfn.XLOOKUP(F574,编码规则代码!F:F,编码规则代码!E:E)&amp;_xlfn.XLOOKUP(G574,编码规则代码!J:J,编码规则代码!I:I)&amp;_xlfn.XLOOKUP(H574,编码规则代码!N:N,编码规则代码!M:M)&amp;L574&amp;_xlfn.XLOOKUP(K574,编码规则代码!V:V,编码规则代码!U:U&amp;_xlfn.XLOOKUP(J574,编码规则代码!R:R,编码规则代码!Q:Q))</f>
        <v>H5A41349210S</v>
      </c>
      <c r="E574" s="45" t="s">
        <v>196</v>
      </c>
      <c r="F574" s="45">
        <v>2025</v>
      </c>
      <c r="G574" s="45" t="s">
        <v>197</v>
      </c>
      <c r="H574" s="45" t="s">
        <v>212</v>
      </c>
      <c r="I574" s="69" t="s">
        <v>213</v>
      </c>
      <c r="J574" s="45" t="s">
        <v>200</v>
      </c>
      <c r="K574" s="45" t="s">
        <v>210</v>
      </c>
      <c r="L574" s="45">
        <v>3492</v>
      </c>
    </row>
    <row r="575" ht="26" customHeight="1" spans="3:12">
      <c r="C575" s="67" t="str">
        <f>_xlfn.XLOOKUP(E575,编码规则代码!B:B,编码规则代码!A:A)&amp;_xlfn.XLOOKUP(F575,编码规则代码!F:F,编码规则代码!E:E)&amp;_xlfn.XLOOKUP(G575,编码规则代码!J:J,编码规则代码!I:I)&amp;_xlfn.XLOOKUP(H575,编码规则代码!N:N,编码规则代码!M:M)&amp;L575</f>
        <v>H5A413492</v>
      </c>
      <c r="D575" s="68" t="str" cm="1">
        <f t="array" ref="D575">_xlfn.XLOOKUP(E575,编码规则代码!B:B,编码规则代码!A:A)&amp;_xlfn.XLOOKUP(F575,编码规则代码!F:F,编码规则代码!E:E)&amp;_xlfn.XLOOKUP(G575,编码规则代码!J:J,编码规则代码!I:I)&amp;_xlfn.XLOOKUP(H575,编码规则代码!N:N,编码规则代码!M:M)&amp;L575&amp;_xlfn.XLOOKUP(K575,编码规则代码!V:V,编码规则代码!U:U&amp;_xlfn.XLOOKUP(J575,编码规则代码!R:R,编码规则代码!Q:Q))</f>
        <v>H5A41349270S</v>
      </c>
      <c r="E575" s="45" t="s">
        <v>196</v>
      </c>
      <c r="F575" s="45">
        <v>2025</v>
      </c>
      <c r="G575" s="45" t="s">
        <v>197</v>
      </c>
      <c r="H575" s="45" t="s">
        <v>212</v>
      </c>
      <c r="I575" s="69" t="s">
        <v>213</v>
      </c>
      <c r="J575" s="45" t="s">
        <v>200</v>
      </c>
      <c r="K575" s="45" t="s">
        <v>209</v>
      </c>
      <c r="L575" s="45">
        <v>3492</v>
      </c>
    </row>
    <row r="576" ht="26" customHeight="1" spans="3:12">
      <c r="C576" s="67" t="str">
        <f>_xlfn.XLOOKUP(E576,编码规则代码!B:B,编码规则代码!A:A)&amp;_xlfn.XLOOKUP(F576,编码规则代码!F:F,编码规则代码!E:E)&amp;_xlfn.XLOOKUP(G576,编码规则代码!J:J,编码规则代码!I:I)&amp;_xlfn.XLOOKUP(H576,编码规则代码!N:N,编码规则代码!M:M)&amp;L576</f>
        <v>H5A413492</v>
      </c>
      <c r="D576" s="68" t="str" cm="1">
        <f t="array" ref="D576">_xlfn.XLOOKUP(E576,编码规则代码!B:B,编码规则代码!A:A)&amp;_xlfn.XLOOKUP(F576,编码规则代码!F:F,编码规则代码!E:E)&amp;_xlfn.XLOOKUP(G576,编码规则代码!J:J,编码规则代码!I:I)&amp;_xlfn.XLOOKUP(H576,编码规则代码!N:N,编码规则代码!M:M)&amp;L576&amp;_xlfn.XLOOKUP(K576,编码规则代码!V:V,编码规则代码!U:U&amp;_xlfn.XLOOKUP(J576,编码规则代码!R:R,编码规则代码!Q:Q))</f>
        <v>H5A41349215S</v>
      </c>
      <c r="E576" s="45" t="s">
        <v>196</v>
      </c>
      <c r="F576" s="45">
        <v>2025</v>
      </c>
      <c r="G576" s="45" t="s">
        <v>197</v>
      </c>
      <c r="H576" s="45" t="s">
        <v>212</v>
      </c>
      <c r="I576" s="69" t="s">
        <v>213</v>
      </c>
      <c r="J576" s="45" t="s">
        <v>200</v>
      </c>
      <c r="K576" s="45" t="s">
        <v>228</v>
      </c>
      <c r="L576" s="45">
        <v>3492</v>
      </c>
    </row>
    <row r="577" ht="26" customHeight="1" spans="3:12">
      <c r="C577" s="67" t="str">
        <f>_xlfn.XLOOKUP(E577,编码规则代码!B:B,编码规则代码!A:A)&amp;_xlfn.XLOOKUP(F577,编码规则代码!F:F,编码规则代码!E:E)&amp;_xlfn.XLOOKUP(G577,编码规则代码!J:J,编码规则代码!I:I)&amp;_xlfn.XLOOKUP(H577,编码规则代码!N:N,编码规则代码!M:M)&amp;L577</f>
        <v>H5A413493</v>
      </c>
      <c r="D577" s="68" t="str" cm="1">
        <f t="array" ref="D577">_xlfn.XLOOKUP(E577,编码规则代码!B:B,编码规则代码!A:A)&amp;_xlfn.XLOOKUP(F577,编码规则代码!F:F,编码规则代码!E:E)&amp;_xlfn.XLOOKUP(G577,编码规则代码!J:J,编码规则代码!I:I)&amp;_xlfn.XLOOKUP(H577,编码规则代码!N:N,编码规则代码!M:M)&amp;L577&amp;_xlfn.XLOOKUP(K577,编码规则代码!V:V,编码规则代码!U:U&amp;_xlfn.XLOOKUP(J577,编码规则代码!R:R,编码规则代码!Q:Q))</f>
        <v>H5A41349315S</v>
      </c>
      <c r="E577" s="45" t="s">
        <v>196</v>
      </c>
      <c r="F577" s="45">
        <v>2025</v>
      </c>
      <c r="G577" s="45" t="s">
        <v>197</v>
      </c>
      <c r="H577" s="45" t="s">
        <v>212</v>
      </c>
      <c r="I577" s="69" t="s">
        <v>213</v>
      </c>
      <c r="J577" s="45" t="s">
        <v>200</v>
      </c>
      <c r="K577" s="45" t="s">
        <v>228</v>
      </c>
      <c r="L577" s="45">
        <v>3493</v>
      </c>
    </row>
    <row r="578" ht="26" customHeight="1" spans="3:12">
      <c r="C578" s="67" t="str">
        <f>_xlfn.XLOOKUP(E578,编码规则代码!B:B,编码规则代码!A:A)&amp;_xlfn.XLOOKUP(F578,编码规则代码!F:F,编码规则代码!E:E)&amp;_xlfn.XLOOKUP(G578,编码规则代码!J:J,编码规则代码!I:I)&amp;_xlfn.XLOOKUP(H578,编码规则代码!N:N,编码规则代码!M:M)&amp;L578</f>
        <v>H5A413493</v>
      </c>
      <c r="D578" s="68" t="str" cm="1">
        <f t="array" ref="D578">_xlfn.XLOOKUP(E578,编码规则代码!B:B,编码规则代码!A:A)&amp;_xlfn.XLOOKUP(F578,编码规则代码!F:F,编码规则代码!E:E)&amp;_xlfn.XLOOKUP(G578,编码规则代码!J:J,编码规则代码!I:I)&amp;_xlfn.XLOOKUP(H578,编码规则代码!N:N,编码规则代码!M:M)&amp;L578&amp;_xlfn.XLOOKUP(K578,编码规则代码!V:V,编码规则代码!U:U&amp;_xlfn.XLOOKUP(J578,编码规则代码!R:R,编码规则代码!Q:Q))</f>
        <v>H5A41349370S</v>
      </c>
      <c r="E578" s="45" t="s">
        <v>196</v>
      </c>
      <c r="F578" s="45">
        <v>2025</v>
      </c>
      <c r="G578" s="45" t="s">
        <v>197</v>
      </c>
      <c r="H578" s="45" t="s">
        <v>212</v>
      </c>
      <c r="I578" s="69" t="s">
        <v>213</v>
      </c>
      <c r="J578" s="45" t="s">
        <v>200</v>
      </c>
      <c r="K578" s="45" t="s">
        <v>209</v>
      </c>
      <c r="L578" s="45">
        <v>3493</v>
      </c>
    </row>
    <row r="579" ht="26" customHeight="1" spans="3:12">
      <c r="C579" s="67" t="str">
        <f>_xlfn.XLOOKUP(E579,编码规则代码!B:B,编码规则代码!A:A)&amp;_xlfn.XLOOKUP(F579,编码规则代码!F:F,编码规则代码!E:E)&amp;_xlfn.XLOOKUP(G579,编码规则代码!J:J,编码规则代码!I:I)&amp;_xlfn.XLOOKUP(H579,编码规则代码!N:N,编码规则代码!M:M)&amp;L579</f>
        <v>H5A413493</v>
      </c>
      <c r="D579" s="68" t="str" cm="1">
        <f t="array" ref="D579">_xlfn.XLOOKUP(E579,编码规则代码!B:B,编码规则代码!A:A)&amp;_xlfn.XLOOKUP(F579,编码规则代码!F:F,编码规则代码!E:E)&amp;_xlfn.XLOOKUP(G579,编码规则代码!J:J,编码规则代码!I:I)&amp;_xlfn.XLOOKUP(H579,编码规则代码!N:N,编码规则代码!M:M)&amp;L579&amp;_xlfn.XLOOKUP(K579,编码规则代码!V:V,编码规则代码!U:U&amp;_xlfn.XLOOKUP(J579,编码规则代码!R:R,编码规则代码!Q:Q))</f>
        <v>H5A41349310S</v>
      </c>
      <c r="E579" s="45" t="s">
        <v>196</v>
      </c>
      <c r="F579" s="45">
        <v>2025</v>
      </c>
      <c r="G579" s="45" t="s">
        <v>197</v>
      </c>
      <c r="H579" s="45" t="s">
        <v>212</v>
      </c>
      <c r="I579" s="69" t="s">
        <v>213</v>
      </c>
      <c r="J579" s="45" t="s">
        <v>200</v>
      </c>
      <c r="K579" s="45" t="s">
        <v>210</v>
      </c>
      <c r="L579" s="45">
        <v>3493</v>
      </c>
    </row>
    <row r="580" ht="26" customHeight="1" spans="3:12">
      <c r="C580" s="67" t="str">
        <f>_xlfn.XLOOKUP(E580,编码规则代码!B:B,编码规则代码!A:A)&amp;_xlfn.XLOOKUP(F580,编码规则代码!F:F,编码规则代码!E:E)&amp;_xlfn.XLOOKUP(G580,编码规则代码!J:J,编码规则代码!I:I)&amp;_xlfn.XLOOKUP(H580,编码规则代码!N:N,编码规则代码!M:M)&amp;L580</f>
        <v>H5A413494</v>
      </c>
      <c r="D580" s="68" t="str" cm="1">
        <f t="array" ref="D580">_xlfn.XLOOKUP(E580,编码规则代码!B:B,编码规则代码!A:A)&amp;_xlfn.XLOOKUP(F580,编码规则代码!F:F,编码规则代码!E:E)&amp;_xlfn.XLOOKUP(G580,编码规则代码!J:J,编码规则代码!I:I)&amp;_xlfn.XLOOKUP(H580,编码规则代码!N:N,编码规则代码!M:M)&amp;L580&amp;_xlfn.XLOOKUP(K580,编码规则代码!V:V,编码规则代码!U:U&amp;_xlfn.XLOOKUP(J580,编码规则代码!R:R,编码规则代码!Q:Q))</f>
        <v>H5A41349410S</v>
      </c>
      <c r="E580" s="45" t="s">
        <v>196</v>
      </c>
      <c r="F580" s="45">
        <v>2025</v>
      </c>
      <c r="G580" s="45" t="s">
        <v>197</v>
      </c>
      <c r="H580" s="45" t="s">
        <v>212</v>
      </c>
      <c r="I580" s="69" t="s">
        <v>213</v>
      </c>
      <c r="J580" s="45" t="s">
        <v>200</v>
      </c>
      <c r="K580" s="45" t="s">
        <v>210</v>
      </c>
      <c r="L580" s="45">
        <v>3494</v>
      </c>
    </row>
    <row r="581" ht="26" customHeight="1" spans="3:12">
      <c r="C581" s="67" t="str">
        <f>_xlfn.XLOOKUP(E581,编码规则代码!B:B,编码规则代码!A:A)&amp;_xlfn.XLOOKUP(F581,编码规则代码!F:F,编码规则代码!E:E)&amp;_xlfn.XLOOKUP(G581,编码规则代码!J:J,编码规则代码!I:I)&amp;_xlfn.XLOOKUP(H581,编码规则代码!N:N,编码规则代码!M:M)&amp;L581</f>
        <v>H5A413494</v>
      </c>
      <c r="D581" s="68" t="str" cm="1">
        <f t="array" ref="D581">_xlfn.XLOOKUP(E581,编码规则代码!B:B,编码规则代码!A:A)&amp;_xlfn.XLOOKUP(F581,编码规则代码!F:F,编码规则代码!E:E)&amp;_xlfn.XLOOKUP(G581,编码规则代码!J:J,编码规则代码!I:I)&amp;_xlfn.XLOOKUP(H581,编码规则代码!N:N,编码规则代码!M:M)&amp;L581&amp;_xlfn.XLOOKUP(K581,编码规则代码!V:V,编码规则代码!U:U&amp;_xlfn.XLOOKUP(J581,编码规则代码!R:R,编码规则代码!Q:Q))</f>
        <v>H5A41349450S</v>
      </c>
      <c r="E581" s="45" t="s">
        <v>196</v>
      </c>
      <c r="F581" s="45">
        <v>2025</v>
      </c>
      <c r="G581" s="45" t="s">
        <v>197</v>
      </c>
      <c r="H581" s="45" t="s">
        <v>212</v>
      </c>
      <c r="I581" s="69" t="s">
        <v>213</v>
      </c>
      <c r="J581" s="45" t="s">
        <v>200</v>
      </c>
      <c r="K581" s="45" t="s">
        <v>237</v>
      </c>
      <c r="L581" s="45">
        <v>3494</v>
      </c>
    </row>
    <row r="582" ht="26" customHeight="1" spans="3:12">
      <c r="C582" s="67" t="str">
        <f>_xlfn.XLOOKUP(E582,编码规则代码!B:B,编码规则代码!A:A)&amp;_xlfn.XLOOKUP(F582,编码规则代码!F:F,编码规则代码!E:E)&amp;_xlfn.XLOOKUP(G582,编码规则代码!J:J,编码规则代码!I:I)&amp;_xlfn.XLOOKUP(H582,编码规则代码!N:N,编码规则代码!M:M)&amp;L582</f>
        <v>H5A413494</v>
      </c>
      <c r="D582" s="68" t="str" cm="1">
        <f t="array" ref="D582">_xlfn.XLOOKUP(E582,编码规则代码!B:B,编码规则代码!A:A)&amp;_xlfn.XLOOKUP(F582,编码规则代码!F:F,编码规则代码!E:E)&amp;_xlfn.XLOOKUP(G582,编码规则代码!J:J,编码规则代码!I:I)&amp;_xlfn.XLOOKUP(H582,编码规则代码!N:N,编码规则代码!M:M)&amp;L582&amp;_xlfn.XLOOKUP(K582,编码规则代码!V:V,编码规则代码!U:U&amp;_xlfn.XLOOKUP(J582,编码规则代码!R:R,编码规则代码!Q:Q))</f>
        <v>H5A41349470S</v>
      </c>
      <c r="E582" s="45" t="s">
        <v>196</v>
      </c>
      <c r="F582" s="45">
        <v>2025</v>
      </c>
      <c r="G582" s="45" t="s">
        <v>197</v>
      </c>
      <c r="H582" s="45" t="s">
        <v>212</v>
      </c>
      <c r="I582" s="69" t="s">
        <v>213</v>
      </c>
      <c r="J582" s="45" t="s">
        <v>200</v>
      </c>
      <c r="K582" s="45" t="s">
        <v>209</v>
      </c>
      <c r="L582" s="45">
        <v>3494</v>
      </c>
    </row>
    <row r="583" ht="26" customHeight="1" spans="1:12">
      <c r="A583" s="70">
        <v>45919</v>
      </c>
      <c r="B583" s="69" t="s">
        <v>242</v>
      </c>
      <c r="C583" s="71" t="str">
        <f>_xlfn.XLOOKUP(E583,编码规则代码!B:B,编码规则代码!A:A)&amp;_xlfn.XLOOKUP(F583,编码规则代码!F:F,编码规则代码!E:E)&amp;_xlfn.XLOOKUP(G583,编码规则代码!J:J,编码规则代码!I:I)&amp;_xlfn.XLOOKUP(H583,编码规则代码!N:N,编码规则代码!M:M)&amp;L583</f>
        <v>H5A413495</v>
      </c>
      <c r="D583" s="72" t="str" cm="1">
        <f t="array" ref="D583">_xlfn.XLOOKUP(E583,编码规则代码!B:B,编码规则代码!A:A)&amp;_xlfn.XLOOKUP(F583,编码规则代码!F:F,编码规则代码!E:E)&amp;_xlfn.XLOOKUP(G583,编码规则代码!J:J,编码规则代码!I:I)&amp;_xlfn.XLOOKUP(H583,编码规则代码!N:N,编码规则代码!M:M)&amp;L583&amp;_xlfn.XLOOKUP(K583,编码规则代码!V:V,编码规则代码!U:U&amp;_xlfn.XLOOKUP(J583,编码规则代码!R:R,编码规则代码!Q:Q))</f>
        <v>H5A41349570S</v>
      </c>
      <c r="E583" s="69" t="s">
        <v>196</v>
      </c>
      <c r="F583" s="69">
        <v>2025</v>
      </c>
      <c r="G583" s="69" t="s">
        <v>197</v>
      </c>
      <c r="H583" s="69" t="s">
        <v>212</v>
      </c>
      <c r="I583" s="69" t="s">
        <v>213</v>
      </c>
      <c r="J583" s="69" t="s">
        <v>200</v>
      </c>
      <c r="K583" s="69" t="s">
        <v>209</v>
      </c>
      <c r="L583" s="69">
        <v>3495</v>
      </c>
    </row>
    <row r="584" ht="26" customHeight="1" spans="1:12">
      <c r="A584" s="70">
        <v>45919</v>
      </c>
      <c r="B584" s="69" t="s">
        <v>242</v>
      </c>
      <c r="C584" s="71" t="str">
        <f>_xlfn.XLOOKUP(E584,编码规则代码!B:B,编码规则代码!A:A)&amp;_xlfn.XLOOKUP(F584,编码规则代码!F:F,编码规则代码!E:E)&amp;_xlfn.XLOOKUP(G584,编码规则代码!J:J,编码规则代码!I:I)&amp;_xlfn.XLOOKUP(H584,编码规则代码!N:N,编码规则代码!M:M)&amp;L584</f>
        <v>H5A413495</v>
      </c>
      <c r="D584" s="72" t="str" cm="1">
        <f t="array" ref="D584">_xlfn.XLOOKUP(E584,编码规则代码!B:B,编码规则代码!A:A)&amp;_xlfn.XLOOKUP(F584,编码规则代码!F:F,编码规则代码!E:E)&amp;_xlfn.XLOOKUP(G584,编码规则代码!J:J,编码规则代码!I:I)&amp;_xlfn.XLOOKUP(H584,编码规则代码!N:N,编码规则代码!M:M)&amp;L584&amp;_xlfn.XLOOKUP(K584,编码规则代码!V:V,编码规则代码!U:U&amp;_xlfn.XLOOKUP(J584,编码规则代码!R:R,编码规则代码!Q:Q))</f>
        <v>H5A41349570M</v>
      </c>
      <c r="E584" s="69" t="s">
        <v>196</v>
      </c>
      <c r="F584" s="69">
        <v>2025</v>
      </c>
      <c r="G584" s="69" t="s">
        <v>197</v>
      </c>
      <c r="H584" s="69" t="s">
        <v>212</v>
      </c>
      <c r="I584" s="69" t="s">
        <v>213</v>
      </c>
      <c r="J584" s="69" t="s">
        <v>244</v>
      </c>
      <c r="K584" s="69" t="s">
        <v>209</v>
      </c>
      <c r="L584" s="69">
        <v>3495</v>
      </c>
    </row>
    <row r="585" ht="26" customHeight="1" spans="1:12">
      <c r="A585" s="70">
        <v>45919</v>
      </c>
      <c r="B585" s="69" t="s">
        <v>242</v>
      </c>
      <c r="C585" s="71" t="str">
        <f>_xlfn.XLOOKUP(E585,编码规则代码!B:B,编码规则代码!A:A)&amp;_xlfn.XLOOKUP(F585,编码规则代码!F:F,编码规则代码!E:E)&amp;_xlfn.XLOOKUP(G585,编码规则代码!J:J,编码规则代码!I:I)&amp;_xlfn.XLOOKUP(H585,编码规则代码!N:N,编码规则代码!M:M)&amp;L585</f>
        <v>H5A413495</v>
      </c>
      <c r="D585" s="72" t="str" cm="1">
        <f t="array" ref="D585">_xlfn.XLOOKUP(E585,编码规则代码!B:B,编码规则代码!A:A)&amp;_xlfn.XLOOKUP(F585,编码规则代码!F:F,编码规则代码!E:E)&amp;_xlfn.XLOOKUP(G585,编码规则代码!J:J,编码规则代码!I:I)&amp;_xlfn.XLOOKUP(H585,编码规则代码!N:N,编码规则代码!M:M)&amp;L585&amp;_xlfn.XLOOKUP(K585,编码规则代码!V:V,编码规则代码!U:U&amp;_xlfn.XLOOKUP(J585,编码规则代码!R:R,编码规则代码!Q:Q))</f>
        <v>H5A41349570L</v>
      </c>
      <c r="E585" s="69" t="s">
        <v>196</v>
      </c>
      <c r="F585" s="69">
        <v>2025</v>
      </c>
      <c r="G585" s="69" t="s">
        <v>197</v>
      </c>
      <c r="H585" s="69" t="s">
        <v>212</v>
      </c>
      <c r="I585" s="69" t="s">
        <v>213</v>
      </c>
      <c r="J585" s="69" t="s">
        <v>245</v>
      </c>
      <c r="K585" s="69" t="s">
        <v>209</v>
      </c>
      <c r="L585" s="69">
        <v>3495</v>
      </c>
    </row>
    <row r="586" ht="26" customHeight="1" spans="1:12">
      <c r="A586" s="70">
        <v>45926</v>
      </c>
      <c r="B586" s="69" t="s">
        <v>242</v>
      </c>
      <c r="C586" s="71" t="str">
        <f>_xlfn.XLOOKUP(E586,编码规则代码!B:B,编码规则代码!A:A)&amp;_xlfn.XLOOKUP(F586,编码规则代码!F:F,编码规则代码!E:E)&amp;_xlfn.XLOOKUP(G586,编码规则代码!J:J,编码规则代码!I:I)&amp;_xlfn.XLOOKUP(H586,编码规则代码!N:N,编码规则代码!M:M)&amp;L586</f>
        <v>H5A433496</v>
      </c>
      <c r="D586" s="72" t="str" cm="1">
        <f t="array" ref="D586">_xlfn.XLOOKUP(E586,编码规则代码!B:B,编码规则代码!A:A)&amp;_xlfn.XLOOKUP(F586,编码规则代码!F:F,编码规则代码!E:E)&amp;_xlfn.XLOOKUP(G586,编码规则代码!J:J,编码规则代码!I:I)&amp;_xlfn.XLOOKUP(H586,编码规则代码!N:N,编码规则代码!M:M)&amp;L586&amp;_xlfn.XLOOKUP(K586,编码规则代码!V:V,编码规则代码!U:U&amp;_xlfn.XLOOKUP(J586,编码规则代码!R:R,编码规则代码!Q:Q))</f>
        <v>H5A43349650S</v>
      </c>
      <c r="E586" s="69" t="s">
        <v>196</v>
      </c>
      <c r="F586" s="69">
        <v>2025</v>
      </c>
      <c r="G586" s="69" t="s">
        <v>197</v>
      </c>
      <c r="H586" s="69" t="s">
        <v>221</v>
      </c>
      <c r="I586" s="69" t="s">
        <v>222</v>
      </c>
      <c r="J586" s="69" t="s">
        <v>200</v>
      </c>
      <c r="K586" s="69" t="s">
        <v>237</v>
      </c>
      <c r="L586" s="69">
        <v>3496</v>
      </c>
    </row>
    <row r="587" ht="26" customHeight="1" spans="1:12">
      <c r="A587" s="70">
        <v>45926</v>
      </c>
      <c r="B587" s="69" t="s">
        <v>242</v>
      </c>
      <c r="C587" s="71" t="str">
        <f>_xlfn.XLOOKUP(E587,编码规则代码!B:B,编码规则代码!A:A)&amp;_xlfn.XLOOKUP(F587,编码规则代码!F:F,编码规则代码!E:E)&amp;_xlfn.XLOOKUP(G587,编码规则代码!J:J,编码规则代码!I:I)&amp;_xlfn.XLOOKUP(H587,编码规则代码!N:N,编码规则代码!M:M)&amp;L587</f>
        <v>H5A433496</v>
      </c>
      <c r="D587" s="72" t="str" cm="1">
        <f t="array" ref="D587">_xlfn.XLOOKUP(E587,编码规则代码!B:B,编码规则代码!A:A)&amp;_xlfn.XLOOKUP(F587,编码规则代码!F:F,编码规则代码!E:E)&amp;_xlfn.XLOOKUP(G587,编码规则代码!J:J,编码规则代码!I:I)&amp;_xlfn.XLOOKUP(H587,编码规则代码!N:N,编码规则代码!M:M)&amp;L587&amp;_xlfn.XLOOKUP(K587,编码规则代码!V:V,编码规则代码!U:U&amp;_xlfn.XLOOKUP(J587,编码规则代码!R:R,编码规则代码!Q:Q))</f>
        <v>H5A43349650M</v>
      </c>
      <c r="E587" s="69" t="s">
        <v>196</v>
      </c>
      <c r="F587" s="69">
        <v>2025</v>
      </c>
      <c r="G587" s="69" t="s">
        <v>197</v>
      </c>
      <c r="H587" s="69" t="s">
        <v>221</v>
      </c>
      <c r="I587" s="69" t="s">
        <v>222</v>
      </c>
      <c r="J587" s="69" t="s">
        <v>244</v>
      </c>
      <c r="K587" s="69" t="s">
        <v>237</v>
      </c>
      <c r="L587" s="69">
        <v>3496</v>
      </c>
    </row>
    <row r="588" ht="26" customHeight="1" spans="1:12">
      <c r="A588" s="70">
        <v>45926</v>
      </c>
      <c r="B588" s="69" t="s">
        <v>242</v>
      </c>
      <c r="C588" s="71" t="str">
        <f>_xlfn.XLOOKUP(E588,编码规则代码!B:B,编码规则代码!A:A)&amp;_xlfn.XLOOKUP(F588,编码规则代码!F:F,编码规则代码!E:E)&amp;_xlfn.XLOOKUP(G588,编码规则代码!J:J,编码规则代码!I:I)&amp;_xlfn.XLOOKUP(H588,编码规则代码!N:N,编码规则代码!M:M)&amp;L588</f>
        <v>H5A433496</v>
      </c>
      <c r="D588" s="72" t="str" cm="1">
        <f t="array" ref="D588">_xlfn.XLOOKUP(E588,编码规则代码!B:B,编码规则代码!A:A)&amp;_xlfn.XLOOKUP(F588,编码规则代码!F:F,编码规则代码!E:E)&amp;_xlfn.XLOOKUP(G588,编码规则代码!J:J,编码规则代码!I:I)&amp;_xlfn.XLOOKUP(H588,编码规则代码!N:N,编码规则代码!M:M)&amp;L588&amp;_xlfn.XLOOKUP(K588,编码规则代码!V:V,编码规则代码!U:U&amp;_xlfn.XLOOKUP(J588,编码规则代码!R:R,编码规则代码!Q:Q))</f>
        <v>H5A43349650L</v>
      </c>
      <c r="E588" s="69" t="s">
        <v>196</v>
      </c>
      <c r="F588" s="69">
        <v>2025</v>
      </c>
      <c r="G588" s="69" t="s">
        <v>197</v>
      </c>
      <c r="H588" s="69" t="s">
        <v>221</v>
      </c>
      <c r="I588" s="69" t="s">
        <v>222</v>
      </c>
      <c r="J588" s="69" t="s">
        <v>245</v>
      </c>
      <c r="K588" s="69" t="s">
        <v>237</v>
      </c>
      <c r="L588" s="69">
        <v>3496</v>
      </c>
    </row>
    <row r="589" ht="26" customHeight="1" spans="1:12">
      <c r="A589" s="70">
        <v>45926</v>
      </c>
      <c r="B589" s="69" t="s">
        <v>242</v>
      </c>
      <c r="C589" s="71" t="str">
        <f>_xlfn.XLOOKUP(E589,编码规则代码!B:B,编码规则代码!A:A)&amp;_xlfn.XLOOKUP(F589,编码规则代码!F:F,编码规则代码!E:E)&amp;_xlfn.XLOOKUP(G589,编码规则代码!J:J,编码规则代码!I:I)&amp;_xlfn.XLOOKUP(H589,编码规则代码!N:N,编码规则代码!M:M)&amp;L589</f>
        <v>H5A433496</v>
      </c>
      <c r="D589" s="72" t="str" cm="1">
        <f t="array" ref="D589">_xlfn.XLOOKUP(E589,编码规则代码!B:B,编码规则代码!A:A)&amp;_xlfn.XLOOKUP(F589,编码规则代码!F:F,编码规则代码!E:E)&amp;_xlfn.XLOOKUP(G589,编码规则代码!J:J,编码规则代码!I:I)&amp;_xlfn.XLOOKUP(H589,编码规则代码!N:N,编码规则代码!M:M)&amp;L589&amp;_xlfn.XLOOKUP(K589,编码规则代码!V:V,编码规则代码!U:U&amp;_xlfn.XLOOKUP(J589,编码规则代码!R:R,编码规则代码!Q:Q))</f>
        <v>H5A43349653S</v>
      </c>
      <c r="E589" s="69" t="s">
        <v>196</v>
      </c>
      <c r="F589" s="69">
        <v>2025</v>
      </c>
      <c r="G589" s="69" t="s">
        <v>197</v>
      </c>
      <c r="H589" s="69" t="s">
        <v>221</v>
      </c>
      <c r="I589" s="69" t="s">
        <v>222</v>
      </c>
      <c r="J589" s="69" t="s">
        <v>200</v>
      </c>
      <c r="K589" s="69" t="s">
        <v>226</v>
      </c>
      <c r="L589" s="69">
        <v>3496</v>
      </c>
    </row>
    <row r="590" ht="26" customHeight="1" spans="1:12">
      <c r="A590" s="70">
        <v>45926</v>
      </c>
      <c r="B590" s="69" t="s">
        <v>242</v>
      </c>
      <c r="C590" s="71" t="str">
        <f>_xlfn.XLOOKUP(E590,编码规则代码!B:B,编码规则代码!A:A)&amp;_xlfn.XLOOKUP(F590,编码规则代码!F:F,编码规则代码!E:E)&amp;_xlfn.XLOOKUP(G590,编码规则代码!J:J,编码规则代码!I:I)&amp;_xlfn.XLOOKUP(H590,编码规则代码!N:N,编码规则代码!M:M)&amp;L590</f>
        <v>H5A433496</v>
      </c>
      <c r="D590" s="72" t="str" cm="1">
        <f t="array" ref="D590">_xlfn.XLOOKUP(E590,编码规则代码!B:B,编码规则代码!A:A)&amp;_xlfn.XLOOKUP(F590,编码规则代码!F:F,编码规则代码!E:E)&amp;_xlfn.XLOOKUP(G590,编码规则代码!J:J,编码规则代码!I:I)&amp;_xlfn.XLOOKUP(H590,编码规则代码!N:N,编码规则代码!M:M)&amp;L590&amp;_xlfn.XLOOKUP(K590,编码规则代码!V:V,编码规则代码!U:U&amp;_xlfn.XLOOKUP(J590,编码规则代码!R:R,编码规则代码!Q:Q))</f>
        <v>H5A43349653M</v>
      </c>
      <c r="E590" s="69" t="s">
        <v>196</v>
      </c>
      <c r="F590" s="69">
        <v>2025</v>
      </c>
      <c r="G590" s="69" t="s">
        <v>197</v>
      </c>
      <c r="H590" s="69" t="s">
        <v>221</v>
      </c>
      <c r="I590" s="69" t="s">
        <v>222</v>
      </c>
      <c r="J590" s="69" t="s">
        <v>244</v>
      </c>
      <c r="K590" s="69" t="s">
        <v>226</v>
      </c>
      <c r="L590" s="69">
        <v>3496</v>
      </c>
    </row>
    <row r="591" ht="26" customHeight="1" spans="1:12">
      <c r="A591" s="70">
        <v>45926</v>
      </c>
      <c r="B591" s="69" t="s">
        <v>242</v>
      </c>
      <c r="C591" s="71" t="str">
        <f>_xlfn.XLOOKUP(E591,编码规则代码!B:B,编码规则代码!A:A)&amp;_xlfn.XLOOKUP(F591,编码规则代码!F:F,编码规则代码!E:E)&amp;_xlfn.XLOOKUP(G591,编码规则代码!J:J,编码规则代码!I:I)&amp;_xlfn.XLOOKUP(H591,编码规则代码!N:N,编码规则代码!M:M)&amp;L591</f>
        <v>H5A433496</v>
      </c>
      <c r="D591" s="72" t="str" cm="1">
        <f t="array" ref="D591">_xlfn.XLOOKUP(E591,编码规则代码!B:B,编码规则代码!A:A)&amp;_xlfn.XLOOKUP(F591,编码规则代码!F:F,编码规则代码!E:E)&amp;_xlfn.XLOOKUP(G591,编码规则代码!J:J,编码规则代码!I:I)&amp;_xlfn.XLOOKUP(H591,编码规则代码!N:N,编码规则代码!M:M)&amp;L591&amp;_xlfn.XLOOKUP(K591,编码规则代码!V:V,编码规则代码!U:U&amp;_xlfn.XLOOKUP(J591,编码规则代码!R:R,编码规则代码!Q:Q))</f>
        <v>H5A43349653L</v>
      </c>
      <c r="E591" s="69" t="s">
        <v>196</v>
      </c>
      <c r="F591" s="69">
        <v>2025</v>
      </c>
      <c r="G591" s="69" t="s">
        <v>197</v>
      </c>
      <c r="H591" s="69" t="s">
        <v>221</v>
      </c>
      <c r="I591" s="69" t="s">
        <v>222</v>
      </c>
      <c r="J591" s="69" t="s">
        <v>245</v>
      </c>
      <c r="K591" s="69" t="s">
        <v>226</v>
      </c>
      <c r="L591" s="69">
        <v>3496</v>
      </c>
    </row>
    <row r="592" ht="26" customHeight="1" spans="1:12">
      <c r="A592" s="66">
        <v>45912</v>
      </c>
      <c r="B592" s="47" t="s">
        <v>242</v>
      </c>
      <c r="C592" s="67" t="str">
        <f>_xlfn.XLOOKUP(E592,编码规则代码!B:B,编码规则代码!A:A)&amp;_xlfn.XLOOKUP(F592,编码规则代码!F:F,编码规则代码!E:E)&amp;_xlfn.XLOOKUP(G592,编码规则代码!J:J,编码规则代码!I:I)&amp;_xlfn.XLOOKUP(H592,编码规则代码!N:N,编码规则代码!M:M)&amp;L592</f>
        <v>H5A413497</v>
      </c>
      <c r="D592" s="68" t="str" cm="1">
        <f t="array" ref="D592">_xlfn.XLOOKUP(E592,编码规则代码!B:B,编码规则代码!A:A)&amp;_xlfn.XLOOKUP(F592,编码规则代码!F:F,编码规则代码!E:E)&amp;_xlfn.XLOOKUP(G592,编码规则代码!J:J,编码规则代码!I:I)&amp;_xlfn.XLOOKUP(H592,编码规则代码!N:N,编码规则代码!M:M)&amp;L592&amp;_xlfn.XLOOKUP(K592,编码规则代码!V:V,编码规则代码!U:U&amp;_xlfn.XLOOKUP(J592,编码规则代码!R:R,编码规则代码!Q:Q))</f>
        <v>H5A41349713S</v>
      </c>
      <c r="E592" s="47" t="s">
        <v>196</v>
      </c>
      <c r="F592" s="47">
        <v>2025</v>
      </c>
      <c r="G592" s="47" t="s">
        <v>197</v>
      </c>
      <c r="H592" s="47" t="s">
        <v>212</v>
      </c>
      <c r="I592" s="69" t="s">
        <v>213</v>
      </c>
      <c r="J592" s="47" t="s">
        <v>200</v>
      </c>
      <c r="K592" s="47" t="s">
        <v>230</v>
      </c>
      <c r="L592" s="47">
        <v>3497</v>
      </c>
    </row>
    <row r="593" ht="26" customHeight="1" spans="1:12">
      <c r="A593" s="66">
        <v>45912</v>
      </c>
      <c r="B593" s="47" t="s">
        <v>242</v>
      </c>
      <c r="C593" s="67" t="str">
        <f>_xlfn.XLOOKUP(E593,编码规则代码!B:B,编码规则代码!A:A)&amp;_xlfn.XLOOKUP(F593,编码规则代码!F:F,编码规则代码!E:E)&amp;_xlfn.XLOOKUP(G593,编码规则代码!J:J,编码规则代码!I:I)&amp;_xlfn.XLOOKUP(H593,编码规则代码!N:N,编码规则代码!M:M)&amp;L593</f>
        <v>H5A413497</v>
      </c>
      <c r="D593" s="68" t="str" cm="1">
        <f t="array" ref="D593">_xlfn.XLOOKUP(E593,编码规则代码!B:B,编码规则代码!A:A)&amp;_xlfn.XLOOKUP(F593,编码规则代码!F:F,编码规则代码!E:E)&amp;_xlfn.XLOOKUP(G593,编码规则代码!J:J,编码规则代码!I:I)&amp;_xlfn.XLOOKUP(H593,编码规则代码!N:N,编码规则代码!M:M)&amp;L593&amp;_xlfn.XLOOKUP(K593,编码规则代码!V:V,编码规则代码!U:U&amp;_xlfn.XLOOKUP(J593,编码规则代码!R:R,编码规则代码!Q:Q))</f>
        <v>H5A41349713M</v>
      </c>
      <c r="E593" s="47" t="s">
        <v>196</v>
      </c>
      <c r="F593" s="47">
        <v>2025</v>
      </c>
      <c r="G593" s="47" t="s">
        <v>197</v>
      </c>
      <c r="H593" s="47" t="s">
        <v>212</v>
      </c>
      <c r="I593" s="69" t="s">
        <v>213</v>
      </c>
      <c r="J593" s="47" t="s">
        <v>244</v>
      </c>
      <c r="K593" s="47" t="s">
        <v>230</v>
      </c>
      <c r="L593" s="47">
        <v>3497</v>
      </c>
    </row>
    <row r="594" ht="26" customHeight="1" spans="1:12">
      <c r="A594" s="66">
        <v>45912</v>
      </c>
      <c r="B594" s="47" t="s">
        <v>242</v>
      </c>
      <c r="C594" s="67" t="str">
        <f>_xlfn.XLOOKUP(E594,编码规则代码!B:B,编码规则代码!A:A)&amp;_xlfn.XLOOKUP(F594,编码规则代码!F:F,编码规则代码!E:E)&amp;_xlfn.XLOOKUP(G594,编码规则代码!J:J,编码规则代码!I:I)&amp;_xlfn.XLOOKUP(H594,编码规则代码!N:N,编码规则代码!M:M)&amp;L594</f>
        <v>H5A413497</v>
      </c>
      <c r="D594" s="68" t="str" cm="1">
        <f t="array" ref="D594">_xlfn.XLOOKUP(E594,编码规则代码!B:B,编码规则代码!A:A)&amp;_xlfn.XLOOKUP(F594,编码规则代码!F:F,编码规则代码!E:E)&amp;_xlfn.XLOOKUP(G594,编码规则代码!J:J,编码规则代码!I:I)&amp;_xlfn.XLOOKUP(H594,编码规则代码!N:N,编码规则代码!M:M)&amp;L594&amp;_xlfn.XLOOKUP(K594,编码规则代码!V:V,编码规则代码!U:U&amp;_xlfn.XLOOKUP(J594,编码规则代码!R:R,编码规则代码!Q:Q))</f>
        <v>H5A41349713L</v>
      </c>
      <c r="E594" s="47" t="s">
        <v>196</v>
      </c>
      <c r="F594" s="47">
        <v>2025</v>
      </c>
      <c r="G594" s="47" t="s">
        <v>197</v>
      </c>
      <c r="H594" s="47" t="s">
        <v>212</v>
      </c>
      <c r="I594" s="69" t="s">
        <v>213</v>
      </c>
      <c r="J594" s="47" t="s">
        <v>245</v>
      </c>
      <c r="K594" s="47" t="s">
        <v>230</v>
      </c>
      <c r="L594" s="47">
        <v>3497</v>
      </c>
    </row>
    <row r="595" ht="26" customHeight="1" spans="1:12">
      <c r="A595" s="66">
        <v>45912</v>
      </c>
      <c r="B595" s="47" t="s">
        <v>242</v>
      </c>
      <c r="C595" s="67" t="str">
        <f>_xlfn.XLOOKUP(E595,编码规则代码!B:B,编码规则代码!A:A)&amp;_xlfn.XLOOKUP(F595,编码规则代码!F:F,编码规则代码!E:E)&amp;_xlfn.XLOOKUP(G595,编码规则代码!J:J,编码规则代码!I:I)&amp;_xlfn.XLOOKUP(H595,编码规则代码!N:N,编码规则代码!M:M)&amp;L595</f>
        <v>H5A413497</v>
      </c>
      <c r="D595" s="68" t="str" cm="1">
        <f t="array" ref="D595">_xlfn.XLOOKUP(E595,编码规则代码!B:B,编码规则代码!A:A)&amp;_xlfn.XLOOKUP(F595,编码规则代码!F:F,编码规则代码!E:E)&amp;_xlfn.XLOOKUP(G595,编码规则代码!J:J,编码规则代码!I:I)&amp;_xlfn.XLOOKUP(H595,编码规则代码!N:N,编码规则代码!M:M)&amp;L595&amp;_xlfn.XLOOKUP(K595,编码规则代码!V:V,编码规则代码!U:U&amp;_xlfn.XLOOKUP(J595,编码规则代码!R:R,编码规则代码!Q:Q))</f>
        <v>H5A41349713XL</v>
      </c>
      <c r="E595" s="47" t="s">
        <v>196</v>
      </c>
      <c r="F595" s="47">
        <v>2025</v>
      </c>
      <c r="G595" s="47" t="s">
        <v>197</v>
      </c>
      <c r="H595" s="47" t="s">
        <v>212</v>
      </c>
      <c r="I595" s="69" t="s">
        <v>213</v>
      </c>
      <c r="J595" s="47" t="s">
        <v>246</v>
      </c>
      <c r="K595" s="47" t="s">
        <v>230</v>
      </c>
      <c r="L595" s="47">
        <v>3497</v>
      </c>
    </row>
    <row r="596" ht="26" customHeight="1" spans="1:12">
      <c r="A596" s="66">
        <v>45912</v>
      </c>
      <c r="B596" s="47" t="s">
        <v>242</v>
      </c>
      <c r="C596" s="67" t="str">
        <f>_xlfn.XLOOKUP(E596,编码规则代码!B:B,编码规则代码!A:A)&amp;_xlfn.XLOOKUP(F596,编码规则代码!F:F,编码规则代码!E:E)&amp;_xlfn.XLOOKUP(G596,编码规则代码!J:J,编码规则代码!I:I)&amp;_xlfn.XLOOKUP(H596,编码规则代码!N:N,编码规则代码!M:M)&amp;L596</f>
        <v>H5A413497</v>
      </c>
      <c r="D596" s="68" t="str" cm="1">
        <f t="array" ref="D596">_xlfn.XLOOKUP(E596,编码规则代码!B:B,编码规则代码!A:A)&amp;_xlfn.XLOOKUP(F596,编码规则代码!F:F,编码规则代码!E:E)&amp;_xlfn.XLOOKUP(G596,编码规则代码!J:J,编码规则代码!I:I)&amp;_xlfn.XLOOKUP(H596,编码规则代码!N:N,编码规则代码!M:M)&amp;L596&amp;_xlfn.XLOOKUP(K596,编码规则代码!V:V,编码规则代码!U:U&amp;_xlfn.XLOOKUP(J596,编码规则代码!R:R,编码规则代码!Q:Q))</f>
        <v>H5A41349710S</v>
      </c>
      <c r="E596" s="47" t="s">
        <v>196</v>
      </c>
      <c r="F596" s="47">
        <v>2025</v>
      </c>
      <c r="G596" s="47" t="s">
        <v>197</v>
      </c>
      <c r="H596" s="47" t="s">
        <v>212</v>
      </c>
      <c r="I596" s="69" t="s">
        <v>213</v>
      </c>
      <c r="J596" s="47" t="s">
        <v>200</v>
      </c>
      <c r="K596" s="47" t="s">
        <v>210</v>
      </c>
      <c r="L596" s="47">
        <v>3497</v>
      </c>
    </row>
    <row r="597" ht="26" customHeight="1" spans="1:12">
      <c r="A597" s="66">
        <v>45912</v>
      </c>
      <c r="B597" s="47" t="s">
        <v>242</v>
      </c>
      <c r="C597" s="67" t="str">
        <f>_xlfn.XLOOKUP(E597,编码规则代码!B:B,编码规则代码!A:A)&amp;_xlfn.XLOOKUP(F597,编码规则代码!F:F,编码规则代码!E:E)&amp;_xlfn.XLOOKUP(G597,编码规则代码!J:J,编码规则代码!I:I)&amp;_xlfn.XLOOKUP(H597,编码规则代码!N:N,编码规则代码!M:M)&amp;L597</f>
        <v>H5A413497</v>
      </c>
      <c r="D597" s="68" t="str" cm="1">
        <f t="array" ref="D597">_xlfn.XLOOKUP(E597,编码规则代码!B:B,编码规则代码!A:A)&amp;_xlfn.XLOOKUP(F597,编码规则代码!F:F,编码规则代码!E:E)&amp;_xlfn.XLOOKUP(G597,编码规则代码!J:J,编码规则代码!I:I)&amp;_xlfn.XLOOKUP(H597,编码规则代码!N:N,编码规则代码!M:M)&amp;L597&amp;_xlfn.XLOOKUP(K597,编码规则代码!V:V,编码规则代码!U:U&amp;_xlfn.XLOOKUP(J597,编码规则代码!R:R,编码规则代码!Q:Q))</f>
        <v>H5A41349710M</v>
      </c>
      <c r="E597" s="47" t="s">
        <v>196</v>
      </c>
      <c r="F597" s="47">
        <v>2025</v>
      </c>
      <c r="G597" s="47" t="s">
        <v>197</v>
      </c>
      <c r="H597" s="47" t="s">
        <v>212</v>
      </c>
      <c r="I597" s="69" t="s">
        <v>213</v>
      </c>
      <c r="J597" s="47" t="s">
        <v>244</v>
      </c>
      <c r="K597" s="47" t="s">
        <v>210</v>
      </c>
      <c r="L597" s="47">
        <v>3497</v>
      </c>
    </row>
    <row r="598" ht="26" customHeight="1" spans="1:12">
      <c r="A598" s="66">
        <v>45912</v>
      </c>
      <c r="B598" s="47" t="s">
        <v>242</v>
      </c>
      <c r="C598" s="67" t="str">
        <f>_xlfn.XLOOKUP(E598,编码规则代码!B:B,编码规则代码!A:A)&amp;_xlfn.XLOOKUP(F598,编码规则代码!F:F,编码规则代码!E:E)&amp;_xlfn.XLOOKUP(G598,编码规则代码!J:J,编码规则代码!I:I)&amp;_xlfn.XLOOKUP(H598,编码规则代码!N:N,编码规则代码!M:M)&amp;L598</f>
        <v>H5A413497</v>
      </c>
      <c r="D598" s="68" t="str" cm="1">
        <f t="array" ref="D598">_xlfn.XLOOKUP(E598,编码规则代码!B:B,编码规则代码!A:A)&amp;_xlfn.XLOOKUP(F598,编码规则代码!F:F,编码规则代码!E:E)&amp;_xlfn.XLOOKUP(G598,编码规则代码!J:J,编码规则代码!I:I)&amp;_xlfn.XLOOKUP(H598,编码规则代码!N:N,编码规则代码!M:M)&amp;L598&amp;_xlfn.XLOOKUP(K598,编码规则代码!V:V,编码规则代码!U:U&amp;_xlfn.XLOOKUP(J598,编码规则代码!R:R,编码规则代码!Q:Q))</f>
        <v>H5A41349710L</v>
      </c>
      <c r="E598" s="47" t="s">
        <v>196</v>
      </c>
      <c r="F598" s="47">
        <v>2025</v>
      </c>
      <c r="G598" s="47" t="s">
        <v>197</v>
      </c>
      <c r="H598" s="47" t="s">
        <v>212</v>
      </c>
      <c r="I598" s="69" t="s">
        <v>213</v>
      </c>
      <c r="J598" s="47" t="s">
        <v>245</v>
      </c>
      <c r="K598" s="47" t="s">
        <v>210</v>
      </c>
      <c r="L598" s="47">
        <v>3497</v>
      </c>
    </row>
    <row r="599" ht="26" customHeight="1" spans="1:12">
      <c r="A599" s="66">
        <v>45912</v>
      </c>
      <c r="B599" s="47" t="s">
        <v>242</v>
      </c>
      <c r="C599" s="67" t="str">
        <f>_xlfn.XLOOKUP(E599,编码规则代码!B:B,编码规则代码!A:A)&amp;_xlfn.XLOOKUP(F599,编码规则代码!F:F,编码规则代码!E:E)&amp;_xlfn.XLOOKUP(G599,编码规则代码!J:J,编码规则代码!I:I)&amp;_xlfn.XLOOKUP(H599,编码规则代码!N:N,编码规则代码!M:M)&amp;L599</f>
        <v>H5A413497</v>
      </c>
      <c r="D599" s="68" t="str" cm="1">
        <f t="array" ref="D599">_xlfn.XLOOKUP(E599,编码规则代码!B:B,编码规则代码!A:A)&amp;_xlfn.XLOOKUP(F599,编码规则代码!F:F,编码规则代码!E:E)&amp;_xlfn.XLOOKUP(G599,编码规则代码!J:J,编码规则代码!I:I)&amp;_xlfn.XLOOKUP(H599,编码规则代码!N:N,编码规则代码!M:M)&amp;L599&amp;_xlfn.XLOOKUP(K599,编码规则代码!V:V,编码规则代码!U:U&amp;_xlfn.XLOOKUP(J599,编码规则代码!R:R,编码规则代码!Q:Q))</f>
        <v>H5A41349710XL</v>
      </c>
      <c r="E599" s="47" t="s">
        <v>196</v>
      </c>
      <c r="F599" s="47">
        <v>2025</v>
      </c>
      <c r="G599" s="47" t="s">
        <v>197</v>
      </c>
      <c r="H599" s="47" t="s">
        <v>212</v>
      </c>
      <c r="I599" s="69" t="s">
        <v>213</v>
      </c>
      <c r="J599" s="47" t="s">
        <v>246</v>
      </c>
      <c r="K599" s="47" t="s">
        <v>210</v>
      </c>
      <c r="L599" s="47">
        <v>3497</v>
      </c>
    </row>
    <row r="600" ht="26" customHeight="1" spans="3:12">
      <c r="C600" s="67" t="str">
        <f>_xlfn.XLOOKUP(E600,编码规则代码!B:B,编码规则代码!A:A)&amp;_xlfn.XLOOKUP(F600,编码规则代码!F:F,编码规则代码!E:E)&amp;_xlfn.XLOOKUP(G600,编码规则代码!J:J,编码规则代码!I:I)&amp;_xlfn.XLOOKUP(H600,编码规则代码!N:N,编码规则代码!M:M)&amp;L600</f>
        <v>H5A413498</v>
      </c>
      <c r="D600" s="68" t="str" cm="1">
        <f t="array" ref="D600">_xlfn.XLOOKUP(E600,编码规则代码!B:B,编码规则代码!A:A)&amp;_xlfn.XLOOKUP(F600,编码规则代码!F:F,编码规则代码!E:E)&amp;_xlfn.XLOOKUP(G600,编码规则代码!J:J,编码规则代码!I:I)&amp;_xlfn.XLOOKUP(H600,编码规则代码!N:N,编码规则代码!M:M)&amp;L600&amp;_xlfn.XLOOKUP(K600,编码规则代码!V:V,编码规则代码!U:U&amp;_xlfn.XLOOKUP(J600,编码规则代码!R:R,编码规则代码!Q:Q))</f>
        <v>H5A41349810S</v>
      </c>
      <c r="E600" s="45" t="s">
        <v>196</v>
      </c>
      <c r="F600" s="45">
        <v>2025</v>
      </c>
      <c r="G600" s="45" t="s">
        <v>197</v>
      </c>
      <c r="H600" s="45" t="s">
        <v>212</v>
      </c>
      <c r="I600" s="69" t="s">
        <v>213</v>
      </c>
      <c r="J600" s="45" t="s">
        <v>200</v>
      </c>
      <c r="K600" s="45" t="s">
        <v>210</v>
      </c>
      <c r="L600" s="45">
        <v>3498</v>
      </c>
    </row>
    <row r="601" ht="26" customHeight="1" spans="3:12">
      <c r="C601" s="67" t="str">
        <f>_xlfn.XLOOKUP(E601,编码规则代码!B:B,编码规则代码!A:A)&amp;_xlfn.XLOOKUP(F601,编码规则代码!F:F,编码规则代码!E:E)&amp;_xlfn.XLOOKUP(G601,编码规则代码!J:J,编码规则代码!I:I)&amp;_xlfn.XLOOKUP(H601,编码规则代码!N:N,编码规则代码!M:M)&amp;L601</f>
        <v>H5A413498</v>
      </c>
      <c r="D601" s="68" t="str" cm="1">
        <f t="array" ref="D601">_xlfn.XLOOKUP(E601,编码规则代码!B:B,编码规则代码!A:A)&amp;_xlfn.XLOOKUP(F601,编码规则代码!F:F,编码规则代码!E:E)&amp;_xlfn.XLOOKUP(G601,编码规则代码!J:J,编码规则代码!I:I)&amp;_xlfn.XLOOKUP(H601,编码规则代码!N:N,编码规则代码!M:M)&amp;L601&amp;_xlfn.XLOOKUP(K601,编码规则代码!V:V,编码规则代码!U:U&amp;_xlfn.XLOOKUP(J601,编码规则代码!R:R,编码规则代码!Q:Q))</f>
        <v>H5A41349815S</v>
      </c>
      <c r="E601" s="45" t="s">
        <v>196</v>
      </c>
      <c r="F601" s="45">
        <v>2025</v>
      </c>
      <c r="G601" s="45" t="s">
        <v>197</v>
      </c>
      <c r="H601" s="45" t="s">
        <v>212</v>
      </c>
      <c r="I601" s="69" t="s">
        <v>213</v>
      </c>
      <c r="J601" s="45" t="s">
        <v>200</v>
      </c>
      <c r="K601" s="45" t="s">
        <v>228</v>
      </c>
      <c r="L601" s="45">
        <v>3498</v>
      </c>
    </row>
    <row r="602" ht="26" customHeight="1" spans="3:12">
      <c r="C602" s="67" t="str">
        <f>_xlfn.XLOOKUP(E602,编码规则代码!B:B,编码规则代码!A:A)&amp;_xlfn.XLOOKUP(F602,编码规则代码!F:F,编码规则代码!E:E)&amp;_xlfn.XLOOKUP(G602,编码规则代码!J:J,编码规则代码!I:I)&amp;_xlfn.XLOOKUP(H602,编码规则代码!N:N,编码规则代码!M:M)&amp;L602</f>
        <v>H5A413498</v>
      </c>
      <c r="D602" s="68" t="str" cm="1">
        <f t="array" ref="D602">_xlfn.XLOOKUP(E602,编码规则代码!B:B,编码规则代码!A:A)&amp;_xlfn.XLOOKUP(F602,编码规则代码!F:F,编码规则代码!E:E)&amp;_xlfn.XLOOKUP(G602,编码规则代码!J:J,编码规则代码!I:I)&amp;_xlfn.XLOOKUP(H602,编码规则代码!N:N,编码规则代码!M:M)&amp;L602&amp;_xlfn.XLOOKUP(K602,编码规则代码!V:V,编码规则代码!U:U&amp;_xlfn.XLOOKUP(J602,编码规则代码!R:R,编码规则代码!Q:Q))</f>
        <v>H5A41349813S</v>
      </c>
      <c r="E602" s="45" t="s">
        <v>196</v>
      </c>
      <c r="F602" s="45">
        <v>2025</v>
      </c>
      <c r="G602" s="45" t="s">
        <v>197</v>
      </c>
      <c r="H602" s="45" t="s">
        <v>212</v>
      </c>
      <c r="I602" s="69" t="s">
        <v>213</v>
      </c>
      <c r="J602" s="45" t="s">
        <v>200</v>
      </c>
      <c r="K602" s="45" t="s">
        <v>230</v>
      </c>
      <c r="L602" s="45">
        <v>3498</v>
      </c>
    </row>
    <row r="603" ht="26" customHeight="1" spans="3:12">
      <c r="C603" s="67" t="str">
        <f>_xlfn.XLOOKUP(E603,编码规则代码!B:B,编码规则代码!A:A)&amp;_xlfn.XLOOKUP(F603,编码规则代码!F:F,编码规则代码!E:E)&amp;_xlfn.XLOOKUP(G603,编码规则代码!J:J,编码规则代码!I:I)&amp;_xlfn.XLOOKUP(H603,编码规则代码!N:N,编码规则代码!M:M)&amp;L603</f>
        <v>H5A413499</v>
      </c>
      <c r="D603" s="68" t="str" cm="1">
        <f t="array" ref="D603">_xlfn.XLOOKUP(E603,编码规则代码!B:B,编码规则代码!A:A)&amp;_xlfn.XLOOKUP(F603,编码规则代码!F:F,编码规则代码!E:E)&amp;_xlfn.XLOOKUP(G603,编码规则代码!J:J,编码规则代码!I:I)&amp;_xlfn.XLOOKUP(H603,编码规则代码!N:N,编码规则代码!M:M)&amp;L603&amp;_xlfn.XLOOKUP(K603,编码规则代码!V:V,编码规则代码!U:U&amp;_xlfn.XLOOKUP(J603,编码规则代码!R:R,编码规则代码!Q:Q))</f>
        <v>H5A41349970S</v>
      </c>
      <c r="E603" s="45" t="s">
        <v>196</v>
      </c>
      <c r="F603" s="45">
        <v>2025</v>
      </c>
      <c r="G603" s="45" t="s">
        <v>197</v>
      </c>
      <c r="H603" s="45" t="s">
        <v>212</v>
      </c>
      <c r="I603" s="69" t="s">
        <v>213</v>
      </c>
      <c r="J603" s="45" t="s">
        <v>200</v>
      </c>
      <c r="K603" s="45" t="s">
        <v>209</v>
      </c>
      <c r="L603" s="45">
        <v>3499</v>
      </c>
    </row>
    <row r="604" ht="26" customHeight="1" spans="3:12">
      <c r="C604" s="67" t="str">
        <f>_xlfn.XLOOKUP(E604,编码规则代码!B:B,编码规则代码!A:A)&amp;_xlfn.XLOOKUP(F604,编码规则代码!F:F,编码规则代码!E:E)&amp;_xlfn.XLOOKUP(G604,编码规则代码!J:J,编码规则代码!I:I)&amp;_xlfn.XLOOKUP(H604,编码规则代码!N:N,编码规则代码!M:M)&amp;L604</f>
        <v>H5A413499</v>
      </c>
      <c r="D604" s="68" t="str" cm="1">
        <f t="array" ref="D604">_xlfn.XLOOKUP(E604,编码规则代码!B:B,编码规则代码!A:A)&amp;_xlfn.XLOOKUP(F604,编码规则代码!F:F,编码规则代码!E:E)&amp;_xlfn.XLOOKUP(G604,编码规则代码!J:J,编码规则代码!I:I)&amp;_xlfn.XLOOKUP(H604,编码规则代码!N:N,编码规则代码!M:M)&amp;L604&amp;_xlfn.XLOOKUP(K604,编码规则代码!V:V,编码规则代码!U:U&amp;_xlfn.XLOOKUP(J604,编码规则代码!R:R,编码规则代码!Q:Q))</f>
        <v>H5A41349915S</v>
      </c>
      <c r="E604" s="45" t="s">
        <v>196</v>
      </c>
      <c r="F604" s="45">
        <v>2025</v>
      </c>
      <c r="G604" s="45" t="s">
        <v>197</v>
      </c>
      <c r="H604" s="45" t="s">
        <v>212</v>
      </c>
      <c r="I604" s="69" t="s">
        <v>213</v>
      </c>
      <c r="J604" s="45" t="s">
        <v>200</v>
      </c>
      <c r="K604" s="45" t="s">
        <v>228</v>
      </c>
      <c r="L604" s="45">
        <v>3499</v>
      </c>
    </row>
    <row r="605" ht="26" customHeight="1" spans="3:12">
      <c r="C605" s="67" t="str">
        <f>_xlfn.XLOOKUP(E605,编码规则代码!B:B,编码规则代码!A:A)&amp;_xlfn.XLOOKUP(F605,编码规则代码!F:F,编码规则代码!E:E)&amp;_xlfn.XLOOKUP(G605,编码规则代码!J:J,编码规则代码!I:I)&amp;_xlfn.XLOOKUP(H605,编码规则代码!N:N,编码规则代码!M:M)&amp;L605</f>
        <v>H5A413499</v>
      </c>
      <c r="D605" s="68" t="str" cm="1">
        <f t="array" ref="D605">_xlfn.XLOOKUP(E605,编码规则代码!B:B,编码规则代码!A:A)&amp;_xlfn.XLOOKUP(F605,编码规则代码!F:F,编码规则代码!E:E)&amp;_xlfn.XLOOKUP(G605,编码规则代码!J:J,编码规则代码!I:I)&amp;_xlfn.XLOOKUP(H605,编码规则代码!N:N,编码规则代码!M:M)&amp;L605&amp;_xlfn.XLOOKUP(K605,编码规则代码!V:V,编码规则代码!U:U&amp;_xlfn.XLOOKUP(J605,编码规则代码!R:R,编码规则代码!Q:Q))</f>
        <v>H5A41349980S</v>
      </c>
      <c r="E605" s="45" t="s">
        <v>196</v>
      </c>
      <c r="F605" s="45">
        <v>2025</v>
      </c>
      <c r="G605" s="45" t="s">
        <v>197</v>
      </c>
      <c r="H605" s="45" t="s">
        <v>212</v>
      </c>
      <c r="I605" s="69" t="s">
        <v>213</v>
      </c>
      <c r="J605" s="45" t="s">
        <v>200</v>
      </c>
      <c r="K605" s="45" t="s">
        <v>225</v>
      </c>
      <c r="L605" s="45">
        <v>3499</v>
      </c>
    </row>
    <row r="606" ht="26" customHeight="1" spans="3:12">
      <c r="C606" s="67" t="str">
        <f>_xlfn.XLOOKUP(E606,编码规则代码!B:B,编码规则代码!A:A)&amp;_xlfn.XLOOKUP(F606,编码规则代码!F:F,编码规则代码!E:E)&amp;_xlfn.XLOOKUP(G606,编码规则代码!J:J,编码规则代码!I:I)&amp;_xlfn.XLOOKUP(H606,编码规则代码!N:N,编码规则代码!M:M)&amp;L606</f>
        <v>H5A613500</v>
      </c>
      <c r="D606" s="68" t="str" cm="1">
        <f t="array" ref="D606">_xlfn.XLOOKUP(E606,编码规则代码!B:B,编码规则代码!A:A)&amp;_xlfn.XLOOKUP(F606,编码规则代码!F:F,编码规则代码!E:E)&amp;_xlfn.XLOOKUP(G606,编码规则代码!J:J,编码规则代码!I:I)&amp;_xlfn.XLOOKUP(H606,编码规则代码!N:N,编码规则代码!M:M)&amp;L606&amp;_xlfn.XLOOKUP(K606,编码规则代码!V:V,编码规则代码!U:U&amp;_xlfn.XLOOKUP(J606,编码规则代码!R:R,编码规则代码!Q:Q))</f>
        <v>H5A61350010F</v>
      </c>
      <c r="E606" s="45" t="s">
        <v>196</v>
      </c>
      <c r="F606" s="45">
        <v>2025</v>
      </c>
      <c r="G606" s="45" t="s">
        <v>197</v>
      </c>
      <c r="H606" s="45" t="s">
        <v>263</v>
      </c>
      <c r="I606" s="69"/>
      <c r="J606" s="45" t="s">
        <v>234</v>
      </c>
      <c r="K606" s="45" t="s">
        <v>210</v>
      </c>
      <c r="L606" s="45">
        <v>3500</v>
      </c>
    </row>
    <row r="607" ht="26" customHeight="1" spans="3:12">
      <c r="C607" s="67" t="str">
        <f>_xlfn.XLOOKUP(E607,编码规则代码!B:B,编码规则代码!A:A)&amp;_xlfn.XLOOKUP(F607,编码规则代码!F:F,编码规则代码!E:E)&amp;_xlfn.XLOOKUP(G607,编码规则代码!J:J,编码规则代码!I:I)&amp;_xlfn.XLOOKUP(H607,编码规则代码!N:N,编码规则代码!M:M)&amp;L607</f>
        <v>H5A613501</v>
      </c>
      <c r="D607" s="68" t="str" cm="1">
        <f t="array" ref="D607">_xlfn.XLOOKUP(E607,编码规则代码!B:B,编码规则代码!A:A)&amp;_xlfn.XLOOKUP(F607,编码规则代码!F:F,编码规则代码!E:E)&amp;_xlfn.XLOOKUP(G607,编码规则代码!J:J,编码规则代码!I:I)&amp;_xlfn.XLOOKUP(H607,编码规则代码!N:N,编码规则代码!M:M)&amp;L607&amp;_xlfn.XLOOKUP(K607,编码规则代码!V:V,编码规则代码!U:U&amp;_xlfn.XLOOKUP(J607,编码规则代码!R:R,编码规则代码!Q:Q))</f>
        <v>H5A61350130F</v>
      </c>
      <c r="E607" s="45" t="s">
        <v>196</v>
      </c>
      <c r="F607" s="45">
        <v>2025</v>
      </c>
      <c r="G607" s="45" t="s">
        <v>197</v>
      </c>
      <c r="H607" s="45" t="s">
        <v>263</v>
      </c>
      <c r="I607" s="69"/>
      <c r="J607" s="45" t="s">
        <v>234</v>
      </c>
      <c r="K607" s="45" t="s">
        <v>214</v>
      </c>
      <c r="L607" s="45">
        <v>3501</v>
      </c>
    </row>
    <row r="608" ht="26" customHeight="1" spans="3:12">
      <c r="C608" s="67" t="str">
        <f>_xlfn.XLOOKUP(E608,编码规则代码!B:B,编码规则代码!A:A)&amp;_xlfn.XLOOKUP(F608,编码规则代码!F:F,编码规则代码!E:E)&amp;_xlfn.XLOOKUP(G608,编码规则代码!J:J,编码规则代码!I:I)&amp;_xlfn.XLOOKUP(H608,编码规则代码!N:N,编码规则代码!M:M)&amp;L608</f>
        <v>H5A613502</v>
      </c>
      <c r="D608" s="68" t="str" cm="1">
        <f t="array" ref="D608">_xlfn.XLOOKUP(E608,编码规则代码!B:B,编码规则代码!A:A)&amp;_xlfn.XLOOKUP(F608,编码规则代码!F:F,编码规则代码!E:E)&amp;_xlfn.XLOOKUP(G608,编码规则代码!J:J,编码规则代码!I:I)&amp;_xlfn.XLOOKUP(H608,编码规则代码!N:N,编码规则代码!M:M)&amp;L608&amp;_xlfn.XLOOKUP(K608,编码规则代码!V:V,编码规则代码!U:U&amp;_xlfn.XLOOKUP(J608,编码规则代码!R:R,编码规则代码!Q:Q))</f>
        <v>H5A61350212F</v>
      </c>
      <c r="E608" s="45" t="s">
        <v>196</v>
      </c>
      <c r="F608" s="45">
        <v>2025</v>
      </c>
      <c r="G608" s="45" t="s">
        <v>197</v>
      </c>
      <c r="H608" s="45" t="s">
        <v>263</v>
      </c>
      <c r="I608" s="69"/>
      <c r="J608" s="45" t="s">
        <v>234</v>
      </c>
      <c r="K608" s="45" t="s">
        <v>208</v>
      </c>
      <c r="L608" s="45">
        <v>3502</v>
      </c>
    </row>
    <row r="609" ht="26" customHeight="1" spans="3:12">
      <c r="C609" s="67" t="str">
        <f>_xlfn.XLOOKUP(E609,编码规则代码!B:B,编码规则代码!A:A)&amp;_xlfn.XLOOKUP(F609,编码规则代码!F:F,编码规则代码!E:E)&amp;_xlfn.XLOOKUP(G609,编码规则代码!J:J,编码规则代码!I:I)&amp;_xlfn.XLOOKUP(H609,编码规则代码!N:N,编码规则代码!M:M)&amp;L609</f>
        <v>H5A613502</v>
      </c>
      <c r="D609" s="68" t="str" cm="1">
        <f t="array" ref="D609">_xlfn.XLOOKUP(E609,编码规则代码!B:B,编码规则代码!A:A)&amp;_xlfn.XLOOKUP(F609,编码规则代码!F:F,编码规则代码!E:E)&amp;_xlfn.XLOOKUP(G609,编码规则代码!J:J,编码规则代码!I:I)&amp;_xlfn.XLOOKUP(H609,编码规则代码!N:N,编码规则代码!M:M)&amp;L609&amp;_xlfn.XLOOKUP(K609,编码规则代码!V:V,编码规则代码!U:U&amp;_xlfn.XLOOKUP(J609,编码规则代码!R:R,编码规则代码!Q:Q))</f>
        <v>H5A61350210F</v>
      </c>
      <c r="E609" s="45" t="s">
        <v>196</v>
      </c>
      <c r="F609" s="45">
        <v>2025</v>
      </c>
      <c r="G609" s="45" t="s">
        <v>197</v>
      </c>
      <c r="H609" s="45" t="s">
        <v>263</v>
      </c>
      <c r="I609" s="69"/>
      <c r="J609" s="45" t="s">
        <v>234</v>
      </c>
      <c r="K609" s="45" t="s">
        <v>210</v>
      </c>
      <c r="L609" s="45">
        <v>3502</v>
      </c>
    </row>
    <row r="610" ht="26" customHeight="1" spans="3:12">
      <c r="C610" s="67" t="str">
        <f>_xlfn.XLOOKUP(E610,编码规则代码!B:B,编码规则代码!A:A)&amp;_xlfn.XLOOKUP(F610,编码规则代码!F:F,编码规则代码!E:E)&amp;_xlfn.XLOOKUP(G610,编码规则代码!J:J,编码规则代码!I:I)&amp;_xlfn.XLOOKUP(H610,编码规则代码!N:N,编码规则代码!M:M)&amp;L610</f>
        <v>H5A613503</v>
      </c>
      <c r="D610" s="68" t="str" cm="1">
        <f t="array" ref="D610">_xlfn.XLOOKUP(E610,编码规则代码!B:B,编码规则代码!A:A)&amp;_xlfn.XLOOKUP(F610,编码规则代码!F:F,编码规则代码!E:E)&amp;_xlfn.XLOOKUP(G610,编码规则代码!J:J,编码规则代码!I:I)&amp;_xlfn.XLOOKUP(H610,编码规则代码!N:N,编码规则代码!M:M)&amp;L610&amp;_xlfn.XLOOKUP(K610,编码规则代码!V:V,编码规则代码!U:U&amp;_xlfn.XLOOKUP(J610,编码规则代码!R:R,编码规则代码!Q:Q))</f>
        <v>H5A61350310F</v>
      </c>
      <c r="E610" s="45" t="s">
        <v>196</v>
      </c>
      <c r="F610" s="45">
        <v>2025</v>
      </c>
      <c r="G610" s="45" t="s">
        <v>197</v>
      </c>
      <c r="H610" s="45" t="s">
        <v>263</v>
      </c>
      <c r="I610" s="69"/>
      <c r="J610" s="45" t="s">
        <v>234</v>
      </c>
      <c r="K610" s="45" t="s">
        <v>210</v>
      </c>
      <c r="L610" s="45">
        <v>3503</v>
      </c>
    </row>
    <row r="611" ht="26" customHeight="1" spans="3:12">
      <c r="C611" s="67" t="str">
        <f>_xlfn.XLOOKUP(E611,编码规则代码!B:B,编码规则代码!A:A)&amp;_xlfn.XLOOKUP(F611,编码规则代码!F:F,编码规则代码!E:E)&amp;_xlfn.XLOOKUP(G611,编码规则代码!J:J,编码规则代码!I:I)&amp;_xlfn.XLOOKUP(H611,编码规则代码!N:N,编码规则代码!M:M)&amp;L611</f>
        <v>H5A613504</v>
      </c>
      <c r="D611" s="68" t="str" cm="1">
        <f t="array" ref="D611">_xlfn.XLOOKUP(E611,编码规则代码!B:B,编码规则代码!A:A)&amp;_xlfn.XLOOKUP(F611,编码规则代码!F:F,编码规则代码!E:E)&amp;_xlfn.XLOOKUP(G611,编码规则代码!J:J,编码规则代码!I:I)&amp;_xlfn.XLOOKUP(H611,编码规则代码!N:N,编码规则代码!M:M)&amp;L611&amp;_xlfn.XLOOKUP(K611,编码规则代码!V:V,编码规则代码!U:U&amp;_xlfn.XLOOKUP(J611,编码规则代码!R:R,编码规则代码!Q:Q))</f>
        <v>H5A61350482F</v>
      </c>
      <c r="E611" s="45" t="s">
        <v>196</v>
      </c>
      <c r="F611" s="45">
        <v>2025</v>
      </c>
      <c r="G611" s="45" t="s">
        <v>197</v>
      </c>
      <c r="H611" s="45" t="s">
        <v>263</v>
      </c>
      <c r="I611" s="69"/>
      <c r="J611" s="45" t="s">
        <v>234</v>
      </c>
      <c r="K611" s="45" t="s">
        <v>218</v>
      </c>
      <c r="L611" s="45">
        <v>3504</v>
      </c>
    </row>
    <row r="612" ht="26" customHeight="1" spans="3:12">
      <c r="C612" s="67" t="str">
        <f>_xlfn.XLOOKUP(E612,编码规则代码!B:B,编码规则代码!A:A)&amp;_xlfn.XLOOKUP(F612,编码规则代码!F:F,编码规则代码!E:E)&amp;_xlfn.XLOOKUP(G612,编码规则代码!J:J,编码规则代码!I:I)&amp;_xlfn.XLOOKUP(H612,编码规则代码!N:N,编码规则代码!M:M)&amp;L612</f>
        <v>H5A613505</v>
      </c>
      <c r="D612" s="68" t="str" cm="1">
        <f t="array" ref="D612">_xlfn.XLOOKUP(E612,编码规则代码!B:B,编码规则代码!A:A)&amp;_xlfn.XLOOKUP(F612,编码规则代码!F:F,编码规则代码!E:E)&amp;_xlfn.XLOOKUP(G612,编码规则代码!J:J,编码规则代码!I:I)&amp;_xlfn.XLOOKUP(H612,编码规则代码!N:N,编码规则代码!M:M)&amp;L612&amp;_xlfn.XLOOKUP(K612,编码规则代码!V:V,编码规则代码!U:U&amp;_xlfn.XLOOKUP(J612,编码规则代码!R:R,编码规则代码!Q:Q))</f>
        <v>H5A61350510F</v>
      </c>
      <c r="E612" s="45" t="s">
        <v>196</v>
      </c>
      <c r="F612" s="45">
        <v>2025</v>
      </c>
      <c r="G612" s="45" t="s">
        <v>197</v>
      </c>
      <c r="H612" s="45" t="s">
        <v>263</v>
      </c>
      <c r="I612" s="69"/>
      <c r="J612" s="45" t="s">
        <v>234</v>
      </c>
      <c r="K612" s="45" t="s">
        <v>210</v>
      </c>
      <c r="L612" s="45">
        <v>3505</v>
      </c>
    </row>
    <row r="613" ht="26" customHeight="1" spans="3:12">
      <c r="C613" s="67" t="str">
        <f>_xlfn.XLOOKUP(E613,编码规则代码!B:B,编码规则代码!A:A)&amp;_xlfn.XLOOKUP(F613,编码规则代码!F:F,编码规则代码!E:E)&amp;_xlfn.XLOOKUP(G613,编码规则代码!J:J,编码规则代码!I:I)&amp;_xlfn.XLOOKUP(H613,编码规则代码!N:N,编码规则代码!M:M)&amp;L613</f>
        <v>H5A613506</v>
      </c>
      <c r="D613" s="68" t="str" cm="1">
        <f t="array" ref="D613">_xlfn.XLOOKUP(E613,编码规则代码!B:B,编码规则代码!A:A)&amp;_xlfn.XLOOKUP(F613,编码规则代码!F:F,编码规则代码!E:E)&amp;_xlfn.XLOOKUP(G613,编码规则代码!J:J,编码规则代码!I:I)&amp;_xlfn.XLOOKUP(H613,编码规则代码!N:N,编码规则代码!M:M)&amp;L613&amp;_xlfn.XLOOKUP(K613,编码规则代码!V:V,编码规则代码!U:U&amp;_xlfn.XLOOKUP(J613,编码规则代码!R:R,编码规则代码!Q:Q))</f>
        <v>H5A61350610F</v>
      </c>
      <c r="E613" s="45" t="s">
        <v>196</v>
      </c>
      <c r="F613" s="45">
        <v>2025</v>
      </c>
      <c r="G613" s="45" t="s">
        <v>197</v>
      </c>
      <c r="H613" s="45" t="s">
        <v>263</v>
      </c>
      <c r="I613" s="69"/>
      <c r="J613" s="45" t="s">
        <v>234</v>
      </c>
      <c r="K613" s="45" t="s">
        <v>210</v>
      </c>
      <c r="L613" s="45">
        <v>3506</v>
      </c>
    </row>
    <row r="614" ht="26" customHeight="1" spans="3:12">
      <c r="C614" s="67" t="str">
        <f>_xlfn.XLOOKUP(E614,编码规则代码!B:B,编码规则代码!A:A)&amp;_xlfn.XLOOKUP(F614,编码规则代码!F:F,编码规则代码!E:E)&amp;_xlfn.XLOOKUP(G614,编码规则代码!J:J,编码规则代码!I:I)&amp;_xlfn.XLOOKUP(H614,编码规则代码!N:N,编码规则代码!M:M)&amp;L614</f>
        <v>H5A613507</v>
      </c>
      <c r="D614" s="68" t="str" cm="1">
        <f t="array" ref="D614">_xlfn.XLOOKUP(E614,编码规则代码!B:B,编码规则代码!A:A)&amp;_xlfn.XLOOKUP(F614,编码规则代码!F:F,编码规则代码!E:E)&amp;_xlfn.XLOOKUP(G614,编码规则代码!J:J,编码规则代码!I:I)&amp;_xlfn.XLOOKUP(H614,编码规则代码!N:N,编码规则代码!M:M)&amp;L614&amp;_xlfn.XLOOKUP(K614,编码规则代码!V:V,编码规则代码!U:U&amp;_xlfn.XLOOKUP(J614,编码规则代码!R:R,编码规则代码!Q:Q))</f>
        <v>H5A61350725F</v>
      </c>
      <c r="E614" s="45" t="s">
        <v>196</v>
      </c>
      <c r="F614" s="45">
        <v>2025</v>
      </c>
      <c r="G614" s="45" t="s">
        <v>197</v>
      </c>
      <c r="H614" s="45" t="s">
        <v>263</v>
      </c>
      <c r="I614" s="69"/>
      <c r="J614" s="45" t="s">
        <v>234</v>
      </c>
      <c r="K614" s="45" t="s">
        <v>215</v>
      </c>
      <c r="L614" s="45">
        <v>3507</v>
      </c>
    </row>
    <row r="615" ht="26" customHeight="1" spans="3:12">
      <c r="C615" s="67" t="str">
        <f>_xlfn.XLOOKUP(E615,编码规则代码!B:B,编码规则代码!A:A)&amp;_xlfn.XLOOKUP(F615,编码规则代码!F:F,编码规则代码!E:E)&amp;_xlfn.XLOOKUP(G615,编码规则代码!J:J,编码规则代码!I:I)&amp;_xlfn.XLOOKUP(H615,编码规则代码!N:N,编码规则代码!M:M)&amp;L615</f>
        <v>H5A613508</v>
      </c>
      <c r="D615" s="68" t="str" cm="1">
        <f t="array" ref="D615">_xlfn.XLOOKUP(E615,编码规则代码!B:B,编码规则代码!A:A)&amp;_xlfn.XLOOKUP(F615,编码规则代码!F:F,编码规则代码!E:E)&amp;_xlfn.XLOOKUP(G615,编码规则代码!J:J,编码规则代码!I:I)&amp;_xlfn.XLOOKUP(H615,编码规则代码!N:N,编码规则代码!M:M)&amp;L615&amp;_xlfn.XLOOKUP(K615,编码规则代码!V:V,编码规则代码!U:U&amp;_xlfn.XLOOKUP(J615,编码规则代码!R:R,编码规则代码!Q:Q))</f>
        <v>H5A61350810F</v>
      </c>
      <c r="E615" s="45" t="s">
        <v>196</v>
      </c>
      <c r="F615" s="45">
        <v>2025</v>
      </c>
      <c r="G615" s="45" t="s">
        <v>197</v>
      </c>
      <c r="H615" s="45" t="s">
        <v>263</v>
      </c>
      <c r="I615" s="69"/>
      <c r="J615" s="45" t="s">
        <v>234</v>
      </c>
      <c r="K615" s="45" t="s">
        <v>210</v>
      </c>
      <c r="L615" s="45">
        <v>3508</v>
      </c>
    </row>
    <row r="616" ht="26" customHeight="1" spans="3:12">
      <c r="C616" s="67" t="str">
        <f>_xlfn.XLOOKUP(E616,编码规则代码!B:B,编码规则代码!A:A)&amp;_xlfn.XLOOKUP(F616,编码规则代码!F:F,编码规则代码!E:E)&amp;_xlfn.XLOOKUP(G616,编码规则代码!J:J,编码规则代码!I:I)&amp;_xlfn.XLOOKUP(H616,编码规则代码!N:N,编码规则代码!M:M)&amp;L616</f>
        <v>H5A613509</v>
      </c>
      <c r="D616" s="68" t="str" cm="1">
        <f t="array" ref="D616">_xlfn.XLOOKUP(E616,编码规则代码!B:B,编码规则代码!A:A)&amp;_xlfn.XLOOKUP(F616,编码规则代码!F:F,编码规则代码!E:E)&amp;_xlfn.XLOOKUP(G616,编码规则代码!J:J,编码规则代码!I:I)&amp;_xlfn.XLOOKUP(H616,编码规则代码!N:N,编码规则代码!M:M)&amp;L616&amp;_xlfn.XLOOKUP(K616,编码规则代码!V:V,编码规则代码!U:U&amp;_xlfn.XLOOKUP(J616,编码规则代码!R:R,编码规则代码!Q:Q))</f>
        <v>H5A61350910F</v>
      </c>
      <c r="E616" s="45" t="s">
        <v>196</v>
      </c>
      <c r="F616" s="45">
        <v>2025</v>
      </c>
      <c r="G616" s="45" t="s">
        <v>197</v>
      </c>
      <c r="H616" s="45" t="s">
        <v>263</v>
      </c>
      <c r="I616" s="69"/>
      <c r="J616" s="45" t="s">
        <v>234</v>
      </c>
      <c r="K616" s="45" t="s">
        <v>210</v>
      </c>
      <c r="L616" s="45">
        <v>3509</v>
      </c>
    </row>
    <row r="617" ht="26" customHeight="1" spans="3:12">
      <c r="C617" s="67" t="str">
        <f>_xlfn.XLOOKUP(E617,编码规则代码!B:B,编码规则代码!A:A)&amp;_xlfn.XLOOKUP(F617,编码规则代码!F:F,编码规则代码!E:E)&amp;_xlfn.XLOOKUP(G617,编码规则代码!J:J,编码规则代码!I:I)&amp;_xlfn.XLOOKUP(H617,编码规则代码!N:N,编码规则代码!M:M)&amp;L617</f>
        <v>H5A613510</v>
      </c>
      <c r="D617" s="68" t="str" cm="1">
        <f t="array" ref="D617">_xlfn.XLOOKUP(E617,编码规则代码!B:B,编码规则代码!A:A)&amp;_xlfn.XLOOKUP(F617,编码规则代码!F:F,编码规则代码!E:E)&amp;_xlfn.XLOOKUP(G617,编码规则代码!J:J,编码规则代码!I:I)&amp;_xlfn.XLOOKUP(H617,编码规则代码!N:N,编码规则代码!M:M)&amp;L617&amp;_xlfn.XLOOKUP(K617,编码规则代码!V:V,编码规则代码!U:U&amp;_xlfn.XLOOKUP(J617,编码规则代码!R:R,编码规则代码!Q:Q))</f>
        <v>H5A61351080F</v>
      </c>
      <c r="E617" s="45" t="s">
        <v>196</v>
      </c>
      <c r="F617" s="45">
        <v>2025</v>
      </c>
      <c r="G617" s="45" t="s">
        <v>197</v>
      </c>
      <c r="H617" s="45" t="s">
        <v>263</v>
      </c>
      <c r="I617" s="69"/>
      <c r="J617" s="45" t="s">
        <v>234</v>
      </c>
      <c r="K617" s="45" t="s">
        <v>225</v>
      </c>
      <c r="L617" s="45">
        <v>3510</v>
      </c>
    </row>
    <row r="618" ht="26" customHeight="1" spans="3:12">
      <c r="C618" s="67" t="str">
        <f>_xlfn.XLOOKUP(E618,编码规则代码!B:B,编码规则代码!A:A)&amp;_xlfn.XLOOKUP(F618,编码规则代码!F:F,编码规则代码!E:E)&amp;_xlfn.XLOOKUP(G618,编码规则代码!J:J,编码规则代码!I:I)&amp;_xlfn.XLOOKUP(H618,编码规则代码!N:N,编码规则代码!M:M)&amp;L618</f>
        <v>H5A603511</v>
      </c>
      <c r="D618" s="68" t="str" cm="1">
        <f t="array" ref="D618">_xlfn.XLOOKUP(E618,编码规则代码!B:B,编码规则代码!A:A)&amp;_xlfn.XLOOKUP(F618,编码规则代码!F:F,编码规则代码!E:E)&amp;_xlfn.XLOOKUP(G618,编码规则代码!J:J,编码规则代码!I:I)&amp;_xlfn.XLOOKUP(H618,编码规则代码!N:N,编码规则代码!M:M)&amp;L618&amp;_xlfn.XLOOKUP(K618,编码规则代码!V:V,编码规则代码!U:U&amp;_xlfn.XLOOKUP(J618,编码规则代码!R:R,编码规则代码!Q:Q))</f>
        <v>H5A60351185</v>
      </c>
      <c r="E618" s="45" t="s">
        <v>196</v>
      </c>
      <c r="F618" s="45">
        <v>2025</v>
      </c>
      <c r="G618" s="45" t="s">
        <v>197</v>
      </c>
      <c r="H618" s="45" t="s">
        <v>264</v>
      </c>
      <c r="I618" s="69"/>
      <c r="K618" s="45" t="s">
        <v>265</v>
      </c>
      <c r="L618" s="45">
        <v>3511</v>
      </c>
    </row>
    <row r="619" ht="26" customHeight="1" spans="3:12">
      <c r="C619" s="67" t="str">
        <f>_xlfn.XLOOKUP(E619,编码规则代码!B:B,编码规则代码!A:A)&amp;_xlfn.XLOOKUP(F619,编码规则代码!F:F,编码规则代码!E:E)&amp;_xlfn.XLOOKUP(G619,编码规则代码!J:J,编码规则代码!I:I)&amp;_xlfn.XLOOKUP(H619,编码规则代码!N:N,编码规则代码!M:M)&amp;L619</f>
        <v>H5A603512</v>
      </c>
      <c r="D619" s="68" t="str" cm="1">
        <f t="array" ref="D619">_xlfn.XLOOKUP(E619,编码规则代码!B:B,编码规则代码!A:A)&amp;_xlfn.XLOOKUP(F619,编码规则代码!F:F,编码规则代码!E:E)&amp;_xlfn.XLOOKUP(G619,编码规则代码!J:J,编码规则代码!I:I)&amp;_xlfn.XLOOKUP(H619,编码规则代码!N:N,编码规则代码!M:M)&amp;L619&amp;_xlfn.XLOOKUP(K619,编码规则代码!V:V,编码规则代码!U:U&amp;_xlfn.XLOOKUP(J619,编码规则代码!R:R,编码规则代码!Q:Q))</f>
        <v>H5A60351210</v>
      </c>
      <c r="E619" s="45" t="s">
        <v>196</v>
      </c>
      <c r="F619" s="45">
        <v>2025</v>
      </c>
      <c r="G619" s="45" t="s">
        <v>197</v>
      </c>
      <c r="H619" s="45" t="s">
        <v>264</v>
      </c>
      <c r="I619" s="69"/>
      <c r="K619" s="45" t="s">
        <v>210</v>
      </c>
      <c r="L619" s="45">
        <v>3512</v>
      </c>
    </row>
    <row r="620" ht="26" customHeight="1" spans="3:12">
      <c r="C620" s="67" t="str">
        <f>_xlfn.XLOOKUP(E620,编码规则代码!B:B,编码规则代码!A:A)&amp;_xlfn.XLOOKUP(F620,编码规则代码!F:F,编码规则代码!E:E)&amp;_xlfn.XLOOKUP(G620,编码规则代码!J:J,编码规则代码!I:I)&amp;_xlfn.XLOOKUP(H620,编码规则代码!N:N,编码规则代码!M:M)&amp;L620</f>
        <v>H5A603513</v>
      </c>
      <c r="D620" s="68" t="str" cm="1">
        <f t="array" ref="D620">_xlfn.XLOOKUP(E620,编码规则代码!B:B,编码规则代码!A:A)&amp;_xlfn.XLOOKUP(F620,编码规则代码!F:F,编码规则代码!E:E)&amp;_xlfn.XLOOKUP(G620,编码规则代码!J:J,编码规则代码!I:I)&amp;_xlfn.XLOOKUP(H620,编码规则代码!N:N,编码规则代码!M:M)&amp;L620&amp;_xlfn.XLOOKUP(K620,编码规则代码!V:V,编码规则代码!U:U&amp;_xlfn.XLOOKUP(J620,编码规则代码!R:R,编码规则代码!Q:Q))</f>
        <v>H5A60351310</v>
      </c>
      <c r="E620" s="45" t="s">
        <v>196</v>
      </c>
      <c r="F620" s="45">
        <v>2025</v>
      </c>
      <c r="G620" s="45" t="s">
        <v>197</v>
      </c>
      <c r="H620" s="45" t="s">
        <v>264</v>
      </c>
      <c r="I620" s="69"/>
      <c r="K620" s="45" t="s">
        <v>210</v>
      </c>
      <c r="L620" s="45">
        <v>3513</v>
      </c>
    </row>
    <row r="621" ht="26" customHeight="1" spans="3:12">
      <c r="C621" s="67" t="str">
        <f>_xlfn.XLOOKUP(E621,编码规则代码!B:B,编码规则代码!A:A)&amp;_xlfn.XLOOKUP(F621,编码规则代码!F:F,编码规则代码!E:E)&amp;_xlfn.XLOOKUP(G621,编码规则代码!J:J,编码规则代码!I:I)&amp;_xlfn.XLOOKUP(H621,编码规则代码!N:N,编码规则代码!M:M)&amp;L621</f>
        <v>H5A603514</v>
      </c>
      <c r="D621" s="68" t="str" cm="1">
        <f t="array" ref="D621">_xlfn.XLOOKUP(E621,编码规则代码!B:B,编码规则代码!A:A)&amp;_xlfn.XLOOKUP(F621,编码规则代码!F:F,编码规则代码!E:E)&amp;_xlfn.XLOOKUP(G621,编码规则代码!J:J,编码规则代码!I:I)&amp;_xlfn.XLOOKUP(H621,编码规则代码!N:N,编码规则代码!M:M)&amp;L621&amp;_xlfn.XLOOKUP(K621,编码规则代码!V:V,编码规则代码!U:U&amp;_xlfn.XLOOKUP(J621,编码规则代码!R:R,编码规则代码!Q:Q))</f>
        <v>H5A60351482</v>
      </c>
      <c r="E621" s="45" t="s">
        <v>196</v>
      </c>
      <c r="F621" s="45">
        <v>2025</v>
      </c>
      <c r="G621" s="45" t="s">
        <v>197</v>
      </c>
      <c r="H621" s="45" t="s">
        <v>264</v>
      </c>
      <c r="I621" s="69"/>
      <c r="K621" s="45" t="s">
        <v>218</v>
      </c>
      <c r="L621" s="45">
        <v>3514</v>
      </c>
    </row>
    <row r="622" ht="26" customHeight="1" spans="3:12">
      <c r="C622" s="67" t="str">
        <f>_xlfn.XLOOKUP(E622,编码规则代码!B:B,编码规则代码!A:A)&amp;_xlfn.XLOOKUP(F622,编码规则代码!F:F,编码规则代码!E:E)&amp;_xlfn.XLOOKUP(G622,编码规则代码!J:J,编码规则代码!I:I)&amp;_xlfn.XLOOKUP(H622,编码规则代码!N:N,编码规则代码!M:M)&amp;L622</f>
        <v>H5A603515</v>
      </c>
      <c r="D622" s="68" t="str" cm="1">
        <f t="array" ref="D622">_xlfn.XLOOKUP(E622,编码规则代码!B:B,编码规则代码!A:A)&amp;_xlfn.XLOOKUP(F622,编码规则代码!F:F,编码规则代码!E:E)&amp;_xlfn.XLOOKUP(G622,编码规则代码!J:J,编码规则代码!I:I)&amp;_xlfn.XLOOKUP(H622,编码规则代码!N:N,编码规则代码!M:M)&amp;L622&amp;_xlfn.XLOOKUP(K622,编码规则代码!V:V,编码规则代码!U:U&amp;_xlfn.XLOOKUP(J622,编码规则代码!R:R,编码规则代码!Q:Q))</f>
        <v>H5A60351582</v>
      </c>
      <c r="E622" s="45" t="s">
        <v>196</v>
      </c>
      <c r="F622" s="45">
        <v>2025</v>
      </c>
      <c r="G622" s="45" t="s">
        <v>197</v>
      </c>
      <c r="H622" s="45" t="s">
        <v>264</v>
      </c>
      <c r="I622" s="69"/>
      <c r="K622" s="45" t="s">
        <v>218</v>
      </c>
      <c r="L622" s="45">
        <v>3515</v>
      </c>
    </row>
    <row r="623" ht="26" customHeight="1" spans="3:12">
      <c r="C623" s="67" t="str">
        <f>_xlfn.XLOOKUP(E623,编码规则代码!B:B,编码规则代码!A:A)&amp;_xlfn.XLOOKUP(F623,编码规则代码!F:F,编码规则代码!E:E)&amp;_xlfn.XLOOKUP(G623,编码规则代码!J:J,编码规则代码!I:I)&amp;_xlfn.XLOOKUP(H623,编码规则代码!N:N,编码规则代码!M:M)&amp;L623</f>
        <v>H5A603516</v>
      </c>
      <c r="D623" s="68" t="str" cm="1">
        <f t="array" ref="D623">_xlfn.XLOOKUP(E623,编码规则代码!B:B,编码规则代码!A:A)&amp;_xlfn.XLOOKUP(F623,编码规则代码!F:F,编码规则代码!E:E)&amp;_xlfn.XLOOKUP(G623,编码规则代码!J:J,编码规则代码!I:I)&amp;_xlfn.XLOOKUP(H623,编码规则代码!N:N,编码规则代码!M:M)&amp;L623&amp;_xlfn.XLOOKUP(K623,编码规则代码!V:V,编码规则代码!U:U&amp;_xlfn.XLOOKUP(J623,编码规则代码!R:R,编码规则代码!Q:Q))</f>
        <v>H5A60351682</v>
      </c>
      <c r="E623" s="45" t="s">
        <v>196</v>
      </c>
      <c r="F623" s="45">
        <v>2025</v>
      </c>
      <c r="G623" s="45" t="s">
        <v>197</v>
      </c>
      <c r="H623" s="45" t="s">
        <v>264</v>
      </c>
      <c r="I623" s="69"/>
      <c r="K623" s="45" t="s">
        <v>218</v>
      </c>
      <c r="L623" s="45">
        <v>3516</v>
      </c>
    </row>
    <row r="624" ht="26" customHeight="1" spans="3:12">
      <c r="C624" s="67" t="str">
        <f>_xlfn.XLOOKUP(E624,编码规则代码!B:B,编码规则代码!A:A)&amp;_xlfn.XLOOKUP(F624,编码规则代码!F:F,编码规则代码!E:E)&amp;_xlfn.XLOOKUP(G624,编码规则代码!J:J,编码规则代码!I:I)&amp;_xlfn.XLOOKUP(H624,编码规则代码!N:N,编码规则代码!M:M)&amp;L624</f>
        <v>H5A603517</v>
      </c>
      <c r="D624" s="68" t="str" cm="1">
        <f t="array" ref="D624">_xlfn.XLOOKUP(E624,编码规则代码!B:B,编码规则代码!A:A)&amp;_xlfn.XLOOKUP(F624,编码规则代码!F:F,编码规则代码!E:E)&amp;_xlfn.XLOOKUP(G624,编码规则代码!J:J,编码规则代码!I:I)&amp;_xlfn.XLOOKUP(H624,编码规则代码!N:N,编码规则代码!M:M)&amp;L624&amp;_xlfn.XLOOKUP(K624,编码规则代码!V:V,编码规则代码!U:U&amp;_xlfn.XLOOKUP(J624,编码规则代码!R:R,编码规则代码!Q:Q))</f>
        <v>H5A60351725</v>
      </c>
      <c r="E624" s="45" t="s">
        <v>196</v>
      </c>
      <c r="F624" s="45">
        <v>2025</v>
      </c>
      <c r="G624" s="45" t="s">
        <v>197</v>
      </c>
      <c r="H624" s="45" t="s">
        <v>264</v>
      </c>
      <c r="I624" s="69"/>
      <c r="K624" s="45" t="s">
        <v>215</v>
      </c>
      <c r="L624" s="45">
        <v>3517</v>
      </c>
    </row>
    <row r="625" ht="26" customHeight="1" spans="3:12">
      <c r="C625" s="67" t="str">
        <f>_xlfn.XLOOKUP(E625,编码规则代码!B:B,编码规则代码!A:A)&amp;_xlfn.XLOOKUP(F625,编码规则代码!F:F,编码规则代码!E:E)&amp;_xlfn.XLOOKUP(G625,编码规则代码!J:J,编码规则代码!I:I)&amp;_xlfn.XLOOKUP(H625,编码规则代码!N:N,编码规则代码!M:M)&amp;L625</f>
        <v>H5A603518</v>
      </c>
      <c r="D625" s="68" t="str" cm="1">
        <f t="array" ref="D625">_xlfn.XLOOKUP(E625,编码规则代码!B:B,编码规则代码!A:A)&amp;_xlfn.XLOOKUP(F625,编码规则代码!F:F,编码规则代码!E:E)&amp;_xlfn.XLOOKUP(G625,编码规则代码!J:J,编码规则代码!I:I)&amp;_xlfn.XLOOKUP(H625,编码规则代码!N:N,编码规则代码!M:M)&amp;L625&amp;_xlfn.XLOOKUP(K625,编码规则代码!V:V,编码规则代码!U:U&amp;_xlfn.XLOOKUP(J625,编码规则代码!R:R,编码规则代码!Q:Q))</f>
        <v>H5A60351810</v>
      </c>
      <c r="E625" s="45" t="s">
        <v>196</v>
      </c>
      <c r="F625" s="45">
        <v>2025</v>
      </c>
      <c r="G625" s="45" t="s">
        <v>197</v>
      </c>
      <c r="H625" s="45" t="s">
        <v>264</v>
      </c>
      <c r="I625" s="69"/>
      <c r="K625" s="45" t="s">
        <v>210</v>
      </c>
      <c r="L625" s="45">
        <v>3518</v>
      </c>
    </row>
    <row r="626" ht="26" customHeight="1" spans="3:12">
      <c r="C626" s="67" t="str">
        <f>_xlfn.XLOOKUP(E626,编码规则代码!B:B,编码规则代码!A:A)&amp;_xlfn.XLOOKUP(F626,编码规则代码!F:F,编码规则代码!E:E)&amp;_xlfn.XLOOKUP(G626,编码规则代码!J:J,编码规则代码!I:I)&amp;_xlfn.XLOOKUP(H626,编码规则代码!N:N,编码规则代码!M:M)&amp;L626</f>
        <v>H5A603519</v>
      </c>
      <c r="D626" s="68" t="str" cm="1">
        <f t="array" ref="D626">_xlfn.XLOOKUP(E626,编码规则代码!B:B,编码规则代码!A:A)&amp;_xlfn.XLOOKUP(F626,编码规则代码!F:F,编码规则代码!E:E)&amp;_xlfn.XLOOKUP(G626,编码规则代码!J:J,编码规则代码!I:I)&amp;_xlfn.XLOOKUP(H626,编码规则代码!N:N,编码规则代码!M:M)&amp;L626&amp;_xlfn.XLOOKUP(K626,编码规则代码!V:V,编码规则代码!U:U&amp;_xlfn.XLOOKUP(J626,编码规则代码!R:R,编码规则代码!Q:Q))</f>
        <v>H5A60351910</v>
      </c>
      <c r="E626" s="45" t="s">
        <v>196</v>
      </c>
      <c r="F626" s="45">
        <v>2025</v>
      </c>
      <c r="G626" s="45" t="s">
        <v>197</v>
      </c>
      <c r="H626" s="45" t="s">
        <v>264</v>
      </c>
      <c r="I626" s="69"/>
      <c r="K626" s="45" t="s">
        <v>210</v>
      </c>
      <c r="L626" s="45">
        <v>3519</v>
      </c>
    </row>
    <row r="627" ht="26" customHeight="1" spans="3:12">
      <c r="C627" s="67" t="str">
        <f>_xlfn.XLOOKUP(E627,编码规则代码!B:B,编码规则代码!A:A)&amp;_xlfn.XLOOKUP(F627,编码规则代码!F:F,编码规则代码!E:E)&amp;_xlfn.XLOOKUP(G627,编码规则代码!J:J,编码规则代码!I:I)&amp;_xlfn.XLOOKUP(H627,编码规则代码!N:N,编码规则代码!M:M)&amp;L627</f>
        <v>H5A603520</v>
      </c>
      <c r="D627" s="68" t="str" cm="1">
        <f t="array" ref="D627">_xlfn.XLOOKUP(E627,编码规则代码!B:B,编码规则代码!A:A)&amp;_xlfn.XLOOKUP(F627,编码规则代码!F:F,编码规则代码!E:E)&amp;_xlfn.XLOOKUP(G627,编码规则代码!J:J,编码规则代码!I:I)&amp;_xlfn.XLOOKUP(H627,编码规则代码!N:N,编码规则代码!M:M)&amp;L627&amp;_xlfn.XLOOKUP(K627,编码规则代码!V:V,编码规则代码!U:U&amp;_xlfn.XLOOKUP(J627,编码规则代码!R:R,编码规则代码!Q:Q))</f>
        <v>H5A60352080</v>
      </c>
      <c r="E627" s="45" t="s">
        <v>196</v>
      </c>
      <c r="F627" s="45">
        <v>2025</v>
      </c>
      <c r="G627" s="45" t="s">
        <v>197</v>
      </c>
      <c r="H627" s="45" t="s">
        <v>264</v>
      </c>
      <c r="I627" s="69"/>
      <c r="K627" s="45" t="s">
        <v>225</v>
      </c>
      <c r="L627" s="45">
        <v>3520</v>
      </c>
    </row>
    <row r="628" ht="26" customHeight="1" spans="3:12">
      <c r="C628" s="67" t="str">
        <f>_xlfn.XLOOKUP(E628,编码规则代码!B:B,编码规则代码!A:A)&amp;_xlfn.XLOOKUP(F628,编码规则代码!F:F,编码规则代码!E:E)&amp;_xlfn.XLOOKUP(G628,编码规则代码!J:J,编码规则代码!I:I)&amp;_xlfn.XLOOKUP(H628,编码规则代码!N:N,编码规则代码!M:M)&amp;L628</f>
        <v>H5A123521</v>
      </c>
      <c r="D628" s="68" t="str" cm="1">
        <f t="array" ref="D628">_xlfn.XLOOKUP(E628,编码规则代码!B:B,编码规则代码!A:A)&amp;_xlfn.XLOOKUP(F628,编码规则代码!F:F,编码规则代码!E:E)&amp;_xlfn.XLOOKUP(G628,编码规则代码!J:J,编码规则代码!I:I)&amp;_xlfn.XLOOKUP(H628,编码规则代码!N:N,编码规则代码!M:M)&amp;L628&amp;_xlfn.XLOOKUP(K628,编码规则代码!V:V,编码规则代码!U:U&amp;_xlfn.XLOOKUP(J628,编码规则代码!R:R,编码规则代码!Q:Q))</f>
        <v>H5A12352110S</v>
      </c>
      <c r="E628" s="45" t="s">
        <v>196</v>
      </c>
      <c r="F628" s="45">
        <v>2025</v>
      </c>
      <c r="G628" s="45" t="s">
        <v>197</v>
      </c>
      <c r="H628" s="45" t="s">
        <v>198</v>
      </c>
      <c r="I628" s="69" t="s">
        <v>199</v>
      </c>
      <c r="J628" s="45" t="s">
        <v>200</v>
      </c>
      <c r="K628" s="45" t="s">
        <v>210</v>
      </c>
      <c r="L628" s="45">
        <v>3521</v>
      </c>
    </row>
    <row r="629" ht="26" customHeight="1" spans="3:12">
      <c r="C629" s="67" t="str">
        <f>_xlfn.XLOOKUP(E629,编码规则代码!B:B,编码规则代码!A:A)&amp;_xlfn.XLOOKUP(F629,编码规则代码!F:F,编码规则代码!E:E)&amp;_xlfn.XLOOKUP(G629,编码规则代码!J:J,编码规则代码!I:I)&amp;_xlfn.XLOOKUP(H629,编码规则代码!N:N,编码规则代码!M:M)&amp;L629</f>
        <v>H5A223522</v>
      </c>
      <c r="D629" s="68" t="str" cm="1">
        <f t="array" ref="D629">_xlfn.XLOOKUP(E629,编码规则代码!B:B,编码规则代码!A:A)&amp;_xlfn.XLOOKUP(F629,编码规则代码!F:F,编码规则代码!E:E)&amp;_xlfn.XLOOKUP(G629,编码规则代码!J:J,编码规则代码!I:I)&amp;_xlfn.XLOOKUP(H629,编码规则代码!N:N,编码规则代码!M:M)&amp;L629&amp;_xlfn.XLOOKUP(K629,编码规则代码!V:V,编码规则代码!U:U&amp;_xlfn.XLOOKUP(J629,编码规则代码!R:R,编码规则代码!Q:Q))</f>
        <v>H5A22352210S</v>
      </c>
      <c r="E629" s="45" t="s">
        <v>196</v>
      </c>
      <c r="F629" s="45">
        <v>2025</v>
      </c>
      <c r="G629" s="45" t="s">
        <v>197</v>
      </c>
      <c r="H629" s="45" t="s">
        <v>204</v>
      </c>
      <c r="I629" s="69" t="s">
        <v>205</v>
      </c>
      <c r="J629" s="45" t="s">
        <v>200</v>
      </c>
      <c r="K629" s="45" t="s">
        <v>210</v>
      </c>
      <c r="L629" s="45">
        <v>3522</v>
      </c>
    </row>
    <row r="630" ht="26" customHeight="1" spans="3:12">
      <c r="C630" s="67" t="str">
        <f>_xlfn.XLOOKUP(E630,编码规则代码!B:B,编码规则代码!A:A)&amp;_xlfn.XLOOKUP(F630,编码规则代码!F:F,编码规则代码!E:E)&amp;_xlfn.XLOOKUP(G630,编码规则代码!J:J,编码规则代码!I:I)&amp;_xlfn.XLOOKUP(H630,编码规则代码!N:N,编码规则代码!M:M)&amp;L630</f>
        <v>H5A413523</v>
      </c>
      <c r="D630" s="68" t="str" cm="1">
        <f t="array" ref="D630">_xlfn.XLOOKUP(E630,编码规则代码!B:B,编码规则代码!A:A)&amp;_xlfn.XLOOKUP(F630,编码规则代码!F:F,编码规则代码!E:E)&amp;_xlfn.XLOOKUP(G630,编码规则代码!J:J,编码规则代码!I:I)&amp;_xlfn.XLOOKUP(H630,编码规则代码!N:N,编码规则代码!M:M)&amp;L630&amp;_xlfn.XLOOKUP(K630,编码规则代码!V:V,编码规则代码!U:U&amp;_xlfn.XLOOKUP(J630,编码规则代码!R:R,编码规则代码!Q:Q))</f>
        <v>H5A41352310S</v>
      </c>
      <c r="E630" s="45" t="s">
        <v>196</v>
      </c>
      <c r="F630" s="45">
        <v>2025</v>
      </c>
      <c r="G630" s="45" t="s">
        <v>197</v>
      </c>
      <c r="H630" s="45" t="s">
        <v>212</v>
      </c>
      <c r="I630" s="69" t="s">
        <v>213</v>
      </c>
      <c r="J630" s="45" t="s">
        <v>200</v>
      </c>
      <c r="K630" s="45" t="s">
        <v>210</v>
      </c>
      <c r="L630" s="45">
        <v>3523</v>
      </c>
    </row>
    <row r="631" ht="26" customHeight="1" spans="3:12">
      <c r="C631" s="67" t="str">
        <f>_xlfn.XLOOKUP(E631,编码规则代码!B:B,编码规则代码!A:A)&amp;_xlfn.XLOOKUP(F631,编码规则代码!F:F,编码规则代码!E:E)&amp;_xlfn.XLOOKUP(G631,编码规则代码!J:J,编码规则代码!I:I)&amp;_xlfn.XLOOKUP(H631,编码规则代码!N:N,编码规则代码!M:M)&amp;L631</f>
        <v>H5A413523</v>
      </c>
      <c r="D631" s="68" t="str" cm="1">
        <f t="array" ref="D631">_xlfn.XLOOKUP(E631,编码规则代码!B:B,编码规则代码!A:A)&amp;_xlfn.XLOOKUP(F631,编码规则代码!F:F,编码规则代码!E:E)&amp;_xlfn.XLOOKUP(G631,编码规则代码!J:J,编码规则代码!I:I)&amp;_xlfn.XLOOKUP(H631,编码规则代码!N:N,编码规则代码!M:M)&amp;L631&amp;_xlfn.XLOOKUP(K631,编码规则代码!V:V,编码规则代码!U:U&amp;_xlfn.XLOOKUP(J631,编码规则代码!R:R,编码规则代码!Q:Q))</f>
        <v>H5A41352380S</v>
      </c>
      <c r="E631" s="45" t="s">
        <v>196</v>
      </c>
      <c r="F631" s="45">
        <v>2025</v>
      </c>
      <c r="G631" s="45" t="s">
        <v>197</v>
      </c>
      <c r="H631" s="45" t="s">
        <v>212</v>
      </c>
      <c r="I631" s="69" t="s">
        <v>213</v>
      </c>
      <c r="J631" s="45" t="s">
        <v>200</v>
      </c>
      <c r="K631" s="45" t="s">
        <v>225</v>
      </c>
      <c r="L631" s="45">
        <v>3523</v>
      </c>
    </row>
    <row r="632" ht="26" customHeight="1" spans="3:12">
      <c r="C632" s="67" t="str">
        <f>_xlfn.XLOOKUP(E632,编码规则代码!B:B,编码规则代码!A:A)&amp;_xlfn.XLOOKUP(F632,编码规则代码!F:F,编码规则代码!E:E)&amp;_xlfn.XLOOKUP(G632,编码规则代码!J:J,编码规则代码!I:I)&amp;_xlfn.XLOOKUP(H632,编码规则代码!N:N,编码规则代码!M:M)&amp;L632</f>
        <v>H5A223524</v>
      </c>
      <c r="D632" s="68" t="str" cm="1">
        <f t="array" ref="D632">_xlfn.XLOOKUP(E632,编码规则代码!B:B,编码规则代码!A:A)&amp;_xlfn.XLOOKUP(F632,编码规则代码!F:F,编码规则代码!E:E)&amp;_xlfn.XLOOKUP(G632,编码规则代码!J:J,编码规则代码!I:I)&amp;_xlfn.XLOOKUP(H632,编码规则代码!N:N,编码规则代码!M:M)&amp;L632&amp;_xlfn.XLOOKUP(K632,编码规则代码!V:V,编码规则代码!U:U&amp;_xlfn.XLOOKUP(J632,编码规则代码!R:R,编码规则代码!Q:Q))</f>
        <v>H5A22352480S</v>
      </c>
      <c r="E632" s="45" t="s">
        <v>196</v>
      </c>
      <c r="F632" s="45">
        <v>2025</v>
      </c>
      <c r="G632" s="45" t="s">
        <v>197</v>
      </c>
      <c r="H632" s="45" t="s">
        <v>204</v>
      </c>
      <c r="I632" s="69" t="s">
        <v>205</v>
      </c>
      <c r="J632" s="45" t="s">
        <v>200</v>
      </c>
      <c r="K632" s="45" t="s">
        <v>225</v>
      </c>
      <c r="L632" s="45">
        <v>3524</v>
      </c>
    </row>
    <row r="633" ht="26" customHeight="1" spans="3:12">
      <c r="C633" s="67" t="str">
        <f>_xlfn.XLOOKUP(E633,编码规则代码!B:B,编码规则代码!A:A)&amp;_xlfn.XLOOKUP(F633,编码规则代码!F:F,编码规则代码!E:E)&amp;_xlfn.XLOOKUP(G633,编码规则代码!J:J,编码规则代码!I:I)&amp;_xlfn.XLOOKUP(H633,编码规则代码!N:N,编码规则代码!M:M)&amp;L633</f>
        <v>H5A223524</v>
      </c>
      <c r="D633" s="68" t="str" cm="1">
        <f t="array" ref="D633">_xlfn.XLOOKUP(E633,编码规则代码!B:B,编码规则代码!A:A)&amp;_xlfn.XLOOKUP(F633,编码规则代码!F:F,编码规则代码!E:E)&amp;_xlfn.XLOOKUP(G633,编码规则代码!J:J,编码规则代码!I:I)&amp;_xlfn.XLOOKUP(H633,编码规则代码!N:N,编码规则代码!M:M)&amp;L633&amp;_xlfn.XLOOKUP(K633,编码规则代码!V:V,编码规则代码!U:U&amp;_xlfn.XLOOKUP(J633,编码规则代码!R:R,编码规则代码!Q:Q))</f>
        <v>H5A22352410S</v>
      </c>
      <c r="E633" s="45" t="s">
        <v>196</v>
      </c>
      <c r="F633" s="45">
        <v>2025</v>
      </c>
      <c r="G633" s="45" t="s">
        <v>197</v>
      </c>
      <c r="H633" s="45" t="s">
        <v>204</v>
      </c>
      <c r="I633" s="69" t="s">
        <v>205</v>
      </c>
      <c r="J633" s="45" t="s">
        <v>200</v>
      </c>
      <c r="K633" s="45" t="s">
        <v>210</v>
      </c>
      <c r="L633" s="45">
        <v>3524</v>
      </c>
    </row>
    <row r="634" ht="26" customHeight="1" spans="3:12">
      <c r="C634" s="67" t="str">
        <f>_xlfn.XLOOKUP(E634,编码规则代码!B:B,编码规则代码!A:A)&amp;_xlfn.XLOOKUP(F634,编码规则代码!F:F,编码规则代码!E:E)&amp;_xlfn.XLOOKUP(G634,编码规则代码!J:J,编码规则代码!I:I)&amp;_xlfn.XLOOKUP(H634,编码规则代码!N:N,编码规则代码!M:M)&amp;L634</f>
        <v>H5A223525</v>
      </c>
      <c r="D634" s="68" t="str" cm="1">
        <f t="array" ref="D634">_xlfn.XLOOKUP(E634,编码规则代码!B:B,编码规则代码!A:A)&amp;_xlfn.XLOOKUP(F634,编码规则代码!F:F,编码规则代码!E:E)&amp;_xlfn.XLOOKUP(G634,编码规则代码!J:J,编码规则代码!I:I)&amp;_xlfn.XLOOKUP(H634,编码规则代码!N:N,编码规则代码!M:M)&amp;L634&amp;_xlfn.XLOOKUP(K634,编码规则代码!V:V,编码规则代码!U:U&amp;_xlfn.XLOOKUP(J634,编码规则代码!R:R,编码规则代码!Q:Q))</f>
        <v>H5A22352510S</v>
      </c>
      <c r="E634" s="45" t="s">
        <v>196</v>
      </c>
      <c r="F634" s="45">
        <v>2025</v>
      </c>
      <c r="G634" s="45" t="s">
        <v>197</v>
      </c>
      <c r="H634" s="45" t="s">
        <v>204</v>
      </c>
      <c r="I634" s="69" t="s">
        <v>205</v>
      </c>
      <c r="J634" s="45" t="s">
        <v>200</v>
      </c>
      <c r="K634" s="45" t="s">
        <v>210</v>
      </c>
      <c r="L634" s="45">
        <v>3525</v>
      </c>
    </row>
    <row r="635" ht="26" customHeight="1" spans="3:12">
      <c r="C635" s="67" t="str">
        <f>_xlfn.XLOOKUP(E635,编码规则代码!B:B,编码规则代码!A:A)&amp;_xlfn.XLOOKUP(F635,编码规则代码!F:F,编码规则代码!E:E)&amp;_xlfn.XLOOKUP(G635,编码规则代码!J:J,编码规则代码!I:I)&amp;_xlfn.XLOOKUP(H635,编码规则代码!N:N,编码规则代码!M:M)&amp;L635</f>
        <v>H5A223525</v>
      </c>
      <c r="D635" s="68" t="str" cm="1">
        <f t="array" ref="D635">_xlfn.XLOOKUP(E635,编码规则代码!B:B,编码规则代码!A:A)&amp;_xlfn.XLOOKUP(F635,编码规则代码!F:F,编码规则代码!E:E)&amp;_xlfn.XLOOKUP(G635,编码规则代码!J:J,编码规则代码!I:I)&amp;_xlfn.XLOOKUP(H635,编码规则代码!N:N,编码规则代码!M:M)&amp;L635&amp;_xlfn.XLOOKUP(K635,编码规则代码!V:V,编码规则代码!U:U&amp;_xlfn.XLOOKUP(J635,编码规则代码!R:R,编码规则代码!Q:Q))</f>
        <v>H5A22352580S</v>
      </c>
      <c r="E635" s="45" t="s">
        <v>196</v>
      </c>
      <c r="F635" s="45">
        <v>2025</v>
      </c>
      <c r="G635" s="45" t="s">
        <v>197</v>
      </c>
      <c r="H635" s="45" t="s">
        <v>204</v>
      </c>
      <c r="I635" s="69" t="s">
        <v>205</v>
      </c>
      <c r="J635" s="45" t="s">
        <v>200</v>
      </c>
      <c r="K635" s="45" t="s">
        <v>225</v>
      </c>
      <c r="L635" s="45">
        <v>3525</v>
      </c>
    </row>
    <row r="636" ht="26" customHeight="1" spans="3:12">
      <c r="C636" s="67" t="str">
        <f>_xlfn.XLOOKUP(E636,编码规则代码!B:B,编码规则代码!A:A)&amp;_xlfn.XLOOKUP(F636,编码规则代码!F:F,编码规则代码!E:E)&amp;_xlfn.XLOOKUP(G636,编码规则代码!J:J,编码规则代码!I:I)&amp;_xlfn.XLOOKUP(H636,编码规则代码!N:N,编码规则代码!M:M)&amp;L636</f>
        <v>H5A223525</v>
      </c>
      <c r="D636" s="68" t="str" cm="1">
        <f t="array" ref="D636">_xlfn.XLOOKUP(E636,编码规则代码!B:B,编码规则代码!A:A)&amp;_xlfn.XLOOKUP(F636,编码规则代码!F:F,编码规则代码!E:E)&amp;_xlfn.XLOOKUP(G636,编码规则代码!J:J,编码规则代码!I:I)&amp;_xlfn.XLOOKUP(H636,编码规则代码!N:N,编码规则代码!M:M)&amp;L636&amp;_xlfn.XLOOKUP(K636,编码规则代码!V:V,编码规则代码!U:U&amp;_xlfn.XLOOKUP(J636,编码规则代码!R:R,编码规则代码!Q:Q))</f>
        <v>H5A22352513S</v>
      </c>
      <c r="E636" s="45" t="s">
        <v>196</v>
      </c>
      <c r="F636" s="45">
        <v>2025</v>
      </c>
      <c r="G636" s="45" t="s">
        <v>197</v>
      </c>
      <c r="H636" s="45" t="s">
        <v>204</v>
      </c>
      <c r="I636" s="69" t="s">
        <v>205</v>
      </c>
      <c r="J636" s="45" t="s">
        <v>200</v>
      </c>
      <c r="K636" s="45" t="s">
        <v>230</v>
      </c>
      <c r="L636" s="45">
        <v>3525</v>
      </c>
    </row>
    <row r="637" ht="26" customHeight="1" spans="3:12">
      <c r="C637" s="67" t="str">
        <f>_xlfn.XLOOKUP(E637,编码规则代码!B:B,编码规则代码!A:A)&amp;_xlfn.XLOOKUP(F637,编码规则代码!F:F,编码规则代码!E:E)&amp;_xlfn.XLOOKUP(G637,编码规则代码!J:J,编码规则代码!I:I)&amp;_xlfn.XLOOKUP(H637,编码规则代码!N:N,编码规则代码!M:M)&amp;L637</f>
        <v>H5A233526</v>
      </c>
      <c r="D637" s="68" t="str" cm="1">
        <f t="array" ref="D637">_xlfn.XLOOKUP(E637,编码规则代码!B:B,编码规则代码!A:A)&amp;_xlfn.XLOOKUP(F637,编码规则代码!F:F,编码规则代码!E:E)&amp;_xlfn.XLOOKUP(G637,编码规则代码!J:J,编码规则代码!I:I)&amp;_xlfn.XLOOKUP(H637,编码规则代码!N:N,编码规则代码!M:M)&amp;L637&amp;_xlfn.XLOOKUP(K637,编码规则代码!V:V,编码规则代码!U:U&amp;_xlfn.XLOOKUP(J637,编码规则代码!R:R,编码规则代码!Q:Q))</f>
        <v>H5A23352615S</v>
      </c>
      <c r="E637" s="45" t="s">
        <v>196</v>
      </c>
      <c r="F637" s="45">
        <v>2025</v>
      </c>
      <c r="G637" s="45" t="s">
        <v>197</v>
      </c>
      <c r="H637" s="45" t="s">
        <v>216</v>
      </c>
      <c r="I637" s="69" t="s">
        <v>217</v>
      </c>
      <c r="J637" s="45" t="s">
        <v>200</v>
      </c>
      <c r="K637" s="45" t="s">
        <v>228</v>
      </c>
      <c r="L637" s="45">
        <v>3526</v>
      </c>
    </row>
    <row r="638" ht="26" customHeight="1" spans="3:12">
      <c r="C638" s="67" t="str">
        <f>_xlfn.XLOOKUP(E638,编码规则代码!B:B,编码规则代码!A:A)&amp;_xlfn.XLOOKUP(F638,编码规则代码!F:F,编码规则代码!E:E)&amp;_xlfn.XLOOKUP(G638,编码规则代码!J:J,编码规则代码!I:I)&amp;_xlfn.XLOOKUP(H638,编码规则代码!N:N,编码规则代码!M:M)&amp;L638</f>
        <v>H5A233526</v>
      </c>
      <c r="D638" s="68" t="str" cm="1">
        <f t="array" ref="D638">_xlfn.XLOOKUP(E638,编码规则代码!B:B,编码规则代码!A:A)&amp;_xlfn.XLOOKUP(F638,编码规则代码!F:F,编码规则代码!E:E)&amp;_xlfn.XLOOKUP(G638,编码规则代码!J:J,编码规则代码!I:I)&amp;_xlfn.XLOOKUP(H638,编码规则代码!N:N,编码规则代码!M:M)&amp;L638&amp;_xlfn.XLOOKUP(K638,编码规则代码!V:V,编码规则代码!U:U&amp;_xlfn.XLOOKUP(J638,编码规则代码!R:R,编码规则代码!Q:Q))</f>
        <v>H5A23352610S</v>
      </c>
      <c r="E638" s="45" t="s">
        <v>196</v>
      </c>
      <c r="F638" s="45">
        <v>2025</v>
      </c>
      <c r="G638" s="45" t="s">
        <v>197</v>
      </c>
      <c r="H638" s="45" t="s">
        <v>216</v>
      </c>
      <c r="I638" s="69" t="s">
        <v>217</v>
      </c>
      <c r="J638" s="45" t="s">
        <v>200</v>
      </c>
      <c r="K638" s="45" t="s">
        <v>210</v>
      </c>
      <c r="L638" s="45">
        <v>3526</v>
      </c>
    </row>
    <row r="639" ht="26" customHeight="1" spans="3:12">
      <c r="C639" s="67" t="str">
        <f>_xlfn.XLOOKUP(E639,编码规则代码!B:B,编码规则代码!A:A)&amp;_xlfn.XLOOKUP(F639,编码规则代码!F:F,编码规则代码!E:E)&amp;_xlfn.XLOOKUP(G639,编码规则代码!J:J,编码规则代码!I:I)&amp;_xlfn.XLOOKUP(H639,编码规则代码!N:N,编码规则代码!M:M)&amp;L639</f>
        <v>H5A233526</v>
      </c>
      <c r="D639" s="68" t="str" cm="1">
        <f t="array" ref="D639">_xlfn.XLOOKUP(E639,编码规则代码!B:B,编码规则代码!A:A)&amp;_xlfn.XLOOKUP(F639,编码规则代码!F:F,编码规则代码!E:E)&amp;_xlfn.XLOOKUP(G639,编码规则代码!J:J,编码规则代码!I:I)&amp;_xlfn.XLOOKUP(H639,编码规则代码!N:N,编码规则代码!M:M)&amp;L639&amp;_xlfn.XLOOKUP(K639,编码规则代码!V:V,编码规则代码!U:U&amp;_xlfn.XLOOKUP(J639,编码规则代码!R:R,编码规则代码!Q:Q))</f>
        <v>H5A23352613S</v>
      </c>
      <c r="E639" s="45" t="s">
        <v>196</v>
      </c>
      <c r="F639" s="45">
        <v>2025</v>
      </c>
      <c r="G639" s="45" t="s">
        <v>197</v>
      </c>
      <c r="H639" s="45" t="s">
        <v>216</v>
      </c>
      <c r="I639" s="69" t="s">
        <v>217</v>
      </c>
      <c r="J639" s="45" t="s">
        <v>200</v>
      </c>
      <c r="K639" s="45" t="s">
        <v>230</v>
      </c>
      <c r="L639" s="45">
        <v>3526</v>
      </c>
    </row>
    <row r="640" ht="26" customHeight="1" spans="3:12">
      <c r="C640" s="67" t="str">
        <f>_xlfn.XLOOKUP(E640,编码规则代码!B:B,编码规则代码!A:A)&amp;_xlfn.XLOOKUP(F640,编码规则代码!F:F,编码规则代码!E:E)&amp;_xlfn.XLOOKUP(G640,编码规则代码!J:J,编码规则代码!I:I)&amp;_xlfn.XLOOKUP(H640,编码规则代码!N:N,编码规则代码!M:M)&amp;L640</f>
        <v>H5A413527</v>
      </c>
      <c r="D640" s="68" t="str" cm="1">
        <f t="array" ref="D640">_xlfn.XLOOKUP(E640,编码规则代码!B:B,编码规则代码!A:A)&amp;_xlfn.XLOOKUP(F640,编码规则代码!F:F,编码规则代码!E:E)&amp;_xlfn.XLOOKUP(G640,编码规则代码!J:J,编码规则代码!I:I)&amp;_xlfn.XLOOKUP(H640,编码规则代码!N:N,编码规则代码!M:M)&amp;L640&amp;_xlfn.XLOOKUP(K640,编码规则代码!V:V,编码规则代码!U:U&amp;_xlfn.XLOOKUP(J640,编码规则代码!R:R,编码规则代码!Q:Q))</f>
        <v>H5A41352713S</v>
      </c>
      <c r="E640" s="45" t="s">
        <v>196</v>
      </c>
      <c r="F640" s="45">
        <v>2025</v>
      </c>
      <c r="G640" s="45" t="s">
        <v>197</v>
      </c>
      <c r="H640" s="45" t="s">
        <v>212</v>
      </c>
      <c r="I640" s="69" t="s">
        <v>213</v>
      </c>
      <c r="J640" s="45" t="s">
        <v>200</v>
      </c>
      <c r="K640" s="45" t="s">
        <v>230</v>
      </c>
      <c r="L640" s="45">
        <v>3527</v>
      </c>
    </row>
    <row r="641" ht="26" customHeight="1" spans="3:12">
      <c r="C641" s="67" t="str">
        <f>_xlfn.XLOOKUP(E641,编码规则代码!B:B,编码规则代码!A:A)&amp;_xlfn.XLOOKUP(F641,编码规则代码!F:F,编码规则代码!E:E)&amp;_xlfn.XLOOKUP(G641,编码规则代码!J:J,编码规则代码!I:I)&amp;_xlfn.XLOOKUP(H641,编码规则代码!N:N,编码规则代码!M:M)&amp;L641</f>
        <v>H5A413527</v>
      </c>
      <c r="D641" s="68" t="str" cm="1">
        <f t="array" ref="D641">_xlfn.XLOOKUP(E641,编码规则代码!B:B,编码规则代码!A:A)&amp;_xlfn.XLOOKUP(F641,编码规则代码!F:F,编码规则代码!E:E)&amp;_xlfn.XLOOKUP(G641,编码规则代码!J:J,编码规则代码!I:I)&amp;_xlfn.XLOOKUP(H641,编码规则代码!N:N,编码规则代码!M:M)&amp;L641&amp;_xlfn.XLOOKUP(K641,编码规则代码!V:V,编码规则代码!U:U&amp;_xlfn.XLOOKUP(J641,编码规则代码!R:R,编码规则代码!Q:Q))</f>
        <v>H5A41352710S</v>
      </c>
      <c r="E641" s="45" t="s">
        <v>196</v>
      </c>
      <c r="F641" s="45">
        <v>2025</v>
      </c>
      <c r="G641" s="45" t="s">
        <v>197</v>
      </c>
      <c r="H641" s="45" t="s">
        <v>212</v>
      </c>
      <c r="I641" s="69" t="s">
        <v>213</v>
      </c>
      <c r="J641" s="45" t="s">
        <v>200</v>
      </c>
      <c r="K641" s="45" t="s">
        <v>210</v>
      </c>
      <c r="L641" s="45">
        <v>3527</v>
      </c>
    </row>
    <row r="642" ht="26" customHeight="1" spans="3:12">
      <c r="C642" s="67" t="str">
        <f>_xlfn.XLOOKUP(E642,编码规则代码!B:B,编码规则代码!A:A)&amp;_xlfn.XLOOKUP(F642,编码规则代码!F:F,编码规则代码!E:E)&amp;_xlfn.XLOOKUP(G642,编码规则代码!J:J,编码规则代码!I:I)&amp;_xlfn.XLOOKUP(H642,编码规则代码!N:N,编码规则代码!M:M)&amp;L642</f>
        <v>H5A223528</v>
      </c>
      <c r="D642" s="68" t="str" cm="1">
        <f t="array" ref="D642">_xlfn.XLOOKUP(E642,编码规则代码!B:B,编码规则代码!A:A)&amp;_xlfn.XLOOKUP(F642,编码规则代码!F:F,编码规则代码!E:E)&amp;_xlfn.XLOOKUP(G642,编码规则代码!J:J,编码规则代码!I:I)&amp;_xlfn.XLOOKUP(H642,编码规则代码!N:N,编码规则代码!M:M)&amp;L642&amp;_xlfn.XLOOKUP(K642,编码规则代码!V:V,编码规则代码!U:U&amp;_xlfn.XLOOKUP(J642,编码规则代码!R:R,编码规则代码!Q:Q))</f>
        <v>H5A22352810S</v>
      </c>
      <c r="E642" s="45" t="s">
        <v>196</v>
      </c>
      <c r="F642" s="45">
        <v>2025</v>
      </c>
      <c r="G642" s="45" t="s">
        <v>197</v>
      </c>
      <c r="H642" s="45" t="s">
        <v>204</v>
      </c>
      <c r="I642" s="69" t="s">
        <v>205</v>
      </c>
      <c r="J642" s="45" t="s">
        <v>200</v>
      </c>
      <c r="K642" s="45" t="s">
        <v>210</v>
      </c>
      <c r="L642" s="45">
        <v>3528</v>
      </c>
    </row>
    <row r="643" ht="26" customHeight="1" spans="3:12">
      <c r="C643" s="67" t="str">
        <f>_xlfn.XLOOKUP(E643,编码规则代码!B:B,编码规则代码!A:A)&amp;_xlfn.XLOOKUP(F643,编码规则代码!F:F,编码规则代码!E:E)&amp;_xlfn.XLOOKUP(G643,编码规则代码!J:J,编码规则代码!I:I)&amp;_xlfn.XLOOKUP(H643,编码规则代码!N:N,编码规则代码!M:M)&amp;L643</f>
        <v>H5A223528</v>
      </c>
      <c r="D643" s="68" t="str" cm="1">
        <f t="array" ref="D643">_xlfn.XLOOKUP(E643,编码规则代码!B:B,编码规则代码!A:A)&amp;_xlfn.XLOOKUP(F643,编码规则代码!F:F,编码规则代码!E:E)&amp;_xlfn.XLOOKUP(G643,编码规则代码!J:J,编码规则代码!I:I)&amp;_xlfn.XLOOKUP(H643,编码规则代码!N:N,编码规则代码!M:M)&amp;L643&amp;_xlfn.XLOOKUP(K643,编码规则代码!V:V,编码规则代码!U:U&amp;_xlfn.XLOOKUP(J643,编码规则代码!R:R,编码规则代码!Q:Q))</f>
        <v>H5A22352813S</v>
      </c>
      <c r="E643" s="45" t="s">
        <v>196</v>
      </c>
      <c r="F643" s="45">
        <v>2025</v>
      </c>
      <c r="G643" s="45" t="s">
        <v>197</v>
      </c>
      <c r="H643" s="45" t="s">
        <v>204</v>
      </c>
      <c r="I643" s="69" t="s">
        <v>205</v>
      </c>
      <c r="J643" s="45" t="s">
        <v>200</v>
      </c>
      <c r="K643" s="45" t="s">
        <v>230</v>
      </c>
      <c r="L643" s="45">
        <v>3528</v>
      </c>
    </row>
    <row r="644" ht="26" customHeight="1" spans="3:12">
      <c r="C644" s="67" t="str">
        <f>_xlfn.XLOOKUP(E644,编码规则代码!B:B,编码规则代码!A:A)&amp;_xlfn.XLOOKUP(F644,编码规则代码!F:F,编码规则代码!E:E)&amp;_xlfn.XLOOKUP(G644,编码规则代码!J:J,编码规则代码!I:I)&amp;_xlfn.XLOOKUP(H644,编码规则代码!N:N,编码规则代码!M:M)&amp;L644</f>
        <v>H5A213529</v>
      </c>
      <c r="D644" s="68" t="str" cm="1">
        <f t="array" ref="D644">_xlfn.XLOOKUP(E644,编码规则代码!B:B,编码规则代码!A:A)&amp;_xlfn.XLOOKUP(F644,编码规则代码!F:F,编码规则代码!E:E)&amp;_xlfn.XLOOKUP(G644,编码规则代码!J:J,编码规则代码!I:I)&amp;_xlfn.XLOOKUP(H644,编码规则代码!N:N,编码规则代码!M:M)&amp;L644&amp;_xlfn.XLOOKUP(K644,编码规则代码!V:V,编码规则代码!U:U&amp;_xlfn.XLOOKUP(J644,编码规则代码!R:R,编码规则代码!Q:Q))</f>
        <v>H5A21352970S</v>
      </c>
      <c r="E644" s="45" t="s">
        <v>196</v>
      </c>
      <c r="F644" s="45">
        <v>2025</v>
      </c>
      <c r="G644" s="45" t="s">
        <v>197</v>
      </c>
      <c r="H644" s="45" t="s">
        <v>211</v>
      </c>
      <c r="I644" s="69" t="s">
        <v>211</v>
      </c>
      <c r="J644" s="45" t="s">
        <v>200</v>
      </c>
      <c r="K644" s="45" t="s">
        <v>209</v>
      </c>
      <c r="L644" s="45">
        <v>3529</v>
      </c>
    </row>
    <row r="645" ht="26" customHeight="1" spans="3:12">
      <c r="C645" s="67" t="str">
        <f>_xlfn.XLOOKUP(E645,编码规则代码!B:B,编码规则代码!A:A)&amp;_xlfn.XLOOKUP(F645,编码规则代码!F:F,编码规则代码!E:E)&amp;_xlfn.XLOOKUP(G645,编码规则代码!J:J,编码规则代码!I:I)&amp;_xlfn.XLOOKUP(H645,编码规则代码!N:N,编码规则代码!M:M)&amp;L645</f>
        <v>H5A213529</v>
      </c>
      <c r="D645" s="68" t="str" cm="1">
        <f t="array" ref="D645">_xlfn.XLOOKUP(E645,编码规则代码!B:B,编码规则代码!A:A)&amp;_xlfn.XLOOKUP(F645,编码规则代码!F:F,编码规则代码!E:E)&amp;_xlfn.XLOOKUP(G645,编码规则代码!J:J,编码规则代码!I:I)&amp;_xlfn.XLOOKUP(H645,编码规则代码!N:N,编码规则代码!M:M)&amp;L645&amp;_xlfn.XLOOKUP(K645,编码规则代码!V:V,编码规则代码!U:U&amp;_xlfn.XLOOKUP(J645,编码规则代码!R:R,编码规则代码!Q:Q))</f>
        <v>H5A21352910S</v>
      </c>
      <c r="E645" s="45" t="s">
        <v>196</v>
      </c>
      <c r="F645" s="45">
        <v>2025</v>
      </c>
      <c r="G645" s="45" t="s">
        <v>197</v>
      </c>
      <c r="H645" s="45" t="s">
        <v>211</v>
      </c>
      <c r="I645" s="69" t="s">
        <v>211</v>
      </c>
      <c r="J645" s="45" t="s">
        <v>200</v>
      </c>
      <c r="K645" s="45" t="s">
        <v>210</v>
      </c>
      <c r="L645" s="45">
        <v>3529</v>
      </c>
    </row>
    <row r="646" ht="26" customHeight="1" spans="3:12">
      <c r="C646" s="67" t="str">
        <f>_xlfn.XLOOKUP(E646,编码规则代码!B:B,编码规则代码!A:A)&amp;_xlfn.XLOOKUP(F646,编码规则代码!F:F,编码规则代码!E:E)&amp;_xlfn.XLOOKUP(G646,编码规则代码!J:J,编码规则代码!I:I)&amp;_xlfn.XLOOKUP(H646,编码规则代码!N:N,编码规则代码!M:M)&amp;L646</f>
        <v>H5A113530</v>
      </c>
      <c r="D646" s="68" t="str" cm="1">
        <f t="array" ref="D646">_xlfn.XLOOKUP(E646,编码规则代码!B:B,编码规则代码!A:A)&amp;_xlfn.XLOOKUP(F646,编码规则代码!F:F,编码规则代码!E:E)&amp;_xlfn.XLOOKUP(G646,编码规则代码!J:J,编码规则代码!I:I)&amp;_xlfn.XLOOKUP(H646,编码规则代码!N:N,编码规则代码!M:M)&amp;L646&amp;_xlfn.XLOOKUP(K646,编码规则代码!V:V,编码规则代码!U:U&amp;_xlfn.XLOOKUP(J646,编码规则代码!R:R,编码规则代码!Q:Q))</f>
        <v>H5A11353010S</v>
      </c>
      <c r="E646" s="45" t="s">
        <v>196</v>
      </c>
      <c r="F646" s="45">
        <v>2025</v>
      </c>
      <c r="G646" s="45" t="s">
        <v>197</v>
      </c>
      <c r="H646" s="45" t="s">
        <v>206</v>
      </c>
      <c r="I646" s="69" t="s">
        <v>207</v>
      </c>
      <c r="J646" s="45" t="s">
        <v>200</v>
      </c>
      <c r="K646" s="45" t="s">
        <v>210</v>
      </c>
      <c r="L646" s="45">
        <v>3530</v>
      </c>
    </row>
    <row r="647" ht="26" customHeight="1" spans="3:12">
      <c r="C647" s="67" t="str">
        <f>_xlfn.XLOOKUP(E647,编码规则代码!B:B,编码规则代码!A:A)&amp;_xlfn.XLOOKUP(F647,编码规则代码!F:F,编码规则代码!E:E)&amp;_xlfn.XLOOKUP(G647,编码规则代码!J:J,编码规则代码!I:I)&amp;_xlfn.XLOOKUP(H647,编码规则代码!N:N,编码规则代码!M:M)&amp;L647</f>
        <v>H5A233531</v>
      </c>
      <c r="D647" s="68" t="str" cm="1">
        <f t="array" ref="D647">_xlfn.XLOOKUP(E647,编码规则代码!B:B,编码规则代码!A:A)&amp;_xlfn.XLOOKUP(F647,编码规则代码!F:F,编码规则代码!E:E)&amp;_xlfn.XLOOKUP(G647,编码规则代码!J:J,编码规则代码!I:I)&amp;_xlfn.XLOOKUP(H647,编码规则代码!N:N,编码规则代码!M:M)&amp;L647&amp;_xlfn.XLOOKUP(K647,编码规则代码!V:V,编码规则代码!U:U&amp;_xlfn.XLOOKUP(J647,编码规则代码!R:R,编码规则代码!Q:Q))</f>
        <v>H5A23353110S</v>
      </c>
      <c r="E647" s="45" t="s">
        <v>196</v>
      </c>
      <c r="F647" s="45">
        <v>2025</v>
      </c>
      <c r="G647" s="45" t="s">
        <v>197</v>
      </c>
      <c r="H647" s="45" t="s">
        <v>216</v>
      </c>
      <c r="I647" s="69" t="s">
        <v>217</v>
      </c>
      <c r="J647" s="45" t="s">
        <v>200</v>
      </c>
      <c r="K647" s="45" t="s">
        <v>210</v>
      </c>
      <c r="L647" s="45">
        <v>3531</v>
      </c>
    </row>
    <row r="648" ht="26" customHeight="1" spans="3:12">
      <c r="C648" s="67" t="str">
        <f>_xlfn.XLOOKUP(E648,编码规则代码!B:B,编码规则代码!A:A)&amp;_xlfn.XLOOKUP(F648,编码规则代码!F:F,编码规则代码!E:E)&amp;_xlfn.XLOOKUP(G648,编码规则代码!J:J,编码规则代码!I:I)&amp;_xlfn.XLOOKUP(H648,编码规则代码!N:N,编码规则代码!M:M)&amp;L648</f>
        <v>H5A413532</v>
      </c>
      <c r="D648" s="68" t="str" cm="1">
        <f t="array" ref="D648">_xlfn.XLOOKUP(E648,编码规则代码!B:B,编码规则代码!A:A)&amp;_xlfn.XLOOKUP(F648,编码规则代码!F:F,编码规则代码!E:E)&amp;_xlfn.XLOOKUP(G648,编码规则代码!J:J,编码规则代码!I:I)&amp;_xlfn.XLOOKUP(H648,编码规则代码!N:N,编码规则代码!M:M)&amp;L648&amp;_xlfn.XLOOKUP(K648,编码规则代码!V:V,编码规则代码!U:U&amp;_xlfn.XLOOKUP(J648,编码规则代码!R:R,编码规则代码!Q:Q))</f>
        <v>H5A41353210S</v>
      </c>
      <c r="E648" s="45" t="s">
        <v>196</v>
      </c>
      <c r="F648" s="45">
        <v>2025</v>
      </c>
      <c r="G648" s="45" t="s">
        <v>197</v>
      </c>
      <c r="H648" s="45" t="s">
        <v>212</v>
      </c>
      <c r="I648" s="69" t="s">
        <v>213</v>
      </c>
      <c r="J648" s="45" t="s">
        <v>200</v>
      </c>
      <c r="K648" s="45" t="s">
        <v>210</v>
      </c>
      <c r="L648" s="45">
        <v>3532</v>
      </c>
    </row>
    <row r="649" ht="26" customHeight="1" spans="3:12">
      <c r="C649" s="67" t="str">
        <f>_xlfn.XLOOKUP(E649,编码规则代码!B:B,编码规则代码!A:A)&amp;_xlfn.XLOOKUP(F649,编码规则代码!F:F,编码规则代码!E:E)&amp;_xlfn.XLOOKUP(G649,编码规则代码!J:J,编码规则代码!I:I)&amp;_xlfn.XLOOKUP(H649,编码规则代码!N:N,编码规则代码!M:M)&amp;L649</f>
        <v>H5A113533</v>
      </c>
      <c r="D649" s="68" t="str" cm="1">
        <f t="array" ref="D649">_xlfn.XLOOKUP(E649,编码规则代码!B:B,编码规则代码!A:A)&amp;_xlfn.XLOOKUP(F649,编码规则代码!F:F,编码规则代码!E:E)&amp;_xlfn.XLOOKUP(G649,编码规则代码!J:J,编码规则代码!I:I)&amp;_xlfn.XLOOKUP(H649,编码规则代码!N:N,编码规则代码!M:M)&amp;L649&amp;_xlfn.XLOOKUP(K649,编码规则代码!V:V,编码规则代码!U:U&amp;_xlfn.XLOOKUP(J649,编码规则代码!R:R,编码规则代码!Q:Q))</f>
        <v>H5A11353310S</v>
      </c>
      <c r="E649" s="45" t="s">
        <v>196</v>
      </c>
      <c r="F649" s="45">
        <v>2025</v>
      </c>
      <c r="G649" s="45" t="s">
        <v>197</v>
      </c>
      <c r="H649" s="45" t="s">
        <v>206</v>
      </c>
      <c r="I649" s="69" t="s">
        <v>207</v>
      </c>
      <c r="J649" s="45" t="s">
        <v>200</v>
      </c>
      <c r="K649" s="45" t="s">
        <v>210</v>
      </c>
      <c r="L649" s="45">
        <v>3533</v>
      </c>
    </row>
    <row r="650" ht="26" customHeight="1" spans="3:12">
      <c r="C650" s="67" t="str">
        <f>_xlfn.XLOOKUP(E650,编码规则代码!B:B,编码规则代码!A:A)&amp;_xlfn.XLOOKUP(F650,编码规则代码!F:F,编码规则代码!E:E)&amp;_xlfn.XLOOKUP(G650,编码规则代码!J:J,编码规则代码!I:I)&amp;_xlfn.XLOOKUP(H650,编码规则代码!N:N,编码规则代码!M:M)&amp;L650</f>
        <v>H5A113533</v>
      </c>
      <c r="D650" s="68" t="str" cm="1">
        <f t="array" ref="D650">_xlfn.XLOOKUP(E650,编码规则代码!B:B,编码规则代码!A:A)&amp;_xlfn.XLOOKUP(F650,编码规则代码!F:F,编码规则代码!E:E)&amp;_xlfn.XLOOKUP(G650,编码规则代码!J:J,编码规则代码!I:I)&amp;_xlfn.XLOOKUP(H650,编码规则代码!N:N,编码规则代码!M:M)&amp;L650&amp;_xlfn.XLOOKUP(K650,编码规则代码!V:V,编码规则代码!U:U&amp;_xlfn.XLOOKUP(J650,编码规则代码!R:R,编码规则代码!Q:Q))</f>
        <v>H5A11353312S</v>
      </c>
      <c r="E650" s="45" t="s">
        <v>196</v>
      </c>
      <c r="F650" s="45">
        <v>2025</v>
      </c>
      <c r="G650" s="45" t="s">
        <v>197</v>
      </c>
      <c r="H650" s="45" t="s">
        <v>206</v>
      </c>
      <c r="I650" s="69" t="s">
        <v>207</v>
      </c>
      <c r="J650" s="45" t="s">
        <v>200</v>
      </c>
      <c r="K650" s="45" t="s">
        <v>208</v>
      </c>
      <c r="L650" s="45">
        <v>3533</v>
      </c>
    </row>
    <row r="651" ht="26" customHeight="1" spans="3:12">
      <c r="C651" s="67" t="str">
        <f>_xlfn.XLOOKUP(E651,编码规则代码!B:B,编码规则代码!A:A)&amp;_xlfn.XLOOKUP(F651,编码规则代码!F:F,编码规则代码!E:E)&amp;_xlfn.XLOOKUP(G651,编码规则代码!J:J,编码规则代码!I:I)&amp;_xlfn.XLOOKUP(H651,编码规则代码!N:N,编码规则代码!M:M)&amp;L651</f>
        <v>H5A113534</v>
      </c>
      <c r="D651" s="68" t="str" cm="1">
        <f t="array" ref="D651">_xlfn.XLOOKUP(E651,编码规则代码!B:B,编码规则代码!A:A)&amp;_xlfn.XLOOKUP(F651,编码规则代码!F:F,编码规则代码!E:E)&amp;_xlfn.XLOOKUP(G651,编码规则代码!J:J,编码规则代码!I:I)&amp;_xlfn.XLOOKUP(H651,编码规则代码!N:N,编码规则代码!M:M)&amp;L651&amp;_xlfn.XLOOKUP(K651,编码规则代码!V:V,编码规则代码!U:U&amp;_xlfn.XLOOKUP(J651,编码规则代码!R:R,编码规则代码!Q:Q))</f>
        <v>H5A11353413S</v>
      </c>
      <c r="E651" s="45" t="s">
        <v>196</v>
      </c>
      <c r="F651" s="45">
        <v>2025</v>
      </c>
      <c r="G651" s="45" t="s">
        <v>197</v>
      </c>
      <c r="H651" s="45" t="s">
        <v>206</v>
      </c>
      <c r="I651" s="69" t="s">
        <v>207</v>
      </c>
      <c r="J651" s="45" t="s">
        <v>200</v>
      </c>
      <c r="K651" s="45" t="s">
        <v>230</v>
      </c>
      <c r="L651" s="45">
        <v>3534</v>
      </c>
    </row>
    <row r="652" ht="26" customHeight="1" spans="3:12">
      <c r="C652" s="67" t="str">
        <f>_xlfn.XLOOKUP(E652,编码规则代码!B:B,编码规则代码!A:A)&amp;_xlfn.XLOOKUP(F652,编码规则代码!F:F,编码规则代码!E:E)&amp;_xlfn.XLOOKUP(G652,编码规则代码!J:J,编码规则代码!I:I)&amp;_xlfn.XLOOKUP(H652,编码规则代码!N:N,编码规则代码!M:M)&amp;L652</f>
        <v>H5A113534</v>
      </c>
      <c r="D652" s="68" t="str" cm="1">
        <f t="array" ref="D652">_xlfn.XLOOKUP(E652,编码规则代码!B:B,编码规则代码!A:A)&amp;_xlfn.XLOOKUP(F652,编码规则代码!F:F,编码规则代码!E:E)&amp;_xlfn.XLOOKUP(G652,编码规则代码!J:J,编码规则代码!I:I)&amp;_xlfn.XLOOKUP(H652,编码规则代码!N:N,编码规则代码!M:M)&amp;L652&amp;_xlfn.XLOOKUP(K652,编码规则代码!V:V,编码规则代码!U:U&amp;_xlfn.XLOOKUP(J652,编码规则代码!R:R,编码规则代码!Q:Q))</f>
        <v>H5A11353410S</v>
      </c>
      <c r="E652" s="45" t="s">
        <v>196</v>
      </c>
      <c r="F652" s="45">
        <v>2025</v>
      </c>
      <c r="G652" s="45" t="s">
        <v>197</v>
      </c>
      <c r="H652" s="45" t="s">
        <v>206</v>
      </c>
      <c r="I652" s="69" t="s">
        <v>207</v>
      </c>
      <c r="J652" s="45" t="s">
        <v>200</v>
      </c>
      <c r="K652" s="45" t="s">
        <v>210</v>
      </c>
      <c r="L652" s="45">
        <v>3534</v>
      </c>
    </row>
    <row r="653" ht="26" customHeight="1" spans="3:12">
      <c r="C653" s="67" t="str">
        <f>_xlfn.XLOOKUP(E653,编码规则代码!B:B,编码规则代码!A:A)&amp;_xlfn.XLOOKUP(F653,编码规则代码!F:F,编码规则代码!E:E)&amp;_xlfn.XLOOKUP(G653,编码规则代码!J:J,编码规则代码!I:I)&amp;_xlfn.XLOOKUP(H653,编码规则代码!N:N,编码规则代码!M:M)&amp;L653</f>
        <v>H5A233535</v>
      </c>
      <c r="D653" s="68" t="str" cm="1">
        <f t="array" ref="D653">_xlfn.XLOOKUP(E653,编码规则代码!B:B,编码规则代码!A:A)&amp;_xlfn.XLOOKUP(F653,编码规则代码!F:F,编码规则代码!E:E)&amp;_xlfn.XLOOKUP(G653,编码规则代码!J:J,编码规则代码!I:I)&amp;_xlfn.XLOOKUP(H653,编码规则代码!N:N,编码规则代码!M:M)&amp;L653&amp;_xlfn.XLOOKUP(K653,编码规则代码!V:V,编码规则代码!U:U&amp;_xlfn.XLOOKUP(J653,编码规则代码!R:R,编码规则代码!Q:Q))</f>
        <v>H5A23353510S</v>
      </c>
      <c r="E653" s="45" t="s">
        <v>196</v>
      </c>
      <c r="F653" s="45">
        <v>2025</v>
      </c>
      <c r="G653" s="45" t="s">
        <v>197</v>
      </c>
      <c r="H653" s="45" t="s">
        <v>216</v>
      </c>
      <c r="I653" s="69" t="s">
        <v>217</v>
      </c>
      <c r="J653" s="45" t="s">
        <v>200</v>
      </c>
      <c r="K653" s="45" t="s">
        <v>210</v>
      </c>
      <c r="L653" s="45">
        <v>3535</v>
      </c>
    </row>
    <row r="654" ht="26" customHeight="1" spans="3:12">
      <c r="C654" s="67" t="str">
        <f>_xlfn.XLOOKUP(E654,编码规则代码!B:B,编码规则代码!A:A)&amp;_xlfn.XLOOKUP(F654,编码规则代码!F:F,编码规则代码!E:E)&amp;_xlfn.XLOOKUP(G654,编码规则代码!J:J,编码规则代码!I:I)&amp;_xlfn.XLOOKUP(H654,编码规则代码!N:N,编码规则代码!M:M)&amp;L654</f>
        <v>H5A233535</v>
      </c>
      <c r="D654" s="68" t="str" cm="1">
        <f t="array" ref="D654">_xlfn.XLOOKUP(E654,编码规则代码!B:B,编码规则代码!A:A)&amp;_xlfn.XLOOKUP(F654,编码规则代码!F:F,编码规则代码!E:E)&amp;_xlfn.XLOOKUP(G654,编码规则代码!J:J,编码规则代码!I:I)&amp;_xlfn.XLOOKUP(H654,编码规则代码!N:N,编码规则代码!M:M)&amp;L654&amp;_xlfn.XLOOKUP(K654,编码规则代码!V:V,编码规则代码!U:U&amp;_xlfn.XLOOKUP(J654,编码规则代码!R:R,编码规则代码!Q:Q))</f>
        <v>H5A23353550S</v>
      </c>
      <c r="E654" s="45" t="s">
        <v>196</v>
      </c>
      <c r="F654" s="45">
        <v>2025</v>
      </c>
      <c r="G654" s="45" t="s">
        <v>197</v>
      </c>
      <c r="H654" s="45" t="s">
        <v>216</v>
      </c>
      <c r="I654" s="69" t="s">
        <v>217</v>
      </c>
      <c r="J654" s="45" t="s">
        <v>200</v>
      </c>
      <c r="K654" s="45" t="s">
        <v>237</v>
      </c>
      <c r="L654" s="45">
        <v>3535</v>
      </c>
    </row>
    <row r="655" ht="26" customHeight="1" spans="3:12">
      <c r="C655" s="67" t="str">
        <f>_xlfn.XLOOKUP(E655,编码规则代码!B:B,编码规则代码!A:A)&amp;_xlfn.XLOOKUP(F655,编码规则代码!F:F,编码规则代码!E:E)&amp;_xlfn.XLOOKUP(G655,编码规则代码!J:J,编码规则代码!I:I)&amp;_xlfn.XLOOKUP(H655,编码规则代码!N:N,编码规则代码!M:M)&amp;L655</f>
        <v>H5A433536</v>
      </c>
      <c r="D655" s="68" t="str" cm="1">
        <f t="array" ref="D655">_xlfn.XLOOKUP(E655,编码规则代码!B:B,编码规则代码!A:A)&amp;_xlfn.XLOOKUP(F655,编码规则代码!F:F,编码规则代码!E:E)&amp;_xlfn.XLOOKUP(G655,编码规则代码!J:J,编码规则代码!I:I)&amp;_xlfn.XLOOKUP(H655,编码规则代码!N:N,编码规则代码!M:M)&amp;L655&amp;_xlfn.XLOOKUP(K655,编码规则代码!V:V,编码规则代码!U:U&amp;_xlfn.XLOOKUP(J655,编码规则代码!R:R,编码规则代码!Q:Q))</f>
        <v>H5A43353650S</v>
      </c>
      <c r="E655" s="45" t="s">
        <v>196</v>
      </c>
      <c r="F655" s="45">
        <v>2025</v>
      </c>
      <c r="G655" s="45" t="s">
        <v>197</v>
      </c>
      <c r="H655" s="45" t="s">
        <v>221</v>
      </c>
      <c r="I655" s="69" t="s">
        <v>222</v>
      </c>
      <c r="J655" s="45" t="s">
        <v>200</v>
      </c>
      <c r="K655" s="45" t="s">
        <v>237</v>
      </c>
      <c r="L655" s="45">
        <v>3536</v>
      </c>
    </row>
    <row r="656" ht="26" customHeight="1" spans="3:12">
      <c r="C656" s="67" t="str">
        <f>_xlfn.XLOOKUP(E656,编码规则代码!B:B,编码规则代码!A:A)&amp;_xlfn.XLOOKUP(F656,编码规则代码!F:F,编码规则代码!E:E)&amp;_xlfn.XLOOKUP(G656,编码规则代码!J:J,编码规则代码!I:I)&amp;_xlfn.XLOOKUP(H656,编码规则代码!N:N,编码规则代码!M:M)&amp;L656</f>
        <v>H5A433536</v>
      </c>
      <c r="D656" s="68" t="str" cm="1">
        <f t="array" ref="D656">_xlfn.XLOOKUP(E656,编码规则代码!B:B,编码规则代码!A:A)&amp;_xlfn.XLOOKUP(F656,编码规则代码!F:F,编码规则代码!E:E)&amp;_xlfn.XLOOKUP(G656,编码规则代码!J:J,编码规则代码!I:I)&amp;_xlfn.XLOOKUP(H656,编码规则代码!N:N,编码规则代码!M:M)&amp;L656&amp;_xlfn.XLOOKUP(K656,编码规则代码!V:V,编码规则代码!U:U&amp;_xlfn.XLOOKUP(J656,编码规则代码!R:R,编码规则代码!Q:Q))</f>
        <v>H5A43353610S</v>
      </c>
      <c r="E656" s="45" t="s">
        <v>196</v>
      </c>
      <c r="F656" s="45">
        <v>2025</v>
      </c>
      <c r="G656" s="45" t="s">
        <v>197</v>
      </c>
      <c r="H656" s="45" t="s">
        <v>221</v>
      </c>
      <c r="I656" s="69" t="s">
        <v>222</v>
      </c>
      <c r="J656" s="45" t="s">
        <v>200</v>
      </c>
      <c r="K656" s="45" t="s">
        <v>210</v>
      </c>
      <c r="L656" s="45">
        <v>3536</v>
      </c>
    </row>
    <row r="657" ht="26" customHeight="1" spans="3:12">
      <c r="C657" s="67" t="str">
        <f>_xlfn.XLOOKUP(E657,编码规则代码!B:B,编码规则代码!A:A)&amp;_xlfn.XLOOKUP(F657,编码规则代码!F:F,编码规则代码!E:E)&amp;_xlfn.XLOOKUP(G657,编码规则代码!J:J,编码规则代码!I:I)&amp;_xlfn.XLOOKUP(H657,编码规则代码!N:N,编码规则代码!M:M)&amp;L657</f>
        <v>H5A113537</v>
      </c>
      <c r="D657" s="68" t="str" cm="1">
        <f t="array" ref="D657">_xlfn.XLOOKUP(E657,编码规则代码!B:B,编码规则代码!A:A)&amp;_xlfn.XLOOKUP(F657,编码规则代码!F:F,编码规则代码!E:E)&amp;_xlfn.XLOOKUP(G657,编码规则代码!J:J,编码规则代码!I:I)&amp;_xlfn.XLOOKUP(H657,编码规则代码!N:N,编码规则代码!M:M)&amp;L657&amp;_xlfn.XLOOKUP(K657,编码规则代码!V:V,编码规则代码!U:U&amp;_xlfn.XLOOKUP(J657,编码规则代码!R:R,编码规则代码!Q:Q))</f>
        <v>H5A11353710S</v>
      </c>
      <c r="E657" s="45" t="s">
        <v>196</v>
      </c>
      <c r="F657" s="45">
        <v>2025</v>
      </c>
      <c r="G657" s="45" t="s">
        <v>197</v>
      </c>
      <c r="H657" s="45" t="s">
        <v>206</v>
      </c>
      <c r="I657" s="69" t="s">
        <v>207</v>
      </c>
      <c r="J657" s="45" t="s">
        <v>200</v>
      </c>
      <c r="K657" s="45" t="s">
        <v>210</v>
      </c>
      <c r="L657" s="45">
        <v>3537</v>
      </c>
    </row>
    <row r="658" ht="26" customHeight="1" spans="3:12">
      <c r="C658" s="67" t="str">
        <f>_xlfn.XLOOKUP(E658,编码规则代码!B:B,编码规则代码!A:A)&amp;_xlfn.XLOOKUP(F658,编码规则代码!F:F,编码规则代码!E:E)&amp;_xlfn.XLOOKUP(G658,编码规则代码!J:J,编码规则代码!I:I)&amp;_xlfn.XLOOKUP(H658,编码规则代码!N:N,编码规则代码!M:M)&amp;L658</f>
        <v>H5A113537</v>
      </c>
      <c r="D658" s="68" t="str" cm="1">
        <f t="array" ref="D658">_xlfn.XLOOKUP(E658,编码规则代码!B:B,编码规则代码!A:A)&amp;_xlfn.XLOOKUP(F658,编码规则代码!F:F,编码规则代码!E:E)&amp;_xlfn.XLOOKUP(G658,编码规则代码!J:J,编码规则代码!I:I)&amp;_xlfn.XLOOKUP(H658,编码规则代码!N:N,编码规则代码!M:M)&amp;L658&amp;_xlfn.XLOOKUP(K658,编码规则代码!V:V,编码规则代码!U:U&amp;_xlfn.XLOOKUP(J658,编码规则代码!R:R,编码规则代码!Q:Q))</f>
        <v>H5A11353712S</v>
      </c>
      <c r="E658" s="45" t="s">
        <v>196</v>
      </c>
      <c r="F658" s="45">
        <v>2025</v>
      </c>
      <c r="G658" s="45" t="s">
        <v>197</v>
      </c>
      <c r="H658" s="45" t="s">
        <v>206</v>
      </c>
      <c r="I658" s="69" t="s">
        <v>207</v>
      </c>
      <c r="J658" s="45" t="s">
        <v>200</v>
      </c>
      <c r="K658" s="45" t="s">
        <v>208</v>
      </c>
      <c r="L658" s="45">
        <v>3537</v>
      </c>
    </row>
    <row r="659" ht="26" customHeight="1" spans="3:12">
      <c r="C659" s="67" t="str">
        <f>_xlfn.XLOOKUP(E659,编码规则代码!B:B,编码规则代码!A:A)&amp;_xlfn.XLOOKUP(F659,编码规则代码!F:F,编码规则代码!E:E)&amp;_xlfn.XLOOKUP(G659,编码规则代码!J:J,编码规则代码!I:I)&amp;_xlfn.XLOOKUP(H659,编码规则代码!N:N,编码规则代码!M:M)&amp;L659</f>
        <v>H5A223538</v>
      </c>
      <c r="D659" s="68" t="str" cm="1">
        <f t="array" ref="D659">_xlfn.XLOOKUP(E659,编码规则代码!B:B,编码规则代码!A:A)&amp;_xlfn.XLOOKUP(F659,编码规则代码!F:F,编码规则代码!E:E)&amp;_xlfn.XLOOKUP(G659,编码规则代码!J:J,编码规则代码!I:I)&amp;_xlfn.XLOOKUP(H659,编码规则代码!N:N,编码规则代码!M:M)&amp;L659&amp;_xlfn.XLOOKUP(K659,编码规则代码!V:V,编码规则代码!U:U&amp;_xlfn.XLOOKUP(J659,编码规则代码!R:R,编码规则代码!Q:Q))</f>
        <v>H5A22353810S</v>
      </c>
      <c r="E659" s="45" t="s">
        <v>196</v>
      </c>
      <c r="F659" s="45">
        <v>2025</v>
      </c>
      <c r="G659" s="45" t="s">
        <v>197</v>
      </c>
      <c r="H659" s="45" t="s">
        <v>204</v>
      </c>
      <c r="I659" s="69" t="s">
        <v>205</v>
      </c>
      <c r="J659" s="45" t="s">
        <v>200</v>
      </c>
      <c r="K659" s="45" t="s">
        <v>210</v>
      </c>
      <c r="L659" s="45">
        <v>3538</v>
      </c>
    </row>
    <row r="660" ht="26" customHeight="1" spans="1:12">
      <c r="A660" s="70">
        <v>45919</v>
      </c>
      <c r="B660" s="69" t="s">
        <v>242</v>
      </c>
      <c r="C660" s="71" t="str">
        <f>_xlfn.XLOOKUP(E660,编码规则代码!B:B,编码规则代码!A:A)&amp;_xlfn.XLOOKUP(F660,编码规则代码!F:F,编码规则代码!E:E)&amp;_xlfn.XLOOKUP(G660,编码规则代码!J:J,编码规则代码!I:I)&amp;_xlfn.XLOOKUP(H660,编码规则代码!N:N,编码规则代码!M:M)&amp;L660</f>
        <v>H5A413539</v>
      </c>
      <c r="D660" s="72" t="str" cm="1">
        <f t="array" ref="D660">_xlfn.XLOOKUP(E660,编码规则代码!B:B,编码规则代码!A:A)&amp;_xlfn.XLOOKUP(F660,编码规则代码!F:F,编码规则代码!E:E)&amp;_xlfn.XLOOKUP(G660,编码规则代码!J:J,编码规则代码!I:I)&amp;_xlfn.XLOOKUP(H660,编码规则代码!N:N,编码规则代码!M:M)&amp;L660&amp;_xlfn.XLOOKUP(K660,编码规则代码!V:V,编码规则代码!U:U&amp;_xlfn.XLOOKUP(J660,编码规则代码!R:R,编码规则代码!Q:Q))</f>
        <v>H5A41353910S</v>
      </c>
      <c r="E660" s="69" t="s">
        <v>196</v>
      </c>
      <c r="F660" s="69">
        <v>2025</v>
      </c>
      <c r="G660" s="69" t="s">
        <v>197</v>
      </c>
      <c r="H660" s="69" t="s">
        <v>212</v>
      </c>
      <c r="I660" s="69" t="s">
        <v>213</v>
      </c>
      <c r="J660" s="69" t="s">
        <v>200</v>
      </c>
      <c r="K660" s="69" t="s">
        <v>210</v>
      </c>
      <c r="L660" s="69">
        <v>3539</v>
      </c>
    </row>
    <row r="661" ht="26" customHeight="1" spans="1:12">
      <c r="A661" s="70">
        <v>45919</v>
      </c>
      <c r="B661" s="69" t="s">
        <v>242</v>
      </c>
      <c r="C661" s="71" t="str">
        <f>_xlfn.XLOOKUP(E661,编码规则代码!B:B,编码规则代码!A:A)&amp;_xlfn.XLOOKUP(F661,编码规则代码!F:F,编码规则代码!E:E)&amp;_xlfn.XLOOKUP(G661,编码规则代码!J:J,编码规则代码!I:I)&amp;_xlfn.XLOOKUP(H661,编码规则代码!N:N,编码规则代码!M:M)&amp;L661</f>
        <v>H5A413539</v>
      </c>
      <c r="D661" s="72" t="str" cm="1">
        <f t="array" ref="D661">_xlfn.XLOOKUP(E661,编码规则代码!B:B,编码规则代码!A:A)&amp;_xlfn.XLOOKUP(F661,编码规则代码!F:F,编码规则代码!E:E)&amp;_xlfn.XLOOKUP(G661,编码规则代码!J:J,编码规则代码!I:I)&amp;_xlfn.XLOOKUP(H661,编码规则代码!N:N,编码规则代码!M:M)&amp;L661&amp;_xlfn.XLOOKUP(K661,编码规则代码!V:V,编码规则代码!U:U&amp;_xlfn.XLOOKUP(J661,编码规则代码!R:R,编码规则代码!Q:Q))</f>
        <v>H5A41353910M</v>
      </c>
      <c r="E661" s="69" t="s">
        <v>196</v>
      </c>
      <c r="F661" s="69">
        <v>2025</v>
      </c>
      <c r="G661" s="69" t="s">
        <v>197</v>
      </c>
      <c r="H661" s="69" t="s">
        <v>212</v>
      </c>
      <c r="I661" s="69" t="s">
        <v>213</v>
      </c>
      <c r="J661" s="69" t="s">
        <v>244</v>
      </c>
      <c r="K661" s="69" t="s">
        <v>210</v>
      </c>
      <c r="L661" s="69">
        <v>3539</v>
      </c>
    </row>
    <row r="662" ht="26" customHeight="1" spans="1:12">
      <c r="A662" s="70">
        <v>45919</v>
      </c>
      <c r="B662" s="69" t="s">
        <v>242</v>
      </c>
      <c r="C662" s="71" t="str">
        <f>_xlfn.XLOOKUP(E662,编码规则代码!B:B,编码规则代码!A:A)&amp;_xlfn.XLOOKUP(F662,编码规则代码!F:F,编码规则代码!E:E)&amp;_xlfn.XLOOKUP(G662,编码规则代码!J:J,编码规则代码!I:I)&amp;_xlfn.XLOOKUP(H662,编码规则代码!N:N,编码规则代码!M:M)&amp;L662</f>
        <v>H5A413539</v>
      </c>
      <c r="D662" s="72" t="str" cm="1">
        <f t="array" ref="D662">_xlfn.XLOOKUP(E662,编码规则代码!B:B,编码规则代码!A:A)&amp;_xlfn.XLOOKUP(F662,编码规则代码!F:F,编码规则代码!E:E)&amp;_xlfn.XLOOKUP(G662,编码规则代码!J:J,编码规则代码!I:I)&amp;_xlfn.XLOOKUP(H662,编码规则代码!N:N,编码规则代码!M:M)&amp;L662&amp;_xlfn.XLOOKUP(K662,编码规则代码!V:V,编码规则代码!U:U&amp;_xlfn.XLOOKUP(J662,编码规则代码!R:R,编码规则代码!Q:Q))</f>
        <v>H5A41353910L</v>
      </c>
      <c r="E662" s="69" t="s">
        <v>196</v>
      </c>
      <c r="F662" s="69">
        <v>2025</v>
      </c>
      <c r="G662" s="69" t="s">
        <v>197</v>
      </c>
      <c r="H662" s="69" t="s">
        <v>212</v>
      </c>
      <c r="I662" s="69" t="s">
        <v>213</v>
      </c>
      <c r="J662" s="69" t="s">
        <v>245</v>
      </c>
      <c r="K662" s="69" t="s">
        <v>210</v>
      </c>
      <c r="L662" s="69">
        <v>3539</v>
      </c>
    </row>
    <row r="663" ht="26" customHeight="1" spans="1:12">
      <c r="A663" s="70">
        <v>45912</v>
      </c>
      <c r="B663" s="69" t="s">
        <v>242</v>
      </c>
      <c r="C663" s="71" t="str">
        <f>_xlfn.XLOOKUP(E663,编码规则代码!B:B,编码规则代码!A:A)&amp;_xlfn.XLOOKUP(F663,编码规则代码!F:F,编码规则代码!E:E)&amp;_xlfn.XLOOKUP(G663,编码规则代码!J:J,编码规则代码!I:I)&amp;_xlfn.XLOOKUP(H663,编码规则代码!N:N,编码规则代码!M:M)&amp;L663</f>
        <v>H5A123540</v>
      </c>
      <c r="D663" s="72" t="str" cm="1">
        <f t="array" ref="D663">_xlfn.XLOOKUP(E663,编码规则代码!B:B,编码规则代码!A:A)&amp;_xlfn.XLOOKUP(F663,编码规则代码!F:F,编码规则代码!E:E)&amp;_xlfn.XLOOKUP(G663,编码规则代码!J:J,编码规则代码!I:I)&amp;_xlfn.XLOOKUP(H663,编码规则代码!N:N,编码规则代码!M:M)&amp;L663&amp;_xlfn.XLOOKUP(K663,编码规则代码!V:V,编码规则代码!U:U&amp;_xlfn.XLOOKUP(J663,编码规则代码!R:R,编码规则代码!Q:Q))</f>
        <v>H5A12354010S</v>
      </c>
      <c r="E663" s="69" t="s">
        <v>196</v>
      </c>
      <c r="F663" s="69">
        <v>2025</v>
      </c>
      <c r="G663" s="69" t="s">
        <v>197</v>
      </c>
      <c r="H663" s="69" t="s">
        <v>198</v>
      </c>
      <c r="I663" s="69" t="s">
        <v>199</v>
      </c>
      <c r="J663" s="69" t="s">
        <v>200</v>
      </c>
      <c r="K663" s="69" t="s">
        <v>210</v>
      </c>
      <c r="L663" s="69">
        <v>3540</v>
      </c>
    </row>
    <row r="664" ht="26" customHeight="1" spans="1:12">
      <c r="A664" s="70">
        <v>45912</v>
      </c>
      <c r="B664" s="69" t="s">
        <v>242</v>
      </c>
      <c r="C664" s="71" t="str">
        <f>_xlfn.XLOOKUP(E664,编码规则代码!B:B,编码规则代码!A:A)&amp;_xlfn.XLOOKUP(F664,编码规则代码!F:F,编码规则代码!E:E)&amp;_xlfn.XLOOKUP(G664,编码规则代码!J:J,编码规则代码!I:I)&amp;_xlfn.XLOOKUP(H664,编码规则代码!N:N,编码规则代码!M:M)&amp;L664</f>
        <v>H5A123540</v>
      </c>
      <c r="D664" s="72" t="str" cm="1">
        <f t="array" ref="D664">_xlfn.XLOOKUP(E664,编码规则代码!B:B,编码规则代码!A:A)&amp;_xlfn.XLOOKUP(F664,编码规则代码!F:F,编码规则代码!E:E)&amp;_xlfn.XLOOKUP(G664,编码规则代码!J:J,编码规则代码!I:I)&amp;_xlfn.XLOOKUP(H664,编码规则代码!N:N,编码规则代码!M:M)&amp;L664&amp;_xlfn.XLOOKUP(K664,编码规则代码!V:V,编码规则代码!U:U&amp;_xlfn.XLOOKUP(J664,编码规则代码!R:R,编码规则代码!Q:Q))</f>
        <v>H5A12354010M</v>
      </c>
      <c r="E664" s="69" t="s">
        <v>196</v>
      </c>
      <c r="F664" s="69">
        <v>2025</v>
      </c>
      <c r="G664" s="69" t="s">
        <v>197</v>
      </c>
      <c r="H664" s="69" t="s">
        <v>198</v>
      </c>
      <c r="I664" s="69" t="s">
        <v>199</v>
      </c>
      <c r="J664" s="69" t="s">
        <v>244</v>
      </c>
      <c r="K664" s="69" t="s">
        <v>210</v>
      </c>
      <c r="L664" s="69">
        <v>3540</v>
      </c>
    </row>
    <row r="665" ht="26" customHeight="1" spans="1:12">
      <c r="A665" s="70">
        <v>45912</v>
      </c>
      <c r="B665" s="69" t="s">
        <v>242</v>
      </c>
      <c r="C665" s="71" t="str">
        <f>_xlfn.XLOOKUP(E665,编码规则代码!B:B,编码规则代码!A:A)&amp;_xlfn.XLOOKUP(F665,编码规则代码!F:F,编码规则代码!E:E)&amp;_xlfn.XLOOKUP(G665,编码规则代码!J:J,编码规则代码!I:I)&amp;_xlfn.XLOOKUP(H665,编码规则代码!N:N,编码规则代码!M:M)&amp;L665</f>
        <v>H5A123540</v>
      </c>
      <c r="D665" s="72" t="str" cm="1">
        <f t="array" ref="D665">_xlfn.XLOOKUP(E665,编码规则代码!B:B,编码规则代码!A:A)&amp;_xlfn.XLOOKUP(F665,编码规则代码!F:F,编码规则代码!E:E)&amp;_xlfn.XLOOKUP(G665,编码规则代码!J:J,编码规则代码!I:I)&amp;_xlfn.XLOOKUP(H665,编码规则代码!N:N,编码规则代码!M:M)&amp;L665&amp;_xlfn.XLOOKUP(K665,编码规则代码!V:V,编码规则代码!U:U&amp;_xlfn.XLOOKUP(J665,编码规则代码!R:R,编码规则代码!Q:Q))</f>
        <v>H5A12354010L</v>
      </c>
      <c r="E665" s="69" t="s">
        <v>196</v>
      </c>
      <c r="F665" s="69">
        <v>2025</v>
      </c>
      <c r="G665" s="69" t="s">
        <v>197</v>
      </c>
      <c r="H665" s="69" t="s">
        <v>198</v>
      </c>
      <c r="I665" s="69" t="s">
        <v>199</v>
      </c>
      <c r="J665" s="69" t="s">
        <v>245</v>
      </c>
      <c r="K665" s="69" t="s">
        <v>210</v>
      </c>
      <c r="L665" s="69">
        <v>3540</v>
      </c>
    </row>
    <row r="666" ht="26" customHeight="1" spans="1:12">
      <c r="A666" s="70">
        <v>45912</v>
      </c>
      <c r="B666" s="69" t="s">
        <v>242</v>
      </c>
      <c r="C666" s="71" t="str">
        <f>_xlfn.XLOOKUP(E666,编码规则代码!B:B,编码规则代码!A:A)&amp;_xlfn.XLOOKUP(F666,编码规则代码!F:F,编码规则代码!E:E)&amp;_xlfn.XLOOKUP(G666,编码规则代码!J:J,编码规则代码!I:I)&amp;_xlfn.XLOOKUP(H666,编码规则代码!N:N,编码规则代码!M:M)&amp;L666</f>
        <v>H5A123540</v>
      </c>
      <c r="D666" s="72" t="str" cm="1">
        <f t="array" ref="D666">_xlfn.XLOOKUP(E666,编码规则代码!B:B,编码规则代码!A:A)&amp;_xlfn.XLOOKUP(F666,编码规则代码!F:F,编码规则代码!E:E)&amp;_xlfn.XLOOKUP(G666,编码规则代码!J:J,编码规则代码!I:I)&amp;_xlfn.XLOOKUP(H666,编码规则代码!N:N,编码规则代码!M:M)&amp;L666&amp;_xlfn.XLOOKUP(K666,编码规则代码!V:V,编码规则代码!U:U&amp;_xlfn.XLOOKUP(J666,编码规则代码!R:R,编码规则代码!Q:Q))</f>
        <v>H5A12354010F</v>
      </c>
      <c r="E666" s="69" t="s">
        <v>196</v>
      </c>
      <c r="F666" s="69">
        <v>2025</v>
      </c>
      <c r="G666" s="69" t="s">
        <v>197</v>
      </c>
      <c r="H666" s="69" t="s">
        <v>198</v>
      </c>
      <c r="I666" s="69" t="s">
        <v>199</v>
      </c>
      <c r="J666" s="69" t="s">
        <v>234</v>
      </c>
      <c r="K666" s="69" t="s">
        <v>210</v>
      </c>
      <c r="L666" s="69">
        <v>3540</v>
      </c>
    </row>
    <row r="667" ht="26" customHeight="1" spans="1:12">
      <c r="A667" s="70">
        <v>45912</v>
      </c>
      <c r="B667" s="69" t="s">
        <v>242</v>
      </c>
      <c r="C667" s="71" t="str">
        <f>_xlfn.XLOOKUP(E667,编码规则代码!B:B,编码规则代码!A:A)&amp;_xlfn.XLOOKUP(F667,编码规则代码!F:F,编码规则代码!E:E)&amp;_xlfn.XLOOKUP(G667,编码规则代码!J:J,编码规则代码!I:I)&amp;_xlfn.XLOOKUP(H667,编码规则代码!N:N,编码规则代码!M:M)&amp;L667</f>
        <v>H5A123540</v>
      </c>
      <c r="D667" s="72" t="str" cm="1">
        <f t="array" ref="D667">_xlfn.XLOOKUP(E667,编码规则代码!B:B,编码规则代码!A:A)&amp;_xlfn.XLOOKUP(F667,编码规则代码!F:F,编码规则代码!E:E)&amp;_xlfn.XLOOKUP(G667,编码规则代码!J:J,编码规则代码!I:I)&amp;_xlfn.XLOOKUP(H667,编码规则代码!N:N,编码规则代码!M:M)&amp;L667&amp;_xlfn.XLOOKUP(K667,编码规则代码!V:V,编码规则代码!U:U&amp;_xlfn.XLOOKUP(J667,编码规则代码!R:R,编码规则代码!Q:Q))</f>
        <v>H5A12354012S</v>
      </c>
      <c r="E667" s="69" t="s">
        <v>196</v>
      </c>
      <c r="F667" s="69">
        <v>2025</v>
      </c>
      <c r="G667" s="69" t="s">
        <v>197</v>
      </c>
      <c r="H667" s="69" t="s">
        <v>198</v>
      </c>
      <c r="I667" s="69" t="s">
        <v>199</v>
      </c>
      <c r="J667" s="69" t="s">
        <v>200</v>
      </c>
      <c r="K667" s="69" t="s">
        <v>208</v>
      </c>
      <c r="L667" s="69">
        <v>3540</v>
      </c>
    </row>
    <row r="668" ht="26" customHeight="1" spans="1:12">
      <c r="A668" s="70">
        <v>45912</v>
      </c>
      <c r="B668" s="69" t="s">
        <v>242</v>
      </c>
      <c r="C668" s="71" t="str">
        <f>_xlfn.XLOOKUP(E668,编码规则代码!B:B,编码规则代码!A:A)&amp;_xlfn.XLOOKUP(F668,编码规则代码!F:F,编码规则代码!E:E)&amp;_xlfn.XLOOKUP(G668,编码规则代码!J:J,编码规则代码!I:I)&amp;_xlfn.XLOOKUP(H668,编码规则代码!N:N,编码规则代码!M:M)&amp;L668</f>
        <v>H5A123540</v>
      </c>
      <c r="D668" s="72" t="str" cm="1">
        <f t="array" ref="D668">_xlfn.XLOOKUP(E668,编码规则代码!B:B,编码规则代码!A:A)&amp;_xlfn.XLOOKUP(F668,编码规则代码!F:F,编码规则代码!E:E)&amp;_xlfn.XLOOKUP(G668,编码规则代码!J:J,编码规则代码!I:I)&amp;_xlfn.XLOOKUP(H668,编码规则代码!N:N,编码规则代码!M:M)&amp;L668&amp;_xlfn.XLOOKUP(K668,编码规则代码!V:V,编码规则代码!U:U&amp;_xlfn.XLOOKUP(J668,编码规则代码!R:R,编码规则代码!Q:Q))</f>
        <v>H5A12354012M</v>
      </c>
      <c r="E668" s="69" t="s">
        <v>196</v>
      </c>
      <c r="F668" s="69">
        <v>2025</v>
      </c>
      <c r="G668" s="69" t="s">
        <v>197</v>
      </c>
      <c r="H668" s="69" t="s">
        <v>198</v>
      </c>
      <c r="I668" s="69" t="s">
        <v>199</v>
      </c>
      <c r="J668" s="69" t="s">
        <v>244</v>
      </c>
      <c r="K668" s="69" t="s">
        <v>208</v>
      </c>
      <c r="L668" s="69">
        <v>3540</v>
      </c>
    </row>
    <row r="669" ht="26" customHeight="1" spans="1:12">
      <c r="A669" s="70">
        <v>45912</v>
      </c>
      <c r="B669" s="69" t="s">
        <v>242</v>
      </c>
      <c r="C669" s="71" t="str">
        <f>_xlfn.XLOOKUP(E669,编码规则代码!B:B,编码规则代码!A:A)&amp;_xlfn.XLOOKUP(F669,编码规则代码!F:F,编码规则代码!E:E)&amp;_xlfn.XLOOKUP(G669,编码规则代码!J:J,编码规则代码!I:I)&amp;_xlfn.XLOOKUP(H669,编码规则代码!N:N,编码规则代码!M:M)&amp;L669</f>
        <v>H5A123540</v>
      </c>
      <c r="D669" s="72" t="str" cm="1">
        <f t="array" ref="D669">_xlfn.XLOOKUP(E669,编码规则代码!B:B,编码规则代码!A:A)&amp;_xlfn.XLOOKUP(F669,编码规则代码!F:F,编码规则代码!E:E)&amp;_xlfn.XLOOKUP(G669,编码规则代码!J:J,编码规则代码!I:I)&amp;_xlfn.XLOOKUP(H669,编码规则代码!N:N,编码规则代码!M:M)&amp;L669&amp;_xlfn.XLOOKUP(K669,编码规则代码!V:V,编码规则代码!U:U&amp;_xlfn.XLOOKUP(J669,编码规则代码!R:R,编码规则代码!Q:Q))</f>
        <v>H5A12354012L</v>
      </c>
      <c r="E669" s="69" t="s">
        <v>196</v>
      </c>
      <c r="F669" s="69">
        <v>2025</v>
      </c>
      <c r="G669" s="69" t="s">
        <v>197</v>
      </c>
      <c r="H669" s="69" t="s">
        <v>198</v>
      </c>
      <c r="I669" s="69" t="s">
        <v>199</v>
      </c>
      <c r="J669" s="69" t="s">
        <v>245</v>
      </c>
      <c r="K669" s="69" t="s">
        <v>208</v>
      </c>
      <c r="L669" s="69">
        <v>3540</v>
      </c>
    </row>
    <row r="670" ht="26" customHeight="1" spans="1:12">
      <c r="A670" s="70">
        <v>45912</v>
      </c>
      <c r="B670" s="69" t="s">
        <v>242</v>
      </c>
      <c r="C670" s="71" t="str">
        <f>_xlfn.XLOOKUP(E670,编码规则代码!B:B,编码规则代码!A:A)&amp;_xlfn.XLOOKUP(F670,编码规则代码!F:F,编码规则代码!E:E)&amp;_xlfn.XLOOKUP(G670,编码规则代码!J:J,编码规则代码!I:I)&amp;_xlfn.XLOOKUP(H670,编码规则代码!N:N,编码规则代码!M:M)&amp;L670</f>
        <v>H5A123540</v>
      </c>
      <c r="D670" s="72" t="str" cm="1">
        <f t="array" ref="D670">_xlfn.XLOOKUP(E670,编码规则代码!B:B,编码规则代码!A:A)&amp;_xlfn.XLOOKUP(F670,编码规则代码!F:F,编码规则代码!E:E)&amp;_xlfn.XLOOKUP(G670,编码规则代码!J:J,编码规则代码!I:I)&amp;_xlfn.XLOOKUP(H670,编码规则代码!N:N,编码规则代码!M:M)&amp;L670&amp;_xlfn.XLOOKUP(K670,编码规则代码!V:V,编码规则代码!U:U&amp;_xlfn.XLOOKUP(J670,编码规则代码!R:R,编码规则代码!Q:Q))</f>
        <v>H5A12354012F</v>
      </c>
      <c r="E670" s="69" t="s">
        <v>196</v>
      </c>
      <c r="F670" s="69">
        <v>2025</v>
      </c>
      <c r="G670" s="69" t="s">
        <v>197</v>
      </c>
      <c r="H670" s="69" t="s">
        <v>198</v>
      </c>
      <c r="I670" s="69" t="s">
        <v>199</v>
      </c>
      <c r="J670" s="69" t="s">
        <v>234</v>
      </c>
      <c r="K670" s="69" t="s">
        <v>208</v>
      </c>
      <c r="L670" s="69">
        <v>3540</v>
      </c>
    </row>
    <row r="671" ht="26" customHeight="1" spans="1:12">
      <c r="A671" s="70">
        <v>45912</v>
      </c>
      <c r="B671" s="69" t="s">
        <v>242</v>
      </c>
      <c r="C671" s="71" t="str">
        <f>_xlfn.XLOOKUP(E671,编码规则代码!B:B,编码规则代码!A:A)&amp;_xlfn.XLOOKUP(F671,编码规则代码!F:F,编码规则代码!E:E)&amp;_xlfn.XLOOKUP(G671,编码规则代码!J:J,编码规则代码!I:I)&amp;_xlfn.XLOOKUP(H671,编码规则代码!N:N,编码规则代码!M:M)&amp;L671</f>
        <v>H5A123540</v>
      </c>
      <c r="D671" s="72" t="str" cm="1">
        <f t="array" ref="D671">_xlfn.XLOOKUP(E671,编码规则代码!B:B,编码规则代码!A:A)&amp;_xlfn.XLOOKUP(F671,编码规则代码!F:F,编码规则代码!E:E)&amp;_xlfn.XLOOKUP(G671,编码规则代码!J:J,编码规则代码!I:I)&amp;_xlfn.XLOOKUP(H671,编码规则代码!N:N,编码规则代码!M:M)&amp;L671&amp;_xlfn.XLOOKUP(K671,编码规则代码!V:V,编码规则代码!U:U&amp;_xlfn.XLOOKUP(J671,编码规则代码!R:R,编码规则代码!Q:Q))</f>
        <v>H5A12354080S</v>
      </c>
      <c r="E671" s="69" t="s">
        <v>196</v>
      </c>
      <c r="F671" s="69">
        <v>2025</v>
      </c>
      <c r="G671" s="69" t="s">
        <v>197</v>
      </c>
      <c r="H671" s="69" t="s">
        <v>198</v>
      </c>
      <c r="I671" s="69" t="s">
        <v>199</v>
      </c>
      <c r="J671" s="69" t="s">
        <v>200</v>
      </c>
      <c r="K671" s="69" t="s">
        <v>225</v>
      </c>
      <c r="L671" s="69">
        <v>3540</v>
      </c>
    </row>
    <row r="672" ht="26" customHeight="1" spans="1:12">
      <c r="A672" s="70">
        <v>45912</v>
      </c>
      <c r="B672" s="69" t="s">
        <v>242</v>
      </c>
      <c r="C672" s="71" t="str">
        <f>_xlfn.XLOOKUP(E672,编码规则代码!B:B,编码规则代码!A:A)&amp;_xlfn.XLOOKUP(F672,编码规则代码!F:F,编码规则代码!E:E)&amp;_xlfn.XLOOKUP(G672,编码规则代码!J:J,编码规则代码!I:I)&amp;_xlfn.XLOOKUP(H672,编码规则代码!N:N,编码规则代码!M:M)&amp;L672</f>
        <v>H5A123540</v>
      </c>
      <c r="D672" s="72" t="str" cm="1">
        <f t="array" ref="D672">_xlfn.XLOOKUP(E672,编码规则代码!B:B,编码规则代码!A:A)&amp;_xlfn.XLOOKUP(F672,编码规则代码!F:F,编码规则代码!E:E)&amp;_xlfn.XLOOKUP(G672,编码规则代码!J:J,编码规则代码!I:I)&amp;_xlfn.XLOOKUP(H672,编码规则代码!N:N,编码规则代码!M:M)&amp;L672&amp;_xlfn.XLOOKUP(K672,编码规则代码!V:V,编码规则代码!U:U&amp;_xlfn.XLOOKUP(J672,编码规则代码!R:R,编码规则代码!Q:Q))</f>
        <v>H5A12354080M</v>
      </c>
      <c r="E672" s="69" t="s">
        <v>196</v>
      </c>
      <c r="F672" s="69">
        <v>2025</v>
      </c>
      <c r="G672" s="69" t="s">
        <v>197</v>
      </c>
      <c r="H672" s="69" t="s">
        <v>198</v>
      </c>
      <c r="I672" s="69" t="s">
        <v>199</v>
      </c>
      <c r="J672" s="69" t="s">
        <v>244</v>
      </c>
      <c r="K672" s="69" t="s">
        <v>225</v>
      </c>
      <c r="L672" s="69">
        <v>3540</v>
      </c>
    </row>
    <row r="673" ht="26" customHeight="1" spans="1:12">
      <c r="A673" s="70">
        <v>45912</v>
      </c>
      <c r="B673" s="69" t="s">
        <v>242</v>
      </c>
      <c r="C673" s="71" t="str">
        <f>_xlfn.XLOOKUP(E673,编码规则代码!B:B,编码规则代码!A:A)&amp;_xlfn.XLOOKUP(F673,编码规则代码!F:F,编码规则代码!E:E)&amp;_xlfn.XLOOKUP(G673,编码规则代码!J:J,编码规则代码!I:I)&amp;_xlfn.XLOOKUP(H673,编码规则代码!N:N,编码规则代码!M:M)&amp;L673</f>
        <v>H5A123540</v>
      </c>
      <c r="D673" s="72" t="str" cm="1">
        <f t="array" ref="D673">_xlfn.XLOOKUP(E673,编码规则代码!B:B,编码规则代码!A:A)&amp;_xlfn.XLOOKUP(F673,编码规则代码!F:F,编码规则代码!E:E)&amp;_xlfn.XLOOKUP(G673,编码规则代码!J:J,编码规则代码!I:I)&amp;_xlfn.XLOOKUP(H673,编码规则代码!N:N,编码规则代码!M:M)&amp;L673&amp;_xlfn.XLOOKUP(K673,编码规则代码!V:V,编码规则代码!U:U&amp;_xlfn.XLOOKUP(J673,编码规则代码!R:R,编码规则代码!Q:Q))</f>
        <v>H5A12354080L</v>
      </c>
      <c r="E673" s="69" t="s">
        <v>196</v>
      </c>
      <c r="F673" s="69">
        <v>2025</v>
      </c>
      <c r="G673" s="69" t="s">
        <v>197</v>
      </c>
      <c r="H673" s="69" t="s">
        <v>198</v>
      </c>
      <c r="I673" s="69" t="s">
        <v>199</v>
      </c>
      <c r="J673" s="69" t="s">
        <v>245</v>
      </c>
      <c r="K673" s="69" t="s">
        <v>225</v>
      </c>
      <c r="L673" s="69">
        <v>3540</v>
      </c>
    </row>
    <row r="674" ht="26" customHeight="1" spans="1:12">
      <c r="A674" s="70">
        <v>45912</v>
      </c>
      <c r="B674" s="69" t="s">
        <v>242</v>
      </c>
      <c r="C674" s="71" t="str">
        <f>_xlfn.XLOOKUP(E674,编码规则代码!B:B,编码规则代码!A:A)&amp;_xlfn.XLOOKUP(F674,编码规则代码!F:F,编码规则代码!E:E)&amp;_xlfn.XLOOKUP(G674,编码规则代码!J:J,编码规则代码!I:I)&amp;_xlfn.XLOOKUP(H674,编码规则代码!N:N,编码规则代码!M:M)&amp;L674</f>
        <v>H5A123540</v>
      </c>
      <c r="D674" s="72" t="str" cm="1">
        <f t="array" ref="D674">_xlfn.XLOOKUP(E674,编码规则代码!B:B,编码规则代码!A:A)&amp;_xlfn.XLOOKUP(F674,编码规则代码!F:F,编码规则代码!E:E)&amp;_xlfn.XLOOKUP(G674,编码规则代码!J:J,编码规则代码!I:I)&amp;_xlfn.XLOOKUP(H674,编码规则代码!N:N,编码规则代码!M:M)&amp;L674&amp;_xlfn.XLOOKUP(K674,编码规则代码!V:V,编码规则代码!U:U&amp;_xlfn.XLOOKUP(J674,编码规则代码!R:R,编码规则代码!Q:Q))</f>
        <v>H5A12354080F</v>
      </c>
      <c r="E674" s="69" t="s">
        <v>196</v>
      </c>
      <c r="F674" s="69">
        <v>2025</v>
      </c>
      <c r="G674" s="69" t="s">
        <v>197</v>
      </c>
      <c r="H674" s="69" t="s">
        <v>198</v>
      </c>
      <c r="I674" s="69" t="s">
        <v>199</v>
      </c>
      <c r="J674" s="69" t="s">
        <v>234</v>
      </c>
      <c r="K674" s="69" t="s">
        <v>225</v>
      </c>
      <c r="L674" s="69">
        <v>3540</v>
      </c>
    </row>
    <row r="675" ht="26" customHeight="1" spans="1:12">
      <c r="A675" s="70">
        <v>45912</v>
      </c>
      <c r="B675" s="69" t="s">
        <v>242</v>
      </c>
      <c r="C675" s="71" t="str">
        <f>_xlfn.XLOOKUP(E675,编码规则代码!B:B,编码规则代码!A:A)&amp;_xlfn.XLOOKUP(F675,编码规则代码!F:F,编码规则代码!E:E)&amp;_xlfn.XLOOKUP(G675,编码规则代码!J:J,编码规则代码!I:I)&amp;_xlfn.XLOOKUP(H675,编码规则代码!N:N,编码规则代码!M:M)&amp;L675</f>
        <v>H5A123541</v>
      </c>
      <c r="D675" s="72" t="str" cm="1">
        <f t="array" ref="D675">_xlfn.XLOOKUP(E675,编码规则代码!B:B,编码规则代码!A:A)&amp;_xlfn.XLOOKUP(F675,编码规则代码!F:F,编码规则代码!E:E)&amp;_xlfn.XLOOKUP(G675,编码规则代码!J:J,编码规则代码!I:I)&amp;_xlfn.XLOOKUP(H675,编码规则代码!N:N,编码规则代码!M:M)&amp;L675&amp;_xlfn.XLOOKUP(K675,编码规则代码!V:V,编码规则代码!U:U&amp;_xlfn.XLOOKUP(J675,编码规则代码!R:R,编码规则代码!Q:Q))</f>
        <v>H5A12354110S</v>
      </c>
      <c r="E675" s="69" t="s">
        <v>196</v>
      </c>
      <c r="F675" s="69">
        <v>2025</v>
      </c>
      <c r="G675" s="69" t="s">
        <v>197</v>
      </c>
      <c r="H675" s="69" t="s">
        <v>198</v>
      </c>
      <c r="I675" s="69" t="s">
        <v>199</v>
      </c>
      <c r="J675" s="69" t="s">
        <v>200</v>
      </c>
      <c r="K675" s="69" t="s">
        <v>210</v>
      </c>
      <c r="L675" s="69">
        <v>3541</v>
      </c>
    </row>
    <row r="676" ht="26" customHeight="1" spans="1:12">
      <c r="A676" s="70">
        <v>45912</v>
      </c>
      <c r="B676" s="69" t="s">
        <v>242</v>
      </c>
      <c r="C676" s="71" t="str">
        <f>_xlfn.XLOOKUP(E676,编码规则代码!B:B,编码规则代码!A:A)&amp;_xlfn.XLOOKUP(F676,编码规则代码!F:F,编码规则代码!E:E)&amp;_xlfn.XLOOKUP(G676,编码规则代码!J:J,编码规则代码!I:I)&amp;_xlfn.XLOOKUP(H676,编码规则代码!N:N,编码规则代码!M:M)&amp;L676</f>
        <v>H5A123541</v>
      </c>
      <c r="D676" s="72" t="str" cm="1">
        <f t="array" ref="D676">_xlfn.XLOOKUP(E676,编码规则代码!B:B,编码规则代码!A:A)&amp;_xlfn.XLOOKUP(F676,编码规则代码!F:F,编码规则代码!E:E)&amp;_xlfn.XLOOKUP(G676,编码规则代码!J:J,编码规则代码!I:I)&amp;_xlfn.XLOOKUP(H676,编码规则代码!N:N,编码规则代码!M:M)&amp;L676&amp;_xlfn.XLOOKUP(K676,编码规则代码!V:V,编码规则代码!U:U&amp;_xlfn.XLOOKUP(J676,编码规则代码!R:R,编码规则代码!Q:Q))</f>
        <v>H5A12354110M</v>
      </c>
      <c r="E676" s="69" t="s">
        <v>196</v>
      </c>
      <c r="F676" s="69">
        <v>2025</v>
      </c>
      <c r="G676" s="69" t="s">
        <v>197</v>
      </c>
      <c r="H676" s="69" t="s">
        <v>198</v>
      </c>
      <c r="I676" s="69" t="s">
        <v>199</v>
      </c>
      <c r="J676" s="69" t="s">
        <v>244</v>
      </c>
      <c r="K676" s="69" t="s">
        <v>210</v>
      </c>
      <c r="L676" s="69">
        <v>3541</v>
      </c>
    </row>
    <row r="677" ht="26" customHeight="1" spans="1:12">
      <c r="A677" s="70">
        <v>45912</v>
      </c>
      <c r="B677" s="69" t="s">
        <v>242</v>
      </c>
      <c r="C677" s="71" t="str">
        <f>_xlfn.XLOOKUP(E677,编码规则代码!B:B,编码规则代码!A:A)&amp;_xlfn.XLOOKUP(F677,编码规则代码!F:F,编码规则代码!E:E)&amp;_xlfn.XLOOKUP(G677,编码规则代码!J:J,编码规则代码!I:I)&amp;_xlfn.XLOOKUP(H677,编码规则代码!N:N,编码规则代码!M:M)&amp;L677</f>
        <v>H5A123541</v>
      </c>
      <c r="D677" s="72" t="str" cm="1">
        <f t="array" ref="D677">_xlfn.XLOOKUP(E677,编码规则代码!B:B,编码规则代码!A:A)&amp;_xlfn.XLOOKUP(F677,编码规则代码!F:F,编码规则代码!E:E)&amp;_xlfn.XLOOKUP(G677,编码规则代码!J:J,编码规则代码!I:I)&amp;_xlfn.XLOOKUP(H677,编码规则代码!N:N,编码规则代码!M:M)&amp;L677&amp;_xlfn.XLOOKUP(K677,编码规则代码!V:V,编码规则代码!U:U&amp;_xlfn.XLOOKUP(J677,编码规则代码!R:R,编码规则代码!Q:Q))</f>
        <v>H5A12354110L</v>
      </c>
      <c r="E677" s="69" t="s">
        <v>196</v>
      </c>
      <c r="F677" s="69">
        <v>2025</v>
      </c>
      <c r="G677" s="69" t="s">
        <v>197</v>
      </c>
      <c r="H677" s="69" t="s">
        <v>198</v>
      </c>
      <c r="I677" s="69" t="s">
        <v>199</v>
      </c>
      <c r="J677" s="69" t="s">
        <v>245</v>
      </c>
      <c r="K677" s="69" t="s">
        <v>210</v>
      </c>
      <c r="L677" s="69">
        <v>3541</v>
      </c>
    </row>
    <row r="678" ht="26" customHeight="1" spans="1:12">
      <c r="A678" s="70">
        <v>45912</v>
      </c>
      <c r="B678" s="69" t="s">
        <v>242</v>
      </c>
      <c r="C678" s="71" t="str">
        <f>_xlfn.XLOOKUP(E678,编码规则代码!B:B,编码规则代码!A:A)&amp;_xlfn.XLOOKUP(F678,编码规则代码!F:F,编码规则代码!E:E)&amp;_xlfn.XLOOKUP(G678,编码规则代码!J:J,编码规则代码!I:I)&amp;_xlfn.XLOOKUP(H678,编码规则代码!N:N,编码规则代码!M:M)&amp;L678</f>
        <v>H5A123541</v>
      </c>
      <c r="D678" s="72" t="str" cm="1">
        <f t="array" ref="D678">_xlfn.XLOOKUP(E678,编码规则代码!B:B,编码规则代码!A:A)&amp;_xlfn.XLOOKUP(F678,编码规则代码!F:F,编码规则代码!E:E)&amp;_xlfn.XLOOKUP(G678,编码规则代码!J:J,编码规则代码!I:I)&amp;_xlfn.XLOOKUP(H678,编码规则代码!N:N,编码规则代码!M:M)&amp;L678&amp;_xlfn.XLOOKUP(K678,编码规则代码!V:V,编码规则代码!U:U&amp;_xlfn.XLOOKUP(J678,编码规则代码!R:R,编码规则代码!Q:Q))</f>
        <v>H5A12354110F</v>
      </c>
      <c r="E678" s="69" t="s">
        <v>196</v>
      </c>
      <c r="F678" s="69">
        <v>2025</v>
      </c>
      <c r="G678" s="69" t="s">
        <v>197</v>
      </c>
      <c r="H678" s="69" t="s">
        <v>198</v>
      </c>
      <c r="I678" s="69" t="s">
        <v>199</v>
      </c>
      <c r="J678" s="69" t="s">
        <v>234</v>
      </c>
      <c r="K678" s="69" t="s">
        <v>210</v>
      </c>
      <c r="L678" s="69">
        <v>3541</v>
      </c>
    </row>
    <row r="679" ht="26" customHeight="1" spans="1:12">
      <c r="A679" s="70">
        <v>45912</v>
      </c>
      <c r="B679" s="69" t="s">
        <v>242</v>
      </c>
      <c r="C679" s="71" t="str">
        <f>_xlfn.XLOOKUP(E679,编码规则代码!B:B,编码规则代码!A:A)&amp;_xlfn.XLOOKUP(F679,编码规则代码!F:F,编码规则代码!E:E)&amp;_xlfn.XLOOKUP(G679,编码规则代码!J:J,编码规则代码!I:I)&amp;_xlfn.XLOOKUP(H679,编码规则代码!N:N,编码规则代码!M:M)&amp;L679</f>
        <v>H5A123541</v>
      </c>
      <c r="D679" s="72" t="str" cm="1">
        <f t="array" ref="D679">_xlfn.XLOOKUP(E679,编码规则代码!B:B,编码规则代码!A:A)&amp;_xlfn.XLOOKUP(F679,编码规则代码!F:F,编码规则代码!E:E)&amp;_xlfn.XLOOKUP(G679,编码规则代码!J:J,编码规则代码!I:I)&amp;_xlfn.XLOOKUP(H679,编码规则代码!N:N,编码规则代码!M:M)&amp;L679&amp;_xlfn.XLOOKUP(K679,编码规则代码!V:V,编码规则代码!U:U&amp;_xlfn.XLOOKUP(J679,编码规则代码!R:R,编码规则代码!Q:Q))</f>
        <v>H5A12354112S</v>
      </c>
      <c r="E679" s="69" t="s">
        <v>196</v>
      </c>
      <c r="F679" s="69">
        <v>2025</v>
      </c>
      <c r="G679" s="69" t="s">
        <v>197</v>
      </c>
      <c r="H679" s="69" t="s">
        <v>198</v>
      </c>
      <c r="I679" s="69" t="s">
        <v>199</v>
      </c>
      <c r="J679" s="69" t="s">
        <v>200</v>
      </c>
      <c r="K679" s="69" t="s">
        <v>208</v>
      </c>
      <c r="L679" s="69">
        <v>3541</v>
      </c>
    </row>
    <row r="680" ht="26" customHeight="1" spans="1:12">
      <c r="A680" s="70">
        <v>45912</v>
      </c>
      <c r="B680" s="69" t="s">
        <v>242</v>
      </c>
      <c r="C680" s="71" t="str">
        <f>_xlfn.XLOOKUP(E680,编码规则代码!B:B,编码规则代码!A:A)&amp;_xlfn.XLOOKUP(F680,编码规则代码!F:F,编码规则代码!E:E)&amp;_xlfn.XLOOKUP(G680,编码规则代码!J:J,编码规则代码!I:I)&amp;_xlfn.XLOOKUP(H680,编码规则代码!N:N,编码规则代码!M:M)&amp;L680</f>
        <v>H5A123541</v>
      </c>
      <c r="D680" s="72" t="str" cm="1">
        <f t="array" ref="D680">_xlfn.XLOOKUP(E680,编码规则代码!B:B,编码规则代码!A:A)&amp;_xlfn.XLOOKUP(F680,编码规则代码!F:F,编码规则代码!E:E)&amp;_xlfn.XLOOKUP(G680,编码规则代码!J:J,编码规则代码!I:I)&amp;_xlfn.XLOOKUP(H680,编码规则代码!N:N,编码规则代码!M:M)&amp;L680&amp;_xlfn.XLOOKUP(K680,编码规则代码!V:V,编码规则代码!U:U&amp;_xlfn.XLOOKUP(J680,编码规则代码!R:R,编码规则代码!Q:Q))</f>
        <v>H5A12354112M</v>
      </c>
      <c r="E680" s="69" t="s">
        <v>196</v>
      </c>
      <c r="F680" s="69">
        <v>2025</v>
      </c>
      <c r="G680" s="69" t="s">
        <v>197</v>
      </c>
      <c r="H680" s="69" t="s">
        <v>198</v>
      </c>
      <c r="I680" s="69" t="s">
        <v>199</v>
      </c>
      <c r="J680" s="69" t="s">
        <v>244</v>
      </c>
      <c r="K680" s="69" t="s">
        <v>208</v>
      </c>
      <c r="L680" s="69">
        <v>3541</v>
      </c>
    </row>
    <row r="681" ht="26" customHeight="1" spans="1:12">
      <c r="A681" s="70">
        <v>45912</v>
      </c>
      <c r="B681" s="69" t="s">
        <v>242</v>
      </c>
      <c r="C681" s="71" t="str">
        <f>_xlfn.XLOOKUP(E681,编码规则代码!B:B,编码规则代码!A:A)&amp;_xlfn.XLOOKUP(F681,编码规则代码!F:F,编码规则代码!E:E)&amp;_xlfn.XLOOKUP(G681,编码规则代码!J:J,编码规则代码!I:I)&amp;_xlfn.XLOOKUP(H681,编码规则代码!N:N,编码规则代码!M:M)&amp;L681</f>
        <v>H5A123541</v>
      </c>
      <c r="D681" s="72" t="str" cm="1">
        <f t="array" ref="D681">_xlfn.XLOOKUP(E681,编码规则代码!B:B,编码规则代码!A:A)&amp;_xlfn.XLOOKUP(F681,编码规则代码!F:F,编码规则代码!E:E)&amp;_xlfn.XLOOKUP(G681,编码规则代码!J:J,编码规则代码!I:I)&amp;_xlfn.XLOOKUP(H681,编码规则代码!N:N,编码规则代码!M:M)&amp;L681&amp;_xlfn.XLOOKUP(K681,编码规则代码!V:V,编码规则代码!U:U&amp;_xlfn.XLOOKUP(J681,编码规则代码!R:R,编码规则代码!Q:Q))</f>
        <v>H5A12354112L</v>
      </c>
      <c r="E681" s="69" t="s">
        <v>196</v>
      </c>
      <c r="F681" s="69">
        <v>2025</v>
      </c>
      <c r="G681" s="69" t="s">
        <v>197</v>
      </c>
      <c r="H681" s="69" t="s">
        <v>198</v>
      </c>
      <c r="I681" s="69" t="s">
        <v>199</v>
      </c>
      <c r="J681" s="69" t="s">
        <v>245</v>
      </c>
      <c r="K681" s="69" t="s">
        <v>208</v>
      </c>
      <c r="L681" s="69">
        <v>3541</v>
      </c>
    </row>
    <row r="682" ht="26" customHeight="1" spans="1:12">
      <c r="A682" s="70">
        <v>45912</v>
      </c>
      <c r="B682" s="69" t="s">
        <v>242</v>
      </c>
      <c r="C682" s="71" t="str">
        <f>_xlfn.XLOOKUP(E682,编码规则代码!B:B,编码规则代码!A:A)&amp;_xlfn.XLOOKUP(F682,编码规则代码!F:F,编码规则代码!E:E)&amp;_xlfn.XLOOKUP(G682,编码规则代码!J:J,编码规则代码!I:I)&amp;_xlfn.XLOOKUP(H682,编码规则代码!N:N,编码规则代码!M:M)&amp;L682</f>
        <v>H5A123541</v>
      </c>
      <c r="D682" s="72" t="str" cm="1">
        <f t="array" ref="D682">_xlfn.XLOOKUP(E682,编码规则代码!B:B,编码规则代码!A:A)&amp;_xlfn.XLOOKUP(F682,编码规则代码!F:F,编码规则代码!E:E)&amp;_xlfn.XLOOKUP(G682,编码规则代码!J:J,编码规则代码!I:I)&amp;_xlfn.XLOOKUP(H682,编码规则代码!N:N,编码规则代码!M:M)&amp;L682&amp;_xlfn.XLOOKUP(K682,编码规则代码!V:V,编码规则代码!U:U&amp;_xlfn.XLOOKUP(J682,编码规则代码!R:R,编码规则代码!Q:Q))</f>
        <v>H5A12354112F</v>
      </c>
      <c r="E682" s="69" t="s">
        <v>196</v>
      </c>
      <c r="F682" s="69">
        <v>2025</v>
      </c>
      <c r="G682" s="69" t="s">
        <v>197</v>
      </c>
      <c r="H682" s="69" t="s">
        <v>198</v>
      </c>
      <c r="I682" s="69" t="s">
        <v>199</v>
      </c>
      <c r="J682" s="69" t="s">
        <v>234</v>
      </c>
      <c r="K682" s="69" t="s">
        <v>208</v>
      </c>
      <c r="L682" s="69">
        <v>3541</v>
      </c>
    </row>
    <row r="683" ht="26" customHeight="1" spans="1:12">
      <c r="A683" s="70">
        <v>45912</v>
      </c>
      <c r="B683" s="69" t="s">
        <v>242</v>
      </c>
      <c r="C683" s="71" t="str">
        <f>_xlfn.XLOOKUP(E683,编码规则代码!B:B,编码规则代码!A:A)&amp;_xlfn.XLOOKUP(F683,编码规则代码!F:F,编码规则代码!E:E)&amp;_xlfn.XLOOKUP(G683,编码规则代码!J:J,编码规则代码!I:I)&amp;_xlfn.XLOOKUP(H683,编码规则代码!N:N,编码规则代码!M:M)&amp;L683</f>
        <v>H5A173542</v>
      </c>
      <c r="D683" s="72" t="str" cm="1">
        <f t="array" ref="D683">_xlfn.XLOOKUP(E683,编码规则代码!B:B,编码规则代码!A:A)&amp;_xlfn.XLOOKUP(F683,编码规则代码!F:F,编码规则代码!E:E)&amp;_xlfn.XLOOKUP(G683,编码规则代码!J:J,编码规则代码!I:I)&amp;_xlfn.XLOOKUP(H683,编码规则代码!N:N,编码规则代码!M:M)&amp;L683&amp;_xlfn.XLOOKUP(K683,编码规则代码!V:V,编码规则代码!U:U&amp;_xlfn.XLOOKUP(J683,编码规则代码!R:R,编码规则代码!Q:Q))</f>
        <v>H5A17354212S</v>
      </c>
      <c r="E683" s="69" t="s">
        <v>196</v>
      </c>
      <c r="F683" s="69">
        <v>2025</v>
      </c>
      <c r="G683" s="69" t="s">
        <v>197</v>
      </c>
      <c r="H683" s="69" t="s">
        <v>232</v>
      </c>
      <c r="I683" s="69" t="s">
        <v>233</v>
      </c>
      <c r="J683" s="69" t="s">
        <v>200</v>
      </c>
      <c r="K683" s="69" t="s">
        <v>208</v>
      </c>
      <c r="L683" s="69">
        <v>3542</v>
      </c>
    </row>
    <row r="684" ht="26" customHeight="1" spans="1:12">
      <c r="A684" s="70">
        <v>45912</v>
      </c>
      <c r="B684" s="69" t="s">
        <v>242</v>
      </c>
      <c r="C684" s="71" t="str">
        <f>_xlfn.XLOOKUP(E684,编码规则代码!B:B,编码规则代码!A:A)&amp;_xlfn.XLOOKUP(F684,编码规则代码!F:F,编码规则代码!E:E)&amp;_xlfn.XLOOKUP(G684,编码规则代码!J:J,编码规则代码!I:I)&amp;_xlfn.XLOOKUP(H684,编码规则代码!N:N,编码规则代码!M:M)&amp;L684</f>
        <v>H5A173542</v>
      </c>
      <c r="D684" s="72" t="str" cm="1">
        <f t="array" ref="D684">_xlfn.XLOOKUP(E684,编码规则代码!B:B,编码规则代码!A:A)&amp;_xlfn.XLOOKUP(F684,编码规则代码!F:F,编码规则代码!E:E)&amp;_xlfn.XLOOKUP(G684,编码规则代码!J:J,编码规则代码!I:I)&amp;_xlfn.XLOOKUP(H684,编码规则代码!N:N,编码规则代码!M:M)&amp;L684&amp;_xlfn.XLOOKUP(K684,编码规则代码!V:V,编码规则代码!U:U&amp;_xlfn.XLOOKUP(J684,编码规则代码!R:R,编码规则代码!Q:Q))</f>
        <v>H5A17354212M</v>
      </c>
      <c r="E684" s="69" t="s">
        <v>196</v>
      </c>
      <c r="F684" s="69">
        <v>2025</v>
      </c>
      <c r="G684" s="69" t="s">
        <v>197</v>
      </c>
      <c r="H684" s="69" t="s">
        <v>232</v>
      </c>
      <c r="I684" s="69" t="s">
        <v>233</v>
      </c>
      <c r="J684" s="69" t="s">
        <v>244</v>
      </c>
      <c r="K684" s="69" t="s">
        <v>208</v>
      </c>
      <c r="L684" s="69">
        <v>3542</v>
      </c>
    </row>
    <row r="685" ht="26" customHeight="1" spans="1:12">
      <c r="A685" s="70">
        <v>45912</v>
      </c>
      <c r="B685" s="69" t="s">
        <v>242</v>
      </c>
      <c r="C685" s="71" t="str">
        <f>_xlfn.XLOOKUP(E685,编码规则代码!B:B,编码规则代码!A:A)&amp;_xlfn.XLOOKUP(F685,编码规则代码!F:F,编码规则代码!E:E)&amp;_xlfn.XLOOKUP(G685,编码规则代码!J:J,编码规则代码!I:I)&amp;_xlfn.XLOOKUP(H685,编码规则代码!N:N,编码规则代码!M:M)&amp;L685</f>
        <v>H5A173542</v>
      </c>
      <c r="D685" s="72" t="str" cm="1">
        <f t="array" ref="D685">_xlfn.XLOOKUP(E685,编码规则代码!B:B,编码规则代码!A:A)&amp;_xlfn.XLOOKUP(F685,编码规则代码!F:F,编码规则代码!E:E)&amp;_xlfn.XLOOKUP(G685,编码规则代码!J:J,编码规则代码!I:I)&amp;_xlfn.XLOOKUP(H685,编码规则代码!N:N,编码规则代码!M:M)&amp;L685&amp;_xlfn.XLOOKUP(K685,编码规则代码!V:V,编码规则代码!U:U&amp;_xlfn.XLOOKUP(J685,编码规则代码!R:R,编码规则代码!Q:Q))</f>
        <v>H5A17354212L</v>
      </c>
      <c r="E685" s="69" t="s">
        <v>196</v>
      </c>
      <c r="F685" s="69">
        <v>2025</v>
      </c>
      <c r="G685" s="69" t="s">
        <v>197</v>
      </c>
      <c r="H685" s="69" t="s">
        <v>232</v>
      </c>
      <c r="I685" s="69" t="s">
        <v>233</v>
      </c>
      <c r="J685" s="69" t="s">
        <v>245</v>
      </c>
      <c r="K685" s="69" t="s">
        <v>208</v>
      </c>
      <c r="L685" s="69">
        <v>3542</v>
      </c>
    </row>
    <row r="686" ht="26" customHeight="1" spans="1:12">
      <c r="A686" s="70">
        <v>45912</v>
      </c>
      <c r="B686" s="69" t="s">
        <v>242</v>
      </c>
      <c r="C686" s="71" t="str">
        <f>_xlfn.XLOOKUP(E686,编码规则代码!B:B,编码规则代码!A:A)&amp;_xlfn.XLOOKUP(F686,编码规则代码!F:F,编码规则代码!E:E)&amp;_xlfn.XLOOKUP(G686,编码规则代码!J:J,编码规则代码!I:I)&amp;_xlfn.XLOOKUP(H686,编码规则代码!N:N,编码规则代码!M:M)&amp;L686</f>
        <v>H5A173542</v>
      </c>
      <c r="D686" s="72" t="str" cm="1">
        <f t="array" ref="D686">_xlfn.XLOOKUP(E686,编码规则代码!B:B,编码规则代码!A:A)&amp;_xlfn.XLOOKUP(F686,编码规则代码!F:F,编码规则代码!E:E)&amp;_xlfn.XLOOKUP(G686,编码规则代码!J:J,编码规则代码!I:I)&amp;_xlfn.XLOOKUP(H686,编码规则代码!N:N,编码规则代码!M:M)&amp;L686&amp;_xlfn.XLOOKUP(K686,编码规则代码!V:V,编码规则代码!U:U&amp;_xlfn.XLOOKUP(J686,编码规则代码!R:R,编码规则代码!Q:Q))</f>
        <v>H5A17354212F</v>
      </c>
      <c r="E686" s="69" t="s">
        <v>196</v>
      </c>
      <c r="F686" s="69">
        <v>2025</v>
      </c>
      <c r="G686" s="69" t="s">
        <v>197</v>
      </c>
      <c r="H686" s="69" t="s">
        <v>232</v>
      </c>
      <c r="I686" s="69" t="s">
        <v>233</v>
      </c>
      <c r="J686" s="69" t="s">
        <v>234</v>
      </c>
      <c r="K686" s="69" t="s">
        <v>208</v>
      </c>
      <c r="L686" s="69">
        <v>3542</v>
      </c>
    </row>
    <row r="687" ht="26" customHeight="1" spans="1:12">
      <c r="A687" s="70">
        <v>45912</v>
      </c>
      <c r="B687" s="69" t="s">
        <v>242</v>
      </c>
      <c r="C687" s="71" t="str">
        <f>_xlfn.XLOOKUP(E687,编码规则代码!B:B,编码规则代码!A:A)&amp;_xlfn.XLOOKUP(F687,编码规则代码!F:F,编码规则代码!E:E)&amp;_xlfn.XLOOKUP(G687,编码规则代码!J:J,编码规则代码!I:I)&amp;_xlfn.XLOOKUP(H687,编码规则代码!N:N,编码规则代码!M:M)&amp;L687</f>
        <v>H5A173542</v>
      </c>
      <c r="D687" s="72" t="str" cm="1">
        <f t="array" ref="D687">_xlfn.XLOOKUP(E687,编码规则代码!B:B,编码规则代码!A:A)&amp;_xlfn.XLOOKUP(F687,编码规则代码!F:F,编码规则代码!E:E)&amp;_xlfn.XLOOKUP(G687,编码规则代码!J:J,编码规则代码!I:I)&amp;_xlfn.XLOOKUP(H687,编码规则代码!N:N,编码规则代码!M:M)&amp;L687&amp;_xlfn.XLOOKUP(K687,编码规则代码!V:V,编码规则代码!U:U&amp;_xlfn.XLOOKUP(J687,编码规则代码!R:R,编码规则代码!Q:Q))</f>
        <v>H5A17354274S</v>
      </c>
      <c r="E687" s="69" t="s">
        <v>196</v>
      </c>
      <c r="F687" s="69">
        <v>2025</v>
      </c>
      <c r="G687" s="69" t="s">
        <v>197</v>
      </c>
      <c r="H687" s="69" t="s">
        <v>232</v>
      </c>
      <c r="I687" s="69" t="s">
        <v>233</v>
      </c>
      <c r="J687" s="69" t="s">
        <v>200</v>
      </c>
      <c r="K687" s="69" t="s">
        <v>257</v>
      </c>
      <c r="L687" s="69">
        <v>3542</v>
      </c>
    </row>
    <row r="688" ht="26" customHeight="1" spans="1:12">
      <c r="A688" s="70">
        <v>45912</v>
      </c>
      <c r="B688" s="69" t="s">
        <v>242</v>
      </c>
      <c r="C688" s="71" t="str">
        <f>_xlfn.XLOOKUP(E688,编码规则代码!B:B,编码规则代码!A:A)&amp;_xlfn.XLOOKUP(F688,编码规则代码!F:F,编码规则代码!E:E)&amp;_xlfn.XLOOKUP(G688,编码规则代码!J:J,编码规则代码!I:I)&amp;_xlfn.XLOOKUP(H688,编码规则代码!N:N,编码规则代码!M:M)&amp;L688</f>
        <v>H5A173542</v>
      </c>
      <c r="D688" s="72" t="str" cm="1">
        <f t="array" ref="D688">_xlfn.XLOOKUP(E688,编码规则代码!B:B,编码规则代码!A:A)&amp;_xlfn.XLOOKUP(F688,编码规则代码!F:F,编码规则代码!E:E)&amp;_xlfn.XLOOKUP(G688,编码规则代码!J:J,编码规则代码!I:I)&amp;_xlfn.XLOOKUP(H688,编码规则代码!N:N,编码规则代码!M:M)&amp;L688&amp;_xlfn.XLOOKUP(K688,编码规则代码!V:V,编码规则代码!U:U&amp;_xlfn.XLOOKUP(J688,编码规则代码!R:R,编码规则代码!Q:Q))</f>
        <v>H5A17354274M</v>
      </c>
      <c r="E688" s="69" t="s">
        <v>196</v>
      </c>
      <c r="F688" s="69">
        <v>2025</v>
      </c>
      <c r="G688" s="69" t="s">
        <v>197</v>
      </c>
      <c r="H688" s="69" t="s">
        <v>232</v>
      </c>
      <c r="I688" s="69" t="s">
        <v>233</v>
      </c>
      <c r="J688" s="69" t="s">
        <v>244</v>
      </c>
      <c r="K688" s="69" t="s">
        <v>257</v>
      </c>
      <c r="L688" s="69">
        <v>3542</v>
      </c>
    </row>
    <row r="689" ht="26" customHeight="1" spans="1:12">
      <c r="A689" s="70">
        <v>45912</v>
      </c>
      <c r="B689" s="69" t="s">
        <v>242</v>
      </c>
      <c r="C689" s="71" t="str">
        <f>_xlfn.XLOOKUP(E689,编码规则代码!B:B,编码规则代码!A:A)&amp;_xlfn.XLOOKUP(F689,编码规则代码!F:F,编码规则代码!E:E)&amp;_xlfn.XLOOKUP(G689,编码规则代码!J:J,编码规则代码!I:I)&amp;_xlfn.XLOOKUP(H689,编码规则代码!N:N,编码规则代码!M:M)&amp;L689</f>
        <v>H5A173542</v>
      </c>
      <c r="D689" s="72" t="str" cm="1">
        <f t="array" ref="D689">_xlfn.XLOOKUP(E689,编码规则代码!B:B,编码规则代码!A:A)&amp;_xlfn.XLOOKUP(F689,编码规则代码!F:F,编码规则代码!E:E)&amp;_xlfn.XLOOKUP(G689,编码规则代码!J:J,编码规则代码!I:I)&amp;_xlfn.XLOOKUP(H689,编码规则代码!N:N,编码规则代码!M:M)&amp;L689&amp;_xlfn.XLOOKUP(K689,编码规则代码!V:V,编码规则代码!U:U&amp;_xlfn.XLOOKUP(J689,编码规则代码!R:R,编码规则代码!Q:Q))</f>
        <v>H5A17354274L</v>
      </c>
      <c r="E689" s="69" t="s">
        <v>196</v>
      </c>
      <c r="F689" s="69">
        <v>2025</v>
      </c>
      <c r="G689" s="69" t="s">
        <v>197</v>
      </c>
      <c r="H689" s="69" t="s">
        <v>232</v>
      </c>
      <c r="I689" s="69" t="s">
        <v>233</v>
      </c>
      <c r="J689" s="69" t="s">
        <v>245</v>
      </c>
      <c r="K689" s="69" t="s">
        <v>257</v>
      </c>
      <c r="L689" s="69">
        <v>3542</v>
      </c>
    </row>
    <row r="690" ht="26" customHeight="1" spans="1:12">
      <c r="A690" s="70">
        <v>45912</v>
      </c>
      <c r="B690" s="69" t="s">
        <v>242</v>
      </c>
      <c r="C690" s="71" t="str">
        <f>_xlfn.XLOOKUP(E690,编码规则代码!B:B,编码规则代码!A:A)&amp;_xlfn.XLOOKUP(F690,编码规则代码!F:F,编码规则代码!E:E)&amp;_xlfn.XLOOKUP(G690,编码规则代码!J:J,编码规则代码!I:I)&amp;_xlfn.XLOOKUP(H690,编码规则代码!N:N,编码规则代码!M:M)&amp;L690</f>
        <v>H5A173542</v>
      </c>
      <c r="D690" s="72" t="str" cm="1">
        <f t="array" ref="D690">_xlfn.XLOOKUP(E690,编码规则代码!B:B,编码规则代码!A:A)&amp;_xlfn.XLOOKUP(F690,编码规则代码!F:F,编码规则代码!E:E)&amp;_xlfn.XLOOKUP(G690,编码规则代码!J:J,编码规则代码!I:I)&amp;_xlfn.XLOOKUP(H690,编码规则代码!N:N,编码规则代码!M:M)&amp;L690&amp;_xlfn.XLOOKUP(K690,编码规则代码!V:V,编码规则代码!U:U&amp;_xlfn.XLOOKUP(J690,编码规则代码!R:R,编码规则代码!Q:Q))</f>
        <v>H5A17354274F</v>
      </c>
      <c r="E690" s="69" t="s">
        <v>196</v>
      </c>
      <c r="F690" s="69">
        <v>2025</v>
      </c>
      <c r="G690" s="69" t="s">
        <v>197</v>
      </c>
      <c r="H690" s="69" t="s">
        <v>232</v>
      </c>
      <c r="I690" s="69" t="s">
        <v>233</v>
      </c>
      <c r="J690" s="69" t="s">
        <v>234</v>
      </c>
      <c r="K690" s="69" t="s">
        <v>257</v>
      </c>
      <c r="L690" s="69">
        <v>3542</v>
      </c>
    </row>
    <row r="691" ht="26" customHeight="1" spans="1:12">
      <c r="A691" s="70">
        <v>45912</v>
      </c>
      <c r="B691" s="69" t="s">
        <v>242</v>
      </c>
      <c r="C691" s="71" t="str">
        <f>_xlfn.XLOOKUP(E691,编码规则代码!B:B,编码规则代码!A:A)&amp;_xlfn.XLOOKUP(F691,编码规则代码!F:F,编码规则代码!E:E)&amp;_xlfn.XLOOKUP(G691,编码规则代码!J:J,编码规则代码!I:I)&amp;_xlfn.XLOOKUP(H691,编码规则代码!N:N,编码规则代码!M:M)&amp;L691</f>
        <v>H5A173542</v>
      </c>
      <c r="D691" s="72" t="str" cm="1">
        <f t="array" ref="D691">_xlfn.XLOOKUP(E691,编码规则代码!B:B,编码规则代码!A:A)&amp;_xlfn.XLOOKUP(F691,编码规则代码!F:F,编码规则代码!E:E)&amp;_xlfn.XLOOKUP(G691,编码规则代码!J:J,编码规则代码!I:I)&amp;_xlfn.XLOOKUP(H691,编码规则代码!N:N,编码规则代码!M:M)&amp;L691&amp;_xlfn.XLOOKUP(K691,编码规则代码!V:V,编码规则代码!U:U&amp;_xlfn.XLOOKUP(J691,编码规则代码!R:R,编码规则代码!Q:Q))</f>
        <v>H5A17354210S</v>
      </c>
      <c r="E691" s="69" t="s">
        <v>196</v>
      </c>
      <c r="F691" s="69">
        <v>2025</v>
      </c>
      <c r="G691" s="69" t="s">
        <v>197</v>
      </c>
      <c r="H691" s="69" t="s">
        <v>232</v>
      </c>
      <c r="I691" s="69" t="s">
        <v>233</v>
      </c>
      <c r="J691" s="69" t="s">
        <v>200</v>
      </c>
      <c r="K691" s="69" t="s">
        <v>210</v>
      </c>
      <c r="L691" s="69">
        <v>3542</v>
      </c>
    </row>
    <row r="692" ht="26" customHeight="1" spans="1:12">
      <c r="A692" s="70">
        <v>45912</v>
      </c>
      <c r="B692" s="69" t="s">
        <v>242</v>
      </c>
      <c r="C692" s="71" t="str">
        <f>_xlfn.XLOOKUP(E692,编码规则代码!B:B,编码规则代码!A:A)&amp;_xlfn.XLOOKUP(F692,编码规则代码!F:F,编码规则代码!E:E)&amp;_xlfn.XLOOKUP(G692,编码规则代码!J:J,编码规则代码!I:I)&amp;_xlfn.XLOOKUP(H692,编码规则代码!N:N,编码规则代码!M:M)&amp;L692</f>
        <v>H5A173542</v>
      </c>
      <c r="D692" s="72" t="str" cm="1">
        <f t="array" ref="D692">_xlfn.XLOOKUP(E692,编码规则代码!B:B,编码规则代码!A:A)&amp;_xlfn.XLOOKUP(F692,编码规则代码!F:F,编码规则代码!E:E)&amp;_xlfn.XLOOKUP(G692,编码规则代码!J:J,编码规则代码!I:I)&amp;_xlfn.XLOOKUP(H692,编码规则代码!N:N,编码规则代码!M:M)&amp;L692&amp;_xlfn.XLOOKUP(K692,编码规则代码!V:V,编码规则代码!U:U&amp;_xlfn.XLOOKUP(J692,编码规则代码!R:R,编码规则代码!Q:Q))</f>
        <v>H5A17354210M</v>
      </c>
      <c r="E692" s="69" t="s">
        <v>196</v>
      </c>
      <c r="F692" s="69">
        <v>2025</v>
      </c>
      <c r="G692" s="69" t="s">
        <v>197</v>
      </c>
      <c r="H692" s="69" t="s">
        <v>232</v>
      </c>
      <c r="I692" s="69" t="s">
        <v>233</v>
      </c>
      <c r="J692" s="69" t="s">
        <v>244</v>
      </c>
      <c r="K692" s="69" t="s">
        <v>210</v>
      </c>
      <c r="L692" s="69">
        <v>3542</v>
      </c>
    </row>
    <row r="693" ht="26" customHeight="1" spans="1:12">
      <c r="A693" s="70">
        <v>45912</v>
      </c>
      <c r="B693" s="69" t="s">
        <v>242</v>
      </c>
      <c r="C693" s="71" t="str">
        <f>_xlfn.XLOOKUP(E693,编码规则代码!B:B,编码规则代码!A:A)&amp;_xlfn.XLOOKUP(F693,编码规则代码!F:F,编码规则代码!E:E)&amp;_xlfn.XLOOKUP(G693,编码规则代码!J:J,编码规则代码!I:I)&amp;_xlfn.XLOOKUP(H693,编码规则代码!N:N,编码规则代码!M:M)&amp;L693</f>
        <v>H5A173542</v>
      </c>
      <c r="D693" s="72" t="str" cm="1">
        <f t="array" ref="D693">_xlfn.XLOOKUP(E693,编码规则代码!B:B,编码规则代码!A:A)&amp;_xlfn.XLOOKUP(F693,编码规则代码!F:F,编码规则代码!E:E)&amp;_xlfn.XLOOKUP(G693,编码规则代码!J:J,编码规则代码!I:I)&amp;_xlfn.XLOOKUP(H693,编码规则代码!N:N,编码规则代码!M:M)&amp;L693&amp;_xlfn.XLOOKUP(K693,编码规则代码!V:V,编码规则代码!U:U&amp;_xlfn.XLOOKUP(J693,编码规则代码!R:R,编码规则代码!Q:Q))</f>
        <v>H5A17354210L</v>
      </c>
      <c r="E693" s="69" t="s">
        <v>196</v>
      </c>
      <c r="F693" s="69">
        <v>2025</v>
      </c>
      <c r="G693" s="69" t="s">
        <v>197</v>
      </c>
      <c r="H693" s="69" t="s">
        <v>232</v>
      </c>
      <c r="I693" s="69" t="s">
        <v>233</v>
      </c>
      <c r="J693" s="69" t="s">
        <v>245</v>
      </c>
      <c r="K693" s="69" t="s">
        <v>210</v>
      </c>
      <c r="L693" s="69">
        <v>3542</v>
      </c>
    </row>
    <row r="694" ht="26" customHeight="1" spans="1:12">
      <c r="A694" s="70">
        <v>45912</v>
      </c>
      <c r="B694" s="69" t="s">
        <v>242</v>
      </c>
      <c r="C694" s="71" t="str">
        <f>_xlfn.XLOOKUP(E694,编码规则代码!B:B,编码规则代码!A:A)&amp;_xlfn.XLOOKUP(F694,编码规则代码!F:F,编码规则代码!E:E)&amp;_xlfn.XLOOKUP(G694,编码规则代码!J:J,编码规则代码!I:I)&amp;_xlfn.XLOOKUP(H694,编码规则代码!N:N,编码规则代码!M:M)&amp;L694</f>
        <v>H5A173542</v>
      </c>
      <c r="D694" s="72" t="str" cm="1">
        <f t="array" ref="D694">_xlfn.XLOOKUP(E694,编码规则代码!B:B,编码规则代码!A:A)&amp;_xlfn.XLOOKUP(F694,编码规则代码!F:F,编码规则代码!E:E)&amp;_xlfn.XLOOKUP(G694,编码规则代码!J:J,编码规则代码!I:I)&amp;_xlfn.XLOOKUP(H694,编码规则代码!N:N,编码规则代码!M:M)&amp;L694&amp;_xlfn.XLOOKUP(K694,编码规则代码!V:V,编码规则代码!U:U&amp;_xlfn.XLOOKUP(J694,编码规则代码!R:R,编码规则代码!Q:Q))</f>
        <v>H5A17354210F</v>
      </c>
      <c r="E694" s="69" t="s">
        <v>196</v>
      </c>
      <c r="F694" s="69">
        <v>2025</v>
      </c>
      <c r="G694" s="69" t="s">
        <v>197</v>
      </c>
      <c r="H694" s="69" t="s">
        <v>232</v>
      </c>
      <c r="I694" s="69" t="s">
        <v>233</v>
      </c>
      <c r="J694" s="69" t="s">
        <v>234</v>
      </c>
      <c r="K694" s="69" t="s">
        <v>210</v>
      </c>
      <c r="L694" s="69">
        <v>3542</v>
      </c>
    </row>
    <row r="695" ht="26" customHeight="1" spans="1:12">
      <c r="A695" s="70">
        <v>45912</v>
      </c>
      <c r="B695" s="69" t="s">
        <v>242</v>
      </c>
      <c r="C695" s="71" t="str">
        <f>_xlfn.XLOOKUP(E695,编码规则代码!B:B,编码规则代码!A:A)&amp;_xlfn.XLOOKUP(F695,编码规则代码!F:F,编码规则代码!E:E)&amp;_xlfn.XLOOKUP(G695,编码规则代码!J:J,编码规则代码!I:I)&amp;_xlfn.XLOOKUP(H695,编码规则代码!N:N,编码规则代码!M:M)&amp;L695</f>
        <v>H5A123543</v>
      </c>
      <c r="D695" s="72" t="str" cm="1">
        <f t="array" ref="D695">_xlfn.XLOOKUP(E695,编码规则代码!B:B,编码规则代码!A:A)&amp;_xlfn.XLOOKUP(F695,编码规则代码!F:F,编码规则代码!E:E)&amp;_xlfn.XLOOKUP(G695,编码规则代码!J:J,编码规则代码!I:I)&amp;_xlfn.XLOOKUP(H695,编码规则代码!N:N,编码规则代码!M:M)&amp;L695&amp;_xlfn.XLOOKUP(K695,编码规则代码!V:V,编码规则代码!U:U&amp;_xlfn.XLOOKUP(J695,编码规则代码!R:R,编码规则代码!Q:Q))</f>
        <v>H5A12354310S</v>
      </c>
      <c r="E695" s="69" t="s">
        <v>196</v>
      </c>
      <c r="F695" s="69">
        <v>2025</v>
      </c>
      <c r="G695" s="69" t="s">
        <v>197</v>
      </c>
      <c r="H695" s="69" t="s">
        <v>198</v>
      </c>
      <c r="I695" s="69" t="s">
        <v>199</v>
      </c>
      <c r="J695" s="69" t="s">
        <v>200</v>
      </c>
      <c r="K695" s="69" t="s">
        <v>210</v>
      </c>
      <c r="L695" s="69">
        <v>3543</v>
      </c>
    </row>
    <row r="696" ht="26" customHeight="1" spans="1:12">
      <c r="A696" s="70">
        <v>45912</v>
      </c>
      <c r="B696" s="69" t="s">
        <v>242</v>
      </c>
      <c r="C696" s="71" t="str">
        <f>_xlfn.XLOOKUP(E696,编码规则代码!B:B,编码规则代码!A:A)&amp;_xlfn.XLOOKUP(F696,编码规则代码!F:F,编码规则代码!E:E)&amp;_xlfn.XLOOKUP(G696,编码规则代码!J:J,编码规则代码!I:I)&amp;_xlfn.XLOOKUP(H696,编码规则代码!N:N,编码规则代码!M:M)&amp;L696</f>
        <v>H5A123543</v>
      </c>
      <c r="D696" s="72" t="str" cm="1">
        <f t="array" ref="D696">_xlfn.XLOOKUP(E696,编码规则代码!B:B,编码规则代码!A:A)&amp;_xlfn.XLOOKUP(F696,编码规则代码!F:F,编码规则代码!E:E)&amp;_xlfn.XLOOKUP(G696,编码规则代码!J:J,编码规则代码!I:I)&amp;_xlfn.XLOOKUP(H696,编码规则代码!N:N,编码规则代码!M:M)&amp;L696&amp;_xlfn.XLOOKUP(K696,编码规则代码!V:V,编码规则代码!U:U&amp;_xlfn.XLOOKUP(J696,编码规则代码!R:R,编码规则代码!Q:Q))</f>
        <v>H5A12354310M</v>
      </c>
      <c r="E696" s="69" t="s">
        <v>196</v>
      </c>
      <c r="F696" s="69">
        <v>2025</v>
      </c>
      <c r="G696" s="69" t="s">
        <v>197</v>
      </c>
      <c r="H696" s="69" t="s">
        <v>198</v>
      </c>
      <c r="I696" s="69" t="s">
        <v>199</v>
      </c>
      <c r="J696" s="69" t="s">
        <v>244</v>
      </c>
      <c r="K696" s="69" t="s">
        <v>210</v>
      </c>
      <c r="L696" s="69">
        <v>3543</v>
      </c>
    </row>
    <row r="697" ht="26" customHeight="1" spans="1:12">
      <c r="A697" s="70">
        <v>45912</v>
      </c>
      <c r="B697" s="69" t="s">
        <v>242</v>
      </c>
      <c r="C697" s="71" t="str">
        <f>_xlfn.XLOOKUP(E697,编码规则代码!B:B,编码规则代码!A:A)&amp;_xlfn.XLOOKUP(F697,编码规则代码!F:F,编码规则代码!E:E)&amp;_xlfn.XLOOKUP(G697,编码规则代码!J:J,编码规则代码!I:I)&amp;_xlfn.XLOOKUP(H697,编码规则代码!N:N,编码规则代码!M:M)&amp;L697</f>
        <v>H5A123543</v>
      </c>
      <c r="D697" s="72" t="str" cm="1">
        <f t="array" ref="D697">_xlfn.XLOOKUP(E697,编码规则代码!B:B,编码规则代码!A:A)&amp;_xlfn.XLOOKUP(F697,编码规则代码!F:F,编码规则代码!E:E)&amp;_xlfn.XLOOKUP(G697,编码规则代码!J:J,编码规则代码!I:I)&amp;_xlfn.XLOOKUP(H697,编码规则代码!N:N,编码规则代码!M:M)&amp;L697&amp;_xlfn.XLOOKUP(K697,编码规则代码!V:V,编码规则代码!U:U&amp;_xlfn.XLOOKUP(J697,编码规则代码!R:R,编码规则代码!Q:Q))</f>
        <v>H5A12354310L</v>
      </c>
      <c r="E697" s="69" t="s">
        <v>196</v>
      </c>
      <c r="F697" s="69">
        <v>2025</v>
      </c>
      <c r="G697" s="69" t="s">
        <v>197</v>
      </c>
      <c r="H697" s="69" t="s">
        <v>198</v>
      </c>
      <c r="I697" s="69" t="s">
        <v>199</v>
      </c>
      <c r="J697" s="69" t="s">
        <v>245</v>
      </c>
      <c r="K697" s="69" t="s">
        <v>210</v>
      </c>
      <c r="L697" s="69">
        <v>3543</v>
      </c>
    </row>
    <row r="698" ht="26" customHeight="1" spans="1:12">
      <c r="A698" s="70">
        <v>45912</v>
      </c>
      <c r="B698" s="69" t="s">
        <v>242</v>
      </c>
      <c r="C698" s="71" t="str">
        <f>_xlfn.XLOOKUP(E698,编码规则代码!B:B,编码规则代码!A:A)&amp;_xlfn.XLOOKUP(F698,编码规则代码!F:F,编码规则代码!E:E)&amp;_xlfn.XLOOKUP(G698,编码规则代码!J:J,编码规则代码!I:I)&amp;_xlfn.XLOOKUP(H698,编码规则代码!N:N,编码规则代码!M:M)&amp;L698</f>
        <v>H5A123543</v>
      </c>
      <c r="D698" s="72" t="str" cm="1">
        <f t="array" ref="D698">_xlfn.XLOOKUP(E698,编码规则代码!B:B,编码规则代码!A:A)&amp;_xlfn.XLOOKUP(F698,编码规则代码!F:F,编码规则代码!E:E)&amp;_xlfn.XLOOKUP(G698,编码规则代码!J:J,编码规则代码!I:I)&amp;_xlfn.XLOOKUP(H698,编码规则代码!N:N,编码规则代码!M:M)&amp;L698&amp;_xlfn.XLOOKUP(K698,编码规则代码!V:V,编码规则代码!U:U&amp;_xlfn.XLOOKUP(J698,编码规则代码!R:R,编码规则代码!Q:Q))</f>
        <v>H5A12354310F</v>
      </c>
      <c r="E698" s="69" t="s">
        <v>196</v>
      </c>
      <c r="F698" s="69">
        <v>2025</v>
      </c>
      <c r="G698" s="69" t="s">
        <v>197</v>
      </c>
      <c r="H698" s="69" t="s">
        <v>198</v>
      </c>
      <c r="I698" s="69" t="s">
        <v>199</v>
      </c>
      <c r="J698" s="69" t="s">
        <v>234</v>
      </c>
      <c r="K698" s="69" t="s">
        <v>210</v>
      </c>
      <c r="L698" s="69">
        <v>3543</v>
      </c>
    </row>
    <row r="699" ht="26" customHeight="1" spans="1:12">
      <c r="A699" s="70">
        <v>45912</v>
      </c>
      <c r="B699" s="69" t="s">
        <v>242</v>
      </c>
      <c r="C699" s="71" t="str">
        <f>_xlfn.XLOOKUP(E699,编码规则代码!B:B,编码规则代码!A:A)&amp;_xlfn.XLOOKUP(F699,编码规则代码!F:F,编码规则代码!E:E)&amp;_xlfn.XLOOKUP(G699,编码规则代码!J:J,编码规则代码!I:I)&amp;_xlfn.XLOOKUP(H699,编码规则代码!N:N,编码规则代码!M:M)&amp;L699</f>
        <v>H5A123543</v>
      </c>
      <c r="D699" s="72" t="str" cm="1">
        <f t="array" ref="D699">_xlfn.XLOOKUP(E699,编码规则代码!B:B,编码规则代码!A:A)&amp;_xlfn.XLOOKUP(F699,编码规则代码!F:F,编码规则代码!E:E)&amp;_xlfn.XLOOKUP(G699,编码规则代码!J:J,编码规则代码!I:I)&amp;_xlfn.XLOOKUP(H699,编码规则代码!N:N,编码规则代码!M:M)&amp;L699&amp;_xlfn.XLOOKUP(K699,编码规则代码!V:V,编码规则代码!U:U&amp;_xlfn.XLOOKUP(J699,编码规则代码!R:R,编码规则代码!Q:Q))</f>
        <v>H5A12354312S</v>
      </c>
      <c r="E699" s="69" t="s">
        <v>196</v>
      </c>
      <c r="F699" s="69">
        <v>2025</v>
      </c>
      <c r="G699" s="69" t="s">
        <v>197</v>
      </c>
      <c r="H699" s="69" t="s">
        <v>198</v>
      </c>
      <c r="I699" s="69" t="s">
        <v>199</v>
      </c>
      <c r="J699" s="69" t="s">
        <v>200</v>
      </c>
      <c r="K699" s="69" t="s">
        <v>208</v>
      </c>
      <c r="L699" s="69">
        <v>3543</v>
      </c>
    </row>
    <row r="700" ht="26" customHeight="1" spans="1:12">
      <c r="A700" s="70">
        <v>45912</v>
      </c>
      <c r="B700" s="69" t="s">
        <v>242</v>
      </c>
      <c r="C700" s="71" t="str">
        <f>_xlfn.XLOOKUP(E700,编码规则代码!B:B,编码规则代码!A:A)&amp;_xlfn.XLOOKUP(F700,编码规则代码!F:F,编码规则代码!E:E)&amp;_xlfn.XLOOKUP(G700,编码规则代码!J:J,编码规则代码!I:I)&amp;_xlfn.XLOOKUP(H700,编码规则代码!N:N,编码规则代码!M:M)&amp;L700</f>
        <v>H5A123543</v>
      </c>
      <c r="D700" s="72" t="str" cm="1">
        <f t="array" ref="D700">_xlfn.XLOOKUP(E700,编码规则代码!B:B,编码规则代码!A:A)&amp;_xlfn.XLOOKUP(F700,编码规则代码!F:F,编码规则代码!E:E)&amp;_xlfn.XLOOKUP(G700,编码规则代码!J:J,编码规则代码!I:I)&amp;_xlfn.XLOOKUP(H700,编码规则代码!N:N,编码规则代码!M:M)&amp;L700&amp;_xlfn.XLOOKUP(K700,编码规则代码!V:V,编码规则代码!U:U&amp;_xlfn.XLOOKUP(J700,编码规则代码!R:R,编码规则代码!Q:Q))</f>
        <v>H5A12354312M</v>
      </c>
      <c r="E700" s="69" t="s">
        <v>196</v>
      </c>
      <c r="F700" s="69">
        <v>2025</v>
      </c>
      <c r="G700" s="69" t="s">
        <v>197</v>
      </c>
      <c r="H700" s="69" t="s">
        <v>198</v>
      </c>
      <c r="I700" s="69" t="s">
        <v>199</v>
      </c>
      <c r="J700" s="69" t="s">
        <v>244</v>
      </c>
      <c r="K700" s="69" t="s">
        <v>208</v>
      </c>
      <c r="L700" s="69">
        <v>3543</v>
      </c>
    </row>
    <row r="701" ht="26" customHeight="1" spans="1:12">
      <c r="A701" s="70">
        <v>45912</v>
      </c>
      <c r="B701" s="69" t="s">
        <v>242</v>
      </c>
      <c r="C701" s="71" t="str">
        <f>_xlfn.XLOOKUP(E701,编码规则代码!B:B,编码规则代码!A:A)&amp;_xlfn.XLOOKUP(F701,编码规则代码!F:F,编码规则代码!E:E)&amp;_xlfn.XLOOKUP(G701,编码规则代码!J:J,编码规则代码!I:I)&amp;_xlfn.XLOOKUP(H701,编码规则代码!N:N,编码规则代码!M:M)&amp;L701</f>
        <v>H5A123543</v>
      </c>
      <c r="D701" s="72" t="str" cm="1">
        <f t="array" ref="D701">_xlfn.XLOOKUP(E701,编码规则代码!B:B,编码规则代码!A:A)&amp;_xlfn.XLOOKUP(F701,编码规则代码!F:F,编码规则代码!E:E)&amp;_xlfn.XLOOKUP(G701,编码规则代码!J:J,编码规则代码!I:I)&amp;_xlfn.XLOOKUP(H701,编码规则代码!N:N,编码规则代码!M:M)&amp;L701&amp;_xlfn.XLOOKUP(K701,编码规则代码!V:V,编码规则代码!U:U&amp;_xlfn.XLOOKUP(J701,编码规则代码!R:R,编码规则代码!Q:Q))</f>
        <v>H5A12354312L</v>
      </c>
      <c r="E701" s="69" t="s">
        <v>196</v>
      </c>
      <c r="F701" s="69">
        <v>2025</v>
      </c>
      <c r="G701" s="69" t="s">
        <v>197</v>
      </c>
      <c r="H701" s="69" t="s">
        <v>198</v>
      </c>
      <c r="I701" s="69" t="s">
        <v>199</v>
      </c>
      <c r="J701" s="69" t="s">
        <v>245</v>
      </c>
      <c r="K701" s="69" t="s">
        <v>208</v>
      </c>
      <c r="L701" s="69">
        <v>3543</v>
      </c>
    </row>
    <row r="702" ht="26" customHeight="1" spans="1:12">
      <c r="A702" s="70">
        <v>45912</v>
      </c>
      <c r="B702" s="69" t="s">
        <v>242</v>
      </c>
      <c r="C702" s="71" t="str">
        <f>_xlfn.XLOOKUP(E702,编码规则代码!B:B,编码规则代码!A:A)&amp;_xlfn.XLOOKUP(F702,编码规则代码!F:F,编码规则代码!E:E)&amp;_xlfn.XLOOKUP(G702,编码规则代码!J:J,编码规则代码!I:I)&amp;_xlfn.XLOOKUP(H702,编码规则代码!N:N,编码规则代码!M:M)&amp;L702</f>
        <v>H5A123543</v>
      </c>
      <c r="D702" s="72" t="str" cm="1">
        <f t="array" ref="D702">_xlfn.XLOOKUP(E702,编码规则代码!B:B,编码规则代码!A:A)&amp;_xlfn.XLOOKUP(F702,编码规则代码!F:F,编码规则代码!E:E)&amp;_xlfn.XLOOKUP(G702,编码规则代码!J:J,编码规则代码!I:I)&amp;_xlfn.XLOOKUP(H702,编码规则代码!N:N,编码规则代码!M:M)&amp;L702&amp;_xlfn.XLOOKUP(K702,编码规则代码!V:V,编码规则代码!U:U&amp;_xlfn.XLOOKUP(J702,编码规则代码!R:R,编码规则代码!Q:Q))</f>
        <v>H5A12354312F</v>
      </c>
      <c r="E702" s="69" t="s">
        <v>196</v>
      </c>
      <c r="F702" s="69">
        <v>2025</v>
      </c>
      <c r="G702" s="69" t="s">
        <v>197</v>
      </c>
      <c r="H702" s="69" t="s">
        <v>198</v>
      </c>
      <c r="I702" s="69" t="s">
        <v>199</v>
      </c>
      <c r="J702" s="69" t="s">
        <v>234</v>
      </c>
      <c r="K702" s="69" t="s">
        <v>208</v>
      </c>
      <c r="L702" s="69">
        <v>3543</v>
      </c>
    </row>
    <row r="703" ht="26" customHeight="1" spans="1:12">
      <c r="A703" s="70">
        <v>45912</v>
      </c>
      <c r="B703" s="69" t="s">
        <v>242</v>
      </c>
      <c r="C703" s="71" t="str">
        <f>_xlfn.XLOOKUP(E703,编码规则代码!B:B,编码规则代码!A:A)&amp;_xlfn.XLOOKUP(F703,编码规则代码!F:F,编码规则代码!E:E)&amp;_xlfn.XLOOKUP(G703,编码规则代码!J:J,编码规则代码!I:I)&amp;_xlfn.XLOOKUP(H703,编码规则代码!N:N,编码规则代码!M:M)&amp;L703</f>
        <v>H5A123543</v>
      </c>
      <c r="D703" s="72" t="str" cm="1">
        <f t="array" ref="D703">_xlfn.XLOOKUP(E703,编码规则代码!B:B,编码规则代码!A:A)&amp;_xlfn.XLOOKUP(F703,编码规则代码!F:F,编码规则代码!E:E)&amp;_xlfn.XLOOKUP(G703,编码规则代码!J:J,编码规则代码!I:I)&amp;_xlfn.XLOOKUP(H703,编码规则代码!N:N,编码规则代码!M:M)&amp;L703&amp;_xlfn.XLOOKUP(K703,编码规则代码!V:V,编码规则代码!U:U&amp;_xlfn.XLOOKUP(J703,编码规则代码!R:R,编码规则代码!Q:Q))</f>
        <v>H5A12354315S</v>
      </c>
      <c r="E703" s="69" t="s">
        <v>196</v>
      </c>
      <c r="F703" s="69">
        <v>2025</v>
      </c>
      <c r="G703" s="69" t="s">
        <v>197</v>
      </c>
      <c r="H703" s="69" t="s">
        <v>198</v>
      </c>
      <c r="I703" s="69" t="s">
        <v>199</v>
      </c>
      <c r="J703" s="69" t="s">
        <v>200</v>
      </c>
      <c r="K703" s="69" t="s">
        <v>228</v>
      </c>
      <c r="L703" s="69">
        <v>3543</v>
      </c>
    </row>
    <row r="704" ht="26" customHeight="1" spans="1:12">
      <c r="A704" s="70">
        <v>45912</v>
      </c>
      <c r="B704" s="69" t="s">
        <v>242</v>
      </c>
      <c r="C704" s="71" t="str">
        <f>_xlfn.XLOOKUP(E704,编码规则代码!B:B,编码规则代码!A:A)&amp;_xlfn.XLOOKUP(F704,编码规则代码!F:F,编码规则代码!E:E)&amp;_xlfn.XLOOKUP(G704,编码规则代码!J:J,编码规则代码!I:I)&amp;_xlfn.XLOOKUP(H704,编码规则代码!N:N,编码规则代码!M:M)&amp;L704</f>
        <v>H5A123543</v>
      </c>
      <c r="D704" s="72" t="str" cm="1">
        <f t="array" ref="D704">_xlfn.XLOOKUP(E704,编码规则代码!B:B,编码规则代码!A:A)&amp;_xlfn.XLOOKUP(F704,编码规则代码!F:F,编码规则代码!E:E)&amp;_xlfn.XLOOKUP(G704,编码规则代码!J:J,编码规则代码!I:I)&amp;_xlfn.XLOOKUP(H704,编码规则代码!N:N,编码规则代码!M:M)&amp;L704&amp;_xlfn.XLOOKUP(K704,编码规则代码!V:V,编码规则代码!U:U&amp;_xlfn.XLOOKUP(J704,编码规则代码!R:R,编码规则代码!Q:Q))</f>
        <v>H5A12354315M</v>
      </c>
      <c r="E704" s="69" t="s">
        <v>196</v>
      </c>
      <c r="F704" s="69">
        <v>2025</v>
      </c>
      <c r="G704" s="69" t="s">
        <v>197</v>
      </c>
      <c r="H704" s="69" t="s">
        <v>198</v>
      </c>
      <c r="I704" s="69" t="s">
        <v>199</v>
      </c>
      <c r="J704" s="69" t="s">
        <v>244</v>
      </c>
      <c r="K704" s="69" t="s">
        <v>228</v>
      </c>
      <c r="L704" s="69">
        <v>3543</v>
      </c>
    </row>
    <row r="705" ht="26" customHeight="1" spans="1:12">
      <c r="A705" s="70">
        <v>45912</v>
      </c>
      <c r="B705" s="69" t="s">
        <v>242</v>
      </c>
      <c r="C705" s="71" t="str">
        <f>_xlfn.XLOOKUP(E705,编码规则代码!B:B,编码规则代码!A:A)&amp;_xlfn.XLOOKUP(F705,编码规则代码!F:F,编码规则代码!E:E)&amp;_xlfn.XLOOKUP(G705,编码规则代码!J:J,编码规则代码!I:I)&amp;_xlfn.XLOOKUP(H705,编码规则代码!N:N,编码规则代码!M:M)&amp;L705</f>
        <v>H5A123543</v>
      </c>
      <c r="D705" s="72" t="str" cm="1">
        <f t="array" ref="D705">_xlfn.XLOOKUP(E705,编码规则代码!B:B,编码规则代码!A:A)&amp;_xlfn.XLOOKUP(F705,编码规则代码!F:F,编码规则代码!E:E)&amp;_xlfn.XLOOKUP(G705,编码规则代码!J:J,编码规则代码!I:I)&amp;_xlfn.XLOOKUP(H705,编码规则代码!N:N,编码规则代码!M:M)&amp;L705&amp;_xlfn.XLOOKUP(K705,编码规则代码!V:V,编码规则代码!U:U&amp;_xlfn.XLOOKUP(J705,编码规则代码!R:R,编码规则代码!Q:Q))</f>
        <v>H5A12354315L</v>
      </c>
      <c r="E705" s="69" t="s">
        <v>196</v>
      </c>
      <c r="F705" s="69">
        <v>2025</v>
      </c>
      <c r="G705" s="69" t="s">
        <v>197</v>
      </c>
      <c r="H705" s="69" t="s">
        <v>198</v>
      </c>
      <c r="I705" s="69" t="s">
        <v>199</v>
      </c>
      <c r="J705" s="69" t="s">
        <v>245</v>
      </c>
      <c r="K705" s="69" t="s">
        <v>228</v>
      </c>
      <c r="L705" s="69">
        <v>3543</v>
      </c>
    </row>
    <row r="706" ht="26" customHeight="1" spans="1:12">
      <c r="A706" s="70">
        <v>45912</v>
      </c>
      <c r="B706" s="69" t="s">
        <v>242</v>
      </c>
      <c r="C706" s="71" t="str">
        <f>_xlfn.XLOOKUP(E706,编码规则代码!B:B,编码规则代码!A:A)&amp;_xlfn.XLOOKUP(F706,编码规则代码!F:F,编码规则代码!E:E)&amp;_xlfn.XLOOKUP(G706,编码规则代码!J:J,编码规则代码!I:I)&amp;_xlfn.XLOOKUP(H706,编码规则代码!N:N,编码规则代码!M:M)&amp;L706</f>
        <v>H5A123543</v>
      </c>
      <c r="D706" s="72" t="str" cm="1">
        <f t="array" ref="D706">_xlfn.XLOOKUP(E706,编码规则代码!B:B,编码规则代码!A:A)&amp;_xlfn.XLOOKUP(F706,编码规则代码!F:F,编码规则代码!E:E)&amp;_xlfn.XLOOKUP(G706,编码规则代码!J:J,编码规则代码!I:I)&amp;_xlfn.XLOOKUP(H706,编码规则代码!N:N,编码规则代码!M:M)&amp;L706&amp;_xlfn.XLOOKUP(K706,编码规则代码!V:V,编码规则代码!U:U&amp;_xlfn.XLOOKUP(J706,编码规则代码!R:R,编码规则代码!Q:Q))</f>
        <v>H5A12354315F</v>
      </c>
      <c r="E706" s="69" t="s">
        <v>196</v>
      </c>
      <c r="F706" s="69">
        <v>2025</v>
      </c>
      <c r="G706" s="69" t="s">
        <v>197</v>
      </c>
      <c r="H706" s="69" t="s">
        <v>198</v>
      </c>
      <c r="I706" s="69" t="s">
        <v>199</v>
      </c>
      <c r="J706" s="69" t="s">
        <v>234</v>
      </c>
      <c r="K706" s="69" t="s">
        <v>228</v>
      </c>
      <c r="L706" s="69">
        <v>3543</v>
      </c>
    </row>
    <row r="707" ht="26" customHeight="1" spans="1:12">
      <c r="A707" s="70">
        <v>45912</v>
      </c>
      <c r="B707" s="69" t="s">
        <v>242</v>
      </c>
      <c r="C707" s="71" t="str">
        <f>_xlfn.XLOOKUP(E707,编码规则代码!B:B,编码规则代码!A:A)&amp;_xlfn.XLOOKUP(F707,编码规则代码!F:F,编码规则代码!E:E)&amp;_xlfn.XLOOKUP(G707,编码规则代码!J:J,编码规则代码!I:I)&amp;_xlfn.XLOOKUP(H707,编码规则代码!N:N,编码规则代码!M:M)&amp;L707</f>
        <v>H5A123544</v>
      </c>
      <c r="D707" s="72" t="str" cm="1">
        <f t="array" ref="D707">_xlfn.XLOOKUP(E707,编码规则代码!B:B,编码规则代码!A:A)&amp;_xlfn.XLOOKUP(F707,编码规则代码!F:F,编码规则代码!E:E)&amp;_xlfn.XLOOKUP(G707,编码规则代码!J:J,编码规则代码!I:I)&amp;_xlfn.XLOOKUP(H707,编码规则代码!N:N,编码规则代码!M:M)&amp;L707&amp;_xlfn.XLOOKUP(K707,编码规则代码!V:V,编码规则代码!U:U&amp;_xlfn.XLOOKUP(J707,编码规则代码!R:R,编码规则代码!Q:Q))</f>
        <v>H5A12354412S</v>
      </c>
      <c r="E707" s="69" t="s">
        <v>196</v>
      </c>
      <c r="F707" s="69">
        <v>2025</v>
      </c>
      <c r="G707" s="69" t="s">
        <v>197</v>
      </c>
      <c r="H707" s="69" t="s">
        <v>198</v>
      </c>
      <c r="I707" s="69" t="s">
        <v>199</v>
      </c>
      <c r="J707" s="69" t="s">
        <v>200</v>
      </c>
      <c r="K707" s="69" t="s">
        <v>208</v>
      </c>
      <c r="L707" s="69">
        <v>3544</v>
      </c>
    </row>
    <row r="708" ht="26" customHeight="1" spans="1:12">
      <c r="A708" s="70">
        <v>45912</v>
      </c>
      <c r="B708" s="69" t="s">
        <v>242</v>
      </c>
      <c r="C708" s="71" t="str">
        <f>_xlfn.XLOOKUP(E708,编码规则代码!B:B,编码规则代码!A:A)&amp;_xlfn.XLOOKUP(F708,编码规则代码!F:F,编码规则代码!E:E)&amp;_xlfn.XLOOKUP(G708,编码规则代码!J:J,编码规则代码!I:I)&amp;_xlfn.XLOOKUP(H708,编码规则代码!N:N,编码规则代码!M:M)&amp;L708</f>
        <v>H5A123544</v>
      </c>
      <c r="D708" s="72" t="str" cm="1">
        <f t="array" ref="D708">_xlfn.XLOOKUP(E708,编码规则代码!B:B,编码规则代码!A:A)&amp;_xlfn.XLOOKUP(F708,编码规则代码!F:F,编码规则代码!E:E)&amp;_xlfn.XLOOKUP(G708,编码规则代码!J:J,编码规则代码!I:I)&amp;_xlfn.XLOOKUP(H708,编码规则代码!N:N,编码规则代码!M:M)&amp;L708&amp;_xlfn.XLOOKUP(K708,编码规则代码!V:V,编码规则代码!U:U&amp;_xlfn.XLOOKUP(J708,编码规则代码!R:R,编码规则代码!Q:Q))</f>
        <v>H5A12354412M</v>
      </c>
      <c r="E708" s="69" t="s">
        <v>196</v>
      </c>
      <c r="F708" s="69">
        <v>2025</v>
      </c>
      <c r="G708" s="69" t="s">
        <v>197</v>
      </c>
      <c r="H708" s="69" t="s">
        <v>198</v>
      </c>
      <c r="I708" s="69" t="s">
        <v>199</v>
      </c>
      <c r="J708" s="69" t="s">
        <v>244</v>
      </c>
      <c r="K708" s="69" t="s">
        <v>208</v>
      </c>
      <c r="L708" s="69">
        <v>3544</v>
      </c>
    </row>
    <row r="709" ht="26" customHeight="1" spans="1:12">
      <c r="A709" s="70">
        <v>45912</v>
      </c>
      <c r="B709" s="69" t="s">
        <v>242</v>
      </c>
      <c r="C709" s="71" t="str">
        <f>_xlfn.XLOOKUP(E709,编码规则代码!B:B,编码规则代码!A:A)&amp;_xlfn.XLOOKUP(F709,编码规则代码!F:F,编码规则代码!E:E)&amp;_xlfn.XLOOKUP(G709,编码规则代码!J:J,编码规则代码!I:I)&amp;_xlfn.XLOOKUP(H709,编码规则代码!N:N,编码规则代码!M:M)&amp;L709</f>
        <v>H5A123544</v>
      </c>
      <c r="D709" s="72" t="str" cm="1">
        <f t="array" ref="D709">_xlfn.XLOOKUP(E709,编码规则代码!B:B,编码规则代码!A:A)&amp;_xlfn.XLOOKUP(F709,编码规则代码!F:F,编码规则代码!E:E)&amp;_xlfn.XLOOKUP(G709,编码规则代码!J:J,编码规则代码!I:I)&amp;_xlfn.XLOOKUP(H709,编码规则代码!N:N,编码规则代码!M:M)&amp;L709&amp;_xlfn.XLOOKUP(K709,编码规则代码!V:V,编码规则代码!U:U&amp;_xlfn.XLOOKUP(J709,编码规则代码!R:R,编码规则代码!Q:Q))</f>
        <v>H5A12354412L</v>
      </c>
      <c r="E709" s="69" t="s">
        <v>196</v>
      </c>
      <c r="F709" s="69">
        <v>2025</v>
      </c>
      <c r="G709" s="69" t="s">
        <v>197</v>
      </c>
      <c r="H709" s="69" t="s">
        <v>198</v>
      </c>
      <c r="I709" s="69" t="s">
        <v>199</v>
      </c>
      <c r="J709" s="69" t="s">
        <v>245</v>
      </c>
      <c r="K709" s="69" t="s">
        <v>208</v>
      </c>
      <c r="L709" s="69">
        <v>3544</v>
      </c>
    </row>
    <row r="710" ht="26" customHeight="1" spans="1:12">
      <c r="A710" s="70">
        <v>45912</v>
      </c>
      <c r="B710" s="69" t="s">
        <v>242</v>
      </c>
      <c r="C710" s="71" t="str">
        <f>_xlfn.XLOOKUP(E710,编码规则代码!B:B,编码规则代码!A:A)&amp;_xlfn.XLOOKUP(F710,编码规则代码!F:F,编码规则代码!E:E)&amp;_xlfn.XLOOKUP(G710,编码规则代码!J:J,编码规则代码!I:I)&amp;_xlfn.XLOOKUP(H710,编码规则代码!N:N,编码规则代码!M:M)&amp;L710</f>
        <v>H5A123544</v>
      </c>
      <c r="D710" s="72" t="str" cm="1">
        <f t="array" ref="D710">_xlfn.XLOOKUP(E710,编码规则代码!B:B,编码规则代码!A:A)&amp;_xlfn.XLOOKUP(F710,编码规则代码!F:F,编码规则代码!E:E)&amp;_xlfn.XLOOKUP(G710,编码规则代码!J:J,编码规则代码!I:I)&amp;_xlfn.XLOOKUP(H710,编码规则代码!N:N,编码规则代码!M:M)&amp;L710&amp;_xlfn.XLOOKUP(K710,编码规则代码!V:V,编码规则代码!U:U&amp;_xlfn.XLOOKUP(J710,编码规则代码!R:R,编码规则代码!Q:Q))</f>
        <v>H5A12354412F</v>
      </c>
      <c r="E710" s="69" t="s">
        <v>196</v>
      </c>
      <c r="F710" s="69">
        <v>2025</v>
      </c>
      <c r="G710" s="69" t="s">
        <v>197</v>
      </c>
      <c r="H710" s="69" t="s">
        <v>198</v>
      </c>
      <c r="I710" s="69" t="s">
        <v>199</v>
      </c>
      <c r="J710" s="69" t="s">
        <v>234</v>
      </c>
      <c r="K710" s="69" t="s">
        <v>208</v>
      </c>
      <c r="L710" s="69">
        <v>3544</v>
      </c>
    </row>
    <row r="711" ht="26" customHeight="1" spans="3:12">
      <c r="C711" s="67" t="str">
        <f>_xlfn.XLOOKUP(E711,编码规则代码!B:B,编码规则代码!A:A)&amp;_xlfn.XLOOKUP(F711,编码规则代码!F:F,编码规则代码!E:E)&amp;_xlfn.XLOOKUP(G711,编码规则代码!J:J,编码规则代码!I:I)&amp;_xlfn.XLOOKUP(H711,编码规则代码!N:N,编码规则代码!M:M)&amp;L711</f>
        <v>H5A413545</v>
      </c>
      <c r="D711" s="68" t="str" cm="1">
        <f t="array" ref="D711">_xlfn.XLOOKUP(E711,编码规则代码!B:B,编码规则代码!A:A)&amp;_xlfn.XLOOKUP(F711,编码规则代码!F:F,编码规则代码!E:E)&amp;_xlfn.XLOOKUP(G711,编码规则代码!J:J,编码规则代码!I:I)&amp;_xlfn.XLOOKUP(H711,编码规则代码!N:N,编码规则代码!M:M)&amp;L711&amp;_xlfn.XLOOKUP(K711,编码规则代码!V:V,编码规则代码!U:U&amp;_xlfn.XLOOKUP(J711,编码规则代码!R:R,编码规则代码!Q:Q))</f>
        <v>H5A41354512S</v>
      </c>
      <c r="E711" s="45" t="s">
        <v>196</v>
      </c>
      <c r="F711" s="45">
        <v>2025</v>
      </c>
      <c r="G711" s="45" t="s">
        <v>197</v>
      </c>
      <c r="H711" s="45" t="s">
        <v>212</v>
      </c>
      <c r="I711" s="69" t="s">
        <v>213</v>
      </c>
      <c r="J711" s="45" t="s">
        <v>200</v>
      </c>
      <c r="K711" s="45" t="s">
        <v>208</v>
      </c>
      <c r="L711" s="45">
        <v>3545</v>
      </c>
    </row>
    <row r="712" ht="26" customHeight="1" spans="3:12">
      <c r="C712" s="67" t="str">
        <f>_xlfn.XLOOKUP(E712,编码规则代码!B:B,编码规则代码!A:A)&amp;_xlfn.XLOOKUP(F712,编码规则代码!F:F,编码规则代码!E:E)&amp;_xlfn.XLOOKUP(G712,编码规则代码!J:J,编码规则代码!I:I)&amp;_xlfn.XLOOKUP(H712,编码规则代码!N:N,编码规则代码!M:M)&amp;L712</f>
        <v>H5A413545</v>
      </c>
      <c r="D712" s="68" t="str" cm="1">
        <f t="array" ref="D712">_xlfn.XLOOKUP(E712,编码规则代码!B:B,编码规则代码!A:A)&amp;_xlfn.XLOOKUP(F712,编码规则代码!F:F,编码规则代码!E:E)&amp;_xlfn.XLOOKUP(G712,编码规则代码!J:J,编码规则代码!I:I)&amp;_xlfn.XLOOKUP(H712,编码规则代码!N:N,编码规则代码!M:M)&amp;L712&amp;_xlfn.XLOOKUP(K712,编码规则代码!V:V,编码规则代码!U:U&amp;_xlfn.XLOOKUP(J712,编码规则代码!R:R,编码规则代码!Q:Q))</f>
        <v>H5A41354510S</v>
      </c>
      <c r="E712" s="45" t="s">
        <v>196</v>
      </c>
      <c r="F712" s="45">
        <v>2025</v>
      </c>
      <c r="G712" s="45" t="s">
        <v>197</v>
      </c>
      <c r="H712" s="45" t="s">
        <v>212</v>
      </c>
      <c r="I712" s="69" t="s">
        <v>213</v>
      </c>
      <c r="J712" s="45" t="s">
        <v>200</v>
      </c>
      <c r="K712" s="45" t="s">
        <v>210</v>
      </c>
      <c r="L712" s="45">
        <v>3545</v>
      </c>
    </row>
    <row r="713" ht="26" customHeight="1" spans="1:12">
      <c r="A713" s="70">
        <v>45919</v>
      </c>
      <c r="B713" s="69" t="s">
        <v>242</v>
      </c>
      <c r="C713" s="71" t="str">
        <f>_xlfn.XLOOKUP(E713,编码规则代码!B:B,编码规则代码!A:A)&amp;_xlfn.XLOOKUP(F713,编码规则代码!F:F,编码规则代码!E:E)&amp;_xlfn.XLOOKUP(G713,编码规则代码!J:J,编码规则代码!I:I)&amp;_xlfn.XLOOKUP(H713,编码规则代码!N:N,编码规则代码!M:M)&amp;L713</f>
        <v>H5A153546</v>
      </c>
      <c r="D713" s="72" t="str" cm="1">
        <f t="array" ref="D713">_xlfn.XLOOKUP(E713,编码规则代码!B:B,编码规则代码!A:A)&amp;_xlfn.XLOOKUP(F713,编码规则代码!F:F,编码规则代码!E:E)&amp;_xlfn.XLOOKUP(G713,编码规则代码!J:J,编码规则代码!I:I)&amp;_xlfn.XLOOKUP(H713,编码规则代码!N:N,编码规则代码!M:M)&amp;L713&amp;_xlfn.XLOOKUP(K713,编码规则代码!V:V,编码规则代码!U:U&amp;_xlfn.XLOOKUP(J713,编码规则代码!R:R,编码规则代码!Q:Q))</f>
        <v>H5A15354610S</v>
      </c>
      <c r="E713" s="69" t="s">
        <v>196</v>
      </c>
      <c r="F713" s="69">
        <v>2025</v>
      </c>
      <c r="G713" s="69" t="s">
        <v>197</v>
      </c>
      <c r="H713" s="69" t="s">
        <v>260</v>
      </c>
      <c r="I713" s="69" t="s">
        <v>261</v>
      </c>
      <c r="J713" s="69" t="s">
        <v>200</v>
      </c>
      <c r="K713" s="69" t="s">
        <v>210</v>
      </c>
      <c r="L713" s="69">
        <v>3546</v>
      </c>
    </row>
    <row r="714" ht="26" customHeight="1" spans="1:12">
      <c r="A714" s="70">
        <v>45919</v>
      </c>
      <c r="B714" s="69" t="s">
        <v>242</v>
      </c>
      <c r="C714" s="71" t="str">
        <f>_xlfn.XLOOKUP(E714,编码规则代码!B:B,编码规则代码!A:A)&amp;_xlfn.XLOOKUP(F714,编码规则代码!F:F,编码规则代码!E:E)&amp;_xlfn.XLOOKUP(G714,编码规则代码!J:J,编码规则代码!I:I)&amp;_xlfn.XLOOKUP(H714,编码规则代码!N:N,编码规则代码!M:M)&amp;L714</f>
        <v>H5A153546</v>
      </c>
      <c r="D714" s="72" t="str" cm="1">
        <f t="array" ref="D714">_xlfn.XLOOKUP(E714,编码规则代码!B:B,编码规则代码!A:A)&amp;_xlfn.XLOOKUP(F714,编码规则代码!F:F,编码规则代码!E:E)&amp;_xlfn.XLOOKUP(G714,编码规则代码!J:J,编码规则代码!I:I)&amp;_xlfn.XLOOKUP(H714,编码规则代码!N:N,编码规则代码!M:M)&amp;L714&amp;_xlfn.XLOOKUP(K714,编码规则代码!V:V,编码规则代码!U:U&amp;_xlfn.XLOOKUP(J714,编码规则代码!R:R,编码规则代码!Q:Q))</f>
        <v>H5A15354610M</v>
      </c>
      <c r="E714" s="69" t="s">
        <v>196</v>
      </c>
      <c r="F714" s="69">
        <v>2025</v>
      </c>
      <c r="G714" s="69" t="s">
        <v>197</v>
      </c>
      <c r="H714" s="69" t="s">
        <v>260</v>
      </c>
      <c r="I714" s="69" t="s">
        <v>261</v>
      </c>
      <c r="J714" s="69" t="s">
        <v>244</v>
      </c>
      <c r="K714" s="69" t="s">
        <v>210</v>
      </c>
      <c r="L714" s="69">
        <v>3546</v>
      </c>
    </row>
    <row r="715" ht="26" customHeight="1" spans="1:12">
      <c r="A715" s="70">
        <v>45919</v>
      </c>
      <c r="B715" s="69" t="s">
        <v>242</v>
      </c>
      <c r="C715" s="71" t="str">
        <f>_xlfn.XLOOKUP(E715,编码规则代码!B:B,编码规则代码!A:A)&amp;_xlfn.XLOOKUP(F715,编码规则代码!F:F,编码规则代码!E:E)&amp;_xlfn.XLOOKUP(G715,编码规则代码!J:J,编码规则代码!I:I)&amp;_xlfn.XLOOKUP(H715,编码规则代码!N:N,编码规则代码!M:M)&amp;L715</f>
        <v>H5A153546</v>
      </c>
      <c r="D715" s="72" t="str" cm="1">
        <f t="array" ref="D715">_xlfn.XLOOKUP(E715,编码规则代码!B:B,编码规则代码!A:A)&amp;_xlfn.XLOOKUP(F715,编码规则代码!F:F,编码规则代码!E:E)&amp;_xlfn.XLOOKUP(G715,编码规则代码!J:J,编码规则代码!I:I)&amp;_xlfn.XLOOKUP(H715,编码规则代码!N:N,编码规则代码!M:M)&amp;L715&amp;_xlfn.XLOOKUP(K715,编码规则代码!V:V,编码规则代码!U:U&amp;_xlfn.XLOOKUP(J715,编码规则代码!R:R,编码规则代码!Q:Q))</f>
        <v>H5A15354610L</v>
      </c>
      <c r="E715" s="69" t="s">
        <v>196</v>
      </c>
      <c r="F715" s="69">
        <v>2025</v>
      </c>
      <c r="G715" s="69" t="s">
        <v>197</v>
      </c>
      <c r="H715" s="69" t="s">
        <v>260</v>
      </c>
      <c r="I715" s="69" t="s">
        <v>261</v>
      </c>
      <c r="J715" s="69" t="s">
        <v>245</v>
      </c>
      <c r="K715" s="69" t="s">
        <v>210</v>
      </c>
      <c r="L715" s="69">
        <v>3546</v>
      </c>
    </row>
    <row r="716" ht="26" customHeight="1" spans="1:12">
      <c r="A716" s="70">
        <v>45919</v>
      </c>
      <c r="B716" s="69" t="s">
        <v>242</v>
      </c>
      <c r="C716" s="71" t="str">
        <f>_xlfn.XLOOKUP(E716,编码规则代码!B:B,编码规则代码!A:A)&amp;_xlfn.XLOOKUP(F716,编码规则代码!F:F,编码规则代码!E:E)&amp;_xlfn.XLOOKUP(G716,编码规则代码!J:J,编码规则代码!I:I)&amp;_xlfn.XLOOKUP(H716,编码规则代码!N:N,编码规则代码!M:M)&amp;L716</f>
        <v>H5A153546</v>
      </c>
      <c r="D716" s="72" t="str" cm="1">
        <f t="array" ref="D716">_xlfn.XLOOKUP(E716,编码规则代码!B:B,编码规则代码!A:A)&amp;_xlfn.XLOOKUP(F716,编码规则代码!F:F,编码规则代码!E:E)&amp;_xlfn.XLOOKUP(G716,编码规则代码!J:J,编码规则代码!I:I)&amp;_xlfn.XLOOKUP(H716,编码规则代码!N:N,编码规则代码!M:M)&amp;L716&amp;_xlfn.XLOOKUP(K716,编码规则代码!V:V,编码规则代码!U:U&amp;_xlfn.XLOOKUP(J716,编码规则代码!R:R,编码规则代码!Q:Q))</f>
        <v>H5A15354610F</v>
      </c>
      <c r="E716" s="69" t="s">
        <v>196</v>
      </c>
      <c r="F716" s="69">
        <v>2025</v>
      </c>
      <c r="G716" s="69" t="s">
        <v>197</v>
      </c>
      <c r="H716" s="69" t="s">
        <v>260</v>
      </c>
      <c r="I716" s="69" t="s">
        <v>261</v>
      </c>
      <c r="J716" s="69" t="s">
        <v>234</v>
      </c>
      <c r="K716" s="69" t="s">
        <v>210</v>
      </c>
      <c r="L716" s="69">
        <v>3546</v>
      </c>
    </row>
    <row r="717" ht="26" customHeight="1" spans="1:12">
      <c r="A717" s="70">
        <v>45919</v>
      </c>
      <c r="B717" s="69" t="s">
        <v>242</v>
      </c>
      <c r="C717" s="71" t="str">
        <f>_xlfn.XLOOKUP(E717,编码规则代码!B:B,编码规则代码!A:A)&amp;_xlfn.XLOOKUP(F717,编码规则代码!F:F,编码规则代码!E:E)&amp;_xlfn.XLOOKUP(G717,编码规则代码!J:J,编码规则代码!I:I)&amp;_xlfn.XLOOKUP(H717,编码规则代码!N:N,编码规则代码!M:M)&amp;L717</f>
        <v>H5A153546</v>
      </c>
      <c r="D717" s="72" t="str" cm="1">
        <f t="array" ref="D717">_xlfn.XLOOKUP(E717,编码规则代码!B:B,编码规则代码!A:A)&amp;_xlfn.XLOOKUP(F717,编码规则代码!F:F,编码规则代码!E:E)&amp;_xlfn.XLOOKUP(G717,编码规则代码!J:J,编码规则代码!I:I)&amp;_xlfn.XLOOKUP(H717,编码规则代码!N:N,编码规则代码!M:M)&amp;L717&amp;_xlfn.XLOOKUP(K717,编码规则代码!V:V,编码规则代码!U:U&amp;_xlfn.XLOOKUP(J717,编码规则代码!R:R,编码规则代码!Q:Q))</f>
        <v>H5A15354680S</v>
      </c>
      <c r="E717" s="69" t="s">
        <v>196</v>
      </c>
      <c r="F717" s="69">
        <v>2025</v>
      </c>
      <c r="G717" s="69" t="s">
        <v>197</v>
      </c>
      <c r="H717" s="69" t="s">
        <v>260</v>
      </c>
      <c r="I717" s="69" t="s">
        <v>261</v>
      </c>
      <c r="J717" s="45" t="s">
        <v>200</v>
      </c>
      <c r="K717" s="69" t="s">
        <v>225</v>
      </c>
      <c r="L717" s="69">
        <v>3546</v>
      </c>
    </row>
    <row r="718" ht="26" customHeight="1" spans="1:12">
      <c r="A718" s="70">
        <v>45919</v>
      </c>
      <c r="B718" s="69" t="s">
        <v>242</v>
      </c>
      <c r="C718" s="71" t="str">
        <f>_xlfn.XLOOKUP(E718,编码规则代码!B:B,编码规则代码!A:A)&amp;_xlfn.XLOOKUP(F718,编码规则代码!F:F,编码规则代码!E:E)&amp;_xlfn.XLOOKUP(G718,编码规则代码!J:J,编码规则代码!I:I)&amp;_xlfn.XLOOKUP(H718,编码规则代码!N:N,编码规则代码!M:M)&amp;L718</f>
        <v>H5A153546</v>
      </c>
      <c r="D718" s="72" t="str" cm="1">
        <f t="array" ref="D718">_xlfn.XLOOKUP(E718,编码规则代码!B:B,编码规则代码!A:A)&amp;_xlfn.XLOOKUP(F718,编码规则代码!F:F,编码规则代码!E:E)&amp;_xlfn.XLOOKUP(G718,编码规则代码!J:J,编码规则代码!I:I)&amp;_xlfn.XLOOKUP(H718,编码规则代码!N:N,编码规则代码!M:M)&amp;L718&amp;_xlfn.XLOOKUP(K718,编码规则代码!V:V,编码规则代码!U:U&amp;_xlfn.XLOOKUP(J718,编码规则代码!R:R,编码规则代码!Q:Q))</f>
        <v>H5A15354680M</v>
      </c>
      <c r="E718" s="69" t="s">
        <v>196</v>
      </c>
      <c r="F718" s="69">
        <v>2025</v>
      </c>
      <c r="G718" s="69" t="s">
        <v>197</v>
      </c>
      <c r="H718" s="69" t="s">
        <v>260</v>
      </c>
      <c r="I718" s="69" t="s">
        <v>261</v>
      </c>
      <c r="J718" s="45" t="s">
        <v>244</v>
      </c>
      <c r="K718" s="69" t="s">
        <v>225</v>
      </c>
      <c r="L718" s="69">
        <v>3546</v>
      </c>
    </row>
    <row r="719" ht="26" customHeight="1" spans="1:12">
      <c r="A719" s="70">
        <v>45919</v>
      </c>
      <c r="B719" s="69" t="s">
        <v>242</v>
      </c>
      <c r="C719" s="71" t="str">
        <f>_xlfn.XLOOKUP(E719,编码规则代码!B:B,编码规则代码!A:A)&amp;_xlfn.XLOOKUP(F719,编码规则代码!F:F,编码规则代码!E:E)&amp;_xlfn.XLOOKUP(G719,编码规则代码!J:J,编码规则代码!I:I)&amp;_xlfn.XLOOKUP(H719,编码规则代码!N:N,编码规则代码!M:M)&amp;L719</f>
        <v>H5A153546</v>
      </c>
      <c r="D719" s="72" t="str" cm="1">
        <f t="array" ref="D719">_xlfn.XLOOKUP(E719,编码规则代码!B:B,编码规则代码!A:A)&amp;_xlfn.XLOOKUP(F719,编码规则代码!F:F,编码规则代码!E:E)&amp;_xlfn.XLOOKUP(G719,编码规则代码!J:J,编码规则代码!I:I)&amp;_xlfn.XLOOKUP(H719,编码规则代码!N:N,编码规则代码!M:M)&amp;L719&amp;_xlfn.XLOOKUP(K719,编码规则代码!V:V,编码规则代码!U:U&amp;_xlfn.XLOOKUP(J719,编码规则代码!R:R,编码规则代码!Q:Q))</f>
        <v>H5A15354680L</v>
      </c>
      <c r="E719" s="69" t="s">
        <v>196</v>
      </c>
      <c r="F719" s="69">
        <v>2025</v>
      </c>
      <c r="G719" s="69" t="s">
        <v>197</v>
      </c>
      <c r="H719" s="69" t="s">
        <v>260</v>
      </c>
      <c r="I719" s="69" t="s">
        <v>261</v>
      </c>
      <c r="J719" s="45" t="s">
        <v>245</v>
      </c>
      <c r="K719" s="69" t="s">
        <v>225</v>
      </c>
      <c r="L719" s="69">
        <v>3546</v>
      </c>
    </row>
    <row r="720" ht="26" customHeight="1" spans="1:12">
      <c r="A720" s="70">
        <v>45919</v>
      </c>
      <c r="B720" s="69" t="s">
        <v>242</v>
      </c>
      <c r="C720" s="71" t="str">
        <f>_xlfn.XLOOKUP(E720,编码规则代码!B:B,编码规则代码!A:A)&amp;_xlfn.XLOOKUP(F720,编码规则代码!F:F,编码规则代码!E:E)&amp;_xlfn.XLOOKUP(G720,编码规则代码!J:J,编码规则代码!I:I)&amp;_xlfn.XLOOKUP(H720,编码规则代码!N:N,编码规则代码!M:M)&amp;L720</f>
        <v>H5A153546</v>
      </c>
      <c r="D720" s="72" t="str" cm="1">
        <f t="array" ref="D720">_xlfn.XLOOKUP(E720,编码规则代码!B:B,编码规则代码!A:A)&amp;_xlfn.XLOOKUP(F720,编码规则代码!F:F,编码规则代码!E:E)&amp;_xlfn.XLOOKUP(G720,编码规则代码!J:J,编码规则代码!I:I)&amp;_xlfn.XLOOKUP(H720,编码规则代码!N:N,编码规则代码!M:M)&amp;L720&amp;_xlfn.XLOOKUP(K720,编码规则代码!V:V,编码规则代码!U:U&amp;_xlfn.XLOOKUP(J720,编码规则代码!R:R,编码规则代码!Q:Q))</f>
        <v>H5A15354680F</v>
      </c>
      <c r="E720" s="69" t="s">
        <v>196</v>
      </c>
      <c r="F720" s="69">
        <v>2025</v>
      </c>
      <c r="G720" s="69" t="s">
        <v>197</v>
      </c>
      <c r="H720" s="69" t="s">
        <v>260</v>
      </c>
      <c r="I720" s="69" t="s">
        <v>261</v>
      </c>
      <c r="J720" s="45" t="s">
        <v>234</v>
      </c>
      <c r="K720" s="69" t="s">
        <v>225</v>
      </c>
      <c r="L720" s="69">
        <v>3546</v>
      </c>
    </row>
    <row r="721" ht="26" customHeight="1" spans="1:12">
      <c r="A721" s="70">
        <v>45919</v>
      </c>
      <c r="B721" s="69" t="s">
        <v>242</v>
      </c>
      <c r="C721" s="71" t="str">
        <f>_xlfn.XLOOKUP(E721,编码规则代码!B:B,编码规则代码!A:A)&amp;_xlfn.XLOOKUP(F721,编码规则代码!F:F,编码规则代码!E:E)&amp;_xlfn.XLOOKUP(G721,编码规则代码!J:J,编码规则代码!I:I)&amp;_xlfn.XLOOKUP(H721,编码规则代码!N:N,编码规则代码!M:M)&amp;L721</f>
        <v>H5A153546</v>
      </c>
      <c r="D721" s="72" t="str" cm="1">
        <f t="array" ref="D721">_xlfn.XLOOKUP(E721,编码规则代码!B:B,编码规则代码!A:A)&amp;_xlfn.XLOOKUP(F721,编码规则代码!F:F,编码规则代码!E:E)&amp;_xlfn.XLOOKUP(G721,编码规则代码!J:J,编码规则代码!I:I)&amp;_xlfn.XLOOKUP(H721,编码规则代码!N:N,编码规则代码!M:M)&amp;L721&amp;_xlfn.XLOOKUP(K721,编码规则代码!V:V,编码规则代码!U:U&amp;_xlfn.XLOOKUP(J721,编码规则代码!R:R,编码规则代码!Q:Q))</f>
        <v>H5A15354613S</v>
      </c>
      <c r="E721" s="69" t="s">
        <v>196</v>
      </c>
      <c r="F721" s="69">
        <v>2025</v>
      </c>
      <c r="G721" s="69" t="s">
        <v>197</v>
      </c>
      <c r="H721" s="69" t="s">
        <v>260</v>
      </c>
      <c r="I721" s="69" t="s">
        <v>261</v>
      </c>
      <c r="J721" s="45" t="s">
        <v>200</v>
      </c>
      <c r="K721" s="69" t="s">
        <v>230</v>
      </c>
      <c r="L721" s="69">
        <v>3546</v>
      </c>
    </row>
    <row r="722" ht="26" customHeight="1" spans="1:12">
      <c r="A722" s="70">
        <v>45919</v>
      </c>
      <c r="B722" s="69" t="s">
        <v>242</v>
      </c>
      <c r="C722" s="71" t="str">
        <f>_xlfn.XLOOKUP(E722,编码规则代码!B:B,编码规则代码!A:A)&amp;_xlfn.XLOOKUP(F722,编码规则代码!F:F,编码规则代码!E:E)&amp;_xlfn.XLOOKUP(G722,编码规则代码!J:J,编码规则代码!I:I)&amp;_xlfn.XLOOKUP(H722,编码规则代码!N:N,编码规则代码!M:M)&amp;L722</f>
        <v>H5A153546</v>
      </c>
      <c r="D722" s="72" t="str" cm="1">
        <f t="array" ref="D722">_xlfn.XLOOKUP(E722,编码规则代码!B:B,编码规则代码!A:A)&amp;_xlfn.XLOOKUP(F722,编码规则代码!F:F,编码规则代码!E:E)&amp;_xlfn.XLOOKUP(G722,编码规则代码!J:J,编码规则代码!I:I)&amp;_xlfn.XLOOKUP(H722,编码规则代码!N:N,编码规则代码!M:M)&amp;L722&amp;_xlfn.XLOOKUP(K722,编码规则代码!V:V,编码规则代码!U:U&amp;_xlfn.XLOOKUP(J722,编码规则代码!R:R,编码规则代码!Q:Q))</f>
        <v>H5A15354613M</v>
      </c>
      <c r="E722" s="69" t="s">
        <v>196</v>
      </c>
      <c r="F722" s="69">
        <v>2025</v>
      </c>
      <c r="G722" s="69" t="s">
        <v>197</v>
      </c>
      <c r="H722" s="69" t="s">
        <v>260</v>
      </c>
      <c r="I722" s="69" t="s">
        <v>261</v>
      </c>
      <c r="J722" s="45" t="s">
        <v>244</v>
      </c>
      <c r="K722" s="69" t="s">
        <v>230</v>
      </c>
      <c r="L722" s="69">
        <v>3546</v>
      </c>
    </row>
    <row r="723" ht="26" customHeight="1" spans="1:12">
      <c r="A723" s="70">
        <v>45919</v>
      </c>
      <c r="B723" s="69" t="s">
        <v>242</v>
      </c>
      <c r="C723" s="71" t="str">
        <f>_xlfn.XLOOKUP(E723,编码规则代码!B:B,编码规则代码!A:A)&amp;_xlfn.XLOOKUP(F723,编码规则代码!F:F,编码规则代码!E:E)&amp;_xlfn.XLOOKUP(G723,编码规则代码!J:J,编码规则代码!I:I)&amp;_xlfn.XLOOKUP(H723,编码规则代码!N:N,编码规则代码!M:M)&amp;L723</f>
        <v>H5A153546</v>
      </c>
      <c r="D723" s="72" t="str" cm="1">
        <f t="array" ref="D723">_xlfn.XLOOKUP(E723,编码规则代码!B:B,编码规则代码!A:A)&amp;_xlfn.XLOOKUP(F723,编码规则代码!F:F,编码规则代码!E:E)&amp;_xlfn.XLOOKUP(G723,编码规则代码!J:J,编码规则代码!I:I)&amp;_xlfn.XLOOKUP(H723,编码规则代码!N:N,编码规则代码!M:M)&amp;L723&amp;_xlfn.XLOOKUP(K723,编码规则代码!V:V,编码规则代码!U:U&amp;_xlfn.XLOOKUP(J723,编码规则代码!R:R,编码规则代码!Q:Q))</f>
        <v>H5A15354613L</v>
      </c>
      <c r="E723" s="69" t="s">
        <v>196</v>
      </c>
      <c r="F723" s="69">
        <v>2025</v>
      </c>
      <c r="G723" s="69" t="s">
        <v>197</v>
      </c>
      <c r="H723" s="69" t="s">
        <v>260</v>
      </c>
      <c r="I723" s="69" t="s">
        <v>261</v>
      </c>
      <c r="J723" s="45" t="s">
        <v>245</v>
      </c>
      <c r="K723" s="69" t="s">
        <v>230</v>
      </c>
      <c r="L723" s="69">
        <v>3546</v>
      </c>
    </row>
    <row r="724" ht="26" customHeight="1" spans="1:12">
      <c r="A724" s="70">
        <v>45919</v>
      </c>
      <c r="B724" s="69" t="s">
        <v>242</v>
      </c>
      <c r="C724" s="71" t="str">
        <f>_xlfn.XLOOKUP(E724,编码规则代码!B:B,编码规则代码!A:A)&amp;_xlfn.XLOOKUP(F724,编码规则代码!F:F,编码规则代码!E:E)&amp;_xlfn.XLOOKUP(G724,编码规则代码!J:J,编码规则代码!I:I)&amp;_xlfn.XLOOKUP(H724,编码规则代码!N:N,编码规则代码!M:M)&amp;L724</f>
        <v>H5A153546</v>
      </c>
      <c r="D724" s="72" t="str" cm="1">
        <f t="array" ref="D724">_xlfn.XLOOKUP(E724,编码规则代码!B:B,编码规则代码!A:A)&amp;_xlfn.XLOOKUP(F724,编码规则代码!F:F,编码规则代码!E:E)&amp;_xlfn.XLOOKUP(G724,编码规则代码!J:J,编码规则代码!I:I)&amp;_xlfn.XLOOKUP(H724,编码规则代码!N:N,编码规则代码!M:M)&amp;L724&amp;_xlfn.XLOOKUP(K724,编码规则代码!V:V,编码规则代码!U:U&amp;_xlfn.XLOOKUP(J724,编码规则代码!R:R,编码规则代码!Q:Q))</f>
        <v>H5A15354613F</v>
      </c>
      <c r="E724" s="69" t="s">
        <v>196</v>
      </c>
      <c r="F724" s="69">
        <v>2025</v>
      </c>
      <c r="G724" s="69" t="s">
        <v>197</v>
      </c>
      <c r="H724" s="69" t="s">
        <v>260</v>
      </c>
      <c r="I724" s="69" t="s">
        <v>261</v>
      </c>
      <c r="J724" s="45" t="s">
        <v>234</v>
      </c>
      <c r="K724" s="69" t="s">
        <v>230</v>
      </c>
      <c r="L724" s="69">
        <v>3546</v>
      </c>
    </row>
    <row r="725" ht="26" customHeight="1" spans="1:12">
      <c r="A725" s="70">
        <v>45919</v>
      </c>
      <c r="B725" s="69" t="s">
        <v>242</v>
      </c>
      <c r="C725" s="71" t="str">
        <f>_xlfn.XLOOKUP(E725,编码规则代码!B:B,编码规则代码!A:A)&amp;_xlfn.XLOOKUP(F725,编码规则代码!F:F,编码规则代码!E:E)&amp;_xlfn.XLOOKUP(G725,编码规则代码!J:J,编码规则代码!I:I)&amp;_xlfn.XLOOKUP(H725,编码规则代码!N:N,编码规则代码!M:M)&amp;L725</f>
        <v>H5A153546</v>
      </c>
      <c r="D725" s="72" t="str" cm="1">
        <f t="array" ref="D725">_xlfn.XLOOKUP(E725,编码规则代码!B:B,编码规则代码!A:A)&amp;_xlfn.XLOOKUP(F725,编码规则代码!F:F,编码规则代码!E:E)&amp;_xlfn.XLOOKUP(G725,编码规则代码!J:J,编码规则代码!I:I)&amp;_xlfn.XLOOKUP(H725,编码规则代码!N:N,编码规则代码!M:M)&amp;L725&amp;_xlfn.XLOOKUP(K725,编码规则代码!V:V,编码规则代码!U:U&amp;_xlfn.XLOOKUP(J725,编码规则代码!R:R,编码规则代码!Q:Q))</f>
        <v>H5A15354615S</v>
      </c>
      <c r="E725" s="69" t="s">
        <v>196</v>
      </c>
      <c r="F725" s="69">
        <v>2025</v>
      </c>
      <c r="G725" s="69" t="s">
        <v>197</v>
      </c>
      <c r="H725" s="69" t="s">
        <v>260</v>
      </c>
      <c r="I725" s="69" t="s">
        <v>261</v>
      </c>
      <c r="J725" s="45" t="s">
        <v>200</v>
      </c>
      <c r="K725" s="69" t="s">
        <v>228</v>
      </c>
      <c r="L725" s="69">
        <v>3546</v>
      </c>
    </row>
    <row r="726" ht="26" customHeight="1" spans="1:12">
      <c r="A726" s="70">
        <v>45919</v>
      </c>
      <c r="B726" s="69" t="s">
        <v>242</v>
      </c>
      <c r="C726" s="71" t="str">
        <f>_xlfn.XLOOKUP(E726,编码规则代码!B:B,编码规则代码!A:A)&amp;_xlfn.XLOOKUP(F726,编码规则代码!F:F,编码规则代码!E:E)&amp;_xlfn.XLOOKUP(G726,编码规则代码!J:J,编码规则代码!I:I)&amp;_xlfn.XLOOKUP(H726,编码规则代码!N:N,编码规则代码!M:M)&amp;L726</f>
        <v>H5A153546</v>
      </c>
      <c r="D726" s="72" t="str" cm="1">
        <f t="array" ref="D726">_xlfn.XLOOKUP(E726,编码规则代码!B:B,编码规则代码!A:A)&amp;_xlfn.XLOOKUP(F726,编码规则代码!F:F,编码规则代码!E:E)&amp;_xlfn.XLOOKUP(G726,编码规则代码!J:J,编码规则代码!I:I)&amp;_xlfn.XLOOKUP(H726,编码规则代码!N:N,编码规则代码!M:M)&amp;L726&amp;_xlfn.XLOOKUP(K726,编码规则代码!V:V,编码规则代码!U:U&amp;_xlfn.XLOOKUP(J726,编码规则代码!R:R,编码规则代码!Q:Q))</f>
        <v>H5A15354615M</v>
      </c>
      <c r="E726" s="69" t="s">
        <v>196</v>
      </c>
      <c r="F726" s="69">
        <v>2025</v>
      </c>
      <c r="G726" s="69" t="s">
        <v>197</v>
      </c>
      <c r="H726" s="69" t="s">
        <v>260</v>
      </c>
      <c r="I726" s="69" t="s">
        <v>261</v>
      </c>
      <c r="J726" s="45" t="s">
        <v>244</v>
      </c>
      <c r="K726" s="69" t="s">
        <v>228</v>
      </c>
      <c r="L726" s="69">
        <v>3546</v>
      </c>
    </row>
    <row r="727" ht="26" customHeight="1" spans="1:12">
      <c r="A727" s="70">
        <v>45919</v>
      </c>
      <c r="B727" s="69" t="s">
        <v>242</v>
      </c>
      <c r="C727" s="71" t="str">
        <f>_xlfn.XLOOKUP(E727,编码规则代码!B:B,编码规则代码!A:A)&amp;_xlfn.XLOOKUP(F727,编码规则代码!F:F,编码规则代码!E:E)&amp;_xlfn.XLOOKUP(G727,编码规则代码!J:J,编码规则代码!I:I)&amp;_xlfn.XLOOKUP(H727,编码规则代码!N:N,编码规则代码!M:M)&amp;L727</f>
        <v>H5A153546</v>
      </c>
      <c r="D727" s="72" t="str" cm="1">
        <f t="array" ref="D727">_xlfn.XLOOKUP(E727,编码规则代码!B:B,编码规则代码!A:A)&amp;_xlfn.XLOOKUP(F727,编码规则代码!F:F,编码规则代码!E:E)&amp;_xlfn.XLOOKUP(G727,编码规则代码!J:J,编码规则代码!I:I)&amp;_xlfn.XLOOKUP(H727,编码规则代码!N:N,编码规则代码!M:M)&amp;L727&amp;_xlfn.XLOOKUP(K727,编码规则代码!V:V,编码规则代码!U:U&amp;_xlfn.XLOOKUP(J727,编码规则代码!R:R,编码规则代码!Q:Q))</f>
        <v>H5A15354615L</v>
      </c>
      <c r="E727" s="69" t="s">
        <v>196</v>
      </c>
      <c r="F727" s="69">
        <v>2025</v>
      </c>
      <c r="G727" s="69" t="s">
        <v>197</v>
      </c>
      <c r="H727" s="69" t="s">
        <v>260</v>
      </c>
      <c r="I727" s="69" t="s">
        <v>261</v>
      </c>
      <c r="J727" s="45" t="s">
        <v>245</v>
      </c>
      <c r="K727" s="69" t="s">
        <v>228</v>
      </c>
      <c r="L727" s="69">
        <v>3546</v>
      </c>
    </row>
    <row r="728" ht="26" customHeight="1" spans="1:12">
      <c r="A728" s="70">
        <v>45919</v>
      </c>
      <c r="B728" s="69" t="s">
        <v>242</v>
      </c>
      <c r="C728" s="71" t="str">
        <f>_xlfn.XLOOKUP(E728,编码规则代码!B:B,编码规则代码!A:A)&amp;_xlfn.XLOOKUP(F728,编码规则代码!F:F,编码规则代码!E:E)&amp;_xlfn.XLOOKUP(G728,编码规则代码!J:J,编码规则代码!I:I)&amp;_xlfn.XLOOKUP(H728,编码规则代码!N:N,编码规则代码!M:M)&amp;L728</f>
        <v>H5A153546</v>
      </c>
      <c r="D728" s="72" t="str" cm="1">
        <f t="array" ref="D728">_xlfn.XLOOKUP(E728,编码规则代码!B:B,编码规则代码!A:A)&amp;_xlfn.XLOOKUP(F728,编码规则代码!F:F,编码规则代码!E:E)&amp;_xlfn.XLOOKUP(G728,编码规则代码!J:J,编码规则代码!I:I)&amp;_xlfn.XLOOKUP(H728,编码规则代码!N:N,编码规则代码!M:M)&amp;L728&amp;_xlfn.XLOOKUP(K728,编码规则代码!V:V,编码规则代码!U:U&amp;_xlfn.XLOOKUP(J728,编码规则代码!R:R,编码规则代码!Q:Q))</f>
        <v>H5A15354615F</v>
      </c>
      <c r="E728" s="69" t="s">
        <v>196</v>
      </c>
      <c r="F728" s="69">
        <v>2025</v>
      </c>
      <c r="G728" s="69" t="s">
        <v>197</v>
      </c>
      <c r="H728" s="69" t="s">
        <v>260</v>
      </c>
      <c r="I728" s="69" t="s">
        <v>261</v>
      </c>
      <c r="J728" s="45" t="s">
        <v>234</v>
      </c>
      <c r="K728" s="69" t="s">
        <v>228</v>
      </c>
      <c r="L728" s="69">
        <v>3546</v>
      </c>
    </row>
    <row r="729" ht="26" customHeight="1" spans="1:12">
      <c r="A729" s="70">
        <v>45919</v>
      </c>
      <c r="B729" s="69" t="s">
        <v>242</v>
      </c>
      <c r="C729" s="71" t="str">
        <f>_xlfn.XLOOKUP(E729,编码规则代码!B:B,编码规则代码!A:A)&amp;_xlfn.XLOOKUP(F729,编码规则代码!F:F,编码规则代码!E:E)&amp;_xlfn.XLOOKUP(G729,编码规则代码!J:J,编码规则代码!I:I)&amp;_xlfn.XLOOKUP(H729,编码规则代码!N:N,编码规则代码!M:M)&amp;L729</f>
        <v>H5A153547</v>
      </c>
      <c r="D729" s="72" t="str" cm="1">
        <f t="array" ref="D729">_xlfn.XLOOKUP(E729,编码规则代码!B:B,编码规则代码!A:A)&amp;_xlfn.XLOOKUP(F729,编码规则代码!F:F,编码规则代码!E:E)&amp;_xlfn.XLOOKUP(G729,编码规则代码!J:J,编码规则代码!I:I)&amp;_xlfn.XLOOKUP(H729,编码规则代码!N:N,编码规则代码!M:M)&amp;L729&amp;_xlfn.XLOOKUP(K729,编码规则代码!V:V,编码规则代码!U:U&amp;_xlfn.XLOOKUP(J729,编码规则代码!R:R,编码规则代码!Q:Q))</f>
        <v>H5A15354741S</v>
      </c>
      <c r="E729" s="69" t="s">
        <v>196</v>
      </c>
      <c r="F729" s="69">
        <v>2025</v>
      </c>
      <c r="G729" s="69" t="s">
        <v>197</v>
      </c>
      <c r="H729" s="69" t="s">
        <v>260</v>
      </c>
      <c r="I729" s="69" t="s">
        <v>261</v>
      </c>
      <c r="J729" s="69" t="s">
        <v>200</v>
      </c>
      <c r="K729" s="69" t="s">
        <v>223</v>
      </c>
      <c r="L729" s="69">
        <v>3547</v>
      </c>
    </row>
    <row r="730" ht="26" customHeight="1" spans="1:12">
      <c r="A730" s="70">
        <v>45919</v>
      </c>
      <c r="B730" s="69" t="s">
        <v>242</v>
      </c>
      <c r="C730" s="71" t="str">
        <f>_xlfn.XLOOKUP(E730,编码规则代码!B:B,编码规则代码!A:A)&amp;_xlfn.XLOOKUP(F730,编码规则代码!F:F,编码规则代码!E:E)&amp;_xlfn.XLOOKUP(G730,编码规则代码!J:J,编码规则代码!I:I)&amp;_xlfn.XLOOKUP(H730,编码规则代码!N:N,编码规则代码!M:M)&amp;L730</f>
        <v>H5A153547</v>
      </c>
      <c r="D730" s="72" t="str" cm="1">
        <f t="array" ref="D730">_xlfn.XLOOKUP(E730,编码规则代码!B:B,编码规则代码!A:A)&amp;_xlfn.XLOOKUP(F730,编码规则代码!F:F,编码规则代码!E:E)&amp;_xlfn.XLOOKUP(G730,编码规则代码!J:J,编码规则代码!I:I)&amp;_xlfn.XLOOKUP(H730,编码规则代码!N:N,编码规则代码!M:M)&amp;L730&amp;_xlfn.XLOOKUP(K730,编码规则代码!V:V,编码规则代码!U:U&amp;_xlfn.XLOOKUP(J730,编码规则代码!R:R,编码规则代码!Q:Q))</f>
        <v>H5A15354741M</v>
      </c>
      <c r="E730" s="69" t="s">
        <v>196</v>
      </c>
      <c r="F730" s="69">
        <v>2025</v>
      </c>
      <c r="G730" s="69" t="s">
        <v>197</v>
      </c>
      <c r="H730" s="69" t="s">
        <v>260</v>
      </c>
      <c r="I730" s="69" t="s">
        <v>261</v>
      </c>
      <c r="J730" s="69" t="s">
        <v>244</v>
      </c>
      <c r="K730" s="69" t="s">
        <v>223</v>
      </c>
      <c r="L730" s="69">
        <v>3547</v>
      </c>
    </row>
    <row r="731" ht="26" customHeight="1" spans="1:12">
      <c r="A731" s="70">
        <v>45919</v>
      </c>
      <c r="B731" s="69" t="s">
        <v>242</v>
      </c>
      <c r="C731" s="71" t="str">
        <f>_xlfn.XLOOKUP(E731,编码规则代码!B:B,编码规则代码!A:A)&amp;_xlfn.XLOOKUP(F731,编码规则代码!F:F,编码规则代码!E:E)&amp;_xlfn.XLOOKUP(G731,编码规则代码!J:J,编码规则代码!I:I)&amp;_xlfn.XLOOKUP(H731,编码规则代码!N:N,编码规则代码!M:M)&amp;L731</f>
        <v>H5A153547</v>
      </c>
      <c r="D731" s="72" t="str" cm="1">
        <f t="array" ref="D731">_xlfn.XLOOKUP(E731,编码规则代码!B:B,编码规则代码!A:A)&amp;_xlfn.XLOOKUP(F731,编码规则代码!F:F,编码规则代码!E:E)&amp;_xlfn.XLOOKUP(G731,编码规则代码!J:J,编码规则代码!I:I)&amp;_xlfn.XLOOKUP(H731,编码规则代码!N:N,编码规则代码!M:M)&amp;L731&amp;_xlfn.XLOOKUP(K731,编码规则代码!V:V,编码规则代码!U:U&amp;_xlfn.XLOOKUP(J731,编码规则代码!R:R,编码规则代码!Q:Q))</f>
        <v>H5A15354741L</v>
      </c>
      <c r="E731" s="69" t="s">
        <v>196</v>
      </c>
      <c r="F731" s="69">
        <v>2025</v>
      </c>
      <c r="G731" s="69" t="s">
        <v>197</v>
      </c>
      <c r="H731" s="69" t="s">
        <v>260</v>
      </c>
      <c r="I731" s="69" t="s">
        <v>261</v>
      </c>
      <c r="J731" s="69" t="s">
        <v>245</v>
      </c>
      <c r="K731" s="69" t="s">
        <v>223</v>
      </c>
      <c r="L731" s="69">
        <v>3547</v>
      </c>
    </row>
    <row r="732" ht="26" customHeight="1" spans="1:12">
      <c r="A732" s="70">
        <v>45919</v>
      </c>
      <c r="B732" s="69" t="s">
        <v>242</v>
      </c>
      <c r="C732" s="71" t="str">
        <f>_xlfn.XLOOKUP(E732,编码规则代码!B:B,编码规则代码!A:A)&amp;_xlfn.XLOOKUP(F732,编码规则代码!F:F,编码规则代码!E:E)&amp;_xlfn.XLOOKUP(G732,编码规则代码!J:J,编码规则代码!I:I)&amp;_xlfn.XLOOKUP(H732,编码规则代码!N:N,编码规则代码!M:M)&amp;L732</f>
        <v>H5A153547</v>
      </c>
      <c r="D732" s="72" t="str" cm="1">
        <f t="array" ref="D732">_xlfn.XLOOKUP(E732,编码规则代码!B:B,编码规则代码!A:A)&amp;_xlfn.XLOOKUP(F732,编码规则代码!F:F,编码规则代码!E:E)&amp;_xlfn.XLOOKUP(G732,编码规则代码!J:J,编码规则代码!I:I)&amp;_xlfn.XLOOKUP(H732,编码规则代码!N:N,编码规则代码!M:M)&amp;L732&amp;_xlfn.XLOOKUP(K732,编码规则代码!V:V,编码规则代码!U:U&amp;_xlfn.XLOOKUP(J732,编码规则代码!R:R,编码规则代码!Q:Q))</f>
        <v>H5A15354741F</v>
      </c>
      <c r="E732" s="69" t="s">
        <v>196</v>
      </c>
      <c r="F732" s="69">
        <v>2025</v>
      </c>
      <c r="G732" s="69" t="s">
        <v>197</v>
      </c>
      <c r="H732" s="69" t="s">
        <v>260</v>
      </c>
      <c r="I732" s="69" t="s">
        <v>261</v>
      </c>
      <c r="J732" s="69" t="s">
        <v>234</v>
      </c>
      <c r="K732" s="69" t="s">
        <v>223</v>
      </c>
      <c r="L732" s="69">
        <v>3547</v>
      </c>
    </row>
    <row r="733" ht="26" customHeight="1" spans="1:12">
      <c r="A733" s="70">
        <v>45919</v>
      </c>
      <c r="B733" s="69" t="s">
        <v>242</v>
      </c>
      <c r="C733" s="71" t="str">
        <f>_xlfn.XLOOKUP(E733,编码规则代码!B:B,编码规则代码!A:A)&amp;_xlfn.XLOOKUP(F733,编码规则代码!F:F,编码规则代码!E:E)&amp;_xlfn.XLOOKUP(G733,编码规则代码!J:J,编码规则代码!I:I)&amp;_xlfn.XLOOKUP(H733,编码规则代码!N:N,编码规则代码!M:M)&amp;L733</f>
        <v>H5A153547</v>
      </c>
      <c r="D733" s="72" t="str" cm="1">
        <f t="array" ref="D733">_xlfn.XLOOKUP(E733,编码规则代码!B:B,编码规则代码!A:A)&amp;_xlfn.XLOOKUP(F733,编码规则代码!F:F,编码规则代码!E:E)&amp;_xlfn.XLOOKUP(G733,编码规则代码!J:J,编码规则代码!I:I)&amp;_xlfn.XLOOKUP(H733,编码规则代码!N:N,编码规则代码!M:M)&amp;L733&amp;_xlfn.XLOOKUP(K733,编码规则代码!V:V,编码规则代码!U:U&amp;_xlfn.XLOOKUP(J733,编码规则代码!R:R,编码规则代码!Q:Q))</f>
        <v>H5A15354780S</v>
      </c>
      <c r="E733" s="69" t="s">
        <v>196</v>
      </c>
      <c r="F733" s="69">
        <v>2025</v>
      </c>
      <c r="G733" s="69" t="s">
        <v>197</v>
      </c>
      <c r="H733" s="69" t="s">
        <v>260</v>
      </c>
      <c r="I733" s="69" t="s">
        <v>261</v>
      </c>
      <c r="J733" s="69" t="s">
        <v>200</v>
      </c>
      <c r="K733" s="69" t="s">
        <v>225</v>
      </c>
      <c r="L733" s="69">
        <v>3547</v>
      </c>
    </row>
    <row r="734" ht="26" customHeight="1" spans="1:12">
      <c r="A734" s="70">
        <v>45919</v>
      </c>
      <c r="B734" s="69" t="s">
        <v>242</v>
      </c>
      <c r="C734" s="71" t="str">
        <f>_xlfn.XLOOKUP(E734,编码规则代码!B:B,编码规则代码!A:A)&amp;_xlfn.XLOOKUP(F734,编码规则代码!F:F,编码规则代码!E:E)&amp;_xlfn.XLOOKUP(G734,编码规则代码!J:J,编码规则代码!I:I)&amp;_xlfn.XLOOKUP(H734,编码规则代码!N:N,编码规则代码!M:M)&amp;L734</f>
        <v>H5A153547</v>
      </c>
      <c r="D734" s="72" t="str" cm="1">
        <f t="array" ref="D734">_xlfn.XLOOKUP(E734,编码规则代码!B:B,编码规则代码!A:A)&amp;_xlfn.XLOOKUP(F734,编码规则代码!F:F,编码规则代码!E:E)&amp;_xlfn.XLOOKUP(G734,编码规则代码!J:J,编码规则代码!I:I)&amp;_xlfn.XLOOKUP(H734,编码规则代码!N:N,编码规则代码!M:M)&amp;L734&amp;_xlfn.XLOOKUP(K734,编码规则代码!V:V,编码规则代码!U:U&amp;_xlfn.XLOOKUP(J734,编码规则代码!R:R,编码规则代码!Q:Q))</f>
        <v>H5A15354780M</v>
      </c>
      <c r="E734" s="69" t="s">
        <v>196</v>
      </c>
      <c r="F734" s="69">
        <v>2025</v>
      </c>
      <c r="G734" s="69" t="s">
        <v>197</v>
      </c>
      <c r="H734" s="69" t="s">
        <v>260</v>
      </c>
      <c r="I734" s="69" t="s">
        <v>261</v>
      </c>
      <c r="J734" s="69" t="s">
        <v>244</v>
      </c>
      <c r="K734" s="69" t="s">
        <v>225</v>
      </c>
      <c r="L734" s="69">
        <v>3547</v>
      </c>
    </row>
    <row r="735" ht="26" customHeight="1" spans="1:12">
      <c r="A735" s="70">
        <v>45919</v>
      </c>
      <c r="B735" s="69" t="s">
        <v>242</v>
      </c>
      <c r="C735" s="71" t="str">
        <f>_xlfn.XLOOKUP(E735,编码规则代码!B:B,编码规则代码!A:A)&amp;_xlfn.XLOOKUP(F735,编码规则代码!F:F,编码规则代码!E:E)&amp;_xlfn.XLOOKUP(G735,编码规则代码!J:J,编码规则代码!I:I)&amp;_xlfn.XLOOKUP(H735,编码规则代码!N:N,编码规则代码!M:M)&amp;L735</f>
        <v>H5A153547</v>
      </c>
      <c r="D735" s="72" t="str" cm="1">
        <f t="array" ref="D735">_xlfn.XLOOKUP(E735,编码规则代码!B:B,编码规则代码!A:A)&amp;_xlfn.XLOOKUP(F735,编码规则代码!F:F,编码规则代码!E:E)&amp;_xlfn.XLOOKUP(G735,编码规则代码!J:J,编码规则代码!I:I)&amp;_xlfn.XLOOKUP(H735,编码规则代码!N:N,编码规则代码!M:M)&amp;L735&amp;_xlfn.XLOOKUP(K735,编码规则代码!V:V,编码规则代码!U:U&amp;_xlfn.XLOOKUP(J735,编码规则代码!R:R,编码规则代码!Q:Q))</f>
        <v>H5A15354780L</v>
      </c>
      <c r="E735" s="69" t="s">
        <v>196</v>
      </c>
      <c r="F735" s="69">
        <v>2025</v>
      </c>
      <c r="G735" s="69" t="s">
        <v>197</v>
      </c>
      <c r="H735" s="69" t="s">
        <v>260</v>
      </c>
      <c r="I735" s="69" t="s">
        <v>261</v>
      </c>
      <c r="J735" s="69" t="s">
        <v>245</v>
      </c>
      <c r="K735" s="69" t="s">
        <v>225</v>
      </c>
      <c r="L735" s="69">
        <v>3547</v>
      </c>
    </row>
    <row r="736" ht="26" customHeight="1" spans="1:12">
      <c r="A736" s="70">
        <v>45919</v>
      </c>
      <c r="B736" s="69" t="s">
        <v>242</v>
      </c>
      <c r="C736" s="71" t="str">
        <f>_xlfn.XLOOKUP(E736,编码规则代码!B:B,编码规则代码!A:A)&amp;_xlfn.XLOOKUP(F736,编码规则代码!F:F,编码规则代码!E:E)&amp;_xlfn.XLOOKUP(G736,编码规则代码!J:J,编码规则代码!I:I)&amp;_xlfn.XLOOKUP(H736,编码规则代码!N:N,编码规则代码!M:M)&amp;L736</f>
        <v>H5A153547</v>
      </c>
      <c r="D736" s="72" t="str" cm="1">
        <f t="array" ref="D736">_xlfn.XLOOKUP(E736,编码规则代码!B:B,编码规则代码!A:A)&amp;_xlfn.XLOOKUP(F736,编码规则代码!F:F,编码规则代码!E:E)&amp;_xlfn.XLOOKUP(G736,编码规则代码!J:J,编码规则代码!I:I)&amp;_xlfn.XLOOKUP(H736,编码规则代码!N:N,编码规则代码!M:M)&amp;L736&amp;_xlfn.XLOOKUP(K736,编码规则代码!V:V,编码规则代码!U:U&amp;_xlfn.XLOOKUP(J736,编码规则代码!R:R,编码规则代码!Q:Q))</f>
        <v>H5A15354780F</v>
      </c>
      <c r="E736" s="69" t="s">
        <v>196</v>
      </c>
      <c r="F736" s="69">
        <v>2025</v>
      </c>
      <c r="G736" s="69" t="s">
        <v>197</v>
      </c>
      <c r="H736" s="69" t="s">
        <v>260</v>
      </c>
      <c r="I736" s="69" t="s">
        <v>261</v>
      </c>
      <c r="J736" s="69" t="s">
        <v>234</v>
      </c>
      <c r="K736" s="69" t="s">
        <v>225</v>
      </c>
      <c r="L736" s="69">
        <v>3547</v>
      </c>
    </row>
    <row r="737" ht="26" customHeight="1" spans="1:12">
      <c r="A737" s="70">
        <v>45919</v>
      </c>
      <c r="B737" s="69" t="s">
        <v>242</v>
      </c>
      <c r="C737" s="71" t="str">
        <f>_xlfn.XLOOKUP(E737,编码规则代码!B:B,编码规则代码!A:A)&amp;_xlfn.XLOOKUP(F737,编码规则代码!F:F,编码规则代码!E:E)&amp;_xlfn.XLOOKUP(G737,编码规则代码!J:J,编码规则代码!I:I)&amp;_xlfn.XLOOKUP(H737,编码规则代码!N:N,编码规则代码!M:M)&amp;L737</f>
        <v>H5A153547</v>
      </c>
      <c r="D737" s="72" t="str" cm="1">
        <f t="array" ref="D737">_xlfn.XLOOKUP(E737,编码规则代码!B:B,编码规则代码!A:A)&amp;_xlfn.XLOOKUP(F737,编码规则代码!F:F,编码规则代码!E:E)&amp;_xlfn.XLOOKUP(G737,编码规则代码!J:J,编码规则代码!I:I)&amp;_xlfn.XLOOKUP(H737,编码规则代码!N:N,编码规则代码!M:M)&amp;L737&amp;_xlfn.XLOOKUP(K737,编码规则代码!V:V,编码规则代码!U:U&amp;_xlfn.XLOOKUP(J737,编码规则代码!R:R,编码规则代码!Q:Q))</f>
        <v>H5A15354720S</v>
      </c>
      <c r="E737" s="69" t="s">
        <v>196</v>
      </c>
      <c r="F737" s="69">
        <v>2025</v>
      </c>
      <c r="G737" s="69" t="s">
        <v>197</v>
      </c>
      <c r="H737" s="69" t="s">
        <v>260</v>
      </c>
      <c r="I737" s="69" t="s">
        <v>261</v>
      </c>
      <c r="J737" s="69" t="s">
        <v>200</v>
      </c>
      <c r="K737" s="69" t="s">
        <v>202</v>
      </c>
      <c r="L737" s="69">
        <v>3547</v>
      </c>
    </row>
    <row r="738" ht="26" customHeight="1" spans="1:12">
      <c r="A738" s="70">
        <v>45919</v>
      </c>
      <c r="B738" s="69" t="s">
        <v>242</v>
      </c>
      <c r="C738" s="71" t="str">
        <f>_xlfn.XLOOKUP(E738,编码规则代码!B:B,编码规则代码!A:A)&amp;_xlfn.XLOOKUP(F738,编码规则代码!F:F,编码规则代码!E:E)&amp;_xlfn.XLOOKUP(G738,编码规则代码!J:J,编码规则代码!I:I)&amp;_xlfn.XLOOKUP(H738,编码规则代码!N:N,编码规则代码!M:M)&amp;L738</f>
        <v>H5A153547</v>
      </c>
      <c r="D738" s="72" t="str" cm="1">
        <f t="array" ref="D738">_xlfn.XLOOKUP(E738,编码规则代码!B:B,编码规则代码!A:A)&amp;_xlfn.XLOOKUP(F738,编码规则代码!F:F,编码规则代码!E:E)&amp;_xlfn.XLOOKUP(G738,编码规则代码!J:J,编码规则代码!I:I)&amp;_xlfn.XLOOKUP(H738,编码规则代码!N:N,编码规则代码!M:M)&amp;L738&amp;_xlfn.XLOOKUP(K738,编码规则代码!V:V,编码规则代码!U:U&amp;_xlfn.XLOOKUP(J738,编码规则代码!R:R,编码规则代码!Q:Q))</f>
        <v>H5A15354720M</v>
      </c>
      <c r="E738" s="69" t="s">
        <v>196</v>
      </c>
      <c r="F738" s="69">
        <v>2025</v>
      </c>
      <c r="G738" s="69" t="s">
        <v>197</v>
      </c>
      <c r="H738" s="69" t="s">
        <v>260</v>
      </c>
      <c r="I738" s="69" t="s">
        <v>261</v>
      </c>
      <c r="J738" s="69" t="s">
        <v>244</v>
      </c>
      <c r="K738" s="69" t="s">
        <v>202</v>
      </c>
      <c r="L738" s="69">
        <v>3547</v>
      </c>
    </row>
    <row r="739" ht="26" customHeight="1" spans="1:12">
      <c r="A739" s="70">
        <v>45919</v>
      </c>
      <c r="B739" s="69" t="s">
        <v>242</v>
      </c>
      <c r="C739" s="71" t="str">
        <f>_xlfn.XLOOKUP(E739,编码规则代码!B:B,编码规则代码!A:A)&amp;_xlfn.XLOOKUP(F739,编码规则代码!F:F,编码规则代码!E:E)&amp;_xlfn.XLOOKUP(G739,编码规则代码!J:J,编码规则代码!I:I)&amp;_xlfn.XLOOKUP(H739,编码规则代码!N:N,编码规则代码!M:M)&amp;L739</f>
        <v>H5A153547</v>
      </c>
      <c r="D739" s="72" t="str" cm="1">
        <f t="array" ref="D739">_xlfn.XLOOKUP(E739,编码规则代码!B:B,编码规则代码!A:A)&amp;_xlfn.XLOOKUP(F739,编码规则代码!F:F,编码规则代码!E:E)&amp;_xlfn.XLOOKUP(G739,编码规则代码!J:J,编码规则代码!I:I)&amp;_xlfn.XLOOKUP(H739,编码规则代码!N:N,编码规则代码!M:M)&amp;L739&amp;_xlfn.XLOOKUP(K739,编码规则代码!V:V,编码规则代码!U:U&amp;_xlfn.XLOOKUP(J739,编码规则代码!R:R,编码规则代码!Q:Q))</f>
        <v>H5A15354720L</v>
      </c>
      <c r="E739" s="69" t="s">
        <v>196</v>
      </c>
      <c r="F739" s="69">
        <v>2025</v>
      </c>
      <c r="G739" s="69" t="s">
        <v>197</v>
      </c>
      <c r="H739" s="69" t="s">
        <v>260</v>
      </c>
      <c r="I739" s="69" t="s">
        <v>261</v>
      </c>
      <c r="J739" s="69" t="s">
        <v>245</v>
      </c>
      <c r="K739" s="69" t="s">
        <v>202</v>
      </c>
      <c r="L739" s="69">
        <v>3547</v>
      </c>
    </row>
    <row r="740" ht="26" customHeight="1" spans="1:12">
      <c r="A740" s="70">
        <v>45919</v>
      </c>
      <c r="B740" s="69" t="s">
        <v>242</v>
      </c>
      <c r="C740" s="71" t="str">
        <f>_xlfn.XLOOKUP(E740,编码规则代码!B:B,编码规则代码!A:A)&amp;_xlfn.XLOOKUP(F740,编码规则代码!F:F,编码规则代码!E:E)&amp;_xlfn.XLOOKUP(G740,编码规则代码!J:J,编码规则代码!I:I)&amp;_xlfn.XLOOKUP(H740,编码规则代码!N:N,编码规则代码!M:M)&amp;L740</f>
        <v>H5A153547</v>
      </c>
      <c r="D740" s="72" t="str" cm="1">
        <f t="array" ref="D740">_xlfn.XLOOKUP(E740,编码规则代码!B:B,编码规则代码!A:A)&amp;_xlfn.XLOOKUP(F740,编码规则代码!F:F,编码规则代码!E:E)&amp;_xlfn.XLOOKUP(G740,编码规则代码!J:J,编码规则代码!I:I)&amp;_xlfn.XLOOKUP(H740,编码规则代码!N:N,编码规则代码!M:M)&amp;L740&amp;_xlfn.XLOOKUP(K740,编码规则代码!V:V,编码规则代码!U:U&amp;_xlfn.XLOOKUP(J740,编码规则代码!R:R,编码规则代码!Q:Q))</f>
        <v>H5A15354720F</v>
      </c>
      <c r="E740" s="69" t="s">
        <v>196</v>
      </c>
      <c r="F740" s="69">
        <v>2025</v>
      </c>
      <c r="G740" s="69" t="s">
        <v>197</v>
      </c>
      <c r="H740" s="69" t="s">
        <v>260</v>
      </c>
      <c r="I740" s="69" t="s">
        <v>261</v>
      </c>
      <c r="J740" s="69" t="s">
        <v>234</v>
      </c>
      <c r="K740" s="69" t="s">
        <v>202</v>
      </c>
      <c r="L740" s="69">
        <v>3547</v>
      </c>
    </row>
    <row r="741" ht="26" customHeight="1" spans="1:12">
      <c r="A741" s="70">
        <v>45919</v>
      </c>
      <c r="B741" s="69" t="s">
        <v>242</v>
      </c>
      <c r="C741" s="71" t="str">
        <f>_xlfn.XLOOKUP(E741,编码规则代码!B:B,编码规则代码!A:A)&amp;_xlfn.XLOOKUP(F741,编码规则代码!F:F,编码规则代码!E:E)&amp;_xlfn.XLOOKUP(G741,编码规则代码!J:J,编码规则代码!I:I)&amp;_xlfn.XLOOKUP(H741,编码规则代码!N:N,编码规则代码!M:M)&amp;L741</f>
        <v>H5A153548</v>
      </c>
      <c r="D741" s="72" t="str" cm="1">
        <f t="array" ref="D741">_xlfn.XLOOKUP(E741,编码规则代码!B:B,编码规则代码!A:A)&amp;_xlfn.XLOOKUP(F741,编码规则代码!F:F,编码规则代码!E:E)&amp;_xlfn.XLOOKUP(G741,编码规则代码!J:J,编码规则代码!I:I)&amp;_xlfn.XLOOKUP(H741,编码规则代码!N:N,编码规则代码!M:M)&amp;L741&amp;_xlfn.XLOOKUP(K741,编码规则代码!V:V,编码规则代码!U:U&amp;_xlfn.XLOOKUP(J741,编码规则代码!R:R,编码规则代码!Q:Q))</f>
        <v>H5A15354841S</v>
      </c>
      <c r="E741" s="69" t="s">
        <v>196</v>
      </c>
      <c r="F741" s="69">
        <v>2025</v>
      </c>
      <c r="G741" s="69" t="s">
        <v>197</v>
      </c>
      <c r="H741" s="69" t="s">
        <v>260</v>
      </c>
      <c r="I741" s="69" t="s">
        <v>261</v>
      </c>
      <c r="J741" s="69" t="s">
        <v>200</v>
      </c>
      <c r="K741" s="69" t="s">
        <v>223</v>
      </c>
      <c r="L741" s="69">
        <v>3548</v>
      </c>
    </row>
    <row r="742" ht="26" customHeight="1" spans="1:12">
      <c r="A742" s="70">
        <v>45919</v>
      </c>
      <c r="B742" s="69" t="s">
        <v>242</v>
      </c>
      <c r="C742" s="71" t="str">
        <f>_xlfn.XLOOKUP(E742,编码规则代码!B:B,编码规则代码!A:A)&amp;_xlfn.XLOOKUP(F742,编码规则代码!F:F,编码规则代码!E:E)&amp;_xlfn.XLOOKUP(G742,编码规则代码!J:J,编码规则代码!I:I)&amp;_xlfn.XLOOKUP(H742,编码规则代码!N:N,编码规则代码!M:M)&amp;L742</f>
        <v>H5A153548</v>
      </c>
      <c r="D742" s="72" t="str" cm="1">
        <f t="array" ref="D742">_xlfn.XLOOKUP(E742,编码规则代码!B:B,编码规则代码!A:A)&amp;_xlfn.XLOOKUP(F742,编码规则代码!F:F,编码规则代码!E:E)&amp;_xlfn.XLOOKUP(G742,编码规则代码!J:J,编码规则代码!I:I)&amp;_xlfn.XLOOKUP(H742,编码规则代码!N:N,编码规则代码!M:M)&amp;L742&amp;_xlfn.XLOOKUP(K742,编码规则代码!V:V,编码规则代码!U:U&amp;_xlfn.XLOOKUP(J742,编码规则代码!R:R,编码规则代码!Q:Q))</f>
        <v>H5A15354841M</v>
      </c>
      <c r="E742" s="69" t="s">
        <v>196</v>
      </c>
      <c r="F742" s="69">
        <v>2025</v>
      </c>
      <c r="G742" s="69" t="s">
        <v>197</v>
      </c>
      <c r="H742" s="69" t="s">
        <v>260</v>
      </c>
      <c r="I742" s="69" t="s">
        <v>261</v>
      </c>
      <c r="J742" s="69" t="s">
        <v>244</v>
      </c>
      <c r="K742" s="69" t="s">
        <v>223</v>
      </c>
      <c r="L742" s="69">
        <v>3548</v>
      </c>
    </row>
    <row r="743" ht="26" customHeight="1" spans="1:12">
      <c r="A743" s="70">
        <v>45919</v>
      </c>
      <c r="B743" s="69" t="s">
        <v>242</v>
      </c>
      <c r="C743" s="71" t="str">
        <f>_xlfn.XLOOKUP(E743,编码规则代码!B:B,编码规则代码!A:A)&amp;_xlfn.XLOOKUP(F743,编码规则代码!F:F,编码规则代码!E:E)&amp;_xlfn.XLOOKUP(G743,编码规则代码!J:J,编码规则代码!I:I)&amp;_xlfn.XLOOKUP(H743,编码规则代码!N:N,编码规则代码!M:M)&amp;L743</f>
        <v>H5A153548</v>
      </c>
      <c r="D743" s="72" t="str" cm="1">
        <f t="array" ref="D743">_xlfn.XLOOKUP(E743,编码规则代码!B:B,编码规则代码!A:A)&amp;_xlfn.XLOOKUP(F743,编码规则代码!F:F,编码规则代码!E:E)&amp;_xlfn.XLOOKUP(G743,编码规则代码!J:J,编码规则代码!I:I)&amp;_xlfn.XLOOKUP(H743,编码规则代码!N:N,编码规则代码!M:M)&amp;L743&amp;_xlfn.XLOOKUP(K743,编码规则代码!V:V,编码规则代码!U:U&amp;_xlfn.XLOOKUP(J743,编码规则代码!R:R,编码规则代码!Q:Q))</f>
        <v>H5A15354841L</v>
      </c>
      <c r="E743" s="69" t="s">
        <v>196</v>
      </c>
      <c r="F743" s="69">
        <v>2025</v>
      </c>
      <c r="G743" s="69" t="s">
        <v>197</v>
      </c>
      <c r="H743" s="69" t="s">
        <v>260</v>
      </c>
      <c r="I743" s="69" t="s">
        <v>261</v>
      </c>
      <c r="J743" s="69" t="s">
        <v>245</v>
      </c>
      <c r="K743" s="69" t="s">
        <v>223</v>
      </c>
      <c r="L743" s="69">
        <v>3548</v>
      </c>
    </row>
    <row r="744" ht="26" customHeight="1" spans="1:12">
      <c r="A744" s="70">
        <v>45919</v>
      </c>
      <c r="B744" s="69" t="s">
        <v>242</v>
      </c>
      <c r="C744" s="71" t="str">
        <f>_xlfn.XLOOKUP(E744,编码规则代码!B:B,编码规则代码!A:A)&amp;_xlfn.XLOOKUP(F744,编码规则代码!F:F,编码规则代码!E:E)&amp;_xlfn.XLOOKUP(G744,编码规则代码!J:J,编码规则代码!I:I)&amp;_xlfn.XLOOKUP(H744,编码规则代码!N:N,编码规则代码!M:M)&amp;L744</f>
        <v>H5A153548</v>
      </c>
      <c r="D744" s="72" t="str" cm="1">
        <f t="array" ref="D744">_xlfn.XLOOKUP(E744,编码规则代码!B:B,编码规则代码!A:A)&amp;_xlfn.XLOOKUP(F744,编码规则代码!F:F,编码规则代码!E:E)&amp;_xlfn.XLOOKUP(G744,编码规则代码!J:J,编码规则代码!I:I)&amp;_xlfn.XLOOKUP(H744,编码规则代码!N:N,编码规则代码!M:M)&amp;L744&amp;_xlfn.XLOOKUP(K744,编码规则代码!V:V,编码规则代码!U:U&amp;_xlfn.XLOOKUP(J744,编码规则代码!R:R,编码规则代码!Q:Q))</f>
        <v>H5A15354841F</v>
      </c>
      <c r="E744" s="69" t="s">
        <v>196</v>
      </c>
      <c r="F744" s="69">
        <v>2025</v>
      </c>
      <c r="G744" s="69" t="s">
        <v>197</v>
      </c>
      <c r="H744" s="69" t="s">
        <v>260</v>
      </c>
      <c r="I744" s="69" t="s">
        <v>261</v>
      </c>
      <c r="J744" s="69" t="s">
        <v>234</v>
      </c>
      <c r="K744" s="69" t="s">
        <v>223</v>
      </c>
      <c r="L744" s="69">
        <v>3548</v>
      </c>
    </row>
    <row r="745" ht="26" customHeight="1" spans="1:12">
      <c r="A745" s="70">
        <v>45919</v>
      </c>
      <c r="B745" s="69" t="s">
        <v>242</v>
      </c>
      <c r="C745" s="71" t="str">
        <f>_xlfn.XLOOKUP(E745,编码规则代码!B:B,编码规则代码!A:A)&amp;_xlfn.XLOOKUP(F745,编码规则代码!F:F,编码规则代码!E:E)&amp;_xlfn.XLOOKUP(G745,编码规则代码!J:J,编码规则代码!I:I)&amp;_xlfn.XLOOKUP(H745,编码规则代码!N:N,编码规则代码!M:M)&amp;L745</f>
        <v>H5A153548</v>
      </c>
      <c r="D745" s="72" t="str" cm="1">
        <f t="array" ref="D745">_xlfn.XLOOKUP(E745,编码规则代码!B:B,编码规则代码!A:A)&amp;_xlfn.XLOOKUP(F745,编码规则代码!F:F,编码规则代码!E:E)&amp;_xlfn.XLOOKUP(G745,编码规则代码!J:J,编码规则代码!I:I)&amp;_xlfn.XLOOKUP(H745,编码规则代码!N:N,编码规则代码!M:M)&amp;L745&amp;_xlfn.XLOOKUP(K745,编码规则代码!V:V,编码规则代码!U:U&amp;_xlfn.XLOOKUP(J745,编码规则代码!R:R,编码规则代码!Q:Q))</f>
        <v>H5A15354880S</v>
      </c>
      <c r="E745" s="69" t="s">
        <v>196</v>
      </c>
      <c r="F745" s="69">
        <v>2025</v>
      </c>
      <c r="G745" s="69" t="s">
        <v>197</v>
      </c>
      <c r="H745" s="69" t="s">
        <v>260</v>
      </c>
      <c r="I745" s="69" t="s">
        <v>261</v>
      </c>
      <c r="J745" s="69" t="s">
        <v>200</v>
      </c>
      <c r="K745" s="69" t="s">
        <v>225</v>
      </c>
      <c r="L745" s="69">
        <v>3548</v>
      </c>
    </row>
    <row r="746" ht="26" customHeight="1" spans="1:12">
      <c r="A746" s="70">
        <v>45919</v>
      </c>
      <c r="B746" s="69" t="s">
        <v>242</v>
      </c>
      <c r="C746" s="71" t="str">
        <f>_xlfn.XLOOKUP(E746,编码规则代码!B:B,编码规则代码!A:A)&amp;_xlfn.XLOOKUP(F746,编码规则代码!F:F,编码规则代码!E:E)&amp;_xlfn.XLOOKUP(G746,编码规则代码!J:J,编码规则代码!I:I)&amp;_xlfn.XLOOKUP(H746,编码规则代码!N:N,编码规则代码!M:M)&amp;L746</f>
        <v>H5A153548</v>
      </c>
      <c r="D746" s="72" t="str" cm="1">
        <f t="array" ref="D746">_xlfn.XLOOKUP(E746,编码规则代码!B:B,编码规则代码!A:A)&amp;_xlfn.XLOOKUP(F746,编码规则代码!F:F,编码规则代码!E:E)&amp;_xlfn.XLOOKUP(G746,编码规则代码!J:J,编码规则代码!I:I)&amp;_xlfn.XLOOKUP(H746,编码规则代码!N:N,编码规则代码!M:M)&amp;L746&amp;_xlfn.XLOOKUP(K746,编码规则代码!V:V,编码规则代码!U:U&amp;_xlfn.XLOOKUP(J746,编码规则代码!R:R,编码规则代码!Q:Q))</f>
        <v>H5A15354880M</v>
      </c>
      <c r="E746" s="69" t="s">
        <v>196</v>
      </c>
      <c r="F746" s="69">
        <v>2025</v>
      </c>
      <c r="G746" s="69" t="s">
        <v>197</v>
      </c>
      <c r="H746" s="69" t="s">
        <v>260</v>
      </c>
      <c r="I746" s="69" t="s">
        <v>261</v>
      </c>
      <c r="J746" s="69" t="s">
        <v>244</v>
      </c>
      <c r="K746" s="69" t="s">
        <v>225</v>
      </c>
      <c r="L746" s="69">
        <v>3548</v>
      </c>
    </row>
    <row r="747" ht="26" customHeight="1" spans="1:12">
      <c r="A747" s="70">
        <v>45919</v>
      </c>
      <c r="B747" s="69" t="s">
        <v>242</v>
      </c>
      <c r="C747" s="71" t="str">
        <f>_xlfn.XLOOKUP(E747,编码规则代码!B:B,编码规则代码!A:A)&amp;_xlfn.XLOOKUP(F747,编码规则代码!F:F,编码规则代码!E:E)&amp;_xlfn.XLOOKUP(G747,编码规则代码!J:J,编码规则代码!I:I)&amp;_xlfn.XLOOKUP(H747,编码规则代码!N:N,编码规则代码!M:M)&amp;L747</f>
        <v>H5A153548</v>
      </c>
      <c r="D747" s="72" t="str" cm="1">
        <f t="array" ref="D747">_xlfn.XLOOKUP(E747,编码规则代码!B:B,编码规则代码!A:A)&amp;_xlfn.XLOOKUP(F747,编码规则代码!F:F,编码规则代码!E:E)&amp;_xlfn.XLOOKUP(G747,编码规则代码!J:J,编码规则代码!I:I)&amp;_xlfn.XLOOKUP(H747,编码规则代码!N:N,编码规则代码!M:M)&amp;L747&amp;_xlfn.XLOOKUP(K747,编码规则代码!V:V,编码规则代码!U:U&amp;_xlfn.XLOOKUP(J747,编码规则代码!R:R,编码规则代码!Q:Q))</f>
        <v>H5A15354880L</v>
      </c>
      <c r="E747" s="69" t="s">
        <v>196</v>
      </c>
      <c r="F747" s="69">
        <v>2025</v>
      </c>
      <c r="G747" s="69" t="s">
        <v>197</v>
      </c>
      <c r="H747" s="69" t="s">
        <v>260</v>
      </c>
      <c r="I747" s="69" t="s">
        <v>261</v>
      </c>
      <c r="J747" s="69" t="s">
        <v>245</v>
      </c>
      <c r="K747" s="69" t="s">
        <v>225</v>
      </c>
      <c r="L747" s="69">
        <v>3548</v>
      </c>
    </row>
    <row r="748" ht="26" customHeight="1" spans="1:12">
      <c r="A748" s="70">
        <v>45919</v>
      </c>
      <c r="B748" s="69" t="s">
        <v>242</v>
      </c>
      <c r="C748" s="71" t="str">
        <f>_xlfn.XLOOKUP(E748,编码规则代码!B:B,编码规则代码!A:A)&amp;_xlfn.XLOOKUP(F748,编码规则代码!F:F,编码规则代码!E:E)&amp;_xlfn.XLOOKUP(G748,编码规则代码!J:J,编码规则代码!I:I)&amp;_xlfn.XLOOKUP(H748,编码规则代码!N:N,编码规则代码!M:M)&amp;L748</f>
        <v>H5A153548</v>
      </c>
      <c r="D748" s="72" t="str" cm="1">
        <f t="array" ref="D748">_xlfn.XLOOKUP(E748,编码规则代码!B:B,编码规则代码!A:A)&amp;_xlfn.XLOOKUP(F748,编码规则代码!F:F,编码规则代码!E:E)&amp;_xlfn.XLOOKUP(G748,编码规则代码!J:J,编码规则代码!I:I)&amp;_xlfn.XLOOKUP(H748,编码规则代码!N:N,编码规则代码!M:M)&amp;L748&amp;_xlfn.XLOOKUP(K748,编码规则代码!V:V,编码规则代码!U:U&amp;_xlfn.XLOOKUP(J748,编码规则代码!R:R,编码规则代码!Q:Q))</f>
        <v>H5A15354880F</v>
      </c>
      <c r="E748" s="69" t="s">
        <v>196</v>
      </c>
      <c r="F748" s="69">
        <v>2025</v>
      </c>
      <c r="G748" s="69" t="s">
        <v>197</v>
      </c>
      <c r="H748" s="69" t="s">
        <v>260</v>
      </c>
      <c r="I748" s="69" t="s">
        <v>261</v>
      </c>
      <c r="J748" s="69" t="s">
        <v>234</v>
      </c>
      <c r="K748" s="69" t="s">
        <v>225</v>
      </c>
      <c r="L748" s="69">
        <v>3548</v>
      </c>
    </row>
    <row r="749" ht="26" customHeight="1" spans="1:12">
      <c r="A749" s="70">
        <v>45919</v>
      </c>
      <c r="B749" s="69" t="s">
        <v>242</v>
      </c>
      <c r="C749" s="71" t="str">
        <f>_xlfn.XLOOKUP(E749,编码规则代码!B:B,编码规则代码!A:A)&amp;_xlfn.XLOOKUP(F749,编码规则代码!F:F,编码规则代码!E:E)&amp;_xlfn.XLOOKUP(G749,编码规则代码!J:J,编码规则代码!I:I)&amp;_xlfn.XLOOKUP(H749,编码规则代码!N:N,编码规则代码!M:M)&amp;L749</f>
        <v>H5A153548</v>
      </c>
      <c r="D749" s="72" t="str" cm="1">
        <f t="array" ref="D749">_xlfn.XLOOKUP(E749,编码规则代码!B:B,编码规则代码!A:A)&amp;_xlfn.XLOOKUP(F749,编码规则代码!F:F,编码规则代码!E:E)&amp;_xlfn.XLOOKUP(G749,编码规则代码!J:J,编码规则代码!I:I)&amp;_xlfn.XLOOKUP(H749,编码规则代码!N:N,编码规则代码!M:M)&amp;L749&amp;_xlfn.XLOOKUP(K749,编码规则代码!V:V,编码规则代码!U:U&amp;_xlfn.XLOOKUP(J749,编码规则代码!R:R,编码规则代码!Q:Q))</f>
        <v>H5A15354820S</v>
      </c>
      <c r="E749" s="69" t="s">
        <v>196</v>
      </c>
      <c r="F749" s="69">
        <v>2025</v>
      </c>
      <c r="G749" s="69" t="s">
        <v>197</v>
      </c>
      <c r="H749" s="69" t="s">
        <v>260</v>
      </c>
      <c r="I749" s="69" t="s">
        <v>261</v>
      </c>
      <c r="J749" s="69" t="s">
        <v>200</v>
      </c>
      <c r="K749" s="69" t="s">
        <v>202</v>
      </c>
      <c r="L749" s="69">
        <v>3548</v>
      </c>
    </row>
    <row r="750" ht="26" customHeight="1" spans="1:12">
      <c r="A750" s="70">
        <v>45919</v>
      </c>
      <c r="B750" s="69" t="s">
        <v>242</v>
      </c>
      <c r="C750" s="71" t="str">
        <f>_xlfn.XLOOKUP(E750,编码规则代码!B:B,编码规则代码!A:A)&amp;_xlfn.XLOOKUP(F750,编码规则代码!F:F,编码规则代码!E:E)&amp;_xlfn.XLOOKUP(G750,编码规则代码!J:J,编码规则代码!I:I)&amp;_xlfn.XLOOKUP(H750,编码规则代码!N:N,编码规则代码!M:M)&amp;L750</f>
        <v>H5A153548</v>
      </c>
      <c r="D750" s="72" t="str" cm="1">
        <f t="array" ref="D750">_xlfn.XLOOKUP(E750,编码规则代码!B:B,编码规则代码!A:A)&amp;_xlfn.XLOOKUP(F750,编码规则代码!F:F,编码规则代码!E:E)&amp;_xlfn.XLOOKUP(G750,编码规则代码!J:J,编码规则代码!I:I)&amp;_xlfn.XLOOKUP(H750,编码规则代码!N:N,编码规则代码!M:M)&amp;L750&amp;_xlfn.XLOOKUP(K750,编码规则代码!V:V,编码规则代码!U:U&amp;_xlfn.XLOOKUP(J750,编码规则代码!R:R,编码规则代码!Q:Q))</f>
        <v>H5A15354820M</v>
      </c>
      <c r="E750" s="69" t="s">
        <v>196</v>
      </c>
      <c r="F750" s="69">
        <v>2025</v>
      </c>
      <c r="G750" s="69" t="s">
        <v>197</v>
      </c>
      <c r="H750" s="69" t="s">
        <v>260</v>
      </c>
      <c r="I750" s="69" t="s">
        <v>261</v>
      </c>
      <c r="J750" s="69" t="s">
        <v>244</v>
      </c>
      <c r="K750" s="69" t="s">
        <v>202</v>
      </c>
      <c r="L750" s="69">
        <v>3548</v>
      </c>
    </row>
    <row r="751" ht="26" customHeight="1" spans="1:12">
      <c r="A751" s="70">
        <v>45919</v>
      </c>
      <c r="B751" s="69" t="s">
        <v>242</v>
      </c>
      <c r="C751" s="71" t="str">
        <f>_xlfn.XLOOKUP(E751,编码规则代码!B:B,编码规则代码!A:A)&amp;_xlfn.XLOOKUP(F751,编码规则代码!F:F,编码规则代码!E:E)&amp;_xlfn.XLOOKUP(G751,编码规则代码!J:J,编码规则代码!I:I)&amp;_xlfn.XLOOKUP(H751,编码规则代码!N:N,编码规则代码!M:M)&amp;L751</f>
        <v>H5A153548</v>
      </c>
      <c r="D751" s="72" t="str" cm="1">
        <f t="array" ref="D751">_xlfn.XLOOKUP(E751,编码规则代码!B:B,编码规则代码!A:A)&amp;_xlfn.XLOOKUP(F751,编码规则代码!F:F,编码规则代码!E:E)&amp;_xlfn.XLOOKUP(G751,编码规则代码!J:J,编码规则代码!I:I)&amp;_xlfn.XLOOKUP(H751,编码规则代码!N:N,编码规则代码!M:M)&amp;L751&amp;_xlfn.XLOOKUP(K751,编码规则代码!V:V,编码规则代码!U:U&amp;_xlfn.XLOOKUP(J751,编码规则代码!R:R,编码规则代码!Q:Q))</f>
        <v>H5A15354820L</v>
      </c>
      <c r="E751" s="69" t="s">
        <v>196</v>
      </c>
      <c r="F751" s="69">
        <v>2025</v>
      </c>
      <c r="G751" s="69" t="s">
        <v>197</v>
      </c>
      <c r="H751" s="69" t="s">
        <v>260</v>
      </c>
      <c r="I751" s="69" t="s">
        <v>261</v>
      </c>
      <c r="J751" s="69" t="s">
        <v>245</v>
      </c>
      <c r="K751" s="69" t="s">
        <v>202</v>
      </c>
      <c r="L751" s="69">
        <v>3548</v>
      </c>
    </row>
    <row r="752" ht="26" customHeight="1" spans="1:12">
      <c r="A752" s="70">
        <v>45919</v>
      </c>
      <c r="B752" s="69" t="s">
        <v>242</v>
      </c>
      <c r="C752" s="71" t="str">
        <f>_xlfn.XLOOKUP(E752,编码规则代码!B:B,编码规则代码!A:A)&amp;_xlfn.XLOOKUP(F752,编码规则代码!F:F,编码规则代码!E:E)&amp;_xlfn.XLOOKUP(G752,编码规则代码!J:J,编码规则代码!I:I)&amp;_xlfn.XLOOKUP(H752,编码规则代码!N:N,编码规则代码!M:M)&amp;L752</f>
        <v>H5A153548</v>
      </c>
      <c r="D752" s="72" t="str" cm="1">
        <f t="array" ref="D752">_xlfn.XLOOKUP(E752,编码规则代码!B:B,编码规则代码!A:A)&amp;_xlfn.XLOOKUP(F752,编码规则代码!F:F,编码规则代码!E:E)&amp;_xlfn.XLOOKUP(G752,编码规则代码!J:J,编码规则代码!I:I)&amp;_xlfn.XLOOKUP(H752,编码规则代码!N:N,编码规则代码!M:M)&amp;L752&amp;_xlfn.XLOOKUP(K752,编码规则代码!V:V,编码规则代码!U:U&amp;_xlfn.XLOOKUP(J752,编码规则代码!R:R,编码规则代码!Q:Q))</f>
        <v>H5A15354820F</v>
      </c>
      <c r="E752" s="69" t="s">
        <v>196</v>
      </c>
      <c r="F752" s="69">
        <v>2025</v>
      </c>
      <c r="G752" s="69" t="s">
        <v>197</v>
      </c>
      <c r="H752" s="69" t="s">
        <v>260</v>
      </c>
      <c r="I752" s="69" t="s">
        <v>261</v>
      </c>
      <c r="J752" s="69" t="s">
        <v>234</v>
      </c>
      <c r="K752" s="69" t="s">
        <v>202</v>
      </c>
      <c r="L752" s="69">
        <v>3548</v>
      </c>
    </row>
    <row r="753" ht="26" customHeight="1" spans="3:12">
      <c r="C753" s="67" t="str">
        <f>_xlfn.XLOOKUP(E753,编码规则代码!B:B,编码规则代码!A:A)&amp;_xlfn.XLOOKUP(F753,编码规则代码!F:F,编码规则代码!E:E)&amp;_xlfn.XLOOKUP(G753,编码规则代码!J:J,编码规则代码!I:I)&amp;_xlfn.XLOOKUP(H753,编码规则代码!N:N,编码规则代码!M:M)&amp;L753</f>
        <v>H5A413549</v>
      </c>
      <c r="D753" s="68" t="str" cm="1">
        <f t="array" ref="D753">_xlfn.XLOOKUP(E753,编码规则代码!B:B,编码规则代码!A:A)&amp;_xlfn.XLOOKUP(F753,编码规则代码!F:F,编码规则代码!E:E)&amp;_xlfn.XLOOKUP(G753,编码规则代码!J:J,编码规则代码!I:I)&amp;_xlfn.XLOOKUP(H753,编码规则代码!N:N,编码规则代码!M:M)&amp;L753&amp;_xlfn.XLOOKUP(K753,编码规则代码!V:V,编码规则代码!U:U&amp;_xlfn.XLOOKUP(J753,编码规则代码!R:R,编码规则代码!Q:Q))</f>
        <v>H5A41354941S</v>
      </c>
      <c r="E753" s="45" t="s">
        <v>196</v>
      </c>
      <c r="F753" s="45">
        <v>2025</v>
      </c>
      <c r="G753" s="45" t="s">
        <v>197</v>
      </c>
      <c r="H753" s="45" t="s">
        <v>212</v>
      </c>
      <c r="I753" s="69" t="s">
        <v>213</v>
      </c>
      <c r="J753" s="45" t="s">
        <v>200</v>
      </c>
      <c r="K753" s="45" t="s">
        <v>223</v>
      </c>
      <c r="L753" s="45">
        <v>3549</v>
      </c>
    </row>
    <row r="754" ht="26" customHeight="1" spans="3:12">
      <c r="C754" s="67" t="str">
        <f>_xlfn.XLOOKUP(E754,编码规则代码!B:B,编码规则代码!A:A)&amp;_xlfn.XLOOKUP(F754,编码规则代码!F:F,编码规则代码!E:E)&amp;_xlfn.XLOOKUP(G754,编码规则代码!J:J,编码规则代码!I:I)&amp;_xlfn.XLOOKUP(H754,编码规则代码!N:N,编码规则代码!M:M)&amp;L754</f>
        <v>H5A453550</v>
      </c>
      <c r="D754" s="68" t="str" cm="1">
        <f t="array" ref="D754">_xlfn.XLOOKUP(E754,编码规则代码!B:B,编码规则代码!A:A)&amp;_xlfn.XLOOKUP(F754,编码规则代码!F:F,编码规则代码!E:E)&amp;_xlfn.XLOOKUP(G754,编码规则代码!J:J,编码规则代码!I:I)&amp;_xlfn.XLOOKUP(H754,编码规则代码!N:N,编码规则代码!M:M)&amp;L754&amp;_xlfn.XLOOKUP(K754,编码规则代码!V:V,编码规则代码!U:U&amp;_xlfn.XLOOKUP(J754,编码规则代码!R:R,编码规则代码!Q:Q))</f>
        <v>H5A45355010S</v>
      </c>
      <c r="E754" s="45" t="s">
        <v>196</v>
      </c>
      <c r="F754" s="45">
        <v>2025</v>
      </c>
      <c r="G754" s="45" t="s">
        <v>197</v>
      </c>
      <c r="H754" s="45" t="s">
        <v>254</v>
      </c>
      <c r="I754" s="69" t="s">
        <v>255</v>
      </c>
      <c r="J754" s="45" t="s">
        <v>200</v>
      </c>
      <c r="K754" s="45" t="s">
        <v>210</v>
      </c>
      <c r="L754" s="45">
        <v>3550</v>
      </c>
    </row>
    <row r="755" ht="26" customHeight="1" spans="3:12">
      <c r="C755" s="67" t="str">
        <f>_xlfn.XLOOKUP(E755,编码规则代码!B:B,编码规则代码!A:A)&amp;_xlfn.XLOOKUP(F755,编码规则代码!F:F,编码规则代码!E:E)&amp;_xlfn.XLOOKUP(G755,编码规则代码!J:J,编码规则代码!I:I)&amp;_xlfn.XLOOKUP(H755,编码规则代码!N:N,编码规则代码!M:M)&amp;L755</f>
        <v>H5A453550</v>
      </c>
      <c r="D755" s="68" t="str" cm="1">
        <f t="array" ref="D755">_xlfn.XLOOKUP(E755,编码规则代码!B:B,编码规则代码!A:A)&amp;_xlfn.XLOOKUP(F755,编码规则代码!F:F,编码规则代码!E:E)&amp;_xlfn.XLOOKUP(G755,编码规则代码!J:J,编码规则代码!I:I)&amp;_xlfn.XLOOKUP(H755,编码规则代码!N:N,编码规则代码!M:M)&amp;L755&amp;_xlfn.XLOOKUP(K755,编码规则代码!V:V,编码规则代码!U:U&amp;_xlfn.XLOOKUP(J755,编码规则代码!R:R,编码规则代码!Q:Q))</f>
        <v>H5A45355017S</v>
      </c>
      <c r="E755" s="45" t="s">
        <v>196</v>
      </c>
      <c r="F755" s="45">
        <v>2025</v>
      </c>
      <c r="G755" s="45" t="s">
        <v>197</v>
      </c>
      <c r="H755" s="45" t="s">
        <v>254</v>
      </c>
      <c r="I755" s="69" t="s">
        <v>255</v>
      </c>
      <c r="J755" s="45" t="s">
        <v>200</v>
      </c>
      <c r="K755" s="45" t="s">
        <v>266</v>
      </c>
      <c r="L755" s="45">
        <v>3550</v>
      </c>
    </row>
    <row r="756" ht="26" customHeight="1" spans="1:12">
      <c r="A756" s="70">
        <v>45919</v>
      </c>
      <c r="B756" s="69" t="s">
        <v>242</v>
      </c>
      <c r="C756" s="71" t="str">
        <f>_xlfn.XLOOKUP(E756,编码规则代码!B:B,编码规则代码!A:A)&amp;_xlfn.XLOOKUP(F756,编码规则代码!F:F,编码规则代码!E:E)&amp;_xlfn.XLOOKUP(G756,编码规则代码!J:J,编码规则代码!I:I)&amp;_xlfn.XLOOKUP(H756,编码规则代码!N:N,编码规则代码!M:M)&amp;L756</f>
        <v>H5A153551</v>
      </c>
      <c r="D756" s="72" t="str" cm="1">
        <f t="array" ref="D756">_xlfn.XLOOKUP(E756,编码规则代码!B:B,编码规则代码!A:A)&amp;_xlfn.XLOOKUP(F756,编码规则代码!F:F,编码规则代码!E:E)&amp;_xlfn.XLOOKUP(G756,编码规则代码!J:J,编码规则代码!I:I)&amp;_xlfn.XLOOKUP(H756,编码规则代码!N:N,编码规则代码!M:M)&amp;L756&amp;_xlfn.XLOOKUP(K756,编码规则代码!V:V,编码规则代码!U:U&amp;_xlfn.XLOOKUP(J756,编码规则代码!R:R,编码规则代码!Q:Q))</f>
        <v>H5A15355180S</v>
      </c>
      <c r="E756" s="69" t="s">
        <v>196</v>
      </c>
      <c r="F756" s="69">
        <v>2025</v>
      </c>
      <c r="G756" s="69" t="s">
        <v>197</v>
      </c>
      <c r="H756" s="69" t="s">
        <v>260</v>
      </c>
      <c r="I756" s="69" t="s">
        <v>261</v>
      </c>
      <c r="J756" s="69" t="s">
        <v>200</v>
      </c>
      <c r="K756" s="69" t="s">
        <v>225</v>
      </c>
      <c r="L756" s="69">
        <v>3551</v>
      </c>
    </row>
    <row r="757" ht="26" customHeight="1" spans="1:12">
      <c r="A757" s="70">
        <v>45919</v>
      </c>
      <c r="B757" s="69" t="s">
        <v>242</v>
      </c>
      <c r="C757" s="71" t="str">
        <f>_xlfn.XLOOKUP(E757,编码规则代码!B:B,编码规则代码!A:A)&amp;_xlfn.XLOOKUP(F757,编码规则代码!F:F,编码规则代码!E:E)&amp;_xlfn.XLOOKUP(G757,编码规则代码!J:J,编码规则代码!I:I)&amp;_xlfn.XLOOKUP(H757,编码规则代码!N:N,编码规则代码!M:M)&amp;L757</f>
        <v>H5A153551</v>
      </c>
      <c r="D757" s="72" t="str" cm="1">
        <f t="array" ref="D757">_xlfn.XLOOKUP(E757,编码规则代码!B:B,编码规则代码!A:A)&amp;_xlfn.XLOOKUP(F757,编码规则代码!F:F,编码规则代码!E:E)&amp;_xlfn.XLOOKUP(G757,编码规则代码!J:J,编码规则代码!I:I)&amp;_xlfn.XLOOKUP(H757,编码规则代码!N:N,编码规则代码!M:M)&amp;L757&amp;_xlfn.XLOOKUP(K757,编码规则代码!V:V,编码规则代码!U:U&amp;_xlfn.XLOOKUP(J757,编码规则代码!R:R,编码规则代码!Q:Q))</f>
        <v>H5A15355180M</v>
      </c>
      <c r="E757" s="69" t="s">
        <v>196</v>
      </c>
      <c r="F757" s="69">
        <v>2025</v>
      </c>
      <c r="G757" s="69" t="s">
        <v>197</v>
      </c>
      <c r="H757" s="69" t="s">
        <v>260</v>
      </c>
      <c r="I757" s="69" t="s">
        <v>261</v>
      </c>
      <c r="J757" s="69" t="s">
        <v>244</v>
      </c>
      <c r="K757" s="69" t="s">
        <v>225</v>
      </c>
      <c r="L757" s="69">
        <v>3551</v>
      </c>
    </row>
    <row r="758" ht="26" customHeight="1" spans="1:12">
      <c r="A758" s="70">
        <v>45919</v>
      </c>
      <c r="B758" s="69" t="s">
        <v>242</v>
      </c>
      <c r="C758" s="71" t="str">
        <f>_xlfn.XLOOKUP(E758,编码规则代码!B:B,编码规则代码!A:A)&amp;_xlfn.XLOOKUP(F758,编码规则代码!F:F,编码规则代码!E:E)&amp;_xlfn.XLOOKUP(G758,编码规则代码!J:J,编码规则代码!I:I)&amp;_xlfn.XLOOKUP(H758,编码规则代码!N:N,编码规则代码!M:M)&amp;L758</f>
        <v>H5A153551</v>
      </c>
      <c r="D758" s="72" t="str" cm="1">
        <f t="array" ref="D758">_xlfn.XLOOKUP(E758,编码规则代码!B:B,编码规则代码!A:A)&amp;_xlfn.XLOOKUP(F758,编码规则代码!F:F,编码规则代码!E:E)&amp;_xlfn.XLOOKUP(G758,编码规则代码!J:J,编码规则代码!I:I)&amp;_xlfn.XLOOKUP(H758,编码规则代码!N:N,编码规则代码!M:M)&amp;L758&amp;_xlfn.XLOOKUP(K758,编码规则代码!V:V,编码规则代码!U:U&amp;_xlfn.XLOOKUP(J758,编码规则代码!R:R,编码规则代码!Q:Q))</f>
        <v>H5A15355180L</v>
      </c>
      <c r="E758" s="69" t="s">
        <v>196</v>
      </c>
      <c r="F758" s="69">
        <v>2025</v>
      </c>
      <c r="G758" s="69" t="s">
        <v>197</v>
      </c>
      <c r="H758" s="69" t="s">
        <v>260</v>
      </c>
      <c r="I758" s="69" t="s">
        <v>261</v>
      </c>
      <c r="J758" s="69" t="s">
        <v>245</v>
      </c>
      <c r="K758" s="69" t="s">
        <v>225</v>
      </c>
      <c r="L758" s="69">
        <v>3551</v>
      </c>
    </row>
    <row r="759" ht="26" customHeight="1" spans="1:12">
      <c r="A759" s="70">
        <v>45919</v>
      </c>
      <c r="B759" s="69" t="s">
        <v>242</v>
      </c>
      <c r="C759" s="71" t="str">
        <f>_xlfn.XLOOKUP(E759,编码规则代码!B:B,编码规则代码!A:A)&amp;_xlfn.XLOOKUP(F759,编码规则代码!F:F,编码规则代码!E:E)&amp;_xlfn.XLOOKUP(G759,编码规则代码!J:J,编码规则代码!I:I)&amp;_xlfn.XLOOKUP(H759,编码规则代码!N:N,编码规则代码!M:M)&amp;L759</f>
        <v>H5A153551</v>
      </c>
      <c r="D759" s="72" t="str" cm="1">
        <f t="array" ref="D759">_xlfn.XLOOKUP(E759,编码规则代码!B:B,编码规则代码!A:A)&amp;_xlfn.XLOOKUP(F759,编码规则代码!F:F,编码规则代码!E:E)&amp;_xlfn.XLOOKUP(G759,编码规则代码!J:J,编码规则代码!I:I)&amp;_xlfn.XLOOKUP(H759,编码规则代码!N:N,编码规则代码!M:M)&amp;L759&amp;_xlfn.XLOOKUP(K759,编码规则代码!V:V,编码规则代码!U:U&amp;_xlfn.XLOOKUP(J759,编码规则代码!R:R,编码规则代码!Q:Q))</f>
        <v>H5A15355180F</v>
      </c>
      <c r="E759" s="69" t="s">
        <v>196</v>
      </c>
      <c r="F759" s="69">
        <v>2025</v>
      </c>
      <c r="G759" s="69" t="s">
        <v>197</v>
      </c>
      <c r="H759" s="69" t="s">
        <v>260</v>
      </c>
      <c r="I759" s="69" t="s">
        <v>261</v>
      </c>
      <c r="J759" s="69" t="s">
        <v>234</v>
      </c>
      <c r="K759" s="69" t="s">
        <v>225</v>
      </c>
      <c r="L759" s="69">
        <v>3551</v>
      </c>
    </row>
    <row r="760" ht="26" customHeight="1" spans="1:12">
      <c r="A760" s="70">
        <v>45919</v>
      </c>
      <c r="B760" s="69" t="s">
        <v>242</v>
      </c>
      <c r="C760" s="71" t="str">
        <f>_xlfn.XLOOKUP(E760,编码规则代码!B:B,编码规则代码!A:A)&amp;_xlfn.XLOOKUP(F760,编码规则代码!F:F,编码规则代码!E:E)&amp;_xlfn.XLOOKUP(G760,编码规则代码!J:J,编码规则代码!I:I)&amp;_xlfn.XLOOKUP(H760,编码规则代码!N:N,编码规则代码!M:M)&amp;L760</f>
        <v>H5A153551</v>
      </c>
      <c r="D760" s="72" t="str" cm="1">
        <f t="array" ref="D760">_xlfn.XLOOKUP(E760,编码规则代码!B:B,编码规则代码!A:A)&amp;_xlfn.XLOOKUP(F760,编码规则代码!F:F,编码规则代码!E:E)&amp;_xlfn.XLOOKUP(G760,编码规则代码!J:J,编码规则代码!I:I)&amp;_xlfn.XLOOKUP(H760,编码规则代码!N:N,编码规则代码!M:M)&amp;L760&amp;_xlfn.XLOOKUP(K760,编码规则代码!V:V,编码规则代码!U:U&amp;_xlfn.XLOOKUP(J760,编码规则代码!R:R,编码规则代码!Q:Q))</f>
        <v>H5A15355113S</v>
      </c>
      <c r="E760" s="69" t="s">
        <v>196</v>
      </c>
      <c r="F760" s="69">
        <v>2025</v>
      </c>
      <c r="G760" s="69" t="s">
        <v>197</v>
      </c>
      <c r="H760" s="69" t="s">
        <v>260</v>
      </c>
      <c r="I760" s="69" t="s">
        <v>261</v>
      </c>
      <c r="J760" s="69" t="s">
        <v>200</v>
      </c>
      <c r="K760" s="69" t="s">
        <v>230</v>
      </c>
      <c r="L760" s="69">
        <v>3551</v>
      </c>
    </row>
    <row r="761" ht="26" customHeight="1" spans="1:12">
      <c r="A761" s="70">
        <v>45919</v>
      </c>
      <c r="B761" s="69" t="s">
        <v>242</v>
      </c>
      <c r="C761" s="71" t="str">
        <f>_xlfn.XLOOKUP(E761,编码规则代码!B:B,编码规则代码!A:A)&amp;_xlfn.XLOOKUP(F761,编码规则代码!F:F,编码规则代码!E:E)&amp;_xlfn.XLOOKUP(G761,编码规则代码!J:J,编码规则代码!I:I)&amp;_xlfn.XLOOKUP(H761,编码规则代码!N:N,编码规则代码!M:M)&amp;L761</f>
        <v>H5A153551</v>
      </c>
      <c r="D761" s="72" t="str" cm="1">
        <f t="array" ref="D761">_xlfn.XLOOKUP(E761,编码规则代码!B:B,编码规则代码!A:A)&amp;_xlfn.XLOOKUP(F761,编码规则代码!F:F,编码规则代码!E:E)&amp;_xlfn.XLOOKUP(G761,编码规则代码!J:J,编码规则代码!I:I)&amp;_xlfn.XLOOKUP(H761,编码规则代码!N:N,编码规则代码!M:M)&amp;L761&amp;_xlfn.XLOOKUP(K761,编码规则代码!V:V,编码规则代码!U:U&amp;_xlfn.XLOOKUP(J761,编码规则代码!R:R,编码规则代码!Q:Q))</f>
        <v>H5A15355113M</v>
      </c>
      <c r="E761" s="69" t="s">
        <v>196</v>
      </c>
      <c r="F761" s="69">
        <v>2025</v>
      </c>
      <c r="G761" s="69" t="s">
        <v>197</v>
      </c>
      <c r="H761" s="69" t="s">
        <v>260</v>
      </c>
      <c r="I761" s="69" t="s">
        <v>261</v>
      </c>
      <c r="J761" s="69" t="s">
        <v>244</v>
      </c>
      <c r="K761" s="69" t="s">
        <v>230</v>
      </c>
      <c r="L761" s="69">
        <v>3551</v>
      </c>
    </row>
    <row r="762" ht="26" customHeight="1" spans="1:12">
      <c r="A762" s="70">
        <v>45919</v>
      </c>
      <c r="B762" s="69" t="s">
        <v>242</v>
      </c>
      <c r="C762" s="71" t="str">
        <f>_xlfn.XLOOKUP(E762,编码规则代码!B:B,编码规则代码!A:A)&amp;_xlfn.XLOOKUP(F762,编码规则代码!F:F,编码规则代码!E:E)&amp;_xlfn.XLOOKUP(G762,编码规则代码!J:J,编码规则代码!I:I)&amp;_xlfn.XLOOKUP(H762,编码规则代码!N:N,编码规则代码!M:M)&amp;L762</f>
        <v>H5A153551</v>
      </c>
      <c r="D762" s="72" t="str" cm="1">
        <f t="array" ref="D762">_xlfn.XLOOKUP(E762,编码规则代码!B:B,编码规则代码!A:A)&amp;_xlfn.XLOOKUP(F762,编码规则代码!F:F,编码规则代码!E:E)&amp;_xlfn.XLOOKUP(G762,编码规则代码!J:J,编码规则代码!I:I)&amp;_xlfn.XLOOKUP(H762,编码规则代码!N:N,编码规则代码!M:M)&amp;L762&amp;_xlfn.XLOOKUP(K762,编码规则代码!V:V,编码规则代码!U:U&amp;_xlfn.XLOOKUP(J762,编码规则代码!R:R,编码规则代码!Q:Q))</f>
        <v>H5A15355113L</v>
      </c>
      <c r="E762" s="69" t="s">
        <v>196</v>
      </c>
      <c r="F762" s="69">
        <v>2025</v>
      </c>
      <c r="G762" s="69" t="s">
        <v>197</v>
      </c>
      <c r="H762" s="69" t="s">
        <v>260</v>
      </c>
      <c r="I762" s="69" t="s">
        <v>261</v>
      </c>
      <c r="J762" s="69" t="s">
        <v>245</v>
      </c>
      <c r="K762" s="69" t="s">
        <v>230</v>
      </c>
      <c r="L762" s="69">
        <v>3551</v>
      </c>
    </row>
    <row r="763" ht="26" customHeight="1" spans="1:12">
      <c r="A763" s="70">
        <v>45919</v>
      </c>
      <c r="B763" s="69" t="s">
        <v>242</v>
      </c>
      <c r="C763" s="71" t="str">
        <f>_xlfn.XLOOKUP(E763,编码规则代码!B:B,编码规则代码!A:A)&amp;_xlfn.XLOOKUP(F763,编码规则代码!F:F,编码规则代码!E:E)&amp;_xlfn.XLOOKUP(G763,编码规则代码!J:J,编码规则代码!I:I)&amp;_xlfn.XLOOKUP(H763,编码规则代码!N:N,编码规则代码!M:M)&amp;L763</f>
        <v>H5A153551</v>
      </c>
      <c r="D763" s="72" t="str" cm="1">
        <f t="array" ref="D763">_xlfn.XLOOKUP(E763,编码规则代码!B:B,编码规则代码!A:A)&amp;_xlfn.XLOOKUP(F763,编码规则代码!F:F,编码规则代码!E:E)&amp;_xlfn.XLOOKUP(G763,编码规则代码!J:J,编码规则代码!I:I)&amp;_xlfn.XLOOKUP(H763,编码规则代码!N:N,编码规则代码!M:M)&amp;L763&amp;_xlfn.XLOOKUP(K763,编码规则代码!V:V,编码规则代码!U:U&amp;_xlfn.XLOOKUP(J763,编码规则代码!R:R,编码规则代码!Q:Q))</f>
        <v>H5A15355113F</v>
      </c>
      <c r="E763" s="69" t="s">
        <v>196</v>
      </c>
      <c r="F763" s="69">
        <v>2025</v>
      </c>
      <c r="G763" s="69" t="s">
        <v>197</v>
      </c>
      <c r="H763" s="69" t="s">
        <v>260</v>
      </c>
      <c r="I763" s="69" t="s">
        <v>261</v>
      </c>
      <c r="J763" s="69" t="s">
        <v>234</v>
      </c>
      <c r="K763" s="69" t="s">
        <v>230</v>
      </c>
      <c r="L763" s="69">
        <v>3551</v>
      </c>
    </row>
    <row r="764" ht="26" customHeight="1" spans="1:12">
      <c r="A764" s="70">
        <v>45919</v>
      </c>
      <c r="B764" s="69" t="s">
        <v>242</v>
      </c>
      <c r="C764" s="71" t="str">
        <f>_xlfn.XLOOKUP(E764,编码规则代码!B:B,编码规则代码!A:A)&amp;_xlfn.XLOOKUP(F764,编码规则代码!F:F,编码规则代码!E:E)&amp;_xlfn.XLOOKUP(G764,编码规则代码!J:J,编码规则代码!I:I)&amp;_xlfn.XLOOKUP(H764,编码规则代码!N:N,编码规则代码!M:M)&amp;L764</f>
        <v>H5A153551</v>
      </c>
      <c r="D764" s="72" t="str" cm="1">
        <f t="array" ref="D764">_xlfn.XLOOKUP(E764,编码规则代码!B:B,编码规则代码!A:A)&amp;_xlfn.XLOOKUP(F764,编码规则代码!F:F,编码规则代码!E:E)&amp;_xlfn.XLOOKUP(G764,编码规则代码!J:J,编码规则代码!I:I)&amp;_xlfn.XLOOKUP(H764,编码规则代码!N:N,编码规则代码!M:M)&amp;L764&amp;_xlfn.XLOOKUP(K764,编码规则代码!V:V,编码规则代码!U:U&amp;_xlfn.XLOOKUP(J764,编码规则代码!R:R,编码规则代码!Q:Q))</f>
        <v>H5A15355110S</v>
      </c>
      <c r="E764" s="69" t="s">
        <v>196</v>
      </c>
      <c r="F764" s="69">
        <v>2025</v>
      </c>
      <c r="G764" s="69" t="s">
        <v>197</v>
      </c>
      <c r="H764" s="69" t="s">
        <v>260</v>
      </c>
      <c r="I764" s="69" t="s">
        <v>261</v>
      </c>
      <c r="J764" s="69" t="s">
        <v>200</v>
      </c>
      <c r="K764" s="69" t="s">
        <v>210</v>
      </c>
      <c r="L764" s="69">
        <v>3551</v>
      </c>
    </row>
    <row r="765" ht="26" customHeight="1" spans="1:12">
      <c r="A765" s="70">
        <v>45919</v>
      </c>
      <c r="B765" s="69" t="s">
        <v>242</v>
      </c>
      <c r="C765" s="71" t="str">
        <f>_xlfn.XLOOKUP(E765,编码规则代码!B:B,编码规则代码!A:A)&amp;_xlfn.XLOOKUP(F765,编码规则代码!F:F,编码规则代码!E:E)&amp;_xlfn.XLOOKUP(G765,编码规则代码!J:J,编码规则代码!I:I)&amp;_xlfn.XLOOKUP(H765,编码规则代码!N:N,编码规则代码!M:M)&amp;L765</f>
        <v>H5A153551</v>
      </c>
      <c r="D765" s="72" t="str" cm="1">
        <f t="array" ref="D765">_xlfn.XLOOKUP(E765,编码规则代码!B:B,编码规则代码!A:A)&amp;_xlfn.XLOOKUP(F765,编码规则代码!F:F,编码规则代码!E:E)&amp;_xlfn.XLOOKUP(G765,编码规则代码!J:J,编码规则代码!I:I)&amp;_xlfn.XLOOKUP(H765,编码规则代码!N:N,编码规则代码!M:M)&amp;L765&amp;_xlfn.XLOOKUP(K765,编码规则代码!V:V,编码规则代码!U:U&amp;_xlfn.XLOOKUP(J765,编码规则代码!R:R,编码规则代码!Q:Q))</f>
        <v>H5A15355110M</v>
      </c>
      <c r="E765" s="69" t="s">
        <v>196</v>
      </c>
      <c r="F765" s="69">
        <v>2025</v>
      </c>
      <c r="G765" s="69" t="s">
        <v>197</v>
      </c>
      <c r="H765" s="69" t="s">
        <v>260</v>
      </c>
      <c r="I765" s="69" t="s">
        <v>261</v>
      </c>
      <c r="J765" s="69" t="s">
        <v>244</v>
      </c>
      <c r="K765" s="69" t="s">
        <v>210</v>
      </c>
      <c r="L765" s="69">
        <v>3551</v>
      </c>
    </row>
    <row r="766" ht="26" customHeight="1" spans="1:12">
      <c r="A766" s="70">
        <v>45919</v>
      </c>
      <c r="B766" s="69" t="s">
        <v>242</v>
      </c>
      <c r="C766" s="71" t="str">
        <f>_xlfn.XLOOKUP(E766,编码规则代码!B:B,编码规则代码!A:A)&amp;_xlfn.XLOOKUP(F766,编码规则代码!F:F,编码规则代码!E:E)&amp;_xlfn.XLOOKUP(G766,编码规则代码!J:J,编码规则代码!I:I)&amp;_xlfn.XLOOKUP(H766,编码规则代码!N:N,编码规则代码!M:M)&amp;L766</f>
        <v>H5A153551</v>
      </c>
      <c r="D766" s="72" t="str" cm="1">
        <f t="array" ref="D766">_xlfn.XLOOKUP(E766,编码规则代码!B:B,编码规则代码!A:A)&amp;_xlfn.XLOOKUP(F766,编码规则代码!F:F,编码规则代码!E:E)&amp;_xlfn.XLOOKUP(G766,编码规则代码!J:J,编码规则代码!I:I)&amp;_xlfn.XLOOKUP(H766,编码规则代码!N:N,编码规则代码!M:M)&amp;L766&amp;_xlfn.XLOOKUP(K766,编码规则代码!V:V,编码规则代码!U:U&amp;_xlfn.XLOOKUP(J766,编码规则代码!R:R,编码规则代码!Q:Q))</f>
        <v>H5A15355110L</v>
      </c>
      <c r="E766" s="69" t="s">
        <v>196</v>
      </c>
      <c r="F766" s="69">
        <v>2025</v>
      </c>
      <c r="G766" s="69" t="s">
        <v>197</v>
      </c>
      <c r="H766" s="69" t="s">
        <v>260</v>
      </c>
      <c r="I766" s="69" t="s">
        <v>261</v>
      </c>
      <c r="J766" s="69" t="s">
        <v>245</v>
      </c>
      <c r="K766" s="69" t="s">
        <v>210</v>
      </c>
      <c r="L766" s="69">
        <v>3551</v>
      </c>
    </row>
    <row r="767" ht="26" customHeight="1" spans="1:12">
      <c r="A767" s="70">
        <v>45919</v>
      </c>
      <c r="B767" s="69" t="s">
        <v>242</v>
      </c>
      <c r="C767" s="71" t="str">
        <f>_xlfn.XLOOKUP(E767,编码规则代码!B:B,编码规则代码!A:A)&amp;_xlfn.XLOOKUP(F767,编码规则代码!F:F,编码规则代码!E:E)&amp;_xlfn.XLOOKUP(G767,编码规则代码!J:J,编码规则代码!I:I)&amp;_xlfn.XLOOKUP(H767,编码规则代码!N:N,编码规则代码!M:M)&amp;L767</f>
        <v>H5A153551</v>
      </c>
      <c r="D767" s="72" t="str" cm="1">
        <f t="array" ref="D767">_xlfn.XLOOKUP(E767,编码规则代码!B:B,编码规则代码!A:A)&amp;_xlfn.XLOOKUP(F767,编码规则代码!F:F,编码规则代码!E:E)&amp;_xlfn.XLOOKUP(G767,编码规则代码!J:J,编码规则代码!I:I)&amp;_xlfn.XLOOKUP(H767,编码规则代码!N:N,编码规则代码!M:M)&amp;L767&amp;_xlfn.XLOOKUP(K767,编码规则代码!V:V,编码规则代码!U:U&amp;_xlfn.XLOOKUP(J767,编码规则代码!R:R,编码规则代码!Q:Q))</f>
        <v>H5A15355110F</v>
      </c>
      <c r="E767" s="69" t="s">
        <v>196</v>
      </c>
      <c r="F767" s="69">
        <v>2025</v>
      </c>
      <c r="G767" s="69" t="s">
        <v>197</v>
      </c>
      <c r="H767" s="69" t="s">
        <v>260</v>
      </c>
      <c r="I767" s="69" t="s">
        <v>261</v>
      </c>
      <c r="J767" s="69" t="s">
        <v>234</v>
      </c>
      <c r="K767" s="69" t="s">
        <v>210</v>
      </c>
      <c r="L767" s="69">
        <v>3551</v>
      </c>
    </row>
    <row r="768" ht="26" customHeight="1" spans="1:12">
      <c r="A768" s="70">
        <v>45919</v>
      </c>
      <c r="B768" s="69" t="s">
        <v>242</v>
      </c>
      <c r="C768" s="71" t="str">
        <f>_xlfn.XLOOKUP(E768,编码规则代码!B:B,编码规则代码!A:A)&amp;_xlfn.XLOOKUP(F768,编码规则代码!F:F,编码规则代码!E:E)&amp;_xlfn.XLOOKUP(G768,编码规则代码!J:J,编码规则代码!I:I)&amp;_xlfn.XLOOKUP(H768,编码规则代码!N:N,编码规则代码!M:M)&amp;L768</f>
        <v>H5A153551</v>
      </c>
      <c r="D768" s="72" t="str" cm="1">
        <f t="array" ref="D768">_xlfn.XLOOKUP(E768,编码规则代码!B:B,编码规则代码!A:A)&amp;_xlfn.XLOOKUP(F768,编码规则代码!F:F,编码规则代码!E:E)&amp;_xlfn.XLOOKUP(G768,编码规则代码!J:J,编码规则代码!I:I)&amp;_xlfn.XLOOKUP(H768,编码规则代码!N:N,编码规则代码!M:M)&amp;L768&amp;_xlfn.XLOOKUP(K768,编码规则代码!V:V,编码规则代码!U:U&amp;_xlfn.XLOOKUP(J768,编码规则代码!R:R,编码规则代码!Q:Q))</f>
        <v>H5A15355121S</v>
      </c>
      <c r="E768" s="69" t="s">
        <v>196</v>
      </c>
      <c r="F768" s="69">
        <v>2025</v>
      </c>
      <c r="G768" s="69" t="s">
        <v>197</v>
      </c>
      <c r="H768" s="69" t="s">
        <v>260</v>
      </c>
      <c r="I768" s="69" t="s">
        <v>261</v>
      </c>
      <c r="J768" s="69" t="s">
        <v>200</v>
      </c>
      <c r="K768" s="69" t="s">
        <v>267</v>
      </c>
      <c r="L768" s="69">
        <v>3551</v>
      </c>
    </row>
    <row r="769" ht="26" customHeight="1" spans="1:12">
      <c r="A769" s="70">
        <v>45919</v>
      </c>
      <c r="B769" s="69" t="s">
        <v>242</v>
      </c>
      <c r="C769" s="71" t="str">
        <f>_xlfn.XLOOKUP(E769,编码规则代码!B:B,编码规则代码!A:A)&amp;_xlfn.XLOOKUP(F769,编码规则代码!F:F,编码规则代码!E:E)&amp;_xlfn.XLOOKUP(G769,编码规则代码!J:J,编码规则代码!I:I)&amp;_xlfn.XLOOKUP(H769,编码规则代码!N:N,编码规则代码!M:M)&amp;L769</f>
        <v>H5A153551</v>
      </c>
      <c r="D769" s="72" t="str" cm="1">
        <f t="array" ref="D769">_xlfn.XLOOKUP(E769,编码规则代码!B:B,编码规则代码!A:A)&amp;_xlfn.XLOOKUP(F769,编码规则代码!F:F,编码规则代码!E:E)&amp;_xlfn.XLOOKUP(G769,编码规则代码!J:J,编码规则代码!I:I)&amp;_xlfn.XLOOKUP(H769,编码规则代码!N:N,编码规则代码!M:M)&amp;L769&amp;_xlfn.XLOOKUP(K769,编码规则代码!V:V,编码规则代码!U:U&amp;_xlfn.XLOOKUP(J769,编码规则代码!R:R,编码规则代码!Q:Q))</f>
        <v>H5A15355121M</v>
      </c>
      <c r="E769" s="69" t="s">
        <v>196</v>
      </c>
      <c r="F769" s="69">
        <v>2025</v>
      </c>
      <c r="G769" s="69" t="s">
        <v>197</v>
      </c>
      <c r="H769" s="69" t="s">
        <v>260</v>
      </c>
      <c r="I769" s="69" t="s">
        <v>261</v>
      </c>
      <c r="J769" s="69" t="s">
        <v>244</v>
      </c>
      <c r="K769" s="69" t="s">
        <v>267</v>
      </c>
      <c r="L769" s="69">
        <v>3551</v>
      </c>
    </row>
    <row r="770" ht="26" customHeight="1" spans="1:12">
      <c r="A770" s="70">
        <v>45919</v>
      </c>
      <c r="B770" s="69" t="s">
        <v>242</v>
      </c>
      <c r="C770" s="71" t="str">
        <f>_xlfn.XLOOKUP(E770,编码规则代码!B:B,编码规则代码!A:A)&amp;_xlfn.XLOOKUP(F770,编码规则代码!F:F,编码规则代码!E:E)&amp;_xlfn.XLOOKUP(G770,编码规则代码!J:J,编码规则代码!I:I)&amp;_xlfn.XLOOKUP(H770,编码规则代码!N:N,编码规则代码!M:M)&amp;L770</f>
        <v>H5A153551</v>
      </c>
      <c r="D770" s="72" t="str" cm="1">
        <f t="array" ref="D770">_xlfn.XLOOKUP(E770,编码规则代码!B:B,编码规则代码!A:A)&amp;_xlfn.XLOOKUP(F770,编码规则代码!F:F,编码规则代码!E:E)&amp;_xlfn.XLOOKUP(G770,编码规则代码!J:J,编码规则代码!I:I)&amp;_xlfn.XLOOKUP(H770,编码规则代码!N:N,编码规则代码!M:M)&amp;L770&amp;_xlfn.XLOOKUP(K770,编码规则代码!V:V,编码规则代码!U:U&amp;_xlfn.XLOOKUP(J770,编码规则代码!R:R,编码规则代码!Q:Q))</f>
        <v>H5A15355121L</v>
      </c>
      <c r="E770" s="69" t="s">
        <v>196</v>
      </c>
      <c r="F770" s="69">
        <v>2025</v>
      </c>
      <c r="G770" s="69" t="s">
        <v>197</v>
      </c>
      <c r="H770" s="69" t="s">
        <v>260</v>
      </c>
      <c r="I770" s="69" t="s">
        <v>261</v>
      </c>
      <c r="J770" s="69" t="s">
        <v>245</v>
      </c>
      <c r="K770" s="69" t="s">
        <v>267</v>
      </c>
      <c r="L770" s="69">
        <v>3551</v>
      </c>
    </row>
    <row r="771" ht="26" customHeight="1" spans="1:12">
      <c r="A771" s="70">
        <v>45919</v>
      </c>
      <c r="B771" s="69" t="s">
        <v>242</v>
      </c>
      <c r="C771" s="71" t="str">
        <f>_xlfn.XLOOKUP(E771,编码规则代码!B:B,编码规则代码!A:A)&amp;_xlfn.XLOOKUP(F771,编码规则代码!F:F,编码规则代码!E:E)&amp;_xlfn.XLOOKUP(G771,编码规则代码!J:J,编码规则代码!I:I)&amp;_xlfn.XLOOKUP(H771,编码规则代码!N:N,编码规则代码!M:M)&amp;L771</f>
        <v>H5A153551</v>
      </c>
      <c r="D771" s="72" t="str" cm="1">
        <f t="array" ref="D771">_xlfn.XLOOKUP(E771,编码规则代码!B:B,编码规则代码!A:A)&amp;_xlfn.XLOOKUP(F771,编码规则代码!F:F,编码规则代码!E:E)&amp;_xlfn.XLOOKUP(G771,编码规则代码!J:J,编码规则代码!I:I)&amp;_xlfn.XLOOKUP(H771,编码规则代码!N:N,编码规则代码!M:M)&amp;L771&amp;_xlfn.XLOOKUP(K771,编码规则代码!V:V,编码规则代码!U:U&amp;_xlfn.XLOOKUP(J771,编码规则代码!R:R,编码规则代码!Q:Q))</f>
        <v>H5A15355121F</v>
      </c>
      <c r="E771" s="69" t="s">
        <v>196</v>
      </c>
      <c r="F771" s="69">
        <v>2025</v>
      </c>
      <c r="G771" s="69" t="s">
        <v>197</v>
      </c>
      <c r="H771" s="69" t="s">
        <v>260</v>
      </c>
      <c r="I771" s="69" t="s">
        <v>261</v>
      </c>
      <c r="J771" s="69" t="s">
        <v>234</v>
      </c>
      <c r="K771" s="69" t="s">
        <v>267</v>
      </c>
      <c r="L771" s="69">
        <v>3551</v>
      </c>
    </row>
    <row r="772" ht="26" customHeight="1" spans="1:12">
      <c r="A772" s="70">
        <v>45919</v>
      </c>
      <c r="B772" s="69" t="s">
        <v>242</v>
      </c>
      <c r="C772" s="71" t="str">
        <f>_xlfn.XLOOKUP(E772,编码规则代码!B:B,编码规则代码!A:A)&amp;_xlfn.XLOOKUP(F772,编码规则代码!F:F,编码规则代码!E:E)&amp;_xlfn.XLOOKUP(G772,编码规则代码!J:J,编码规则代码!I:I)&amp;_xlfn.XLOOKUP(H772,编码规则代码!N:N,编码规则代码!M:M)&amp;L772</f>
        <v>H5A153552</v>
      </c>
      <c r="D772" s="72" t="str" cm="1">
        <f t="array" ref="D772">_xlfn.XLOOKUP(E772,编码规则代码!B:B,编码规则代码!A:A)&amp;_xlfn.XLOOKUP(F772,编码规则代码!F:F,编码规则代码!E:E)&amp;_xlfn.XLOOKUP(G772,编码规则代码!J:J,编码规则代码!I:I)&amp;_xlfn.XLOOKUP(H772,编码规则代码!N:N,编码规则代码!M:M)&amp;L772&amp;_xlfn.XLOOKUP(K772,编码规则代码!V:V,编码规则代码!U:U&amp;_xlfn.XLOOKUP(J772,编码规则代码!R:R,编码规则代码!Q:Q))</f>
        <v>H5A15355221S</v>
      </c>
      <c r="E772" s="69" t="s">
        <v>196</v>
      </c>
      <c r="F772" s="69">
        <v>2025</v>
      </c>
      <c r="G772" s="69" t="s">
        <v>197</v>
      </c>
      <c r="H772" s="69" t="s">
        <v>260</v>
      </c>
      <c r="I772" s="69" t="s">
        <v>261</v>
      </c>
      <c r="J772" s="69" t="s">
        <v>200</v>
      </c>
      <c r="K772" s="69" t="s">
        <v>267</v>
      </c>
      <c r="L772" s="69">
        <v>3552</v>
      </c>
    </row>
    <row r="773" ht="26" customHeight="1" spans="1:12">
      <c r="A773" s="70">
        <v>45919</v>
      </c>
      <c r="B773" s="69" t="s">
        <v>242</v>
      </c>
      <c r="C773" s="71" t="str">
        <f>_xlfn.XLOOKUP(E773,编码规则代码!B:B,编码规则代码!A:A)&amp;_xlfn.XLOOKUP(F773,编码规则代码!F:F,编码规则代码!E:E)&amp;_xlfn.XLOOKUP(G773,编码规则代码!J:J,编码规则代码!I:I)&amp;_xlfn.XLOOKUP(H773,编码规则代码!N:N,编码规则代码!M:M)&amp;L773</f>
        <v>H5A153552</v>
      </c>
      <c r="D773" s="72" t="str" cm="1">
        <f t="array" ref="D773">_xlfn.XLOOKUP(E773,编码规则代码!B:B,编码规则代码!A:A)&amp;_xlfn.XLOOKUP(F773,编码规则代码!F:F,编码规则代码!E:E)&amp;_xlfn.XLOOKUP(G773,编码规则代码!J:J,编码规则代码!I:I)&amp;_xlfn.XLOOKUP(H773,编码规则代码!N:N,编码规则代码!M:M)&amp;L773&amp;_xlfn.XLOOKUP(K773,编码规则代码!V:V,编码规则代码!U:U&amp;_xlfn.XLOOKUP(J773,编码规则代码!R:R,编码规则代码!Q:Q))</f>
        <v>H5A15355221M</v>
      </c>
      <c r="E773" s="69" t="s">
        <v>196</v>
      </c>
      <c r="F773" s="69">
        <v>2025</v>
      </c>
      <c r="G773" s="69" t="s">
        <v>197</v>
      </c>
      <c r="H773" s="69" t="s">
        <v>260</v>
      </c>
      <c r="I773" s="69" t="s">
        <v>261</v>
      </c>
      <c r="J773" s="69" t="s">
        <v>244</v>
      </c>
      <c r="K773" s="69" t="s">
        <v>267</v>
      </c>
      <c r="L773" s="69">
        <v>3552</v>
      </c>
    </row>
    <row r="774" ht="26" customHeight="1" spans="1:12">
      <c r="A774" s="70">
        <v>45919</v>
      </c>
      <c r="B774" s="69" t="s">
        <v>242</v>
      </c>
      <c r="C774" s="71" t="str">
        <f>_xlfn.XLOOKUP(E774,编码规则代码!B:B,编码规则代码!A:A)&amp;_xlfn.XLOOKUP(F774,编码规则代码!F:F,编码规则代码!E:E)&amp;_xlfn.XLOOKUP(G774,编码规则代码!J:J,编码规则代码!I:I)&amp;_xlfn.XLOOKUP(H774,编码规则代码!N:N,编码规则代码!M:M)&amp;L774</f>
        <v>H5A153552</v>
      </c>
      <c r="D774" s="72" t="str" cm="1">
        <f t="array" ref="D774">_xlfn.XLOOKUP(E774,编码规则代码!B:B,编码规则代码!A:A)&amp;_xlfn.XLOOKUP(F774,编码规则代码!F:F,编码规则代码!E:E)&amp;_xlfn.XLOOKUP(G774,编码规则代码!J:J,编码规则代码!I:I)&amp;_xlfn.XLOOKUP(H774,编码规则代码!N:N,编码规则代码!M:M)&amp;L774&amp;_xlfn.XLOOKUP(K774,编码规则代码!V:V,编码规则代码!U:U&amp;_xlfn.XLOOKUP(J774,编码规则代码!R:R,编码规则代码!Q:Q))</f>
        <v>H5A15355221L</v>
      </c>
      <c r="E774" s="69" t="s">
        <v>196</v>
      </c>
      <c r="F774" s="69">
        <v>2025</v>
      </c>
      <c r="G774" s="69" t="s">
        <v>197</v>
      </c>
      <c r="H774" s="69" t="s">
        <v>260</v>
      </c>
      <c r="I774" s="69" t="s">
        <v>261</v>
      </c>
      <c r="J774" s="69" t="s">
        <v>245</v>
      </c>
      <c r="K774" s="69" t="s">
        <v>267</v>
      </c>
      <c r="L774" s="69">
        <v>3552</v>
      </c>
    </row>
    <row r="775" ht="26" customHeight="1" spans="1:12">
      <c r="A775" s="70">
        <v>45919</v>
      </c>
      <c r="B775" s="69" t="s">
        <v>242</v>
      </c>
      <c r="C775" s="71" t="str">
        <f>_xlfn.XLOOKUP(E775,编码规则代码!B:B,编码规则代码!A:A)&amp;_xlfn.XLOOKUP(F775,编码规则代码!F:F,编码规则代码!E:E)&amp;_xlfn.XLOOKUP(G775,编码规则代码!J:J,编码规则代码!I:I)&amp;_xlfn.XLOOKUP(H775,编码规则代码!N:N,编码规则代码!M:M)&amp;L775</f>
        <v>H5A153552</v>
      </c>
      <c r="D775" s="72" t="str" cm="1">
        <f t="array" ref="D775">_xlfn.XLOOKUP(E775,编码规则代码!B:B,编码规则代码!A:A)&amp;_xlfn.XLOOKUP(F775,编码规则代码!F:F,编码规则代码!E:E)&amp;_xlfn.XLOOKUP(G775,编码规则代码!J:J,编码规则代码!I:I)&amp;_xlfn.XLOOKUP(H775,编码规则代码!N:N,编码规则代码!M:M)&amp;L775&amp;_xlfn.XLOOKUP(K775,编码规则代码!V:V,编码规则代码!U:U&amp;_xlfn.XLOOKUP(J775,编码规则代码!R:R,编码规则代码!Q:Q))</f>
        <v>H5A15355221F</v>
      </c>
      <c r="E775" s="69" t="s">
        <v>196</v>
      </c>
      <c r="F775" s="69">
        <v>2025</v>
      </c>
      <c r="G775" s="69" t="s">
        <v>197</v>
      </c>
      <c r="H775" s="69" t="s">
        <v>260</v>
      </c>
      <c r="I775" s="69" t="s">
        <v>261</v>
      </c>
      <c r="J775" s="69" t="s">
        <v>234</v>
      </c>
      <c r="K775" s="69" t="s">
        <v>267</v>
      </c>
      <c r="L775" s="69">
        <v>3552</v>
      </c>
    </row>
    <row r="776" ht="26" customHeight="1" spans="1:12">
      <c r="A776" s="70">
        <v>45919</v>
      </c>
      <c r="B776" s="69" t="s">
        <v>242</v>
      </c>
      <c r="C776" s="71" t="str">
        <f>_xlfn.XLOOKUP(E776,编码规则代码!B:B,编码规则代码!A:A)&amp;_xlfn.XLOOKUP(F776,编码规则代码!F:F,编码规则代码!E:E)&amp;_xlfn.XLOOKUP(G776,编码规则代码!J:J,编码规则代码!I:I)&amp;_xlfn.XLOOKUP(H776,编码规则代码!N:N,编码规则代码!M:M)&amp;L776</f>
        <v>H5A153552</v>
      </c>
      <c r="D776" s="72" t="str" cm="1">
        <f t="array" ref="D776">_xlfn.XLOOKUP(E776,编码规则代码!B:B,编码规则代码!A:A)&amp;_xlfn.XLOOKUP(F776,编码规则代码!F:F,编码规则代码!E:E)&amp;_xlfn.XLOOKUP(G776,编码规则代码!J:J,编码规则代码!I:I)&amp;_xlfn.XLOOKUP(H776,编码规则代码!N:N,编码规则代码!M:M)&amp;L776&amp;_xlfn.XLOOKUP(K776,编码规则代码!V:V,编码规则代码!U:U&amp;_xlfn.XLOOKUP(J776,编码规则代码!R:R,编码规则代码!Q:Q))</f>
        <v>H5A15355210S</v>
      </c>
      <c r="E776" s="69" t="s">
        <v>196</v>
      </c>
      <c r="F776" s="69">
        <v>2025</v>
      </c>
      <c r="G776" s="69" t="s">
        <v>197</v>
      </c>
      <c r="H776" s="69" t="s">
        <v>260</v>
      </c>
      <c r="I776" s="69" t="s">
        <v>261</v>
      </c>
      <c r="J776" s="69" t="s">
        <v>200</v>
      </c>
      <c r="K776" s="69" t="s">
        <v>210</v>
      </c>
      <c r="L776" s="69">
        <v>3552</v>
      </c>
    </row>
    <row r="777" ht="26" customHeight="1" spans="1:12">
      <c r="A777" s="70">
        <v>45919</v>
      </c>
      <c r="B777" s="69" t="s">
        <v>242</v>
      </c>
      <c r="C777" s="71" t="str">
        <f>_xlfn.XLOOKUP(E777,编码规则代码!B:B,编码规则代码!A:A)&amp;_xlfn.XLOOKUP(F777,编码规则代码!F:F,编码规则代码!E:E)&amp;_xlfn.XLOOKUP(G777,编码规则代码!J:J,编码规则代码!I:I)&amp;_xlfn.XLOOKUP(H777,编码规则代码!N:N,编码规则代码!M:M)&amp;L777</f>
        <v>H5A153552</v>
      </c>
      <c r="D777" s="72" t="str" cm="1">
        <f t="array" ref="D777">_xlfn.XLOOKUP(E777,编码规则代码!B:B,编码规则代码!A:A)&amp;_xlfn.XLOOKUP(F777,编码规则代码!F:F,编码规则代码!E:E)&amp;_xlfn.XLOOKUP(G777,编码规则代码!J:J,编码规则代码!I:I)&amp;_xlfn.XLOOKUP(H777,编码规则代码!N:N,编码规则代码!M:M)&amp;L777&amp;_xlfn.XLOOKUP(K777,编码规则代码!V:V,编码规则代码!U:U&amp;_xlfn.XLOOKUP(J777,编码规则代码!R:R,编码规则代码!Q:Q))</f>
        <v>H5A15355210M</v>
      </c>
      <c r="E777" s="69" t="s">
        <v>196</v>
      </c>
      <c r="F777" s="69">
        <v>2025</v>
      </c>
      <c r="G777" s="69" t="s">
        <v>197</v>
      </c>
      <c r="H777" s="69" t="s">
        <v>260</v>
      </c>
      <c r="I777" s="69" t="s">
        <v>261</v>
      </c>
      <c r="J777" s="69" t="s">
        <v>244</v>
      </c>
      <c r="K777" s="69" t="s">
        <v>210</v>
      </c>
      <c r="L777" s="69">
        <v>3552</v>
      </c>
    </row>
    <row r="778" ht="26" customHeight="1" spans="1:12">
      <c r="A778" s="70">
        <v>45919</v>
      </c>
      <c r="B778" s="69" t="s">
        <v>242</v>
      </c>
      <c r="C778" s="71" t="str">
        <f>_xlfn.XLOOKUP(E778,编码规则代码!B:B,编码规则代码!A:A)&amp;_xlfn.XLOOKUP(F778,编码规则代码!F:F,编码规则代码!E:E)&amp;_xlfn.XLOOKUP(G778,编码规则代码!J:J,编码规则代码!I:I)&amp;_xlfn.XLOOKUP(H778,编码规则代码!N:N,编码规则代码!M:M)&amp;L778</f>
        <v>H5A153552</v>
      </c>
      <c r="D778" s="72" t="str" cm="1">
        <f t="array" ref="D778">_xlfn.XLOOKUP(E778,编码规则代码!B:B,编码规则代码!A:A)&amp;_xlfn.XLOOKUP(F778,编码规则代码!F:F,编码规则代码!E:E)&amp;_xlfn.XLOOKUP(G778,编码规则代码!J:J,编码规则代码!I:I)&amp;_xlfn.XLOOKUP(H778,编码规则代码!N:N,编码规则代码!M:M)&amp;L778&amp;_xlfn.XLOOKUP(K778,编码规则代码!V:V,编码规则代码!U:U&amp;_xlfn.XLOOKUP(J778,编码规则代码!R:R,编码规则代码!Q:Q))</f>
        <v>H5A15355210L</v>
      </c>
      <c r="E778" s="69" t="s">
        <v>196</v>
      </c>
      <c r="F778" s="69">
        <v>2025</v>
      </c>
      <c r="G778" s="69" t="s">
        <v>197</v>
      </c>
      <c r="H778" s="69" t="s">
        <v>260</v>
      </c>
      <c r="I778" s="69" t="s">
        <v>261</v>
      </c>
      <c r="J778" s="69" t="s">
        <v>245</v>
      </c>
      <c r="K778" s="69" t="s">
        <v>210</v>
      </c>
      <c r="L778" s="69">
        <v>3552</v>
      </c>
    </row>
    <row r="779" ht="26" customHeight="1" spans="1:12">
      <c r="A779" s="70">
        <v>45919</v>
      </c>
      <c r="B779" s="69" t="s">
        <v>242</v>
      </c>
      <c r="C779" s="71" t="str">
        <f>_xlfn.XLOOKUP(E779,编码规则代码!B:B,编码规则代码!A:A)&amp;_xlfn.XLOOKUP(F779,编码规则代码!F:F,编码规则代码!E:E)&amp;_xlfn.XLOOKUP(G779,编码规则代码!J:J,编码规则代码!I:I)&amp;_xlfn.XLOOKUP(H779,编码规则代码!N:N,编码规则代码!M:M)&amp;L779</f>
        <v>H5A153552</v>
      </c>
      <c r="D779" s="72" t="str" cm="1">
        <f t="array" ref="D779">_xlfn.XLOOKUP(E779,编码规则代码!B:B,编码规则代码!A:A)&amp;_xlfn.XLOOKUP(F779,编码规则代码!F:F,编码规则代码!E:E)&amp;_xlfn.XLOOKUP(G779,编码规则代码!J:J,编码规则代码!I:I)&amp;_xlfn.XLOOKUP(H779,编码规则代码!N:N,编码规则代码!M:M)&amp;L779&amp;_xlfn.XLOOKUP(K779,编码规则代码!V:V,编码规则代码!U:U&amp;_xlfn.XLOOKUP(J779,编码规则代码!R:R,编码规则代码!Q:Q))</f>
        <v>H5A15355210F</v>
      </c>
      <c r="E779" s="69" t="s">
        <v>196</v>
      </c>
      <c r="F779" s="69">
        <v>2025</v>
      </c>
      <c r="G779" s="69" t="s">
        <v>197</v>
      </c>
      <c r="H779" s="69" t="s">
        <v>260</v>
      </c>
      <c r="I779" s="69" t="s">
        <v>261</v>
      </c>
      <c r="J779" s="69" t="s">
        <v>234</v>
      </c>
      <c r="K779" s="69" t="s">
        <v>210</v>
      </c>
      <c r="L779" s="69">
        <v>3552</v>
      </c>
    </row>
    <row r="780" ht="26" customHeight="1" spans="1:12">
      <c r="A780" s="70">
        <v>45919</v>
      </c>
      <c r="B780" s="69" t="s">
        <v>242</v>
      </c>
      <c r="C780" s="71" t="str">
        <f>_xlfn.XLOOKUP(E780,编码规则代码!B:B,编码规则代码!A:A)&amp;_xlfn.XLOOKUP(F780,编码规则代码!F:F,编码规则代码!E:E)&amp;_xlfn.XLOOKUP(G780,编码规则代码!J:J,编码规则代码!I:I)&amp;_xlfn.XLOOKUP(H780,编码规则代码!N:N,编码规则代码!M:M)&amp;L780</f>
        <v>H5A153552</v>
      </c>
      <c r="D780" s="72" t="str" cm="1">
        <f t="array" ref="D780">_xlfn.XLOOKUP(E780,编码规则代码!B:B,编码规则代码!A:A)&amp;_xlfn.XLOOKUP(F780,编码规则代码!F:F,编码规则代码!E:E)&amp;_xlfn.XLOOKUP(G780,编码规则代码!J:J,编码规则代码!I:I)&amp;_xlfn.XLOOKUP(H780,编码规则代码!N:N,编码规则代码!M:M)&amp;L780&amp;_xlfn.XLOOKUP(K780,编码规则代码!V:V,编码规则代码!U:U&amp;_xlfn.XLOOKUP(J780,编码规则代码!R:R,编码规则代码!Q:Q))</f>
        <v>H5A15355213S</v>
      </c>
      <c r="E780" s="69" t="s">
        <v>196</v>
      </c>
      <c r="F780" s="69">
        <v>2025</v>
      </c>
      <c r="G780" s="69" t="s">
        <v>197</v>
      </c>
      <c r="H780" s="69" t="s">
        <v>260</v>
      </c>
      <c r="I780" s="69" t="s">
        <v>261</v>
      </c>
      <c r="J780" s="69" t="s">
        <v>200</v>
      </c>
      <c r="K780" s="69" t="s">
        <v>230</v>
      </c>
      <c r="L780" s="69">
        <v>3552</v>
      </c>
    </row>
    <row r="781" ht="26" customHeight="1" spans="1:12">
      <c r="A781" s="70">
        <v>45919</v>
      </c>
      <c r="B781" s="69" t="s">
        <v>242</v>
      </c>
      <c r="C781" s="71" t="str">
        <f>_xlfn.XLOOKUP(E781,编码规则代码!B:B,编码规则代码!A:A)&amp;_xlfn.XLOOKUP(F781,编码规则代码!F:F,编码规则代码!E:E)&amp;_xlfn.XLOOKUP(G781,编码规则代码!J:J,编码规则代码!I:I)&amp;_xlfn.XLOOKUP(H781,编码规则代码!N:N,编码规则代码!M:M)&amp;L781</f>
        <v>H5A153552</v>
      </c>
      <c r="D781" s="72" t="str" cm="1">
        <f t="array" ref="D781">_xlfn.XLOOKUP(E781,编码规则代码!B:B,编码规则代码!A:A)&amp;_xlfn.XLOOKUP(F781,编码规则代码!F:F,编码规则代码!E:E)&amp;_xlfn.XLOOKUP(G781,编码规则代码!J:J,编码规则代码!I:I)&amp;_xlfn.XLOOKUP(H781,编码规则代码!N:N,编码规则代码!M:M)&amp;L781&amp;_xlfn.XLOOKUP(K781,编码规则代码!V:V,编码规则代码!U:U&amp;_xlfn.XLOOKUP(J781,编码规则代码!R:R,编码规则代码!Q:Q))</f>
        <v>H5A15355213M</v>
      </c>
      <c r="E781" s="69" t="s">
        <v>196</v>
      </c>
      <c r="F781" s="69">
        <v>2025</v>
      </c>
      <c r="G781" s="69" t="s">
        <v>197</v>
      </c>
      <c r="H781" s="69" t="s">
        <v>260</v>
      </c>
      <c r="I781" s="69" t="s">
        <v>261</v>
      </c>
      <c r="J781" s="69" t="s">
        <v>244</v>
      </c>
      <c r="K781" s="69" t="s">
        <v>230</v>
      </c>
      <c r="L781" s="69">
        <v>3552</v>
      </c>
    </row>
    <row r="782" ht="26" customHeight="1" spans="1:12">
      <c r="A782" s="70">
        <v>45919</v>
      </c>
      <c r="B782" s="69" t="s">
        <v>242</v>
      </c>
      <c r="C782" s="71" t="str">
        <f>_xlfn.XLOOKUP(E782,编码规则代码!B:B,编码规则代码!A:A)&amp;_xlfn.XLOOKUP(F782,编码规则代码!F:F,编码规则代码!E:E)&amp;_xlfn.XLOOKUP(G782,编码规则代码!J:J,编码规则代码!I:I)&amp;_xlfn.XLOOKUP(H782,编码规则代码!N:N,编码规则代码!M:M)&amp;L782</f>
        <v>H5A153552</v>
      </c>
      <c r="D782" s="72" t="str" cm="1">
        <f t="array" ref="D782">_xlfn.XLOOKUP(E782,编码规则代码!B:B,编码规则代码!A:A)&amp;_xlfn.XLOOKUP(F782,编码规则代码!F:F,编码规则代码!E:E)&amp;_xlfn.XLOOKUP(G782,编码规则代码!J:J,编码规则代码!I:I)&amp;_xlfn.XLOOKUP(H782,编码规则代码!N:N,编码规则代码!M:M)&amp;L782&amp;_xlfn.XLOOKUP(K782,编码规则代码!V:V,编码规则代码!U:U&amp;_xlfn.XLOOKUP(J782,编码规则代码!R:R,编码规则代码!Q:Q))</f>
        <v>H5A15355213L</v>
      </c>
      <c r="E782" s="69" t="s">
        <v>196</v>
      </c>
      <c r="F782" s="69">
        <v>2025</v>
      </c>
      <c r="G782" s="69" t="s">
        <v>197</v>
      </c>
      <c r="H782" s="69" t="s">
        <v>260</v>
      </c>
      <c r="I782" s="69" t="s">
        <v>261</v>
      </c>
      <c r="J782" s="69" t="s">
        <v>245</v>
      </c>
      <c r="K782" s="69" t="s">
        <v>230</v>
      </c>
      <c r="L782" s="69">
        <v>3552</v>
      </c>
    </row>
    <row r="783" ht="26" customHeight="1" spans="1:12">
      <c r="A783" s="70">
        <v>45919</v>
      </c>
      <c r="B783" s="69" t="s">
        <v>242</v>
      </c>
      <c r="C783" s="71" t="str">
        <f>_xlfn.XLOOKUP(E783,编码规则代码!B:B,编码规则代码!A:A)&amp;_xlfn.XLOOKUP(F783,编码规则代码!F:F,编码规则代码!E:E)&amp;_xlfn.XLOOKUP(G783,编码规则代码!J:J,编码规则代码!I:I)&amp;_xlfn.XLOOKUP(H783,编码规则代码!N:N,编码规则代码!M:M)&amp;L783</f>
        <v>H5A153552</v>
      </c>
      <c r="D783" s="72" t="str" cm="1">
        <f t="array" ref="D783">_xlfn.XLOOKUP(E783,编码规则代码!B:B,编码规则代码!A:A)&amp;_xlfn.XLOOKUP(F783,编码规则代码!F:F,编码规则代码!E:E)&amp;_xlfn.XLOOKUP(G783,编码规则代码!J:J,编码规则代码!I:I)&amp;_xlfn.XLOOKUP(H783,编码规则代码!N:N,编码规则代码!M:M)&amp;L783&amp;_xlfn.XLOOKUP(K783,编码规则代码!V:V,编码规则代码!U:U&amp;_xlfn.XLOOKUP(J783,编码规则代码!R:R,编码规则代码!Q:Q))</f>
        <v>H5A15355213F</v>
      </c>
      <c r="E783" s="69" t="s">
        <v>196</v>
      </c>
      <c r="F783" s="69">
        <v>2025</v>
      </c>
      <c r="G783" s="69" t="s">
        <v>197</v>
      </c>
      <c r="H783" s="69" t="s">
        <v>260</v>
      </c>
      <c r="I783" s="69" t="s">
        <v>261</v>
      </c>
      <c r="J783" s="69" t="s">
        <v>234</v>
      </c>
      <c r="K783" s="69" t="s">
        <v>230</v>
      </c>
      <c r="L783" s="69">
        <v>3552</v>
      </c>
    </row>
    <row r="784" ht="26" customHeight="1" spans="1:12">
      <c r="A784" s="70">
        <v>45919</v>
      </c>
      <c r="B784" s="69" t="s">
        <v>242</v>
      </c>
      <c r="C784" s="71" t="str">
        <f>_xlfn.XLOOKUP(E784,编码规则代码!B:B,编码规则代码!A:A)&amp;_xlfn.XLOOKUP(F784,编码规则代码!F:F,编码规则代码!E:E)&amp;_xlfn.XLOOKUP(G784,编码规则代码!J:J,编码规则代码!I:I)&amp;_xlfn.XLOOKUP(H784,编码规则代码!N:N,编码规则代码!M:M)&amp;L784</f>
        <v>H5A153552</v>
      </c>
      <c r="D784" s="72" t="str" cm="1">
        <f t="array" ref="D784">_xlfn.XLOOKUP(E784,编码规则代码!B:B,编码规则代码!A:A)&amp;_xlfn.XLOOKUP(F784,编码规则代码!F:F,编码规则代码!E:E)&amp;_xlfn.XLOOKUP(G784,编码规则代码!J:J,编码规则代码!I:I)&amp;_xlfn.XLOOKUP(H784,编码规则代码!N:N,编码规则代码!M:M)&amp;L784&amp;_xlfn.XLOOKUP(K784,编码规则代码!V:V,编码规则代码!U:U&amp;_xlfn.XLOOKUP(J784,编码规则代码!R:R,编码规则代码!Q:Q))</f>
        <v>H5A15355280S</v>
      </c>
      <c r="E784" s="69" t="s">
        <v>196</v>
      </c>
      <c r="F784" s="69">
        <v>2025</v>
      </c>
      <c r="G784" s="69" t="s">
        <v>197</v>
      </c>
      <c r="H784" s="69" t="s">
        <v>260</v>
      </c>
      <c r="I784" s="69" t="s">
        <v>261</v>
      </c>
      <c r="J784" s="69" t="s">
        <v>200</v>
      </c>
      <c r="K784" s="69" t="s">
        <v>225</v>
      </c>
      <c r="L784" s="69">
        <v>3552</v>
      </c>
    </row>
    <row r="785" ht="26" customHeight="1" spans="1:12">
      <c r="A785" s="70">
        <v>45919</v>
      </c>
      <c r="B785" s="69" t="s">
        <v>242</v>
      </c>
      <c r="C785" s="71" t="str">
        <f>_xlfn.XLOOKUP(E785,编码规则代码!B:B,编码规则代码!A:A)&amp;_xlfn.XLOOKUP(F785,编码规则代码!F:F,编码规则代码!E:E)&amp;_xlfn.XLOOKUP(G785,编码规则代码!J:J,编码规则代码!I:I)&amp;_xlfn.XLOOKUP(H785,编码规则代码!N:N,编码规则代码!M:M)&amp;L785</f>
        <v>H5A153552</v>
      </c>
      <c r="D785" s="72" t="str" cm="1">
        <f t="array" ref="D785">_xlfn.XLOOKUP(E785,编码规则代码!B:B,编码规则代码!A:A)&amp;_xlfn.XLOOKUP(F785,编码规则代码!F:F,编码规则代码!E:E)&amp;_xlfn.XLOOKUP(G785,编码规则代码!J:J,编码规则代码!I:I)&amp;_xlfn.XLOOKUP(H785,编码规则代码!N:N,编码规则代码!M:M)&amp;L785&amp;_xlfn.XLOOKUP(K785,编码规则代码!V:V,编码规则代码!U:U&amp;_xlfn.XLOOKUP(J785,编码规则代码!R:R,编码规则代码!Q:Q))</f>
        <v>H5A15355280M</v>
      </c>
      <c r="E785" s="69" t="s">
        <v>196</v>
      </c>
      <c r="F785" s="69">
        <v>2025</v>
      </c>
      <c r="G785" s="69" t="s">
        <v>197</v>
      </c>
      <c r="H785" s="69" t="s">
        <v>260</v>
      </c>
      <c r="I785" s="69" t="s">
        <v>261</v>
      </c>
      <c r="J785" s="69" t="s">
        <v>244</v>
      </c>
      <c r="K785" s="69" t="s">
        <v>225</v>
      </c>
      <c r="L785" s="69">
        <v>3552</v>
      </c>
    </row>
    <row r="786" ht="26" customHeight="1" spans="1:12">
      <c r="A786" s="70">
        <v>45919</v>
      </c>
      <c r="B786" s="69" t="s">
        <v>242</v>
      </c>
      <c r="C786" s="71" t="str">
        <f>_xlfn.XLOOKUP(E786,编码规则代码!B:B,编码规则代码!A:A)&amp;_xlfn.XLOOKUP(F786,编码规则代码!F:F,编码规则代码!E:E)&amp;_xlfn.XLOOKUP(G786,编码规则代码!J:J,编码规则代码!I:I)&amp;_xlfn.XLOOKUP(H786,编码规则代码!N:N,编码规则代码!M:M)&amp;L786</f>
        <v>H5A153552</v>
      </c>
      <c r="D786" s="72" t="str" cm="1">
        <f t="array" ref="D786">_xlfn.XLOOKUP(E786,编码规则代码!B:B,编码规则代码!A:A)&amp;_xlfn.XLOOKUP(F786,编码规则代码!F:F,编码规则代码!E:E)&amp;_xlfn.XLOOKUP(G786,编码规则代码!J:J,编码规则代码!I:I)&amp;_xlfn.XLOOKUP(H786,编码规则代码!N:N,编码规则代码!M:M)&amp;L786&amp;_xlfn.XLOOKUP(K786,编码规则代码!V:V,编码规则代码!U:U&amp;_xlfn.XLOOKUP(J786,编码规则代码!R:R,编码规则代码!Q:Q))</f>
        <v>H5A15355280L</v>
      </c>
      <c r="E786" s="69" t="s">
        <v>196</v>
      </c>
      <c r="F786" s="69">
        <v>2025</v>
      </c>
      <c r="G786" s="69" t="s">
        <v>197</v>
      </c>
      <c r="H786" s="69" t="s">
        <v>260</v>
      </c>
      <c r="I786" s="69" t="s">
        <v>261</v>
      </c>
      <c r="J786" s="69" t="s">
        <v>245</v>
      </c>
      <c r="K786" s="69" t="s">
        <v>225</v>
      </c>
      <c r="L786" s="69">
        <v>3552</v>
      </c>
    </row>
    <row r="787" ht="26" customHeight="1" spans="1:12">
      <c r="A787" s="70">
        <v>45919</v>
      </c>
      <c r="B787" s="69" t="s">
        <v>242</v>
      </c>
      <c r="C787" s="71" t="str">
        <f>_xlfn.XLOOKUP(E787,编码规则代码!B:B,编码规则代码!A:A)&amp;_xlfn.XLOOKUP(F787,编码规则代码!F:F,编码规则代码!E:E)&amp;_xlfn.XLOOKUP(G787,编码规则代码!J:J,编码规则代码!I:I)&amp;_xlfn.XLOOKUP(H787,编码规则代码!N:N,编码规则代码!M:M)&amp;L787</f>
        <v>H5A153552</v>
      </c>
      <c r="D787" s="72" t="str" cm="1">
        <f t="array" ref="D787">_xlfn.XLOOKUP(E787,编码规则代码!B:B,编码规则代码!A:A)&amp;_xlfn.XLOOKUP(F787,编码规则代码!F:F,编码规则代码!E:E)&amp;_xlfn.XLOOKUP(G787,编码规则代码!J:J,编码规则代码!I:I)&amp;_xlfn.XLOOKUP(H787,编码规则代码!N:N,编码规则代码!M:M)&amp;L787&amp;_xlfn.XLOOKUP(K787,编码规则代码!V:V,编码规则代码!U:U&amp;_xlfn.XLOOKUP(J787,编码规则代码!R:R,编码规则代码!Q:Q))</f>
        <v>H5A15355280F</v>
      </c>
      <c r="E787" s="69" t="s">
        <v>196</v>
      </c>
      <c r="F787" s="69">
        <v>2025</v>
      </c>
      <c r="G787" s="69" t="s">
        <v>197</v>
      </c>
      <c r="H787" s="69" t="s">
        <v>260</v>
      </c>
      <c r="I787" s="69" t="s">
        <v>261</v>
      </c>
      <c r="J787" s="69" t="s">
        <v>234</v>
      </c>
      <c r="K787" s="69" t="s">
        <v>225</v>
      </c>
      <c r="L787" s="69">
        <v>3552</v>
      </c>
    </row>
    <row r="788" ht="26" customHeight="1" spans="1:12">
      <c r="A788" s="70">
        <v>45919</v>
      </c>
      <c r="B788" s="69" t="s">
        <v>242</v>
      </c>
      <c r="C788" s="71" t="str">
        <f>_xlfn.XLOOKUP(E788,编码规则代码!B:B,编码规则代码!A:A)&amp;_xlfn.XLOOKUP(F788,编码规则代码!F:F,编码规则代码!E:E)&amp;_xlfn.XLOOKUP(G788,编码规则代码!J:J,编码规则代码!I:I)&amp;_xlfn.XLOOKUP(H788,编码规则代码!N:N,编码规则代码!M:M)&amp;L788</f>
        <v>H5A223553</v>
      </c>
      <c r="D788" s="72" t="str" cm="1">
        <f t="array" ref="D788">_xlfn.XLOOKUP(E788,编码规则代码!B:B,编码规则代码!A:A)&amp;_xlfn.XLOOKUP(F788,编码规则代码!F:F,编码规则代码!E:E)&amp;_xlfn.XLOOKUP(G788,编码规则代码!J:J,编码规则代码!I:I)&amp;_xlfn.XLOOKUP(H788,编码规则代码!N:N,编码规则代码!M:M)&amp;L788&amp;_xlfn.XLOOKUP(K788,编码规则代码!V:V,编码规则代码!U:U&amp;_xlfn.XLOOKUP(J788,编码规则代码!R:R,编码规则代码!Q:Q))</f>
        <v>H5A22355380S</v>
      </c>
      <c r="E788" s="69" t="s">
        <v>196</v>
      </c>
      <c r="F788" s="69">
        <v>2025</v>
      </c>
      <c r="G788" s="69" t="s">
        <v>197</v>
      </c>
      <c r="H788" s="69" t="s">
        <v>204</v>
      </c>
      <c r="I788" s="69" t="s">
        <v>205</v>
      </c>
      <c r="J788" s="69" t="s">
        <v>200</v>
      </c>
      <c r="K788" s="69" t="s">
        <v>225</v>
      </c>
      <c r="L788" s="69">
        <v>3553</v>
      </c>
    </row>
    <row r="789" ht="26" customHeight="1" spans="1:12">
      <c r="A789" s="70">
        <v>45919</v>
      </c>
      <c r="B789" s="69" t="s">
        <v>242</v>
      </c>
      <c r="C789" s="71" t="str">
        <f>_xlfn.XLOOKUP(E789,编码规则代码!B:B,编码规则代码!A:A)&amp;_xlfn.XLOOKUP(F789,编码规则代码!F:F,编码规则代码!E:E)&amp;_xlfn.XLOOKUP(G789,编码规则代码!J:J,编码规则代码!I:I)&amp;_xlfn.XLOOKUP(H789,编码规则代码!N:N,编码规则代码!M:M)&amp;L789</f>
        <v>H5A223553</v>
      </c>
      <c r="D789" s="72" t="str" cm="1">
        <f t="array" ref="D789">_xlfn.XLOOKUP(E789,编码规则代码!B:B,编码规则代码!A:A)&amp;_xlfn.XLOOKUP(F789,编码规则代码!F:F,编码规则代码!E:E)&amp;_xlfn.XLOOKUP(G789,编码规则代码!J:J,编码规则代码!I:I)&amp;_xlfn.XLOOKUP(H789,编码规则代码!N:N,编码规则代码!M:M)&amp;L789&amp;_xlfn.XLOOKUP(K789,编码规则代码!V:V,编码规则代码!U:U&amp;_xlfn.XLOOKUP(J789,编码规则代码!R:R,编码规则代码!Q:Q))</f>
        <v>H5A22355380M</v>
      </c>
      <c r="E789" s="69" t="s">
        <v>196</v>
      </c>
      <c r="F789" s="69">
        <v>2025</v>
      </c>
      <c r="G789" s="69" t="s">
        <v>197</v>
      </c>
      <c r="H789" s="69" t="s">
        <v>204</v>
      </c>
      <c r="I789" s="69" t="s">
        <v>205</v>
      </c>
      <c r="J789" s="69" t="s">
        <v>244</v>
      </c>
      <c r="K789" s="69" t="s">
        <v>225</v>
      </c>
      <c r="L789" s="69">
        <v>3553</v>
      </c>
    </row>
    <row r="790" ht="26" customHeight="1" spans="1:12">
      <c r="A790" s="70">
        <v>45919</v>
      </c>
      <c r="B790" s="69" t="s">
        <v>242</v>
      </c>
      <c r="C790" s="71" t="str">
        <f>_xlfn.XLOOKUP(E790,编码规则代码!B:B,编码规则代码!A:A)&amp;_xlfn.XLOOKUP(F790,编码规则代码!F:F,编码规则代码!E:E)&amp;_xlfn.XLOOKUP(G790,编码规则代码!J:J,编码规则代码!I:I)&amp;_xlfn.XLOOKUP(H790,编码规则代码!N:N,编码规则代码!M:M)&amp;L790</f>
        <v>H5A223553</v>
      </c>
      <c r="D790" s="72" t="str" cm="1">
        <f t="array" ref="D790">_xlfn.XLOOKUP(E790,编码规则代码!B:B,编码规则代码!A:A)&amp;_xlfn.XLOOKUP(F790,编码规则代码!F:F,编码规则代码!E:E)&amp;_xlfn.XLOOKUP(G790,编码规则代码!J:J,编码规则代码!I:I)&amp;_xlfn.XLOOKUP(H790,编码规则代码!N:N,编码规则代码!M:M)&amp;L790&amp;_xlfn.XLOOKUP(K790,编码规则代码!V:V,编码规则代码!U:U&amp;_xlfn.XLOOKUP(J790,编码规则代码!R:R,编码规则代码!Q:Q))</f>
        <v>H5A22355380L</v>
      </c>
      <c r="E790" s="69" t="s">
        <v>196</v>
      </c>
      <c r="F790" s="69">
        <v>2025</v>
      </c>
      <c r="G790" s="69" t="s">
        <v>197</v>
      </c>
      <c r="H790" s="69" t="s">
        <v>204</v>
      </c>
      <c r="I790" s="69" t="s">
        <v>205</v>
      </c>
      <c r="J790" s="69" t="s">
        <v>245</v>
      </c>
      <c r="K790" s="69" t="s">
        <v>225</v>
      </c>
      <c r="L790" s="69">
        <v>3553</v>
      </c>
    </row>
    <row r="791" ht="26" customHeight="1" spans="1:12">
      <c r="A791" s="70">
        <v>45919</v>
      </c>
      <c r="B791" s="69" t="s">
        <v>242</v>
      </c>
      <c r="C791" s="71" t="str">
        <f>_xlfn.XLOOKUP(E791,编码规则代码!B:B,编码规则代码!A:A)&amp;_xlfn.XLOOKUP(F791,编码规则代码!F:F,编码规则代码!E:E)&amp;_xlfn.XLOOKUP(G791,编码规则代码!J:J,编码规则代码!I:I)&amp;_xlfn.XLOOKUP(H791,编码规则代码!N:N,编码规则代码!M:M)&amp;L791</f>
        <v>H5A223553</v>
      </c>
      <c r="D791" s="72" t="str" cm="1">
        <f t="array" ref="D791">_xlfn.XLOOKUP(E791,编码规则代码!B:B,编码规则代码!A:A)&amp;_xlfn.XLOOKUP(F791,编码规则代码!F:F,编码规则代码!E:E)&amp;_xlfn.XLOOKUP(G791,编码规则代码!J:J,编码规则代码!I:I)&amp;_xlfn.XLOOKUP(H791,编码规则代码!N:N,编码规则代码!M:M)&amp;L791&amp;_xlfn.XLOOKUP(K791,编码规则代码!V:V,编码规则代码!U:U&amp;_xlfn.XLOOKUP(J791,编码规则代码!R:R,编码规则代码!Q:Q))</f>
        <v>H5A22355380F</v>
      </c>
      <c r="E791" s="69" t="s">
        <v>196</v>
      </c>
      <c r="F791" s="69">
        <v>2025</v>
      </c>
      <c r="G791" s="69" t="s">
        <v>197</v>
      </c>
      <c r="H791" s="69" t="s">
        <v>204</v>
      </c>
      <c r="I791" s="69" t="s">
        <v>205</v>
      </c>
      <c r="J791" s="69" t="s">
        <v>234</v>
      </c>
      <c r="K791" s="69" t="s">
        <v>225</v>
      </c>
      <c r="L791" s="69">
        <v>3553</v>
      </c>
    </row>
    <row r="792" ht="26" customHeight="1" spans="1:12">
      <c r="A792" s="70">
        <v>45919</v>
      </c>
      <c r="B792" s="69" t="s">
        <v>242</v>
      </c>
      <c r="C792" s="71" t="str">
        <f>_xlfn.XLOOKUP(E792,编码规则代码!B:B,编码规则代码!A:A)&amp;_xlfn.XLOOKUP(F792,编码规则代码!F:F,编码规则代码!E:E)&amp;_xlfn.XLOOKUP(G792,编码规则代码!J:J,编码规则代码!I:I)&amp;_xlfn.XLOOKUP(H792,编码规则代码!N:N,编码规则代码!M:M)&amp;L792</f>
        <v>H5A223553</v>
      </c>
      <c r="D792" s="72" t="str" cm="1">
        <f t="array" ref="D792">_xlfn.XLOOKUP(E792,编码规则代码!B:B,编码规则代码!A:A)&amp;_xlfn.XLOOKUP(F792,编码规则代码!F:F,编码规则代码!E:E)&amp;_xlfn.XLOOKUP(G792,编码规则代码!J:J,编码规则代码!I:I)&amp;_xlfn.XLOOKUP(H792,编码规则代码!N:N,编码规则代码!M:M)&amp;L792&amp;_xlfn.XLOOKUP(K792,编码规则代码!V:V,编码规则代码!U:U&amp;_xlfn.XLOOKUP(J792,编码规则代码!R:R,编码规则代码!Q:Q))</f>
        <v>H5A22355310S</v>
      </c>
      <c r="E792" s="69" t="s">
        <v>196</v>
      </c>
      <c r="F792" s="69">
        <v>2025</v>
      </c>
      <c r="G792" s="69" t="s">
        <v>197</v>
      </c>
      <c r="H792" s="69" t="s">
        <v>204</v>
      </c>
      <c r="I792" s="69" t="s">
        <v>205</v>
      </c>
      <c r="J792" s="69" t="s">
        <v>200</v>
      </c>
      <c r="K792" s="69" t="s">
        <v>210</v>
      </c>
      <c r="L792" s="69">
        <v>3553</v>
      </c>
    </row>
    <row r="793" ht="26" customHeight="1" spans="1:12">
      <c r="A793" s="70">
        <v>45919</v>
      </c>
      <c r="B793" s="69" t="s">
        <v>242</v>
      </c>
      <c r="C793" s="71" t="str">
        <f>_xlfn.XLOOKUP(E793,编码规则代码!B:B,编码规则代码!A:A)&amp;_xlfn.XLOOKUP(F793,编码规则代码!F:F,编码规则代码!E:E)&amp;_xlfn.XLOOKUP(G793,编码规则代码!J:J,编码规则代码!I:I)&amp;_xlfn.XLOOKUP(H793,编码规则代码!N:N,编码规则代码!M:M)&amp;L793</f>
        <v>H5A223553</v>
      </c>
      <c r="D793" s="72" t="str" cm="1">
        <f t="array" ref="D793">_xlfn.XLOOKUP(E793,编码规则代码!B:B,编码规则代码!A:A)&amp;_xlfn.XLOOKUP(F793,编码规则代码!F:F,编码规则代码!E:E)&amp;_xlfn.XLOOKUP(G793,编码规则代码!J:J,编码规则代码!I:I)&amp;_xlfn.XLOOKUP(H793,编码规则代码!N:N,编码规则代码!M:M)&amp;L793&amp;_xlfn.XLOOKUP(K793,编码规则代码!V:V,编码规则代码!U:U&amp;_xlfn.XLOOKUP(J793,编码规则代码!R:R,编码规则代码!Q:Q))</f>
        <v>H5A22355310M</v>
      </c>
      <c r="E793" s="69" t="s">
        <v>196</v>
      </c>
      <c r="F793" s="69">
        <v>2025</v>
      </c>
      <c r="G793" s="69" t="s">
        <v>197</v>
      </c>
      <c r="H793" s="69" t="s">
        <v>204</v>
      </c>
      <c r="I793" s="69" t="s">
        <v>205</v>
      </c>
      <c r="J793" s="69" t="s">
        <v>244</v>
      </c>
      <c r="K793" s="69" t="s">
        <v>210</v>
      </c>
      <c r="L793" s="69">
        <v>3553</v>
      </c>
    </row>
    <row r="794" ht="26" customHeight="1" spans="1:12">
      <c r="A794" s="70">
        <v>45919</v>
      </c>
      <c r="B794" s="69" t="s">
        <v>242</v>
      </c>
      <c r="C794" s="71" t="str">
        <f>_xlfn.XLOOKUP(E794,编码规则代码!B:B,编码规则代码!A:A)&amp;_xlfn.XLOOKUP(F794,编码规则代码!F:F,编码规则代码!E:E)&amp;_xlfn.XLOOKUP(G794,编码规则代码!J:J,编码规则代码!I:I)&amp;_xlfn.XLOOKUP(H794,编码规则代码!N:N,编码规则代码!M:M)&amp;L794</f>
        <v>H5A223553</v>
      </c>
      <c r="D794" s="72" t="str" cm="1">
        <f t="array" ref="D794">_xlfn.XLOOKUP(E794,编码规则代码!B:B,编码规则代码!A:A)&amp;_xlfn.XLOOKUP(F794,编码规则代码!F:F,编码规则代码!E:E)&amp;_xlfn.XLOOKUP(G794,编码规则代码!J:J,编码规则代码!I:I)&amp;_xlfn.XLOOKUP(H794,编码规则代码!N:N,编码规则代码!M:M)&amp;L794&amp;_xlfn.XLOOKUP(K794,编码规则代码!V:V,编码规则代码!U:U&amp;_xlfn.XLOOKUP(J794,编码规则代码!R:R,编码规则代码!Q:Q))</f>
        <v>H5A22355310L</v>
      </c>
      <c r="E794" s="69" t="s">
        <v>196</v>
      </c>
      <c r="F794" s="69">
        <v>2025</v>
      </c>
      <c r="G794" s="69" t="s">
        <v>197</v>
      </c>
      <c r="H794" s="69" t="s">
        <v>204</v>
      </c>
      <c r="I794" s="69" t="s">
        <v>205</v>
      </c>
      <c r="J794" s="69" t="s">
        <v>245</v>
      </c>
      <c r="K794" s="69" t="s">
        <v>210</v>
      </c>
      <c r="L794" s="69">
        <v>3553</v>
      </c>
    </row>
    <row r="795" ht="26" customHeight="1" spans="1:12">
      <c r="A795" s="70">
        <v>45919</v>
      </c>
      <c r="B795" s="69" t="s">
        <v>242</v>
      </c>
      <c r="C795" s="71" t="str">
        <f>_xlfn.XLOOKUP(E795,编码规则代码!B:B,编码规则代码!A:A)&amp;_xlfn.XLOOKUP(F795,编码规则代码!F:F,编码规则代码!E:E)&amp;_xlfn.XLOOKUP(G795,编码规则代码!J:J,编码规则代码!I:I)&amp;_xlfn.XLOOKUP(H795,编码规则代码!N:N,编码规则代码!M:M)&amp;L795</f>
        <v>H5A223553</v>
      </c>
      <c r="D795" s="72" t="str" cm="1">
        <f t="array" ref="D795">_xlfn.XLOOKUP(E795,编码规则代码!B:B,编码规则代码!A:A)&amp;_xlfn.XLOOKUP(F795,编码规则代码!F:F,编码规则代码!E:E)&amp;_xlfn.XLOOKUP(G795,编码规则代码!J:J,编码规则代码!I:I)&amp;_xlfn.XLOOKUP(H795,编码规则代码!N:N,编码规则代码!M:M)&amp;L795&amp;_xlfn.XLOOKUP(K795,编码规则代码!V:V,编码规则代码!U:U&amp;_xlfn.XLOOKUP(J795,编码规则代码!R:R,编码规则代码!Q:Q))</f>
        <v>H5A22355310F</v>
      </c>
      <c r="E795" s="69" t="s">
        <v>196</v>
      </c>
      <c r="F795" s="69">
        <v>2025</v>
      </c>
      <c r="G795" s="69" t="s">
        <v>197</v>
      </c>
      <c r="H795" s="69" t="s">
        <v>204</v>
      </c>
      <c r="I795" s="69" t="s">
        <v>205</v>
      </c>
      <c r="J795" s="69" t="s">
        <v>234</v>
      </c>
      <c r="K795" s="69" t="s">
        <v>210</v>
      </c>
      <c r="L795" s="69">
        <v>3553</v>
      </c>
    </row>
    <row r="796" ht="26" customHeight="1" spans="1:12">
      <c r="A796" s="70">
        <v>45919</v>
      </c>
      <c r="B796" s="69" t="s">
        <v>242</v>
      </c>
      <c r="C796" s="71" t="str">
        <f>_xlfn.XLOOKUP(E796,编码规则代码!B:B,编码规则代码!A:A)&amp;_xlfn.XLOOKUP(F796,编码规则代码!F:F,编码规则代码!E:E)&amp;_xlfn.XLOOKUP(G796,编码规则代码!J:J,编码规则代码!I:I)&amp;_xlfn.XLOOKUP(H796,编码规则代码!N:N,编码规则代码!M:M)&amp;L796</f>
        <v>H5A223553</v>
      </c>
      <c r="D796" s="72" t="str" cm="1">
        <f t="array" ref="D796">_xlfn.XLOOKUP(E796,编码规则代码!B:B,编码规则代码!A:A)&amp;_xlfn.XLOOKUP(F796,编码规则代码!F:F,编码规则代码!E:E)&amp;_xlfn.XLOOKUP(G796,编码规则代码!J:J,编码规则代码!I:I)&amp;_xlfn.XLOOKUP(H796,编码规则代码!N:N,编码规则代码!M:M)&amp;L796&amp;_xlfn.XLOOKUP(K796,编码规则代码!V:V,编码规则代码!U:U&amp;_xlfn.XLOOKUP(J796,编码规则代码!R:R,编码规则代码!Q:Q))</f>
        <v>H5A22355313S</v>
      </c>
      <c r="E796" s="69" t="s">
        <v>196</v>
      </c>
      <c r="F796" s="69">
        <v>2025</v>
      </c>
      <c r="G796" s="69" t="s">
        <v>197</v>
      </c>
      <c r="H796" s="69" t="s">
        <v>204</v>
      </c>
      <c r="I796" s="69" t="s">
        <v>205</v>
      </c>
      <c r="J796" s="69" t="s">
        <v>200</v>
      </c>
      <c r="K796" s="69" t="s">
        <v>230</v>
      </c>
      <c r="L796" s="69">
        <v>3553</v>
      </c>
    </row>
    <row r="797" ht="26" customHeight="1" spans="1:12">
      <c r="A797" s="70">
        <v>45919</v>
      </c>
      <c r="B797" s="69" t="s">
        <v>242</v>
      </c>
      <c r="C797" s="71" t="str">
        <f>_xlfn.XLOOKUP(E797,编码规则代码!B:B,编码规则代码!A:A)&amp;_xlfn.XLOOKUP(F797,编码规则代码!F:F,编码规则代码!E:E)&amp;_xlfn.XLOOKUP(G797,编码规则代码!J:J,编码规则代码!I:I)&amp;_xlfn.XLOOKUP(H797,编码规则代码!N:N,编码规则代码!M:M)&amp;L797</f>
        <v>H5A223553</v>
      </c>
      <c r="D797" s="72" t="str" cm="1">
        <f t="array" ref="D797">_xlfn.XLOOKUP(E797,编码规则代码!B:B,编码规则代码!A:A)&amp;_xlfn.XLOOKUP(F797,编码规则代码!F:F,编码规则代码!E:E)&amp;_xlfn.XLOOKUP(G797,编码规则代码!J:J,编码规则代码!I:I)&amp;_xlfn.XLOOKUP(H797,编码规则代码!N:N,编码规则代码!M:M)&amp;L797&amp;_xlfn.XLOOKUP(K797,编码规则代码!V:V,编码规则代码!U:U&amp;_xlfn.XLOOKUP(J797,编码规则代码!R:R,编码规则代码!Q:Q))</f>
        <v>H5A22355313M</v>
      </c>
      <c r="E797" s="69" t="s">
        <v>196</v>
      </c>
      <c r="F797" s="69">
        <v>2025</v>
      </c>
      <c r="G797" s="69" t="s">
        <v>197</v>
      </c>
      <c r="H797" s="69" t="s">
        <v>204</v>
      </c>
      <c r="I797" s="69" t="s">
        <v>205</v>
      </c>
      <c r="J797" s="69" t="s">
        <v>244</v>
      </c>
      <c r="K797" s="69" t="s">
        <v>230</v>
      </c>
      <c r="L797" s="69">
        <v>3553</v>
      </c>
    </row>
    <row r="798" ht="26" customHeight="1" spans="1:12">
      <c r="A798" s="70">
        <v>45919</v>
      </c>
      <c r="B798" s="69" t="s">
        <v>242</v>
      </c>
      <c r="C798" s="71" t="str">
        <f>_xlfn.XLOOKUP(E798,编码规则代码!B:B,编码规则代码!A:A)&amp;_xlfn.XLOOKUP(F798,编码规则代码!F:F,编码规则代码!E:E)&amp;_xlfn.XLOOKUP(G798,编码规则代码!J:J,编码规则代码!I:I)&amp;_xlfn.XLOOKUP(H798,编码规则代码!N:N,编码规则代码!M:M)&amp;L798</f>
        <v>H5A223553</v>
      </c>
      <c r="D798" s="72" t="str" cm="1">
        <f t="array" ref="D798">_xlfn.XLOOKUP(E798,编码规则代码!B:B,编码规则代码!A:A)&amp;_xlfn.XLOOKUP(F798,编码规则代码!F:F,编码规则代码!E:E)&amp;_xlfn.XLOOKUP(G798,编码规则代码!J:J,编码规则代码!I:I)&amp;_xlfn.XLOOKUP(H798,编码规则代码!N:N,编码规则代码!M:M)&amp;L798&amp;_xlfn.XLOOKUP(K798,编码规则代码!V:V,编码规则代码!U:U&amp;_xlfn.XLOOKUP(J798,编码规则代码!R:R,编码规则代码!Q:Q))</f>
        <v>H5A22355313L</v>
      </c>
      <c r="E798" s="69" t="s">
        <v>196</v>
      </c>
      <c r="F798" s="69">
        <v>2025</v>
      </c>
      <c r="G798" s="69" t="s">
        <v>197</v>
      </c>
      <c r="H798" s="69" t="s">
        <v>204</v>
      </c>
      <c r="I798" s="69" t="s">
        <v>205</v>
      </c>
      <c r="J798" s="69" t="s">
        <v>245</v>
      </c>
      <c r="K798" s="69" t="s">
        <v>230</v>
      </c>
      <c r="L798" s="69">
        <v>3553</v>
      </c>
    </row>
    <row r="799" ht="26" customHeight="1" spans="1:12">
      <c r="A799" s="70">
        <v>45919</v>
      </c>
      <c r="B799" s="69" t="s">
        <v>242</v>
      </c>
      <c r="C799" s="71" t="str">
        <f>_xlfn.XLOOKUP(E799,编码规则代码!B:B,编码规则代码!A:A)&amp;_xlfn.XLOOKUP(F799,编码规则代码!F:F,编码规则代码!E:E)&amp;_xlfn.XLOOKUP(G799,编码规则代码!J:J,编码规则代码!I:I)&amp;_xlfn.XLOOKUP(H799,编码规则代码!N:N,编码规则代码!M:M)&amp;L799</f>
        <v>H5A223553</v>
      </c>
      <c r="D799" s="72" t="str" cm="1">
        <f t="array" ref="D799">_xlfn.XLOOKUP(E799,编码规则代码!B:B,编码规则代码!A:A)&amp;_xlfn.XLOOKUP(F799,编码规则代码!F:F,编码规则代码!E:E)&amp;_xlfn.XLOOKUP(G799,编码规则代码!J:J,编码规则代码!I:I)&amp;_xlfn.XLOOKUP(H799,编码规则代码!N:N,编码规则代码!M:M)&amp;L799&amp;_xlfn.XLOOKUP(K799,编码规则代码!V:V,编码规则代码!U:U&amp;_xlfn.XLOOKUP(J799,编码规则代码!R:R,编码规则代码!Q:Q))</f>
        <v>H5A22355313F</v>
      </c>
      <c r="E799" s="69" t="s">
        <v>196</v>
      </c>
      <c r="F799" s="69">
        <v>2025</v>
      </c>
      <c r="G799" s="69" t="s">
        <v>197</v>
      </c>
      <c r="H799" s="69" t="s">
        <v>204</v>
      </c>
      <c r="I799" s="69" t="s">
        <v>205</v>
      </c>
      <c r="J799" s="69" t="s">
        <v>234</v>
      </c>
      <c r="K799" s="69" t="s">
        <v>230</v>
      </c>
      <c r="L799" s="69">
        <v>3553</v>
      </c>
    </row>
    <row r="800" ht="26" customHeight="1" spans="1:12">
      <c r="A800" s="70">
        <v>45919</v>
      </c>
      <c r="B800" s="69" t="s">
        <v>242</v>
      </c>
      <c r="C800" s="71" t="str">
        <f>_xlfn.XLOOKUP(E800,编码规则代码!B:B,编码规则代码!A:A)&amp;_xlfn.XLOOKUP(F800,编码规则代码!F:F,编码规则代码!E:E)&amp;_xlfn.XLOOKUP(G800,编码规则代码!J:J,编码规则代码!I:I)&amp;_xlfn.XLOOKUP(H800,编码规则代码!N:N,编码规则代码!M:M)&amp;L800</f>
        <v>H5A223553</v>
      </c>
      <c r="D800" s="72" t="str" cm="1">
        <f t="array" ref="D800">_xlfn.XLOOKUP(E800,编码规则代码!B:B,编码规则代码!A:A)&amp;_xlfn.XLOOKUP(F800,编码规则代码!F:F,编码规则代码!E:E)&amp;_xlfn.XLOOKUP(G800,编码规则代码!J:J,编码规则代码!I:I)&amp;_xlfn.XLOOKUP(H800,编码规则代码!N:N,编码规则代码!M:M)&amp;L800&amp;_xlfn.XLOOKUP(K800,编码规则代码!V:V,编码规则代码!U:U&amp;_xlfn.XLOOKUP(J800,编码规则代码!R:R,编码规则代码!Q:Q))</f>
        <v>H5A22355321S</v>
      </c>
      <c r="E800" s="69" t="s">
        <v>196</v>
      </c>
      <c r="F800" s="69">
        <v>2025</v>
      </c>
      <c r="G800" s="69" t="s">
        <v>197</v>
      </c>
      <c r="H800" s="69" t="s">
        <v>204</v>
      </c>
      <c r="I800" s="69" t="s">
        <v>205</v>
      </c>
      <c r="J800" s="69" t="s">
        <v>200</v>
      </c>
      <c r="K800" s="69" t="s">
        <v>267</v>
      </c>
      <c r="L800" s="69">
        <v>3553</v>
      </c>
    </row>
    <row r="801" ht="26" customHeight="1" spans="1:12">
      <c r="A801" s="70">
        <v>45919</v>
      </c>
      <c r="B801" s="69" t="s">
        <v>242</v>
      </c>
      <c r="C801" s="71" t="str">
        <f>_xlfn.XLOOKUP(E801,编码规则代码!B:B,编码规则代码!A:A)&amp;_xlfn.XLOOKUP(F801,编码规则代码!F:F,编码规则代码!E:E)&amp;_xlfn.XLOOKUP(G801,编码规则代码!J:J,编码规则代码!I:I)&amp;_xlfn.XLOOKUP(H801,编码规则代码!N:N,编码规则代码!M:M)&amp;L801</f>
        <v>H5A223553</v>
      </c>
      <c r="D801" s="72" t="str" cm="1">
        <f t="array" ref="D801">_xlfn.XLOOKUP(E801,编码规则代码!B:B,编码规则代码!A:A)&amp;_xlfn.XLOOKUP(F801,编码规则代码!F:F,编码规则代码!E:E)&amp;_xlfn.XLOOKUP(G801,编码规则代码!J:J,编码规则代码!I:I)&amp;_xlfn.XLOOKUP(H801,编码规则代码!N:N,编码规则代码!M:M)&amp;L801&amp;_xlfn.XLOOKUP(K801,编码规则代码!V:V,编码规则代码!U:U&amp;_xlfn.XLOOKUP(J801,编码规则代码!R:R,编码规则代码!Q:Q))</f>
        <v>H5A22355321M</v>
      </c>
      <c r="E801" s="69" t="s">
        <v>196</v>
      </c>
      <c r="F801" s="69">
        <v>2025</v>
      </c>
      <c r="G801" s="69" t="s">
        <v>197</v>
      </c>
      <c r="H801" s="69" t="s">
        <v>204</v>
      </c>
      <c r="I801" s="69" t="s">
        <v>205</v>
      </c>
      <c r="J801" s="69" t="s">
        <v>244</v>
      </c>
      <c r="K801" s="69" t="s">
        <v>267</v>
      </c>
      <c r="L801" s="69">
        <v>3553</v>
      </c>
    </row>
    <row r="802" ht="26" customHeight="1" spans="1:12">
      <c r="A802" s="70">
        <v>45919</v>
      </c>
      <c r="B802" s="69" t="s">
        <v>242</v>
      </c>
      <c r="C802" s="71" t="str">
        <f>_xlfn.XLOOKUP(E802,编码规则代码!B:B,编码规则代码!A:A)&amp;_xlfn.XLOOKUP(F802,编码规则代码!F:F,编码规则代码!E:E)&amp;_xlfn.XLOOKUP(G802,编码规则代码!J:J,编码规则代码!I:I)&amp;_xlfn.XLOOKUP(H802,编码规则代码!N:N,编码规则代码!M:M)&amp;L802</f>
        <v>H5A223553</v>
      </c>
      <c r="D802" s="72" t="str" cm="1">
        <f t="array" ref="D802">_xlfn.XLOOKUP(E802,编码规则代码!B:B,编码规则代码!A:A)&amp;_xlfn.XLOOKUP(F802,编码规则代码!F:F,编码规则代码!E:E)&amp;_xlfn.XLOOKUP(G802,编码规则代码!J:J,编码规则代码!I:I)&amp;_xlfn.XLOOKUP(H802,编码规则代码!N:N,编码规则代码!M:M)&amp;L802&amp;_xlfn.XLOOKUP(K802,编码规则代码!V:V,编码规则代码!U:U&amp;_xlfn.XLOOKUP(J802,编码规则代码!R:R,编码规则代码!Q:Q))</f>
        <v>H5A22355321L</v>
      </c>
      <c r="E802" s="69" t="s">
        <v>196</v>
      </c>
      <c r="F802" s="69">
        <v>2025</v>
      </c>
      <c r="G802" s="69" t="s">
        <v>197</v>
      </c>
      <c r="H802" s="69" t="s">
        <v>204</v>
      </c>
      <c r="I802" s="69" t="s">
        <v>205</v>
      </c>
      <c r="J802" s="69" t="s">
        <v>245</v>
      </c>
      <c r="K802" s="69" t="s">
        <v>267</v>
      </c>
      <c r="L802" s="69">
        <v>3553</v>
      </c>
    </row>
    <row r="803" ht="26" customHeight="1" spans="1:12">
      <c r="A803" s="70">
        <v>45919</v>
      </c>
      <c r="B803" s="69" t="s">
        <v>242</v>
      </c>
      <c r="C803" s="71" t="str">
        <f>_xlfn.XLOOKUP(E803,编码规则代码!B:B,编码规则代码!A:A)&amp;_xlfn.XLOOKUP(F803,编码规则代码!F:F,编码规则代码!E:E)&amp;_xlfn.XLOOKUP(G803,编码规则代码!J:J,编码规则代码!I:I)&amp;_xlfn.XLOOKUP(H803,编码规则代码!N:N,编码规则代码!M:M)&amp;L803</f>
        <v>H5A223553</v>
      </c>
      <c r="D803" s="72" t="str" cm="1">
        <f t="array" ref="D803">_xlfn.XLOOKUP(E803,编码规则代码!B:B,编码规则代码!A:A)&amp;_xlfn.XLOOKUP(F803,编码规则代码!F:F,编码规则代码!E:E)&amp;_xlfn.XLOOKUP(G803,编码规则代码!J:J,编码规则代码!I:I)&amp;_xlfn.XLOOKUP(H803,编码规则代码!N:N,编码规则代码!M:M)&amp;L803&amp;_xlfn.XLOOKUP(K803,编码规则代码!V:V,编码规则代码!U:U&amp;_xlfn.XLOOKUP(J803,编码规则代码!R:R,编码规则代码!Q:Q))</f>
        <v>H5A22355321F</v>
      </c>
      <c r="E803" s="69" t="s">
        <v>196</v>
      </c>
      <c r="F803" s="69">
        <v>2025</v>
      </c>
      <c r="G803" s="69" t="s">
        <v>197</v>
      </c>
      <c r="H803" s="69" t="s">
        <v>204</v>
      </c>
      <c r="I803" s="69" t="s">
        <v>205</v>
      </c>
      <c r="J803" s="69" t="s">
        <v>234</v>
      </c>
      <c r="K803" s="69" t="s">
        <v>267</v>
      </c>
      <c r="L803" s="69">
        <v>3553</v>
      </c>
    </row>
    <row r="804" ht="26" customHeight="1" spans="1:12">
      <c r="A804" s="70">
        <v>45919</v>
      </c>
      <c r="B804" s="69" t="s">
        <v>242</v>
      </c>
      <c r="C804" s="71" t="str">
        <f>_xlfn.XLOOKUP(E804,编码规则代码!B:B,编码规则代码!A:A)&amp;_xlfn.XLOOKUP(F804,编码规则代码!F:F,编码规则代码!E:E)&amp;_xlfn.XLOOKUP(G804,编码规则代码!J:J,编码规则代码!I:I)&amp;_xlfn.XLOOKUP(H804,编码规则代码!N:N,编码规则代码!M:M)&amp;L804</f>
        <v>H5A433554</v>
      </c>
      <c r="D804" s="72" t="str" cm="1">
        <f t="array" ref="D804">_xlfn.XLOOKUP(E804,编码规则代码!B:B,编码规则代码!A:A)&amp;_xlfn.XLOOKUP(F804,编码规则代码!F:F,编码规则代码!E:E)&amp;_xlfn.XLOOKUP(G804,编码规则代码!J:J,编码规则代码!I:I)&amp;_xlfn.XLOOKUP(H804,编码规则代码!N:N,编码规则代码!M:M)&amp;L804&amp;_xlfn.XLOOKUP(K804,编码规则代码!V:V,编码规则代码!U:U&amp;_xlfn.XLOOKUP(J804,编码规则代码!R:R,编码规则代码!Q:Q))</f>
        <v>H5A43355410S</v>
      </c>
      <c r="E804" s="69" t="s">
        <v>196</v>
      </c>
      <c r="F804" s="69">
        <v>2025</v>
      </c>
      <c r="G804" s="69" t="s">
        <v>197</v>
      </c>
      <c r="H804" s="69" t="s">
        <v>221</v>
      </c>
      <c r="I804" s="69" t="s">
        <v>222</v>
      </c>
      <c r="J804" s="69" t="s">
        <v>200</v>
      </c>
      <c r="K804" s="69" t="s">
        <v>210</v>
      </c>
      <c r="L804" s="69">
        <v>3554</v>
      </c>
    </row>
    <row r="805" ht="26" customHeight="1" spans="1:12">
      <c r="A805" s="70">
        <v>45919</v>
      </c>
      <c r="B805" s="69" t="s">
        <v>242</v>
      </c>
      <c r="C805" s="71" t="str">
        <f>_xlfn.XLOOKUP(E805,编码规则代码!B:B,编码规则代码!A:A)&amp;_xlfn.XLOOKUP(F805,编码规则代码!F:F,编码规则代码!E:E)&amp;_xlfn.XLOOKUP(G805,编码规则代码!J:J,编码规则代码!I:I)&amp;_xlfn.XLOOKUP(H805,编码规则代码!N:N,编码规则代码!M:M)&amp;L805</f>
        <v>H5A433554</v>
      </c>
      <c r="D805" s="72" t="str" cm="1">
        <f t="array" ref="D805">_xlfn.XLOOKUP(E805,编码规则代码!B:B,编码规则代码!A:A)&amp;_xlfn.XLOOKUP(F805,编码规则代码!F:F,编码规则代码!E:E)&amp;_xlfn.XLOOKUP(G805,编码规则代码!J:J,编码规则代码!I:I)&amp;_xlfn.XLOOKUP(H805,编码规则代码!N:N,编码规则代码!M:M)&amp;L805&amp;_xlfn.XLOOKUP(K805,编码规则代码!V:V,编码规则代码!U:U&amp;_xlfn.XLOOKUP(J805,编码规则代码!R:R,编码规则代码!Q:Q))</f>
        <v>H5A43355410M</v>
      </c>
      <c r="E805" s="69" t="s">
        <v>196</v>
      </c>
      <c r="F805" s="69">
        <v>2025</v>
      </c>
      <c r="G805" s="69" t="s">
        <v>197</v>
      </c>
      <c r="H805" s="69" t="s">
        <v>221</v>
      </c>
      <c r="I805" s="69" t="s">
        <v>222</v>
      </c>
      <c r="J805" s="69" t="s">
        <v>244</v>
      </c>
      <c r="K805" s="69" t="s">
        <v>210</v>
      </c>
      <c r="L805" s="69">
        <v>3554</v>
      </c>
    </row>
    <row r="806" ht="26" customHeight="1" spans="1:12">
      <c r="A806" s="70">
        <v>45919</v>
      </c>
      <c r="B806" s="69" t="s">
        <v>242</v>
      </c>
      <c r="C806" s="71" t="str">
        <f>_xlfn.XLOOKUP(E806,编码规则代码!B:B,编码规则代码!A:A)&amp;_xlfn.XLOOKUP(F806,编码规则代码!F:F,编码规则代码!E:E)&amp;_xlfn.XLOOKUP(G806,编码规则代码!J:J,编码规则代码!I:I)&amp;_xlfn.XLOOKUP(H806,编码规则代码!N:N,编码规则代码!M:M)&amp;L806</f>
        <v>H5A433554</v>
      </c>
      <c r="D806" s="72" t="str" cm="1">
        <f t="array" ref="D806">_xlfn.XLOOKUP(E806,编码规则代码!B:B,编码规则代码!A:A)&amp;_xlfn.XLOOKUP(F806,编码规则代码!F:F,编码规则代码!E:E)&amp;_xlfn.XLOOKUP(G806,编码规则代码!J:J,编码规则代码!I:I)&amp;_xlfn.XLOOKUP(H806,编码规则代码!N:N,编码规则代码!M:M)&amp;L806&amp;_xlfn.XLOOKUP(K806,编码规则代码!V:V,编码规则代码!U:U&amp;_xlfn.XLOOKUP(J806,编码规则代码!R:R,编码规则代码!Q:Q))</f>
        <v>H5A43355410L</v>
      </c>
      <c r="E806" s="69" t="s">
        <v>196</v>
      </c>
      <c r="F806" s="69">
        <v>2025</v>
      </c>
      <c r="G806" s="69" t="s">
        <v>197</v>
      </c>
      <c r="H806" s="69" t="s">
        <v>221</v>
      </c>
      <c r="I806" s="69" t="s">
        <v>222</v>
      </c>
      <c r="J806" s="69" t="s">
        <v>245</v>
      </c>
      <c r="K806" s="69" t="s">
        <v>210</v>
      </c>
      <c r="L806" s="69">
        <v>3554</v>
      </c>
    </row>
    <row r="807" ht="26" customHeight="1" spans="1:12">
      <c r="A807" s="70">
        <v>45919</v>
      </c>
      <c r="B807" s="69" t="s">
        <v>242</v>
      </c>
      <c r="C807" s="71" t="str">
        <f>_xlfn.XLOOKUP(E807,编码规则代码!B:B,编码规则代码!A:A)&amp;_xlfn.XLOOKUP(F807,编码规则代码!F:F,编码规则代码!E:E)&amp;_xlfn.XLOOKUP(G807,编码规则代码!J:J,编码规则代码!I:I)&amp;_xlfn.XLOOKUP(H807,编码规则代码!N:N,编码规则代码!M:M)&amp;L807</f>
        <v>H5A433554</v>
      </c>
      <c r="D807" s="72" t="str" cm="1">
        <f t="array" ref="D807">_xlfn.XLOOKUP(E807,编码规则代码!B:B,编码规则代码!A:A)&amp;_xlfn.XLOOKUP(F807,编码规则代码!F:F,编码规则代码!E:E)&amp;_xlfn.XLOOKUP(G807,编码规则代码!J:J,编码规则代码!I:I)&amp;_xlfn.XLOOKUP(H807,编码规则代码!N:N,编码规则代码!M:M)&amp;L807&amp;_xlfn.XLOOKUP(K807,编码规则代码!V:V,编码规则代码!U:U&amp;_xlfn.XLOOKUP(J807,编码规则代码!R:R,编码规则代码!Q:Q))</f>
        <v>H5A43355410F</v>
      </c>
      <c r="E807" s="69" t="s">
        <v>196</v>
      </c>
      <c r="F807" s="69">
        <v>2025</v>
      </c>
      <c r="G807" s="69" t="s">
        <v>197</v>
      </c>
      <c r="H807" s="69" t="s">
        <v>221</v>
      </c>
      <c r="I807" s="69" t="s">
        <v>222</v>
      </c>
      <c r="J807" s="69" t="s">
        <v>234</v>
      </c>
      <c r="K807" s="69" t="s">
        <v>210</v>
      </c>
      <c r="L807" s="69">
        <v>3554</v>
      </c>
    </row>
    <row r="808" ht="26" customHeight="1" spans="1:12">
      <c r="A808" s="70">
        <v>45919</v>
      </c>
      <c r="B808" s="69" t="s">
        <v>242</v>
      </c>
      <c r="C808" s="71" t="str">
        <f>_xlfn.XLOOKUP(E808,编码规则代码!B:B,编码规则代码!A:A)&amp;_xlfn.XLOOKUP(F808,编码规则代码!F:F,编码规则代码!E:E)&amp;_xlfn.XLOOKUP(G808,编码规则代码!J:J,编码规则代码!I:I)&amp;_xlfn.XLOOKUP(H808,编码规则代码!N:N,编码规则代码!M:M)&amp;L808</f>
        <v>H5A433554</v>
      </c>
      <c r="D808" s="72" t="str" cm="1">
        <f t="array" ref="D808">_xlfn.XLOOKUP(E808,编码规则代码!B:B,编码规则代码!A:A)&amp;_xlfn.XLOOKUP(F808,编码规则代码!F:F,编码规则代码!E:E)&amp;_xlfn.XLOOKUP(G808,编码规则代码!J:J,编码规则代码!I:I)&amp;_xlfn.XLOOKUP(H808,编码规则代码!N:N,编码规则代码!M:M)&amp;L808&amp;_xlfn.XLOOKUP(K808,编码规则代码!V:V,编码规则代码!U:U&amp;_xlfn.XLOOKUP(J808,编码规则代码!R:R,编码规则代码!Q:Q))</f>
        <v>H5A43355412S</v>
      </c>
      <c r="E808" s="69" t="s">
        <v>196</v>
      </c>
      <c r="F808" s="69">
        <v>2025</v>
      </c>
      <c r="G808" s="69" t="s">
        <v>197</v>
      </c>
      <c r="H808" s="69" t="s">
        <v>221</v>
      </c>
      <c r="I808" s="69" t="s">
        <v>222</v>
      </c>
      <c r="J808" s="69" t="s">
        <v>200</v>
      </c>
      <c r="K808" s="69" t="s">
        <v>208</v>
      </c>
      <c r="L808" s="69">
        <v>3554</v>
      </c>
    </row>
    <row r="809" ht="26" customHeight="1" spans="1:12">
      <c r="A809" s="70">
        <v>45919</v>
      </c>
      <c r="B809" s="69" t="s">
        <v>242</v>
      </c>
      <c r="C809" s="71" t="str">
        <f>_xlfn.XLOOKUP(E809,编码规则代码!B:B,编码规则代码!A:A)&amp;_xlfn.XLOOKUP(F809,编码规则代码!F:F,编码规则代码!E:E)&amp;_xlfn.XLOOKUP(G809,编码规则代码!J:J,编码规则代码!I:I)&amp;_xlfn.XLOOKUP(H809,编码规则代码!N:N,编码规则代码!M:M)&amp;L809</f>
        <v>H5A433554</v>
      </c>
      <c r="D809" s="72" t="str" cm="1">
        <f t="array" ref="D809">_xlfn.XLOOKUP(E809,编码规则代码!B:B,编码规则代码!A:A)&amp;_xlfn.XLOOKUP(F809,编码规则代码!F:F,编码规则代码!E:E)&amp;_xlfn.XLOOKUP(G809,编码规则代码!J:J,编码规则代码!I:I)&amp;_xlfn.XLOOKUP(H809,编码规则代码!N:N,编码规则代码!M:M)&amp;L809&amp;_xlfn.XLOOKUP(K809,编码规则代码!V:V,编码规则代码!U:U&amp;_xlfn.XLOOKUP(J809,编码规则代码!R:R,编码规则代码!Q:Q))</f>
        <v>H5A43355412M</v>
      </c>
      <c r="E809" s="69" t="s">
        <v>196</v>
      </c>
      <c r="F809" s="69">
        <v>2025</v>
      </c>
      <c r="G809" s="69" t="s">
        <v>197</v>
      </c>
      <c r="H809" s="69" t="s">
        <v>221</v>
      </c>
      <c r="I809" s="69" t="s">
        <v>222</v>
      </c>
      <c r="J809" s="69" t="s">
        <v>244</v>
      </c>
      <c r="K809" s="69" t="s">
        <v>208</v>
      </c>
      <c r="L809" s="69">
        <v>3554</v>
      </c>
    </row>
    <row r="810" ht="26" customHeight="1" spans="1:12">
      <c r="A810" s="70">
        <v>45919</v>
      </c>
      <c r="B810" s="69" t="s">
        <v>242</v>
      </c>
      <c r="C810" s="71" t="str">
        <f>_xlfn.XLOOKUP(E810,编码规则代码!B:B,编码规则代码!A:A)&amp;_xlfn.XLOOKUP(F810,编码规则代码!F:F,编码规则代码!E:E)&amp;_xlfn.XLOOKUP(G810,编码规则代码!J:J,编码规则代码!I:I)&amp;_xlfn.XLOOKUP(H810,编码规则代码!N:N,编码规则代码!M:M)&amp;L810</f>
        <v>H5A433554</v>
      </c>
      <c r="D810" s="72" t="str" cm="1">
        <f t="array" ref="D810">_xlfn.XLOOKUP(E810,编码规则代码!B:B,编码规则代码!A:A)&amp;_xlfn.XLOOKUP(F810,编码规则代码!F:F,编码规则代码!E:E)&amp;_xlfn.XLOOKUP(G810,编码规则代码!J:J,编码规则代码!I:I)&amp;_xlfn.XLOOKUP(H810,编码规则代码!N:N,编码规则代码!M:M)&amp;L810&amp;_xlfn.XLOOKUP(K810,编码规则代码!V:V,编码规则代码!U:U&amp;_xlfn.XLOOKUP(J810,编码规则代码!R:R,编码规则代码!Q:Q))</f>
        <v>H5A43355412L</v>
      </c>
      <c r="E810" s="69" t="s">
        <v>196</v>
      </c>
      <c r="F810" s="69">
        <v>2025</v>
      </c>
      <c r="G810" s="69" t="s">
        <v>197</v>
      </c>
      <c r="H810" s="69" t="s">
        <v>221</v>
      </c>
      <c r="I810" s="69" t="s">
        <v>222</v>
      </c>
      <c r="J810" s="69" t="s">
        <v>245</v>
      </c>
      <c r="K810" s="69" t="s">
        <v>208</v>
      </c>
      <c r="L810" s="69">
        <v>3554</v>
      </c>
    </row>
    <row r="811" ht="26" customHeight="1" spans="1:12">
      <c r="A811" s="70">
        <v>45919</v>
      </c>
      <c r="B811" s="69" t="s">
        <v>242</v>
      </c>
      <c r="C811" s="71" t="str">
        <f>_xlfn.XLOOKUP(E811,编码规则代码!B:B,编码规则代码!A:A)&amp;_xlfn.XLOOKUP(F811,编码规则代码!F:F,编码规则代码!E:E)&amp;_xlfn.XLOOKUP(G811,编码规则代码!J:J,编码规则代码!I:I)&amp;_xlfn.XLOOKUP(H811,编码规则代码!N:N,编码规则代码!M:M)&amp;L811</f>
        <v>H5A433554</v>
      </c>
      <c r="D811" s="72" t="str" cm="1">
        <f t="array" ref="D811">_xlfn.XLOOKUP(E811,编码规则代码!B:B,编码规则代码!A:A)&amp;_xlfn.XLOOKUP(F811,编码规则代码!F:F,编码规则代码!E:E)&amp;_xlfn.XLOOKUP(G811,编码规则代码!J:J,编码规则代码!I:I)&amp;_xlfn.XLOOKUP(H811,编码规则代码!N:N,编码规则代码!M:M)&amp;L811&amp;_xlfn.XLOOKUP(K811,编码规则代码!V:V,编码规则代码!U:U&amp;_xlfn.XLOOKUP(J811,编码规则代码!R:R,编码规则代码!Q:Q))</f>
        <v>H5A43355412F</v>
      </c>
      <c r="E811" s="69" t="s">
        <v>196</v>
      </c>
      <c r="F811" s="69">
        <v>2025</v>
      </c>
      <c r="G811" s="69" t="s">
        <v>197</v>
      </c>
      <c r="H811" s="69" t="s">
        <v>221</v>
      </c>
      <c r="I811" s="69" t="s">
        <v>222</v>
      </c>
      <c r="J811" s="69" t="s">
        <v>234</v>
      </c>
      <c r="K811" s="69" t="s">
        <v>208</v>
      </c>
      <c r="L811" s="69">
        <v>3554</v>
      </c>
    </row>
    <row r="812" ht="26" customHeight="1" spans="1:12">
      <c r="A812" s="70">
        <v>45919</v>
      </c>
      <c r="B812" s="69" t="s">
        <v>242</v>
      </c>
      <c r="C812" s="71" t="str">
        <f>_xlfn.XLOOKUP(E812,编码规则代码!B:B,编码规则代码!A:A)&amp;_xlfn.XLOOKUP(F812,编码规则代码!F:F,编码规则代码!E:E)&amp;_xlfn.XLOOKUP(G812,编码规则代码!J:J,编码规则代码!I:I)&amp;_xlfn.XLOOKUP(H812,编码规则代码!N:N,编码规则代码!M:M)&amp;L812</f>
        <v>H5A443555</v>
      </c>
      <c r="D812" s="72" t="str" cm="1">
        <f t="array" ref="D812">_xlfn.XLOOKUP(E812,编码规则代码!B:B,编码规则代码!A:A)&amp;_xlfn.XLOOKUP(F812,编码规则代码!F:F,编码规则代码!E:E)&amp;_xlfn.XLOOKUP(G812,编码规则代码!J:J,编码规则代码!I:I)&amp;_xlfn.XLOOKUP(H812,编码规则代码!N:N,编码规则代码!M:M)&amp;L812&amp;_xlfn.XLOOKUP(K812,编码规则代码!V:V,编码规则代码!U:U&amp;_xlfn.XLOOKUP(J812,编码规则代码!R:R,编码规则代码!Q:Q))</f>
        <v>H5A44355510S</v>
      </c>
      <c r="E812" s="69" t="s">
        <v>196</v>
      </c>
      <c r="F812" s="69">
        <v>2025</v>
      </c>
      <c r="G812" s="69" t="s">
        <v>197</v>
      </c>
      <c r="H812" s="69" t="s">
        <v>268</v>
      </c>
      <c r="I812" s="69" t="s">
        <v>269</v>
      </c>
      <c r="J812" s="69" t="s">
        <v>200</v>
      </c>
      <c r="K812" s="69" t="s">
        <v>210</v>
      </c>
      <c r="L812" s="69">
        <v>3555</v>
      </c>
    </row>
    <row r="813" ht="26" customHeight="1" spans="1:12">
      <c r="A813" s="70">
        <v>45919</v>
      </c>
      <c r="B813" s="69" t="s">
        <v>242</v>
      </c>
      <c r="C813" s="71" t="str">
        <f>_xlfn.XLOOKUP(E813,编码规则代码!B:B,编码规则代码!A:A)&amp;_xlfn.XLOOKUP(F813,编码规则代码!F:F,编码规则代码!E:E)&amp;_xlfn.XLOOKUP(G813,编码规则代码!J:J,编码规则代码!I:I)&amp;_xlfn.XLOOKUP(H813,编码规则代码!N:N,编码规则代码!M:M)&amp;L813</f>
        <v>H5A443555</v>
      </c>
      <c r="D813" s="72" t="str" cm="1">
        <f t="array" ref="D813">_xlfn.XLOOKUP(E813,编码规则代码!B:B,编码规则代码!A:A)&amp;_xlfn.XLOOKUP(F813,编码规则代码!F:F,编码规则代码!E:E)&amp;_xlfn.XLOOKUP(G813,编码规则代码!J:J,编码规则代码!I:I)&amp;_xlfn.XLOOKUP(H813,编码规则代码!N:N,编码规则代码!M:M)&amp;L813&amp;_xlfn.XLOOKUP(K813,编码规则代码!V:V,编码规则代码!U:U&amp;_xlfn.XLOOKUP(J813,编码规则代码!R:R,编码规则代码!Q:Q))</f>
        <v>H5A44355510M</v>
      </c>
      <c r="E813" s="69" t="s">
        <v>196</v>
      </c>
      <c r="F813" s="69">
        <v>2025</v>
      </c>
      <c r="G813" s="69" t="s">
        <v>197</v>
      </c>
      <c r="H813" s="69" t="s">
        <v>268</v>
      </c>
      <c r="I813" s="69" t="s">
        <v>269</v>
      </c>
      <c r="J813" s="69" t="s">
        <v>244</v>
      </c>
      <c r="K813" s="69" t="s">
        <v>210</v>
      </c>
      <c r="L813" s="69">
        <v>3555</v>
      </c>
    </row>
    <row r="814" ht="26" customHeight="1" spans="1:12">
      <c r="A814" s="70">
        <v>45919</v>
      </c>
      <c r="B814" s="69" t="s">
        <v>242</v>
      </c>
      <c r="C814" s="71" t="str">
        <f>_xlfn.XLOOKUP(E814,编码规则代码!B:B,编码规则代码!A:A)&amp;_xlfn.XLOOKUP(F814,编码规则代码!F:F,编码规则代码!E:E)&amp;_xlfn.XLOOKUP(G814,编码规则代码!J:J,编码规则代码!I:I)&amp;_xlfn.XLOOKUP(H814,编码规则代码!N:N,编码规则代码!M:M)&amp;L814</f>
        <v>H5A443555</v>
      </c>
      <c r="D814" s="72" t="str" cm="1">
        <f t="array" ref="D814">_xlfn.XLOOKUP(E814,编码规则代码!B:B,编码规则代码!A:A)&amp;_xlfn.XLOOKUP(F814,编码规则代码!F:F,编码规则代码!E:E)&amp;_xlfn.XLOOKUP(G814,编码规则代码!J:J,编码规则代码!I:I)&amp;_xlfn.XLOOKUP(H814,编码规则代码!N:N,编码规则代码!M:M)&amp;L814&amp;_xlfn.XLOOKUP(K814,编码规则代码!V:V,编码规则代码!U:U&amp;_xlfn.XLOOKUP(J814,编码规则代码!R:R,编码规则代码!Q:Q))</f>
        <v>H5A44355510L</v>
      </c>
      <c r="E814" s="69" t="s">
        <v>196</v>
      </c>
      <c r="F814" s="69">
        <v>2025</v>
      </c>
      <c r="G814" s="69" t="s">
        <v>197</v>
      </c>
      <c r="H814" s="69" t="s">
        <v>268</v>
      </c>
      <c r="I814" s="69" t="s">
        <v>269</v>
      </c>
      <c r="J814" s="69" t="s">
        <v>245</v>
      </c>
      <c r="K814" s="69" t="s">
        <v>210</v>
      </c>
      <c r="L814" s="69">
        <v>3555</v>
      </c>
    </row>
    <row r="815" ht="26" customHeight="1" spans="1:12">
      <c r="A815" s="70">
        <v>45919</v>
      </c>
      <c r="B815" s="69" t="s">
        <v>242</v>
      </c>
      <c r="C815" s="71" t="str">
        <f>_xlfn.XLOOKUP(E815,编码规则代码!B:B,编码规则代码!A:A)&amp;_xlfn.XLOOKUP(F815,编码规则代码!F:F,编码规则代码!E:E)&amp;_xlfn.XLOOKUP(G815,编码规则代码!J:J,编码规则代码!I:I)&amp;_xlfn.XLOOKUP(H815,编码规则代码!N:N,编码规则代码!M:M)&amp;L815</f>
        <v>H5A443555</v>
      </c>
      <c r="D815" s="72" t="str" cm="1">
        <f t="array" ref="D815">_xlfn.XLOOKUP(E815,编码规则代码!B:B,编码规则代码!A:A)&amp;_xlfn.XLOOKUP(F815,编码规则代码!F:F,编码规则代码!E:E)&amp;_xlfn.XLOOKUP(G815,编码规则代码!J:J,编码规则代码!I:I)&amp;_xlfn.XLOOKUP(H815,编码规则代码!N:N,编码规则代码!M:M)&amp;L815&amp;_xlfn.XLOOKUP(K815,编码规则代码!V:V,编码规则代码!U:U&amp;_xlfn.XLOOKUP(J815,编码规则代码!R:R,编码规则代码!Q:Q))</f>
        <v>H5A44355512S</v>
      </c>
      <c r="E815" s="69" t="s">
        <v>196</v>
      </c>
      <c r="F815" s="69">
        <v>2025</v>
      </c>
      <c r="G815" s="69" t="s">
        <v>197</v>
      </c>
      <c r="H815" s="69" t="s">
        <v>268</v>
      </c>
      <c r="I815" s="69" t="s">
        <v>269</v>
      </c>
      <c r="J815" s="69" t="s">
        <v>200</v>
      </c>
      <c r="K815" s="69" t="s">
        <v>208</v>
      </c>
      <c r="L815" s="69">
        <v>3555</v>
      </c>
    </row>
    <row r="816" ht="26" customHeight="1" spans="1:12">
      <c r="A816" s="70">
        <v>45919</v>
      </c>
      <c r="B816" s="69" t="s">
        <v>242</v>
      </c>
      <c r="C816" s="71" t="str">
        <f>_xlfn.XLOOKUP(E816,编码规则代码!B:B,编码规则代码!A:A)&amp;_xlfn.XLOOKUP(F816,编码规则代码!F:F,编码规则代码!E:E)&amp;_xlfn.XLOOKUP(G816,编码规则代码!J:J,编码规则代码!I:I)&amp;_xlfn.XLOOKUP(H816,编码规则代码!N:N,编码规则代码!M:M)&amp;L816</f>
        <v>H5A443555</v>
      </c>
      <c r="D816" s="72" t="str" cm="1">
        <f t="array" ref="D816">_xlfn.XLOOKUP(E816,编码规则代码!B:B,编码规则代码!A:A)&amp;_xlfn.XLOOKUP(F816,编码规则代码!F:F,编码规则代码!E:E)&amp;_xlfn.XLOOKUP(G816,编码规则代码!J:J,编码规则代码!I:I)&amp;_xlfn.XLOOKUP(H816,编码规则代码!N:N,编码规则代码!M:M)&amp;L816&amp;_xlfn.XLOOKUP(K816,编码规则代码!V:V,编码规则代码!U:U&amp;_xlfn.XLOOKUP(J816,编码规则代码!R:R,编码规则代码!Q:Q))</f>
        <v>H5A44355512M</v>
      </c>
      <c r="E816" s="69" t="s">
        <v>196</v>
      </c>
      <c r="F816" s="69">
        <v>2025</v>
      </c>
      <c r="G816" s="69" t="s">
        <v>197</v>
      </c>
      <c r="H816" s="69" t="s">
        <v>268</v>
      </c>
      <c r="I816" s="69" t="s">
        <v>269</v>
      </c>
      <c r="J816" s="69" t="s">
        <v>244</v>
      </c>
      <c r="K816" s="69" t="s">
        <v>208</v>
      </c>
      <c r="L816" s="69">
        <v>3555</v>
      </c>
    </row>
    <row r="817" ht="26" customHeight="1" spans="1:12">
      <c r="A817" s="70">
        <v>45919</v>
      </c>
      <c r="B817" s="69" t="s">
        <v>242</v>
      </c>
      <c r="C817" s="71" t="str">
        <f>_xlfn.XLOOKUP(E817,编码规则代码!B:B,编码规则代码!A:A)&amp;_xlfn.XLOOKUP(F817,编码规则代码!F:F,编码规则代码!E:E)&amp;_xlfn.XLOOKUP(G817,编码规则代码!J:J,编码规则代码!I:I)&amp;_xlfn.XLOOKUP(H817,编码规则代码!N:N,编码规则代码!M:M)&amp;L817</f>
        <v>H5A443555</v>
      </c>
      <c r="D817" s="72" t="str" cm="1">
        <f t="array" ref="D817">_xlfn.XLOOKUP(E817,编码规则代码!B:B,编码规则代码!A:A)&amp;_xlfn.XLOOKUP(F817,编码规则代码!F:F,编码规则代码!E:E)&amp;_xlfn.XLOOKUP(G817,编码规则代码!J:J,编码规则代码!I:I)&amp;_xlfn.XLOOKUP(H817,编码规则代码!N:N,编码规则代码!M:M)&amp;L817&amp;_xlfn.XLOOKUP(K817,编码规则代码!V:V,编码规则代码!U:U&amp;_xlfn.XLOOKUP(J817,编码规则代码!R:R,编码规则代码!Q:Q))</f>
        <v>H5A44355512L</v>
      </c>
      <c r="E817" s="69" t="s">
        <v>196</v>
      </c>
      <c r="F817" s="69">
        <v>2025</v>
      </c>
      <c r="G817" s="69" t="s">
        <v>197</v>
      </c>
      <c r="H817" s="69" t="s">
        <v>268</v>
      </c>
      <c r="I817" s="69" t="s">
        <v>269</v>
      </c>
      <c r="J817" s="69" t="s">
        <v>245</v>
      </c>
      <c r="K817" s="69" t="s">
        <v>208</v>
      </c>
      <c r="L817" s="69">
        <v>3555</v>
      </c>
    </row>
    <row r="818" ht="26" customHeight="1" spans="1:12">
      <c r="A818" s="70">
        <v>45919</v>
      </c>
      <c r="B818" s="69" t="s">
        <v>242</v>
      </c>
      <c r="C818" s="71" t="str">
        <f>_xlfn.XLOOKUP(E818,编码规则代码!B:B,编码规则代码!A:A)&amp;_xlfn.XLOOKUP(F818,编码规则代码!F:F,编码规则代码!E:E)&amp;_xlfn.XLOOKUP(G818,编码规则代码!J:J,编码规则代码!I:I)&amp;_xlfn.XLOOKUP(H818,编码规则代码!N:N,编码规则代码!M:M)&amp;L818</f>
        <v>H5A443555</v>
      </c>
      <c r="D818" s="72" t="str" cm="1">
        <f t="array" ref="D818">_xlfn.XLOOKUP(E818,编码规则代码!B:B,编码规则代码!A:A)&amp;_xlfn.XLOOKUP(F818,编码规则代码!F:F,编码规则代码!E:E)&amp;_xlfn.XLOOKUP(G818,编码规则代码!J:J,编码规则代码!I:I)&amp;_xlfn.XLOOKUP(H818,编码规则代码!N:N,编码规则代码!M:M)&amp;L818&amp;_xlfn.XLOOKUP(K818,编码规则代码!V:V,编码规则代码!U:U&amp;_xlfn.XLOOKUP(J818,编码规则代码!R:R,编码规则代码!Q:Q))</f>
        <v>H5A44355515S</v>
      </c>
      <c r="E818" s="69" t="s">
        <v>196</v>
      </c>
      <c r="F818" s="69">
        <v>2025</v>
      </c>
      <c r="G818" s="69" t="s">
        <v>197</v>
      </c>
      <c r="H818" s="69" t="s">
        <v>268</v>
      </c>
      <c r="I818" s="69" t="s">
        <v>269</v>
      </c>
      <c r="J818" s="69" t="s">
        <v>200</v>
      </c>
      <c r="K818" s="69" t="s">
        <v>228</v>
      </c>
      <c r="L818" s="69">
        <v>3555</v>
      </c>
    </row>
    <row r="819" ht="26" customHeight="1" spans="1:12">
      <c r="A819" s="70">
        <v>45919</v>
      </c>
      <c r="B819" s="69" t="s">
        <v>242</v>
      </c>
      <c r="C819" s="71" t="str">
        <f>_xlfn.XLOOKUP(E819,编码规则代码!B:B,编码规则代码!A:A)&amp;_xlfn.XLOOKUP(F819,编码规则代码!F:F,编码规则代码!E:E)&amp;_xlfn.XLOOKUP(G819,编码规则代码!J:J,编码规则代码!I:I)&amp;_xlfn.XLOOKUP(H819,编码规则代码!N:N,编码规则代码!M:M)&amp;L819</f>
        <v>H5A443555</v>
      </c>
      <c r="D819" s="72" t="str" cm="1">
        <f t="array" ref="D819">_xlfn.XLOOKUP(E819,编码规则代码!B:B,编码规则代码!A:A)&amp;_xlfn.XLOOKUP(F819,编码规则代码!F:F,编码规则代码!E:E)&amp;_xlfn.XLOOKUP(G819,编码规则代码!J:J,编码规则代码!I:I)&amp;_xlfn.XLOOKUP(H819,编码规则代码!N:N,编码规则代码!M:M)&amp;L819&amp;_xlfn.XLOOKUP(K819,编码规则代码!V:V,编码规则代码!U:U&amp;_xlfn.XLOOKUP(J819,编码规则代码!R:R,编码规则代码!Q:Q))</f>
        <v>H5A44355515M</v>
      </c>
      <c r="E819" s="69" t="s">
        <v>196</v>
      </c>
      <c r="F819" s="69">
        <v>2025</v>
      </c>
      <c r="G819" s="69" t="s">
        <v>197</v>
      </c>
      <c r="H819" s="69" t="s">
        <v>268</v>
      </c>
      <c r="I819" s="69" t="s">
        <v>269</v>
      </c>
      <c r="J819" s="69" t="s">
        <v>244</v>
      </c>
      <c r="K819" s="69" t="s">
        <v>228</v>
      </c>
      <c r="L819" s="69">
        <v>3555</v>
      </c>
    </row>
    <row r="820" ht="26" customHeight="1" spans="1:12">
      <c r="A820" s="70">
        <v>45919</v>
      </c>
      <c r="B820" s="69" t="s">
        <v>242</v>
      </c>
      <c r="C820" s="71" t="str">
        <f>_xlfn.XLOOKUP(E820,编码规则代码!B:B,编码规则代码!A:A)&amp;_xlfn.XLOOKUP(F820,编码规则代码!F:F,编码规则代码!E:E)&amp;_xlfn.XLOOKUP(G820,编码规则代码!J:J,编码规则代码!I:I)&amp;_xlfn.XLOOKUP(H820,编码规则代码!N:N,编码规则代码!M:M)&amp;L820</f>
        <v>H5A443555</v>
      </c>
      <c r="D820" s="72" t="str" cm="1">
        <f t="array" ref="D820">_xlfn.XLOOKUP(E820,编码规则代码!B:B,编码规则代码!A:A)&amp;_xlfn.XLOOKUP(F820,编码规则代码!F:F,编码规则代码!E:E)&amp;_xlfn.XLOOKUP(G820,编码规则代码!J:J,编码规则代码!I:I)&amp;_xlfn.XLOOKUP(H820,编码规则代码!N:N,编码规则代码!M:M)&amp;L820&amp;_xlfn.XLOOKUP(K820,编码规则代码!V:V,编码规则代码!U:U&amp;_xlfn.XLOOKUP(J820,编码规则代码!R:R,编码规则代码!Q:Q))</f>
        <v>H5A44355515L</v>
      </c>
      <c r="E820" s="69" t="s">
        <v>196</v>
      </c>
      <c r="F820" s="69">
        <v>2025</v>
      </c>
      <c r="G820" s="69" t="s">
        <v>197</v>
      </c>
      <c r="H820" s="69" t="s">
        <v>268</v>
      </c>
      <c r="I820" s="69" t="s">
        <v>269</v>
      </c>
      <c r="J820" s="69" t="s">
        <v>245</v>
      </c>
      <c r="K820" s="69" t="s">
        <v>228</v>
      </c>
      <c r="L820" s="69">
        <v>3555</v>
      </c>
    </row>
    <row r="821" ht="26" customHeight="1" spans="1:12">
      <c r="A821" s="70">
        <v>45919</v>
      </c>
      <c r="B821" s="69" t="s">
        <v>242</v>
      </c>
      <c r="C821" s="71" t="str">
        <f>_xlfn.XLOOKUP(E821,编码规则代码!B:B,编码规则代码!A:A)&amp;_xlfn.XLOOKUP(F821,编码规则代码!F:F,编码规则代码!E:E)&amp;_xlfn.XLOOKUP(G821,编码规则代码!J:J,编码规则代码!I:I)&amp;_xlfn.XLOOKUP(H821,编码规则代码!N:N,编码规则代码!M:M)&amp;L821</f>
        <v>H5A223556</v>
      </c>
      <c r="D821" s="72" t="str" cm="1">
        <f t="array" ref="D821">_xlfn.XLOOKUP(E821,编码规则代码!B:B,编码规则代码!A:A)&amp;_xlfn.XLOOKUP(F821,编码规则代码!F:F,编码规则代码!E:E)&amp;_xlfn.XLOOKUP(G821,编码规则代码!J:J,编码规则代码!I:I)&amp;_xlfn.XLOOKUP(H821,编码规则代码!N:N,编码规则代码!M:M)&amp;L821&amp;_xlfn.XLOOKUP(K821,编码规则代码!V:V,编码规则代码!U:U&amp;_xlfn.XLOOKUP(J821,编码规则代码!R:R,编码规则代码!Q:Q))</f>
        <v>H5A22355681S</v>
      </c>
      <c r="E821" s="69" t="s">
        <v>196</v>
      </c>
      <c r="F821" s="69">
        <v>2025</v>
      </c>
      <c r="G821" s="69" t="s">
        <v>197</v>
      </c>
      <c r="H821" s="69" t="s">
        <v>204</v>
      </c>
      <c r="I821" s="69" t="s">
        <v>205</v>
      </c>
      <c r="J821" s="69" t="s">
        <v>200</v>
      </c>
      <c r="K821" s="69" t="s">
        <v>262</v>
      </c>
      <c r="L821" s="69">
        <v>3556</v>
      </c>
    </row>
    <row r="822" ht="26" customHeight="1" spans="1:12">
      <c r="A822" s="70">
        <v>45919</v>
      </c>
      <c r="B822" s="69" t="s">
        <v>242</v>
      </c>
      <c r="C822" s="71" t="str">
        <f>_xlfn.XLOOKUP(E822,编码规则代码!B:B,编码规则代码!A:A)&amp;_xlfn.XLOOKUP(F822,编码规则代码!F:F,编码规则代码!E:E)&amp;_xlfn.XLOOKUP(G822,编码规则代码!J:J,编码规则代码!I:I)&amp;_xlfn.XLOOKUP(H822,编码规则代码!N:N,编码规则代码!M:M)&amp;L822</f>
        <v>H5A223556</v>
      </c>
      <c r="D822" s="72" t="str" cm="1">
        <f t="array" ref="D822">_xlfn.XLOOKUP(E822,编码规则代码!B:B,编码规则代码!A:A)&amp;_xlfn.XLOOKUP(F822,编码规则代码!F:F,编码规则代码!E:E)&amp;_xlfn.XLOOKUP(G822,编码规则代码!J:J,编码规则代码!I:I)&amp;_xlfn.XLOOKUP(H822,编码规则代码!N:N,编码规则代码!M:M)&amp;L822&amp;_xlfn.XLOOKUP(K822,编码规则代码!V:V,编码规则代码!U:U&amp;_xlfn.XLOOKUP(J822,编码规则代码!R:R,编码规则代码!Q:Q))</f>
        <v>H5A22355681M</v>
      </c>
      <c r="E822" s="69" t="s">
        <v>196</v>
      </c>
      <c r="F822" s="69">
        <v>2025</v>
      </c>
      <c r="G822" s="69" t="s">
        <v>197</v>
      </c>
      <c r="H822" s="69" t="s">
        <v>204</v>
      </c>
      <c r="I822" s="69" t="s">
        <v>205</v>
      </c>
      <c r="J822" s="69" t="s">
        <v>244</v>
      </c>
      <c r="K822" s="69" t="s">
        <v>262</v>
      </c>
      <c r="L822" s="69">
        <v>3556</v>
      </c>
    </row>
    <row r="823" ht="26" customHeight="1" spans="1:12">
      <c r="A823" s="70">
        <v>45919</v>
      </c>
      <c r="B823" s="69" t="s">
        <v>242</v>
      </c>
      <c r="C823" s="71" t="str">
        <f>_xlfn.XLOOKUP(E823,编码规则代码!B:B,编码规则代码!A:A)&amp;_xlfn.XLOOKUP(F823,编码规则代码!F:F,编码规则代码!E:E)&amp;_xlfn.XLOOKUP(G823,编码规则代码!J:J,编码规则代码!I:I)&amp;_xlfn.XLOOKUP(H823,编码规则代码!N:N,编码规则代码!M:M)&amp;L823</f>
        <v>H5A223556</v>
      </c>
      <c r="D823" s="72" t="str" cm="1">
        <f t="array" ref="D823">_xlfn.XLOOKUP(E823,编码规则代码!B:B,编码规则代码!A:A)&amp;_xlfn.XLOOKUP(F823,编码规则代码!F:F,编码规则代码!E:E)&amp;_xlfn.XLOOKUP(G823,编码规则代码!J:J,编码规则代码!I:I)&amp;_xlfn.XLOOKUP(H823,编码规则代码!N:N,编码规则代码!M:M)&amp;L823&amp;_xlfn.XLOOKUP(K823,编码规则代码!V:V,编码规则代码!U:U&amp;_xlfn.XLOOKUP(J823,编码规则代码!R:R,编码规则代码!Q:Q))</f>
        <v>H5A22355681L</v>
      </c>
      <c r="E823" s="69" t="s">
        <v>196</v>
      </c>
      <c r="F823" s="69">
        <v>2025</v>
      </c>
      <c r="G823" s="69" t="s">
        <v>197</v>
      </c>
      <c r="H823" s="69" t="s">
        <v>204</v>
      </c>
      <c r="I823" s="69" t="s">
        <v>205</v>
      </c>
      <c r="J823" s="69" t="s">
        <v>245</v>
      </c>
      <c r="K823" s="69" t="s">
        <v>262</v>
      </c>
      <c r="L823" s="69">
        <v>3556</v>
      </c>
    </row>
    <row r="824" ht="26" customHeight="1" spans="1:12">
      <c r="A824" s="70">
        <v>45919</v>
      </c>
      <c r="B824" s="69" t="s">
        <v>242</v>
      </c>
      <c r="C824" s="71" t="str">
        <f>_xlfn.XLOOKUP(E824,编码规则代码!B:B,编码规则代码!A:A)&amp;_xlfn.XLOOKUP(F824,编码规则代码!F:F,编码规则代码!E:E)&amp;_xlfn.XLOOKUP(G824,编码规则代码!J:J,编码规则代码!I:I)&amp;_xlfn.XLOOKUP(H824,编码规则代码!N:N,编码规则代码!M:M)&amp;L824</f>
        <v>H5A223556</v>
      </c>
      <c r="D824" s="72" t="str" cm="1">
        <f t="array" ref="D824">_xlfn.XLOOKUP(E824,编码规则代码!B:B,编码规则代码!A:A)&amp;_xlfn.XLOOKUP(F824,编码规则代码!F:F,编码规则代码!E:E)&amp;_xlfn.XLOOKUP(G824,编码规则代码!J:J,编码规则代码!I:I)&amp;_xlfn.XLOOKUP(H824,编码规则代码!N:N,编码规则代码!M:M)&amp;L824&amp;_xlfn.XLOOKUP(K824,编码规则代码!V:V,编码规则代码!U:U&amp;_xlfn.XLOOKUP(J824,编码规则代码!R:R,编码规则代码!Q:Q))</f>
        <v>H5A22355681F</v>
      </c>
      <c r="E824" s="69" t="s">
        <v>196</v>
      </c>
      <c r="F824" s="69">
        <v>2025</v>
      </c>
      <c r="G824" s="69" t="s">
        <v>197</v>
      </c>
      <c r="H824" s="69" t="s">
        <v>204</v>
      </c>
      <c r="I824" s="69" t="s">
        <v>205</v>
      </c>
      <c r="J824" s="69" t="s">
        <v>234</v>
      </c>
      <c r="K824" s="69" t="s">
        <v>262</v>
      </c>
      <c r="L824" s="69">
        <v>3556</v>
      </c>
    </row>
    <row r="825" ht="26" customHeight="1" spans="1:12">
      <c r="A825" s="70">
        <v>45919</v>
      </c>
      <c r="B825" s="69" t="s">
        <v>242</v>
      </c>
      <c r="C825" s="71" t="str">
        <f>_xlfn.XLOOKUP(E825,编码规则代码!B:B,编码规则代码!A:A)&amp;_xlfn.XLOOKUP(F825,编码规则代码!F:F,编码规则代码!E:E)&amp;_xlfn.XLOOKUP(G825,编码规则代码!J:J,编码规则代码!I:I)&amp;_xlfn.XLOOKUP(H825,编码规则代码!N:N,编码规则代码!M:M)&amp;L825</f>
        <v>H5A223556</v>
      </c>
      <c r="D825" s="72" t="str" cm="1">
        <f t="array" ref="D825">_xlfn.XLOOKUP(E825,编码规则代码!B:B,编码规则代码!A:A)&amp;_xlfn.XLOOKUP(F825,编码规则代码!F:F,编码规则代码!E:E)&amp;_xlfn.XLOOKUP(G825,编码规则代码!J:J,编码规则代码!I:I)&amp;_xlfn.XLOOKUP(H825,编码规则代码!N:N,编码规则代码!M:M)&amp;L825&amp;_xlfn.XLOOKUP(K825,编码规则代码!V:V,编码规则代码!U:U&amp;_xlfn.XLOOKUP(J825,编码规则代码!R:R,编码规则代码!Q:Q))</f>
        <v>H5A22355615S</v>
      </c>
      <c r="E825" s="69" t="s">
        <v>196</v>
      </c>
      <c r="F825" s="69">
        <v>2025</v>
      </c>
      <c r="G825" s="69" t="s">
        <v>197</v>
      </c>
      <c r="H825" s="69" t="s">
        <v>204</v>
      </c>
      <c r="I825" s="69" t="s">
        <v>205</v>
      </c>
      <c r="J825" s="69" t="s">
        <v>200</v>
      </c>
      <c r="K825" s="69" t="s">
        <v>228</v>
      </c>
      <c r="L825" s="69">
        <v>3556</v>
      </c>
    </row>
    <row r="826" ht="26" customHeight="1" spans="1:12">
      <c r="A826" s="70">
        <v>45919</v>
      </c>
      <c r="B826" s="69" t="s">
        <v>242</v>
      </c>
      <c r="C826" s="71" t="str">
        <f>_xlfn.XLOOKUP(E826,编码规则代码!B:B,编码规则代码!A:A)&amp;_xlfn.XLOOKUP(F826,编码规则代码!F:F,编码规则代码!E:E)&amp;_xlfn.XLOOKUP(G826,编码规则代码!J:J,编码规则代码!I:I)&amp;_xlfn.XLOOKUP(H826,编码规则代码!N:N,编码规则代码!M:M)&amp;L826</f>
        <v>H5A223556</v>
      </c>
      <c r="D826" s="72" t="str" cm="1">
        <f t="array" ref="D826">_xlfn.XLOOKUP(E826,编码规则代码!B:B,编码规则代码!A:A)&amp;_xlfn.XLOOKUP(F826,编码规则代码!F:F,编码规则代码!E:E)&amp;_xlfn.XLOOKUP(G826,编码规则代码!J:J,编码规则代码!I:I)&amp;_xlfn.XLOOKUP(H826,编码规则代码!N:N,编码规则代码!M:M)&amp;L826&amp;_xlfn.XLOOKUP(K826,编码规则代码!V:V,编码规则代码!U:U&amp;_xlfn.XLOOKUP(J826,编码规则代码!R:R,编码规则代码!Q:Q))</f>
        <v>H5A22355615M</v>
      </c>
      <c r="E826" s="69" t="s">
        <v>196</v>
      </c>
      <c r="F826" s="69">
        <v>2025</v>
      </c>
      <c r="G826" s="69" t="s">
        <v>197</v>
      </c>
      <c r="H826" s="69" t="s">
        <v>204</v>
      </c>
      <c r="I826" s="69" t="s">
        <v>205</v>
      </c>
      <c r="J826" s="69" t="s">
        <v>244</v>
      </c>
      <c r="K826" s="69" t="s">
        <v>228</v>
      </c>
      <c r="L826" s="69">
        <v>3556</v>
      </c>
    </row>
    <row r="827" ht="26" customHeight="1" spans="1:12">
      <c r="A827" s="70">
        <v>45919</v>
      </c>
      <c r="B827" s="69" t="s">
        <v>242</v>
      </c>
      <c r="C827" s="71" t="str">
        <f>_xlfn.XLOOKUP(E827,编码规则代码!B:B,编码规则代码!A:A)&amp;_xlfn.XLOOKUP(F827,编码规则代码!F:F,编码规则代码!E:E)&amp;_xlfn.XLOOKUP(G827,编码规则代码!J:J,编码规则代码!I:I)&amp;_xlfn.XLOOKUP(H827,编码规则代码!N:N,编码规则代码!M:M)&amp;L827</f>
        <v>H5A223556</v>
      </c>
      <c r="D827" s="72" t="str" cm="1">
        <f t="array" ref="D827">_xlfn.XLOOKUP(E827,编码规则代码!B:B,编码规则代码!A:A)&amp;_xlfn.XLOOKUP(F827,编码规则代码!F:F,编码规则代码!E:E)&amp;_xlfn.XLOOKUP(G827,编码规则代码!J:J,编码规则代码!I:I)&amp;_xlfn.XLOOKUP(H827,编码规则代码!N:N,编码规则代码!M:M)&amp;L827&amp;_xlfn.XLOOKUP(K827,编码规则代码!V:V,编码规则代码!U:U&amp;_xlfn.XLOOKUP(J827,编码规则代码!R:R,编码规则代码!Q:Q))</f>
        <v>H5A22355615L</v>
      </c>
      <c r="E827" s="69" t="s">
        <v>196</v>
      </c>
      <c r="F827" s="69">
        <v>2025</v>
      </c>
      <c r="G827" s="69" t="s">
        <v>197</v>
      </c>
      <c r="H827" s="69" t="s">
        <v>204</v>
      </c>
      <c r="I827" s="69" t="s">
        <v>205</v>
      </c>
      <c r="J827" s="69" t="s">
        <v>245</v>
      </c>
      <c r="K827" s="69" t="s">
        <v>228</v>
      </c>
      <c r="L827" s="69">
        <v>3556</v>
      </c>
    </row>
    <row r="828" ht="26" customHeight="1" spans="1:12">
      <c r="A828" s="70">
        <v>45919</v>
      </c>
      <c r="B828" s="69" t="s">
        <v>242</v>
      </c>
      <c r="C828" s="71" t="str">
        <f>_xlfn.XLOOKUP(E828,编码规则代码!B:B,编码规则代码!A:A)&amp;_xlfn.XLOOKUP(F828,编码规则代码!F:F,编码规则代码!E:E)&amp;_xlfn.XLOOKUP(G828,编码规则代码!J:J,编码规则代码!I:I)&amp;_xlfn.XLOOKUP(H828,编码规则代码!N:N,编码规则代码!M:M)&amp;L828</f>
        <v>H5A223556</v>
      </c>
      <c r="D828" s="72" t="str" cm="1">
        <f t="array" ref="D828">_xlfn.XLOOKUP(E828,编码规则代码!B:B,编码规则代码!A:A)&amp;_xlfn.XLOOKUP(F828,编码规则代码!F:F,编码规则代码!E:E)&amp;_xlfn.XLOOKUP(G828,编码规则代码!J:J,编码规则代码!I:I)&amp;_xlfn.XLOOKUP(H828,编码规则代码!N:N,编码规则代码!M:M)&amp;L828&amp;_xlfn.XLOOKUP(K828,编码规则代码!V:V,编码规则代码!U:U&amp;_xlfn.XLOOKUP(J828,编码规则代码!R:R,编码规则代码!Q:Q))</f>
        <v>H5A22355615F</v>
      </c>
      <c r="E828" s="69" t="s">
        <v>196</v>
      </c>
      <c r="F828" s="69">
        <v>2025</v>
      </c>
      <c r="G828" s="69" t="s">
        <v>197</v>
      </c>
      <c r="H828" s="69" t="s">
        <v>204</v>
      </c>
      <c r="I828" s="69" t="s">
        <v>205</v>
      </c>
      <c r="J828" s="69" t="s">
        <v>234</v>
      </c>
      <c r="K828" s="69" t="s">
        <v>228</v>
      </c>
      <c r="L828" s="69">
        <v>3556</v>
      </c>
    </row>
    <row r="829" ht="26" customHeight="1" spans="1:12">
      <c r="A829" s="70">
        <v>45919</v>
      </c>
      <c r="B829" s="69" t="s">
        <v>242</v>
      </c>
      <c r="C829" s="71" t="str">
        <f>_xlfn.XLOOKUP(E829,编码规则代码!B:B,编码规则代码!A:A)&amp;_xlfn.XLOOKUP(F829,编码规则代码!F:F,编码规则代码!E:E)&amp;_xlfn.XLOOKUP(G829,编码规则代码!J:J,编码规则代码!I:I)&amp;_xlfn.XLOOKUP(H829,编码规则代码!N:N,编码规则代码!M:M)&amp;L829</f>
        <v>H5A223556</v>
      </c>
      <c r="D829" s="72" t="str" cm="1">
        <f t="array" ref="D829">_xlfn.XLOOKUP(E829,编码规则代码!B:B,编码规则代码!A:A)&amp;_xlfn.XLOOKUP(F829,编码规则代码!F:F,编码规则代码!E:E)&amp;_xlfn.XLOOKUP(G829,编码规则代码!J:J,编码规则代码!I:I)&amp;_xlfn.XLOOKUP(H829,编码规则代码!N:N,编码规则代码!M:M)&amp;L829&amp;_xlfn.XLOOKUP(K829,编码规则代码!V:V,编码规则代码!U:U&amp;_xlfn.XLOOKUP(J829,编码规则代码!R:R,编码规则代码!Q:Q))</f>
        <v>H5A22355610S</v>
      </c>
      <c r="E829" s="69" t="s">
        <v>196</v>
      </c>
      <c r="F829" s="69">
        <v>2025</v>
      </c>
      <c r="G829" s="69" t="s">
        <v>197</v>
      </c>
      <c r="H829" s="69" t="s">
        <v>204</v>
      </c>
      <c r="I829" s="69" t="s">
        <v>205</v>
      </c>
      <c r="J829" s="69" t="s">
        <v>200</v>
      </c>
      <c r="K829" s="69" t="s">
        <v>210</v>
      </c>
      <c r="L829" s="69">
        <v>3556</v>
      </c>
    </row>
    <row r="830" ht="26" customHeight="1" spans="1:12">
      <c r="A830" s="70">
        <v>45919</v>
      </c>
      <c r="B830" s="69" t="s">
        <v>242</v>
      </c>
      <c r="C830" s="71" t="str">
        <f>_xlfn.XLOOKUP(E830,编码规则代码!B:B,编码规则代码!A:A)&amp;_xlfn.XLOOKUP(F830,编码规则代码!F:F,编码规则代码!E:E)&amp;_xlfn.XLOOKUP(G830,编码规则代码!J:J,编码规则代码!I:I)&amp;_xlfn.XLOOKUP(H830,编码规则代码!N:N,编码规则代码!M:M)&amp;L830</f>
        <v>H5A223556</v>
      </c>
      <c r="D830" s="72" t="str" cm="1">
        <f t="array" ref="D830">_xlfn.XLOOKUP(E830,编码规则代码!B:B,编码规则代码!A:A)&amp;_xlfn.XLOOKUP(F830,编码规则代码!F:F,编码规则代码!E:E)&amp;_xlfn.XLOOKUP(G830,编码规则代码!J:J,编码规则代码!I:I)&amp;_xlfn.XLOOKUP(H830,编码规则代码!N:N,编码规则代码!M:M)&amp;L830&amp;_xlfn.XLOOKUP(K830,编码规则代码!V:V,编码规则代码!U:U&amp;_xlfn.XLOOKUP(J830,编码规则代码!R:R,编码规则代码!Q:Q))</f>
        <v>H5A22355610M</v>
      </c>
      <c r="E830" s="69" t="s">
        <v>196</v>
      </c>
      <c r="F830" s="69">
        <v>2025</v>
      </c>
      <c r="G830" s="69" t="s">
        <v>197</v>
      </c>
      <c r="H830" s="69" t="s">
        <v>204</v>
      </c>
      <c r="I830" s="69" t="s">
        <v>205</v>
      </c>
      <c r="J830" s="69" t="s">
        <v>244</v>
      </c>
      <c r="K830" s="69" t="s">
        <v>210</v>
      </c>
      <c r="L830" s="69">
        <v>3556</v>
      </c>
    </row>
    <row r="831" ht="26" customHeight="1" spans="1:12">
      <c r="A831" s="70">
        <v>45919</v>
      </c>
      <c r="B831" s="69" t="s">
        <v>242</v>
      </c>
      <c r="C831" s="71" t="str">
        <f>_xlfn.XLOOKUP(E831,编码规则代码!B:B,编码规则代码!A:A)&amp;_xlfn.XLOOKUP(F831,编码规则代码!F:F,编码规则代码!E:E)&amp;_xlfn.XLOOKUP(G831,编码规则代码!J:J,编码规则代码!I:I)&amp;_xlfn.XLOOKUP(H831,编码规则代码!N:N,编码规则代码!M:M)&amp;L831</f>
        <v>H5A223556</v>
      </c>
      <c r="D831" s="72" t="str" cm="1">
        <f t="array" ref="D831">_xlfn.XLOOKUP(E831,编码规则代码!B:B,编码规则代码!A:A)&amp;_xlfn.XLOOKUP(F831,编码规则代码!F:F,编码规则代码!E:E)&amp;_xlfn.XLOOKUP(G831,编码规则代码!J:J,编码规则代码!I:I)&amp;_xlfn.XLOOKUP(H831,编码规则代码!N:N,编码规则代码!M:M)&amp;L831&amp;_xlfn.XLOOKUP(K831,编码规则代码!V:V,编码规则代码!U:U&amp;_xlfn.XLOOKUP(J831,编码规则代码!R:R,编码规则代码!Q:Q))</f>
        <v>H5A22355610L</v>
      </c>
      <c r="E831" s="69" t="s">
        <v>196</v>
      </c>
      <c r="F831" s="69">
        <v>2025</v>
      </c>
      <c r="G831" s="69" t="s">
        <v>197</v>
      </c>
      <c r="H831" s="69" t="s">
        <v>204</v>
      </c>
      <c r="I831" s="69" t="s">
        <v>205</v>
      </c>
      <c r="J831" s="69" t="s">
        <v>245</v>
      </c>
      <c r="K831" s="69" t="s">
        <v>210</v>
      </c>
      <c r="L831" s="69">
        <v>3556</v>
      </c>
    </row>
    <row r="832" ht="26" customHeight="1" spans="1:12">
      <c r="A832" s="70">
        <v>45919</v>
      </c>
      <c r="B832" s="69" t="s">
        <v>242</v>
      </c>
      <c r="C832" s="71" t="str">
        <f>_xlfn.XLOOKUP(E832,编码规则代码!B:B,编码规则代码!A:A)&amp;_xlfn.XLOOKUP(F832,编码规则代码!F:F,编码规则代码!E:E)&amp;_xlfn.XLOOKUP(G832,编码规则代码!J:J,编码规则代码!I:I)&amp;_xlfn.XLOOKUP(H832,编码规则代码!N:N,编码规则代码!M:M)&amp;L832</f>
        <v>H5A223556</v>
      </c>
      <c r="D832" s="72" t="str" cm="1">
        <f t="array" ref="D832">_xlfn.XLOOKUP(E832,编码规则代码!B:B,编码规则代码!A:A)&amp;_xlfn.XLOOKUP(F832,编码规则代码!F:F,编码规则代码!E:E)&amp;_xlfn.XLOOKUP(G832,编码规则代码!J:J,编码规则代码!I:I)&amp;_xlfn.XLOOKUP(H832,编码规则代码!N:N,编码规则代码!M:M)&amp;L832&amp;_xlfn.XLOOKUP(K832,编码规则代码!V:V,编码规则代码!U:U&amp;_xlfn.XLOOKUP(J832,编码规则代码!R:R,编码规则代码!Q:Q))</f>
        <v>H5A22355610F</v>
      </c>
      <c r="E832" s="69" t="s">
        <v>196</v>
      </c>
      <c r="F832" s="69">
        <v>2025</v>
      </c>
      <c r="G832" s="69" t="s">
        <v>197</v>
      </c>
      <c r="H832" s="69" t="s">
        <v>204</v>
      </c>
      <c r="I832" s="69" t="s">
        <v>205</v>
      </c>
      <c r="J832" s="69" t="s">
        <v>234</v>
      </c>
      <c r="K832" s="69" t="s">
        <v>210</v>
      </c>
      <c r="L832" s="69">
        <v>3556</v>
      </c>
    </row>
    <row r="833" ht="26" customHeight="1" spans="1:12">
      <c r="A833" s="70">
        <v>45919</v>
      </c>
      <c r="B833" s="69" t="s">
        <v>242</v>
      </c>
      <c r="C833" s="71" t="str">
        <f>_xlfn.XLOOKUP(E833,编码规则代码!B:B,编码规则代码!A:A)&amp;_xlfn.XLOOKUP(F833,编码规则代码!F:F,编码规则代码!E:E)&amp;_xlfn.XLOOKUP(G833,编码规则代码!J:J,编码规则代码!I:I)&amp;_xlfn.XLOOKUP(H833,编码规则代码!N:N,编码规则代码!M:M)&amp;L833</f>
        <v>H5A223556</v>
      </c>
      <c r="D833" s="72" t="str" cm="1">
        <f t="array" ref="D833">_xlfn.XLOOKUP(E833,编码规则代码!B:B,编码规则代码!A:A)&amp;_xlfn.XLOOKUP(F833,编码规则代码!F:F,编码规则代码!E:E)&amp;_xlfn.XLOOKUP(G833,编码规则代码!J:J,编码规则代码!I:I)&amp;_xlfn.XLOOKUP(H833,编码规则代码!N:N,编码规则代码!M:M)&amp;L833&amp;_xlfn.XLOOKUP(K833,编码规则代码!V:V,编码规则代码!U:U&amp;_xlfn.XLOOKUP(J833,编码规则代码!R:R,编码规则代码!Q:Q))</f>
        <v>H5A22355612S</v>
      </c>
      <c r="E833" s="69" t="s">
        <v>196</v>
      </c>
      <c r="F833" s="69">
        <v>2025</v>
      </c>
      <c r="G833" s="69" t="s">
        <v>197</v>
      </c>
      <c r="H833" s="69" t="s">
        <v>204</v>
      </c>
      <c r="I833" s="69" t="s">
        <v>205</v>
      </c>
      <c r="J833" s="69" t="s">
        <v>200</v>
      </c>
      <c r="K833" s="69" t="s">
        <v>208</v>
      </c>
      <c r="L833" s="69">
        <v>3556</v>
      </c>
    </row>
    <row r="834" ht="26" customHeight="1" spans="1:12">
      <c r="A834" s="70">
        <v>45919</v>
      </c>
      <c r="B834" s="69" t="s">
        <v>242</v>
      </c>
      <c r="C834" s="71" t="str">
        <f>_xlfn.XLOOKUP(E834,编码规则代码!B:B,编码规则代码!A:A)&amp;_xlfn.XLOOKUP(F834,编码规则代码!F:F,编码规则代码!E:E)&amp;_xlfn.XLOOKUP(G834,编码规则代码!J:J,编码规则代码!I:I)&amp;_xlfn.XLOOKUP(H834,编码规则代码!N:N,编码规则代码!M:M)&amp;L834</f>
        <v>H5A223556</v>
      </c>
      <c r="D834" s="72" t="str" cm="1">
        <f t="array" ref="D834">_xlfn.XLOOKUP(E834,编码规则代码!B:B,编码规则代码!A:A)&amp;_xlfn.XLOOKUP(F834,编码规则代码!F:F,编码规则代码!E:E)&amp;_xlfn.XLOOKUP(G834,编码规则代码!J:J,编码规则代码!I:I)&amp;_xlfn.XLOOKUP(H834,编码规则代码!N:N,编码规则代码!M:M)&amp;L834&amp;_xlfn.XLOOKUP(K834,编码规则代码!V:V,编码规则代码!U:U&amp;_xlfn.XLOOKUP(J834,编码规则代码!R:R,编码规则代码!Q:Q))</f>
        <v>H5A22355612M</v>
      </c>
      <c r="E834" s="69" t="s">
        <v>196</v>
      </c>
      <c r="F834" s="69">
        <v>2025</v>
      </c>
      <c r="G834" s="69" t="s">
        <v>197</v>
      </c>
      <c r="H834" s="69" t="s">
        <v>204</v>
      </c>
      <c r="I834" s="69" t="s">
        <v>205</v>
      </c>
      <c r="J834" s="69" t="s">
        <v>244</v>
      </c>
      <c r="K834" s="69" t="s">
        <v>208</v>
      </c>
      <c r="L834" s="69">
        <v>3556</v>
      </c>
    </row>
    <row r="835" ht="26" customHeight="1" spans="1:12">
      <c r="A835" s="70">
        <v>45919</v>
      </c>
      <c r="B835" s="69" t="s">
        <v>242</v>
      </c>
      <c r="C835" s="71" t="str">
        <f>_xlfn.XLOOKUP(E835,编码规则代码!B:B,编码规则代码!A:A)&amp;_xlfn.XLOOKUP(F835,编码规则代码!F:F,编码规则代码!E:E)&amp;_xlfn.XLOOKUP(G835,编码规则代码!J:J,编码规则代码!I:I)&amp;_xlfn.XLOOKUP(H835,编码规则代码!N:N,编码规则代码!M:M)&amp;L835</f>
        <v>H5A223556</v>
      </c>
      <c r="D835" s="72" t="str" cm="1">
        <f t="array" ref="D835">_xlfn.XLOOKUP(E835,编码规则代码!B:B,编码规则代码!A:A)&amp;_xlfn.XLOOKUP(F835,编码规则代码!F:F,编码规则代码!E:E)&amp;_xlfn.XLOOKUP(G835,编码规则代码!J:J,编码规则代码!I:I)&amp;_xlfn.XLOOKUP(H835,编码规则代码!N:N,编码规则代码!M:M)&amp;L835&amp;_xlfn.XLOOKUP(K835,编码规则代码!V:V,编码规则代码!U:U&amp;_xlfn.XLOOKUP(J835,编码规则代码!R:R,编码规则代码!Q:Q))</f>
        <v>H5A22355612L</v>
      </c>
      <c r="E835" s="69" t="s">
        <v>196</v>
      </c>
      <c r="F835" s="69">
        <v>2025</v>
      </c>
      <c r="G835" s="69" t="s">
        <v>197</v>
      </c>
      <c r="H835" s="69" t="s">
        <v>204</v>
      </c>
      <c r="I835" s="69" t="s">
        <v>205</v>
      </c>
      <c r="J835" s="69" t="s">
        <v>245</v>
      </c>
      <c r="K835" s="69" t="s">
        <v>208</v>
      </c>
      <c r="L835" s="69">
        <v>3556</v>
      </c>
    </row>
    <row r="836" ht="26" customHeight="1" spans="1:12">
      <c r="A836" s="70">
        <v>45919</v>
      </c>
      <c r="B836" s="69" t="s">
        <v>242</v>
      </c>
      <c r="C836" s="71" t="str">
        <f>_xlfn.XLOOKUP(E836,编码规则代码!B:B,编码规则代码!A:A)&amp;_xlfn.XLOOKUP(F836,编码规则代码!F:F,编码规则代码!E:E)&amp;_xlfn.XLOOKUP(G836,编码规则代码!J:J,编码规则代码!I:I)&amp;_xlfn.XLOOKUP(H836,编码规则代码!N:N,编码规则代码!M:M)&amp;L836</f>
        <v>H5A223556</v>
      </c>
      <c r="D836" s="72" t="str" cm="1">
        <f t="array" ref="D836">_xlfn.XLOOKUP(E836,编码规则代码!B:B,编码规则代码!A:A)&amp;_xlfn.XLOOKUP(F836,编码规则代码!F:F,编码规则代码!E:E)&amp;_xlfn.XLOOKUP(G836,编码规则代码!J:J,编码规则代码!I:I)&amp;_xlfn.XLOOKUP(H836,编码规则代码!N:N,编码规则代码!M:M)&amp;L836&amp;_xlfn.XLOOKUP(K836,编码规则代码!V:V,编码规则代码!U:U&amp;_xlfn.XLOOKUP(J836,编码规则代码!R:R,编码规则代码!Q:Q))</f>
        <v>H5A22355612F</v>
      </c>
      <c r="E836" s="69" t="s">
        <v>196</v>
      </c>
      <c r="F836" s="69">
        <v>2025</v>
      </c>
      <c r="G836" s="69" t="s">
        <v>197</v>
      </c>
      <c r="H836" s="69" t="s">
        <v>204</v>
      </c>
      <c r="I836" s="69" t="s">
        <v>205</v>
      </c>
      <c r="J836" s="69" t="s">
        <v>234</v>
      </c>
      <c r="K836" s="69" t="s">
        <v>208</v>
      </c>
      <c r="L836" s="69">
        <v>3556</v>
      </c>
    </row>
    <row r="837" ht="26" customHeight="1" spans="1:12">
      <c r="A837" s="70">
        <v>45926</v>
      </c>
      <c r="B837" s="69" t="s">
        <v>242</v>
      </c>
      <c r="C837" s="71" t="str">
        <f>_xlfn.XLOOKUP(E837,编码规则代码!B:B,编码规则代码!A:A)&amp;_xlfn.XLOOKUP(F837,编码规则代码!F:F,编码规则代码!E:E)&amp;_xlfn.XLOOKUP(G837,编码规则代码!J:J,编码规则代码!I:I)&amp;_xlfn.XLOOKUP(H837,编码规则代码!N:N,编码规则代码!M:M)&amp;L837</f>
        <v>H5A123557</v>
      </c>
      <c r="D837" s="72" t="str" cm="1">
        <f t="array" ref="D837">_xlfn.XLOOKUP(E837,编码规则代码!B:B,编码规则代码!A:A)&amp;_xlfn.XLOOKUP(F837,编码规则代码!F:F,编码规则代码!E:E)&amp;_xlfn.XLOOKUP(G837,编码规则代码!J:J,编码规则代码!I:I)&amp;_xlfn.XLOOKUP(H837,编码规则代码!N:N,编码规则代码!M:M)&amp;L837&amp;_xlfn.XLOOKUP(K837,编码规则代码!V:V,编码规则代码!U:U&amp;_xlfn.XLOOKUP(J837,编码规则代码!R:R,编码规则代码!Q:Q))</f>
        <v>H5A12355710S</v>
      </c>
      <c r="E837" s="69" t="s">
        <v>196</v>
      </c>
      <c r="F837" s="69">
        <v>2025</v>
      </c>
      <c r="G837" s="69" t="s">
        <v>197</v>
      </c>
      <c r="H837" s="69" t="s">
        <v>198</v>
      </c>
      <c r="I837" s="69" t="s">
        <v>199</v>
      </c>
      <c r="J837" s="69" t="s">
        <v>200</v>
      </c>
      <c r="K837" s="69" t="s">
        <v>210</v>
      </c>
      <c r="L837" s="69">
        <v>3557</v>
      </c>
    </row>
    <row r="838" ht="26" customHeight="1" spans="1:12">
      <c r="A838" s="70">
        <v>45926</v>
      </c>
      <c r="B838" s="69" t="s">
        <v>242</v>
      </c>
      <c r="C838" s="71" t="str">
        <f>_xlfn.XLOOKUP(E838,编码规则代码!B:B,编码规则代码!A:A)&amp;_xlfn.XLOOKUP(F838,编码规则代码!F:F,编码规则代码!E:E)&amp;_xlfn.XLOOKUP(G838,编码规则代码!J:J,编码规则代码!I:I)&amp;_xlfn.XLOOKUP(H838,编码规则代码!N:N,编码规则代码!M:M)&amp;L838</f>
        <v>H5A123557</v>
      </c>
      <c r="D838" s="72" t="str" cm="1">
        <f t="array" ref="D838">_xlfn.XLOOKUP(E838,编码规则代码!B:B,编码规则代码!A:A)&amp;_xlfn.XLOOKUP(F838,编码规则代码!F:F,编码规则代码!E:E)&amp;_xlfn.XLOOKUP(G838,编码规则代码!J:J,编码规则代码!I:I)&amp;_xlfn.XLOOKUP(H838,编码规则代码!N:N,编码规则代码!M:M)&amp;L838&amp;_xlfn.XLOOKUP(K838,编码规则代码!V:V,编码规则代码!U:U&amp;_xlfn.XLOOKUP(J838,编码规则代码!R:R,编码规则代码!Q:Q))</f>
        <v>H5A12355710M</v>
      </c>
      <c r="E838" s="69" t="s">
        <v>196</v>
      </c>
      <c r="F838" s="69">
        <v>2025</v>
      </c>
      <c r="G838" s="69" t="s">
        <v>197</v>
      </c>
      <c r="H838" s="69" t="s">
        <v>198</v>
      </c>
      <c r="I838" s="69" t="s">
        <v>199</v>
      </c>
      <c r="J838" s="69" t="s">
        <v>244</v>
      </c>
      <c r="K838" s="69" t="s">
        <v>210</v>
      </c>
      <c r="L838" s="69">
        <v>3557</v>
      </c>
    </row>
    <row r="839" ht="26" customHeight="1" spans="1:12">
      <c r="A839" s="70">
        <v>45926</v>
      </c>
      <c r="B839" s="69" t="s">
        <v>242</v>
      </c>
      <c r="C839" s="71" t="str">
        <f>_xlfn.XLOOKUP(E839,编码规则代码!B:B,编码规则代码!A:A)&amp;_xlfn.XLOOKUP(F839,编码规则代码!F:F,编码规则代码!E:E)&amp;_xlfn.XLOOKUP(G839,编码规则代码!J:J,编码规则代码!I:I)&amp;_xlfn.XLOOKUP(H839,编码规则代码!N:N,编码规则代码!M:M)&amp;L839</f>
        <v>H5A123557</v>
      </c>
      <c r="D839" s="72" t="str" cm="1">
        <f t="array" ref="D839">_xlfn.XLOOKUP(E839,编码规则代码!B:B,编码规则代码!A:A)&amp;_xlfn.XLOOKUP(F839,编码规则代码!F:F,编码规则代码!E:E)&amp;_xlfn.XLOOKUP(G839,编码规则代码!J:J,编码规则代码!I:I)&amp;_xlfn.XLOOKUP(H839,编码规则代码!N:N,编码规则代码!M:M)&amp;L839&amp;_xlfn.XLOOKUP(K839,编码规则代码!V:V,编码规则代码!U:U&amp;_xlfn.XLOOKUP(J839,编码规则代码!R:R,编码规则代码!Q:Q))</f>
        <v>H5A12355710L</v>
      </c>
      <c r="E839" s="69" t="s">
        <v>196</v>
      </c>
      <c r="F839" s="69">
        <v>2025</v>
      </c>
      <c r="G839" s="69" t="s">
        <v>197</v>
      </c>
      <c r="H839" s="69" t="s">
        <v>198</v>
      </c>
      <c r="I839" s="69" t="s">
        <v>199</v>
      </c>
      <c r="J839" s="69" t="s">
        <v>245</v>
      </c>
      <c r="K839" s="69" t="s">
        <v>210</v>
      </c>
      <c r="L839" s="69">
        <v>3557</v>
      </c>
    </row>
    <row r="840" ht="26" customHeight="1" spans="1:12">
      <c r="A840" s="70">
        <v>45926</v>
      </c>
      <c r="B840" s="69" t="s">
        <v>242</v>
      </c>
      <c r="C840" s="71" t="str">
        <f>_xlfn.XLOOKUP(E840,编码规则代码!B:B,编码规则代码!A:A)&amp;_xlfn.XLOOKUP(F840,编码规则代码!F:F,编码规则代码!E:E)&amp;_xlfn.XLOOKUP(G840,编码规则代码!J:J,编码规则代码!I:I)&amp;_xlfn.XLOOKUP(H840,编码规则代码!N:N,编码规则代码!M:M)&amp;L840</f>
        <v>H5A123557</v>
      </c>
      <c r="D840" s="72" t="str" cm="1">
        <f t="array" ref="D840">_xlfn.XLOOKUP(E840,编码规则代码!B:B,编码规则代码!A:A)&amp;_xlfn.XLOOKUP(F840,编码规则代码!F:F,编码规则代码!E:E)&amp;_xlfn.XLOOKUP(G840,编码规则代码!J:J,编码规则代码!I:I)&amp;_xlfn.XLOOKUP(H840,编码规则代码!N:N,编码规则代码!M:M)&amp;L840&amp;_xlfn.XLOOKUP(K840,编码规则代码!V:V,编码规则代码!U:U&amp;_xlfn.XLOOKUP(J840,编码规则代码!R:R,编码规则代码!Q:Q))</f>
        <v>H5A12355710F</v>
      </c>
      <c r="E840" s="69" t="s">
        <v>196</v>
      </c>
      <c r="F840" s="69">
        <v>2025</v>
      </c>
      <c r="G840" s="69" t="s">
        <v>197</v>
      </c>
      <c r="H840" s="69" t="s">
        <v>198</v>
      </c>
      <c r="I840" s="69" t="s">
        <v>199</v>
      </c>
      <c r="J840" s="69" t="s">
        <v>234</v>
      </c>
      <c r="K840" s="69" t="s">
        <v>210</v>
      </c>
      <c r="L840" s="69">
        <v>3557</v>
      </c>
    </row>
    <row r="841" ht="26" customHeight="1" spans="1:12">
      <c r="A841" s="70">
        <v>45926</v>
      </c>
      <c r="B841" s="69" t="s">
        <v>242</v>
      </c>
      <c r="C841" s="71" t="str">
        <f>_xlfn.XLOOKUP(E841,编码规则代码!B:B,编码规则代码!A:A)&amp;_xlfn.XLOOKUP(F841,编码规则代码!F:F,编码规则代码!E:E)&amp;_xlfn.XLOOKUP(G841,编码规则代码!J:J,编码规则代码!I:I)&amp;_xlfn.XLOOKUP(H841,编码规则代码!N:N,编码规则代码!M:M)&amp;L841</f>
        <v>H5A123557</v>
      </c>
      <c r="D841" s="72" t="str" cm="1">
        <f t="array" ref="D841">_xlfn.XLOOKUP(E841,编码规则代码!B:B,编码规则代码!A:A)&amp;_xlfn.XLOOKUP(F841,编码规则代码!F:F,编码规则代码!E:E)&amp;_xlfn.XLOOKUP(G841,编码规则代码!J:J,编码规则代码!I:I)&amp;_xlfn.XLOOKUP(H841,编码规则代码!N:N,编码规则代码!M:M)&amp;L841&amp;_xlfn.XLOOKUP(K841,编码规则代码!V:V,编码规则代码!U:U&amp;_xlfn.XLOOKUP(J841,编码规则代码!R:R,编码规则代码!Q:Q))</f>
        <v>H5A12355780S</v>
      </c>
      <c r="E841" s="69" t="s">
        <v>196</v>
      </c>
      <c r="F841" s="69">
        <v>2025</v>
      </c>
      <c r="G841" s="69" t="s">
        <v>197</v>
      </c>
      <c r="H841" s="69" t="s">
        <v>198</v>
      </c>
      <c r="I841" s="69" t="s">
        <v>199</v>
      </c>
      <c r="J841" s="69" t="s">
        <v>200</v>
      </c>
      <c r="K841" s="69" t="s">
        <v>225</v>
      </c>
      <c r="L841" s="69">
        <v>3557</v>
      </c>
    </row>
    <row r="842" ht="26" customHeight="1" spans="1:12">
      <c r="A842" s="70">
        <v>45926</v>
      </c>
      <c r="B842" s="69" t="s">
        <v>242</v>
      </c>
      <c r="C842" s="71" t="str">
        <f>_xlfn.XLOOKUP(E842,编码规则代码!B:B,编码规则代码!A:A)&amp;_xlfn.XLOOKUP(F842,编码规则代码!F:F,编码规则代码!E:E)&amp;_xlfn.XLOOKUP(G842,编码规则代码!J:J,编码规则代码!I:I)&amp;_xlfn.XLOOKUP(H842,编码规则代码!N:N,编码规则代码!M:M)&amp;L842</f>
        <v>H5A123557</v>
      </c>
      <c r="D842" s="72" t="str" cm="1">
        <f t="array" ref="D842">_xlfn.XLOOKUP(E842,编码规则代码!B:B,编码规则代码!A:A)&amp;_xlfn.XLOOKUP(F842,编码规则代码!F:F,编码规则代码!E:E)&amp;_xlfn.XLOOKUP(G842,编码规则代码!J:J,编码规则代码!I:I)&amp;_xlfn.XLOOKUP(H842,编码规则代码!N:N,编码规则代码!M:M)&amp;L842&amp;_xlfn.XLOOKUP(K842,编码规则代码!V:V,编码规则代码!U:U&amp;_xlfn.XLOOKUP(J842,编码规则代码!R:R,编码规则代码!Q:Q))</f>
        <v>H5A12355780M</v>
      </c>
      <c r="E842" s="69" t="s">
        <v>196</v>
      </c>
      <c r="F842" s="69">
        <v>2025</v>
      </c>
      <c r="G842" s="69" t="s">
        <v>197</v>
      </c>
      <c r="H842" s="69" t="s">
        <v>198</v>
      </c>
      <c r="I842" s="69" t="s">
        <v>199</v>
      </c>
      <c r="J842" s="69" t="s">
        <v>244</v>
      </c>
      <c r="K842" s="69" t="s">
        <v>225</v>
      </c>
      <c r="L842" s="69">
        <v>3557</v>
      </c>
    </row>
    <row r="843" ht="26" customHeight="1" spans="1:12">
      <c r="A843" s="70">
        <v>45926</v>
      </c>
      <c r="B843" s="69" t="s">
        <v>242</v>
      </c>
      <c r="C843" s="71" t="str">
        <f>_xlfn.XLOOKUP(E843,编码规则代码!B:B,编码规则代码!A:A)&amp;_xlfn.XLOOKUP(F843,编码规则代码!F:F,编码规则代码!E:E)&amp;_xlfn.XLOOKUP(G843,编码规则代码!J:J,编码规则代码!I:I)&amp;_xlfn.XLOOKUP(H843,编码规则代码!N:N,编码规则代码!M:M)&amp;L843</f>
        <v>H5A123557</v>
      </c>
      <c r="D843" s="72" t="str" cm="1">
        <f t="array" ref="D843">_xlfn.XLOOKUP(E843,编码规则代码!B:B,编码规则代码!A:A)&amp;_xlfn.XLOOKUP(F843,编码规则代码!F:F,编码规则代码!E:E)&amp;_xlfn.XLOOKUP(G843,编码规则代码!J:J,编码规则代码!I:I)&amp;_xlfn.XLOOKUP(H843,编码规则代码!N:N,编码规则代码!M:M)&amp;L843&amp;_xlfn.XLOOKUP(K843,编码规则代码!V:V,编码规则代码!U:U&amp;_xlfn.XLOOKUP(J843,编码规则代码!R:R,编码规则代码!Q:Q))</f>
        <v>H5A12355780L</v>
      </c>
      <c r="E843" s="69" t="s">
        <v>196</v>
      </c>
      <c r="F843" s="69">
        <v>2025</v>
      </c>
      <c r="G843" s="69" t="s">
        <v>197</v>
      </c>
      <c r="H843" s="69" t="s">
        <v>198</v>
      </c>
      <c r="I843" s="69" t="s">
        <v>199</v>
      </c>
      <c r="J843" s="69" t="s">
        <v>245</v>
      </c>
      <c r="K843" s="69" t="s">
        <v>225</v>
      </c>
      <c r="L843" s="69">
        <v>3557</v>
      </c>
    </row>
    <row r="844" ht="26" customHeight="1" spans="1:12">
      <c r="A844" s="70">
        <v>45926</v>
      </c>
      <c r="B844" s="69" t="s">
        <v>242</v>
      </c>
      <c r="C844" s="71" t="str">
        <f>_xlfn.XLOOKUP(E844,编码规则代码!B:B,编码规则代码!A:A)&amp;_xlfn.XLOOKUP(F844,编码规则代码!F:F,编码规则代码!E:E)&amp;_xlfn.XLOOKUP(G844,编码规则代码!J:J,编码规则代码!I:I)&amp;_xlfn.XLOOKUP(H844,编码规则代码!N:N,编码规则代码!M:M)&amp;L844</f>
        <v>H5A123557</v>
      </c>
      <c r="D844" s="72" t="str" cm="1">
        <f t="array" ref="D844">_xlfn.XLOOKUP(E844,编码规则代码!B:B,编码规则代码!A:A)&amp;_xlfn.XLOOKUP(F844,编码规则代码!F:F,编码规则代码!E:E)&amp;_xlfn.XLOOKUP(G844,编码规则代码!J:J,编码规则代码!I:I)&amp;_xlfn.XLOOKUP(H844,编码规则代码!N:N,编码规则代码!M:M)&amp;L844&amp;_xlfn.XLOOKUP(K844,编码规则代码!V:V,编码规则代码!U:U&amp;_xlfn.XLOOKUP(J844,编码规则代码!R:R,编码规则代码!Q:Q))</f>
        <v>H5A12355780F</v>
      </c>
      <c r="E844" s="69" t="s">
        <v>196</v>
      </c>
      <c r="F844" s="69">
        <v>2025</v>
      </c>
      <c r="G844" s="69" t="s">
        <v>197</v>
      </c>
      <c r="H844" s="69" t="s">
        <v>198</v>
      </c>
      <c r="I844" s="69" t="s">
        <v>199</v>
      </c>
      <c r="J844" s="69" t="s">
        <v>234</v>
      </c>
      <c r="K844" s="69" t="s">
        <v>225</v>
      </c>
      <c r="L844" s="69">
        <v>3557</v>
      </c>
    </row>
    <row r="845" ht="26" customHeight="1" spans="3:10">
      <c r="C845" s="67" t="str">
        <f>_xlfn.XLOOKUP(E845,编码规则代码!B:B,编码规则代码!A:A)&amp;_xlfn.XLOOKUP(F845,编码规则代码!F:F,编码规则代码!E:E)&amp;_xlfn.XLOOKUP(G845,编码规则代码!J:J,编码规则代码!I:I)&amp;_xlfn.XLOOKUP(H845,编码规则代码!N:N,编码规则代码!M:M)&amp;L845</f>
        <v>H5A</v>
      </c>
      <c r="D845" s="68" t="str" cm="1">
        <f t="array" ref="D845">_xlfn.XLOOKUP(E845,编码规则代码!B:B,编码规则代码!A:A)&amp;_xlfn.XLOOKUP(F845,编码规则代码!F:F,编码规则代码!E:E)&amp;_xlfn.XLOOKUP(G845,编码规则代码!J:J,编码规则代码!I:I)&amp;_xlfn.XLOOKUP(H845,编码规则代码!N:N,编码规则代码!M:M)&amp;L845&amp;_xlfn.XLOOKUP(K845,编码规则代码!V:V,编码规则代码!U:U&amp;_xlfn.XLOOKUP(J845,编码规则代码!R:R,编码规则代码!Q:Q))</f>
        <v>H5AS</v>
      </c>
      <c r="E845" s="45" t="s">
        <v>196</v>
      </c>
      <c r="F845" s="45">
        <v>2025</v>
      </c>
      <c r="G845" s="45" t="s">
        <v>197</v>
      </c>
      <c r="I845" s="69"/>
      <c r="J845" s="45" t="s">
        <v>200</v>
      </c>
    </row>
    <row r="846" ht="26" customHeight="1" spans="3:10">
      <c r="C846" s="67" t="str">
        <f>_xlfn.XLOOKUP(E846,编码规则代码!B:B,编码规则代码!A:A)&amp;_xlfn.XLOOKUP(F846,编码规则代码!F:F,编码规则代码!E:E)&amp;_xlfn.XLOOKUP(G846,编码规则代码!J:J,编码规则代码!I:I)&amp;_xlfn.XLOOKUP(H846,编码规则代码!N:N,编码规则代码!M:M)&amp;L846</f>
        <v>H5A</v>
      </c>
      <c r="D846" s="68" t="str" cm="1">
        <f t="array" ref="D846">_xlfn.XLOOKUP(E846,编码规则代码!B:B,编码规则代码!A:A)&amp;_xlfn.XLOOKUP(F846,编码规则代码!F:F,编码规则代码!E:E)&amp;_xlfn.XLOOKUP(G846,编码规则代码!J:J,编码规则代码!I:I)&amp;_xlfn.XLOOKUP(H846,编码规则代码!N:N,编码规则代码!M:M)&amp;L846&amp;_xlfn.XLOOKUP(K846,编码规则代码!V:V,编码规则代码!U:U&amp;_xlfn.XLOOKUP(J846,编码规则代码!R:R,编码规则代码!Q:Q))</f>
        <v>H5AS</v>
      </c>
      <c r="E846" s="45" t="s">
        <v>196</v>
      </c>
      <c r="F846" s="45">
        <v>2025</v>
      </c>
      <c r="G846" s="45" t="s">
        <v>197</v>
      </c>
      <c r="I846" s="69"/>
      <c r="J846" s="45" t="s">
        <v>200</v>
      </c>
    </row>
    <row r="847" ht="26" customHeight="1" spans="3:10">
      <c r="C847" s="67" t="str">
        <f>_xlfn.XLOOKUP(E847,编码规则代码!B:B,编码规则代码!A:A)&amp;_xlfn.XLOOKUP(F847,编码规则代码!F:F,编码规则代码!E:E)&amp;_xlfn.XLOOKUP(G847,编码规则代码!J:J,编码规则代码!I:I)&amp;_xlfn.XLOOKUP(H847,编码规则代码!N:N,编码规则代码!M:M)&amp;L847</f>
        <v>HA</v>
      </c>
      <c r="D847" s="68" t="str" cm="1">
        <f t="array" ref="D847">_xlfn.XLOOKUP(E847,编码规则代码!B:B,编码规则代码!A:A)&amp;_xlfn.XLOOKUP(F847,编码规则代码!F:F,编码规则代码!E:E)&amp;_xlfn.XLOOKUP(G847,编码规则代码!J:J,编码规则代码!I:I)&amp;_xlfn.XLOOKUP(H847,编码规则代码!N:N,编码规则代码!M:M)&amp;L847&amp;_xlfn.XLOOKUP(K847,编码规则代码!V:V,编码规则代码!U:U&amp;_xlfn.XLOOKUP(J847,编码规则代码!R:R,编码规则代码!Q:Q))</f>
        <v>HAS</v>
      </c>
      <c r="E847" s="45" t="s">
        <v>196</v>
      </c>
      <c r="G847" s="45" t="s">
        <v>197</v>
      </c>
      <c r="I847" s="69"/>
      <c r="J847" s="45" t="s">
        <v>200</v>
      </c>
    </row>
    <row r="848" ht="26" customHeight="1" spans="3:10">
      <c r="C848" s="67" t="str">
        <f>_xlfn.XLOOKUP(E848,编码规则代码!B:B,编码规则代码!A:A)&amp;_xlfn.XLOOKUP(F848,编码规则代码!F:F,编码规则代码!E:E)&amp;_xlfn.XLOOKUP(G848,编码规则代码!J:J,编码规则代码!I:I)&amp;_xlfn.XLOOKUP(H848,编码规则代码!N:N,编码规则代码!M:M)&amp;L848</f>
        <v>HA</v>
      </c>
      <c r="D848" s="68" t="str" cm="1">
        <f t="array" ref="D848">_xlfn.XLOOKUP(E848,编码规则代码!B:B,编码规则代码!A:A)&amp;_xlfn.XLOOKUP(F848,编码规则代码!F:F,编码规则代码!E:E)&amp;_xlfn.XLOOKUP(G848,编码规则代码!J:J,编码规则代码!I:I)&amp;_xlfn.XLOOKUP(H848,编码规则代码!N:N,编码规则代码!M:M)&amp;L848&amp;_xlfn.XLOOKUP(K848,编码规则代码!V:V,编码规则代码!U:U&amp;_xlfn.XLOOKUP(J848,编码规则代码!R:R,编码规则代码!Q:Q))</f>
        <v>HAS</v>
      </c>
      <c r="E848" s="45" t="s">
        <v>196</v>
      </c>
      <c r="G848" s="45" t="s">
        <v>197</v>
      </c>
      <c r="I848" s="69"/>
      <c r="J848" s="45" t="s">
        <v>200</v>
      </c>
    </row>
    <row r="849" ht="26" customHeight="1" spans="3:10">
      <c r="C849" s="67" t="str">
        <f>_xlfn.XLOOKUP(E849,编码规则代码!B:B,编码规则代码!A:A)&amp;_xlfn.XLOOKUP(F849,编码规则代码!F:F,编码规则代码!E:E)&amp;_xlfn.XLOOKUP(G849,编码规则代码!J:J,编码规则代码!I:I)&amp;_xlfn.XLOOKUP(H849,编码规则代码!N:N,编码规则代码!M:M)&amp;L849</f>
        <v>HA</v>
      </c>
      <c r="D849" s="68" t="str" cm="1">
        <f t="array" ref="D849">_xlfn.XLOOKUP(E849,编码规则代码!B:B,编码规则代码!A:A)&amp;_xlfn.XLOOKUP(F849,编码规则代码!F:F,编码规则代码!E:E)&amp;_xlfn.XLOOKUP(G849,编码规则代码!J:J,编码规则代码!I:I)&amp;_xlfn.XLOOKUP(H849,编码规则代码!N:N,编码规则代码!M:M)&amp;L849&amp;_xlfn.XLOOKUP(K849,编码规则代码!V:V,编码规则代码!U:U&amp;_xlfn.XLOOKUP(J849,编码规则代码!R:R,编码规则代码!Q:Q))</f>
        <v>HAS</v>
      </c>
      <c r="E849" s="45" t="s">
        <v>196</v>
      </c>
      <c r="G849" s="45" t="s">
        <v>197</v>
      </c>
      <c r="I849" s="69"/>
      <c r="J849" s="45" t="s">
        <v>200</v>
      </c>
    </row>
    <row r="850" ht="26" customHeight="1" spans="3:10">
      <c r="C850" s="67" t="str">
        <f>_xlfn.XLOOKUP(E850,编码规则代码!B:B,编码规则代码!A:A)&amp;_xlfn.XLOOKUP(F850,编码规则代码!F:F,编码规则代码!E:E)&amp;_xlfn.XLOOKUP(G850,编码规则代码!J:J,编码规则代码!I:I)&amp;_xlfn.XLOOKUP(H850,编码规则代码!N:N,编码规则代码!M:M)&amp;L850</f>
        <v>HA</v>
      </c>
      <c r="D850" s="68" t="str" cm="1">
        <f t="array" ref="D850">_xlfn.XLOOKUP(E850,编码规则代码!B:B,编码规则代码!A:A)&amp;_xlfn.XLOOKUP(F850,编码规则代码!F:F,编码规则代码!E:E)&amp;_xlfn.XLOOKUP(G850,编码规则代码!J:J,编码规则代码!I:I)&amp;_xlfn.XLOOKUP(H850,编码规则代码!N:N,编码规则代码!M:M)&amp;L850&amp;_xlfn.XLOOKUP(K850,编码规则代码!V:V,编码规则代码!U:U&amp;_xlfn.XLOOKUP(J850,编码规则代码!R:R,编码规则代码!Q:Q))</f>
        <v>HAS</v>
      </c>
      <c r="E850" s="45" t="s">
        <v>196</v>
      </c>
      <c r="G850" s="45" t="s">
        <v>197</v>
      </c>
      <c r="I850" s="69"/>
      <c r="J850" s="45" t="s">
        <v>200</v>
      </c>
    </row>
    <row r="851" ht="26" customHeight="1" spans="3:10">
      <c r="C851" s="67" t="str">
        <f>_xlfn.XLOOKUP(E851,编码规则代码!B:B,编码规则代码!A:A)&amp;_xlfn.XLOOKUP(F851,编码规则代码!F:F,编码规则代码!E:E)&amp;_xlfn.XLOOKUP(G851,编码规则代码!J:J,编码规则代码!I:I)&amp;_xlfn.XLOOKUP(H851,编码规则代码!N:N,编码规则代码!M:M)&amp;L851</f>
        <v>HA</v>
      </c>
      <c r="D851" s="68" t="str" cm="1">
        <f t="array" ref="D851">_xlfn.XLOOKUP(E851,编码规则代码!B:B,编码规则代码!A:A)&amp;_xlfn.XLOOKUP(F851,编码规则代码!F:F,编码规则代码!E:E)&amp;_xlfn.XLOOKUP(G851,编码规则代码!J:J,编码规则代码!I:I)&amp;_xlfn.XLOOKUP(H851,编码规则代码!N:N,编码规则代码!M:M)&amp;L851&amp;_xlfn.XLOOKUP(K851,编码规则代码!V:V,编码规则代码!U:U&amp;_xlfn.XLOOKUP(J851,编码规则代码!R:R,编码规则代码!Q:Q))</f>
        <v>HAS</v>
      </c>
      <c r="E851" s="45" t="s">
        <v>196</v>
      </c>
      <c r="G851" s="45" t="s">
        <v>197</v>
      </c>
      <c r="I851" s="69"/>
      <c r="J851" s="45" t="s">
        <v>200</v>
      </c>
    </row>
    <row r="852" ht="26" customHeight="1" spans="3:10">
      <c r="C852" s="67" t="str">
        <f>_xlfn.XLOOKUP(E852,编码规则代码!B:B,编码规则代码!A:A)&amp;_xlfn.XLOOKUP(F852,编码规则代码!F:F,编码规则代码!E:E)&amp;_xlfn.XLOOKUP(G852,编码规则代码!J:J,编码规则代码!I:I)&amp;_xlfn.XLOOKUP(H852,编码规则代码!N:N,编码规则代码!M:M)&amp;L852</f>
        <v>HA</v>
      </c>
      <c r="D852" s="68" t="str" cm="1">
        <f t="array" ref="D852">_xlfn.XLOOKUP(E852,编码规则代码!B:B,编码规则代码!A:A)&amp;_xlfn.XLOOKUP(F852,编码规则代码!F:F,编码规则代码!E:E)&amp;_xlfn.XLOOKUP(G852,编码规则代码!J:J,编码规则代码!I:I)&amp;_xlfn.XLOOKUP(H852,编码规则代码!N:N,编码规则代码!M:M)&amp;L852&amp;_xlfn.XLOOKUP(K852,编码规则代码!V:V,编码规则代码!U:U&amp;_xlfn.XLOOKUP(J852,编码规则代码!R:R,编码规则代码!Q:Q))</f>
        <v>HAS</v>
      </c>
      <c r="E852" s="45" t="s">
        <v>196</v>
      </c>
      <c r="G852" s="45" t="s">
        <v>197</v>
      </c>
      <c r="I852" s="69"/>
      <c r="J852" s="45" t="s">
        <v>200</v>
      </c>
    </row>
    <row r="853" ht="26" customHeight="1" spans="3:10">
      <c r="C853" s="67" t="str">
        <f>_xlfn.XLOOKUP(E853,编码规则代码!B:B,编码规则代码!A:A)&amp;_xlfn.XLOOKUP(F853,编码规则代码!F:F,编码规则代码!E:E)&amp;_xlfn.XLOOKUP(G853,编码规则代码!J:J,编码规则代码!I:I)&amp;_xlfn.XLOOKUP(H853,编码规则代码!N:N,编码规则代码!M:M)&amp;L853</f>
        <v>HA</v>
      </c>
      <c r="D853" s="68" t="str" cm="1">
        <f t="array" ref="D853">_xlfn.XLOOKUP(E853,编码规则代码!B:B,编码规则代码!A:A)&amp;_xlfn.XLOOKUP(F853,编码规则代码!F:F,编码规则代码!E:E)&amp;_xlfn.XLOOKUP(G853,编码规则代码!J:J,编码规则代码!I:I)&amp;_xlfn.XLOOKUP(H853,编码规则代码!N:N,编码规则代码!M:M)&amp;L853&amp;_xlfn.XLOOKUP(K853,编码规则代码!V:V,编码规则代码!U:U&amp;_xlfn.XLOOKUP(J853,编码规则代码!R:R,编码规则代码!Q:Q))</f>
        <v>HAS</v>
      </c>
      <c r="E853" s="45" t="s">
        <v>196</v>
      </c>
      <c r="G853" s="45" t="s">
        <v>197</v>
      </c>
      <c r="I853" s="69"/>
      <c r="J853" s="45" t="s">
        <v>200</v>
      </c>
    </row>
    <row r="854" ht="26" customHeight="1" spans="3:10">
      <c r="C854" s="67" t="str">
        <f>_xlfn.XLOOKUP(E854,编码规则代码!B:B,编码规则代码!A:A)&amp;_xlfn.XLOOKUP(F854,编码规则代码!F:F,编码规则代码!E:E)&amp;_xlfn.XLOOKUP(G854,编码规则代码!J:J,编码规则代码!I:I)&amp;_xlfn.XLOOKUP(H854,编码规则代码!N:N,编码规则代码!M:M)&amp;L854</f>
        <v>HA</v>
      </c>
      <c r="D854" s="68" t="str" cm="1">
        <f t="array" ref="D854">_xlfn.XLOOKUP(E854,编码规则代码!B:B,编码规则代码!A:A)&amp;_xlfn.XLOOKUP(F854,编码规则代码!F:F,编码规则代码!E:E)&amp;_xlfn.XLOOKUP(G854,编码规则代码!J:J,编码规则代码!I:I)&amp;_xlfn.XLOOKUP(H854,编码规则代码!N:N,编码规则代码!M:M)&amp;L854&amp;_xlfn.XLOOKUP(K854,编码规则代码!V:V,编码规则代码!U:U&amp;_xlfn.XLOOKUP(J854,编码规则代码!R:R,编码规则代码!Q:Q))</f>
        <v>HAS</v>
      </c>
      <c r="E854" s="45" t="s">
        <v>196</v>
      </c>
      <c r="G854" s="45" t="s">
        <v>197</v>
      </c>
      <c r="I854" s="69"/>
      <c r="J854" s="45" t="s">
        <v>200</v>
      </c>
    </row>
    <row r="855" ht="26" customHeight="1" spans="3:10">
      <c r="C855" s="67" t="str">
        <f>_xlfn.XLOOKUP(E855,编码规则代码!B:B,编码规则代码!A:A)&amp;_xlfn.XLOOKUP(F855,编码规则代码!F:F,编码规则代码!E:E)&amp;_xlfn.XLOOKUP(G855,编码规则代码!J:J,编码规则代码!I:I)&amp;_xlfn.XLOOKUP(H855,编码规则代码!N:N,编码规则代码!M:M)&amp;L855</f>
        <v>HA</v>
      </c>
      <c r="D855" s="68" t="str" cm="1">
        <f t="array" ref="D855">_xlfn.XLOOKUP(E855,编码规则代码!B:B,编码规则代码!A:A)&amp;_xlfn.XLOOKUP(F855,编码规则代码!F:F,编码规则代码!E:E)&amp;_xlfn.XLOOKUP(G855,编码规则代码!J:J,编码规则代码!I:I)&amp;_xlfn.XLOOKUP(H855,编码规则代码!N:N,编码规则代码!M:M)&amp;L855&amp;_xlfn.XLOOKUP(K855,编码规则代码!V:V,编码规则代码!U:U&amp;_xlfn.XLOOKUP(J855,编码规则代码!R:R,编码规则代码!Q:Q))</f>
        <v>HAS</v>
      </c>
      <c r="E855" s="45" t="s">
        <v>196</v>
      </c>
      <c r="G855" s="45" t="s">
        <v>197</v>
      </c>
      <c r="I855" s="69"/>
      <c r="J855" s="45" t="s">
        <v>200</v>
      </c>
    </row>
    <row r="856" ht="26" customHeight="1" spans="3:10">
      <c r="C856" s="67" t="str">
        <f>_xlfn.XLOOKUP(E856,编码规则代码!B:B,编码规则代码!A:A)&amp;_xlfn.XLOOKUP(F856,编码规则代码!F:F,编码规则代码!E:E)&amp;_xlfn.XLOOKUP(G856,编码规则代码!J:J,编码规则代码!I:I)&amp;_xlfn.XLOOKUP(H856,编码规则代码!N:N,编码规则代码!M:M)&amp;L856</f>
        <v>HA</v>
      </c>
      <c r="D856" s="68" t="str" cm="1">
        <f t="array" ref="D856">_xlfn.XLOOKUP(E856,编码规则代码!B:B,编码规则代码!A:A)&amp;_xlfn.XLOOKUP(F856,编码规则代码!F:F,编码规则代码!E:E)&amp;_xlfn.XLOOKUP(G856,编码规则代码!J:J,编码规则代码!I:I)&amp;_xlfn.XLOOKUP(H856,编码规则代码!N:N,编码规则代码!M:M)&amp;L856&amp;_xlfn.XLOOKUP(K856,编码规则代码!V:V,编码规则代码!U:U&amp;_xlfn.XLOOKUP(J856,编码规则代码!R:R,编码规则代码!Q:Q))</f>
        <v>HAS</v>
      </c>
      <c r="E856" s="45" t="s">
        <v>196</v>
      </c>
      <c r="G856" s="45" t="s">
        <v>197</v>
      </c>
      <c r="I856" s="69"/>
      <c r="J856" s="45" t="s">
        <v>200</v>
      </c>
    </row>
    <row r="857" ht="26" customHeight="1" spans="3:10">
      <c r="C857" s="67" t="str">
        <f>_xlfn.XLOOKUP(E857,编码规则代码!B:B,编码规则代码!A:A)&amp;_xlfn.XLOOKUP(F857,编码规则代码!F:F,编码规则代码!E:E)&amp;_xlfn.XLOOKUP(G857,编码规则代码!J:J,编码规则代码!I:I)&amp;_xlfn.XLOOKUP(H857,编码规则代码!N:N,编码规则代码!M:M)&amp;L857</f>
        <v>HA</v>
      </c>
      <c r="D857" s="68" t="str" cm="1">
        <f t="array" ref="D857">_xlfn.XLOOKUP(E857,编码规则代码!B:B,编码规则代码!A:A)&amp;_xlfn.XLOOKUP(F857,编码规则代码!F:F,编码规则代码!E:E)&amp;_xlfn.XLOOKUP(G857,编码规则代码!J:J,编码规则代码!I:I)&amp;_xlfn.XLOOKUP(H857,编码规则代码!N:N,编码规则代码!M:M)&amp;L857&amp;_xlfn.XLOOKUP(K857,编码规则代码!V:V,编码规则代码!U:U&amp;_xlfn.XLOOKUP(J857,编码规则代码!R:R,编码规则代码!Q:Q))</f>
        <v>HAS</v>
      </c>
      <c r="E857" s="45" t="s">
        <v>196</v>
      </c>
      <c r="G857" s="45" t="s">
        <v>197</v>
      </c>
      <c r="I857" s="69"/>
      <c r="J857" s="45" t="s">
        <v>200</v>
      </c>
    </row>
    <row r="858" ht="26" customHeight="1" spans="3:10">
      <c r="C858" s="67" t="str">
        <f>_xlfn.XLOOKUP(E858,编码规则代码!B:B,编码规则代码!A:A)&amp;_xlfn.XLOOKUP(F858,编码规则代码!F:F,编码规则代码!E:E)&amp;_xlfn.XLOOKUP(G858,编码规则代码!J:J,编码规则代码!I:I)&amp;_xlfn.XLOOKUP(H858,编码规则代码!N:N,编码规则代码!M:M)&amp;L858</f>
        <v>HA</v>
      </c>
      <c r="D858" s="68" t="str" cm="1">
        <f t="array" ref="D858">_xlfn.XLOOKUP(E858,编码规则代码!B:B,编码规则代码!A:A)&amp;_xlfn.XLOOKUP(F858,编码规则代码!F:F,编码规则代码!E:E)&amp;_xlfn.XLOOKUP(G858,编码规则代码!J:J,编码规则代码!I:I)&amp;_xlfn.XLOOKUP(H858,编码规则代码!N:N,编码规则代码!M:M)&amp;L858&amp;_xlfn.XLOOKUP(K858,编码规则代码!V:V,编码规则代码!U:U&amp;_xlfn.XLOOKUP(J858,编码规则代码!R:R,编码规则代码!Q:Q))</f>
        <v>HAS</v>
      </c>
      <c r="E858" s="45" t="s">
        <v>196</v>
      </c>
      <c r="G858" s="45" t="s">
        <v>197</v>
      </c>
      <c r="I858" s="69"/>
      <c r="J858" s="45" t="s">
        <v>200</v>
      </c>
    </row>
    <row r="859" ht="26" customHeight="1" spans="3:10">
      <c r="C859" s="67" t="str">
        <f>_xlfn.XLOOKUP(E859,编码规则代码!B:B,编码规则代码!A:A)&amp;_xlfn.XLOOKUP(F859,编码规则代码!F:F,编码规则代码!E:E)&amp;_xlfn.XLOOKUP(G859,编码规则代码!J:J,编码规则代码!I:I)&amp;_xlfn.XLOOKUP(H859,编码规则代码!N:N,编码规则代码!M:M)&amp;L859</f>
        <v>HA</v>
      </c>
      <c r="D859" s="68" t="str" cm="1">
        <f t="array" ref="D859">_xlfn.XLOOKUP(E859,编码规则代码!B:B,编码规则代码!A:A)&amp;_xlfn.XLOOKUP(F859,编码规则代码!F:F,编码规则代码!E:E)&amp;_xlfn.XLOOKUP(G859,编码规则代码!J:J,编码规则代码!I:I)&amp;_xlfn.XLOOKUP(H859,编码规则代码!N:N,编码规则代码!M:M)&amp;L859&amp;_xlfn.XLOOKUP(K859,编码规则代码!V:V,编码规则代码!U:U&amp;_xlfn.XLOOKUP(J859,编码规则代码!R:R,编码规则代码!Q:Q))</f>
        <v>HAS</v>
      </c>
      <c r="E859" s="45" t="s">
        <v>196</v>
      </c>
      <c r="G859" s="45" t="s">
        <v>197</v>
      </c>
      <c r="I859" s="69"/>
      <c r="J859" s="45" t="s">
        <v>200</v>
      </c>
    </row>
    <row r="860" ht="26" customHeight="1" spans="3:10">
      <c r="C860" s="67" t="str">
        <f>_xlfn.XLOOKUP(E860,编码规则代码!B:B,编码规则代码!A:A)&amp;_xlfn.XLOOKUP(F860,编码规则代码!F:F,编码规则代码!E:E)&amp;_xlfn.XLOOKUP(G860,编码规则代码!J:J,编码规则代码!I:I)&amp;_xlfn.XLOOKUP(H860,编码规则代码!N:N,编码规则代码!M:M)&amp;L860</f>
        <v>HA</v>
      </c>
      <c r="D860" s="68" t="str" cm="1">
        <f t="array" ref="D860">_xlfn.XLOOKUP(E860,编码规则代码!B:B,编码规则代码!A:A)&amp;_xlfn.XLOOKUP(F860,编码规则代码!F:F,编码规则代码!E:E)&amp;_xlfn.XLOOKUP(G860,编码规则代码!J:J,编码规则代码!I:I)&amp;_xlfn.XLOOKUP(H860,编码规则代码!N:N,编码规则代码!M:M)&amp;L860&amp;_xlfn.XLOOKUP(K860,编码规则代码!V:V,编码规则代码!U:U&amp;_xlfn.XLOOKUP(J860,编码规则代码!R:R,编码规则代码!Q:Q))</f>
        <v>HAS</v>
      </c>
      <c r="E860" s="45" t="s">
        <v>196</v>
      </c>
      <c r="G860" s="45" t="s">
        <v>197</v>
      </c>
      <c r="I860" s="69"/>
      <c r="J860" s="45" t="s">
        <v>200</v>
      </c>
    </row>
    <row r="861" ht="26" customHeight="1" spans="3:10">
      <c r="C861" s="67" t="str">
        <f>_xlfn.XLOOKUP(E861,编码规则代码!B:B,编码规则代码!A:A)&amp;_xlfn.XLOOKUP(F861,编码规则代码!F:F,编码规则代码!E:E)&amp;_xlfn.XLOOKUP(G861,编码规则代码!J:J,编码规则代码!I:I)&amp;_xlfn.XLOOKUP(H861,编码规则代码!N:N,编码规则代码!M:M)&amp;L861</f>
        <v>HA</v>
      </c>
      <c r="D861" s="68" t="str" cm="1">
        <f t="array" ref="D861">_xlfn.XLOOKUP(E861,编码规则代码!B:B,编码规则代码!A:A)&amp;_xlfn.XLOOKUP(F861,编码规则代码!F:F,编码规则代码!E:E)&amp;_xlfn.XLOOKUP(G861,编码规则代码!J:J,编码规则代码!I:I)&amp;_xlfn.XLOOKUP(H861,编码规则代码!N:N,编码规则代码!M:M)&amp;L861&amp;_xlfn.XLOOKUP(K861,编码规则代码!V:V,编码规则代码!U:U&amp;_xlfn.XLOOKUP(J861,编码规则代码!R:R,编码规则代码!Q:Q))</f>
        <v>HAS</v>
      </c>
      <c r="E861" s="45" t="s">
        <v>196</v>
      </c>
      <c r="G861" s="45" t="s">
        <v>197</v>
      </c>
      <c r="I861" s="69"/>
      <c r="J861" s="45" t="s">
        <v>200</v>
      </c>
    </row>
    <row r="862" ht="26" customHeight="1" spans="3:10">
      <c r="C862" s="67" t="str">
        <f>_xlfn.XLOOKUP(E862,编码规则代码!B:B,编码规则代码!A:A)&amp;_xlfn.XLOOKUP(F862,编码规则代码!F:F,编码规则代码!E:E)&amp;_xlfn.XLOOKUP(G862,编码规则代码!J:J,编码规则代码!I:I)&amp;_xlfn.XLOOKUP(H862,编码规则代码!N:N,编码规则代码!M:M)&amp;L862</f>
        <v>HA</v>
      </c>
      <c r="D862" s="68" t="str" cm="1">
        <f t="array" ref="D862">_xlfn.XLOOKUP(E862,编码规则代码!B:B,编码规则代码!A:A)&amp;_xlfn.XLOOKUP(F862,编码规则代码!F:F,编码规则代码!E:E)&amp;_xlfn.XLOOKUP(G862,编码规则代码!J:J,编码规则代码!I:I)&amp;_xlfn.XLOOKUP(H862,编码规则代码!N:N,编码规则代码!M:M)&amp;L862&amp;_xlfn.XLOOKUP(K862,编码规则代码!V:V,编码规则代码!U:U&amp;_xlfn.XLOOKUP(J862,编码规则代码!R:R,编码规则代码!Q:Q))</f>
        <v>HAS</v>
      </c>
      <c r="E862" s="45" t="s">
        <v>196</v>
      </c>
      <c r="G862" s="45" t="s">
        <v>197</v>
      </c>
      <c r="I862" s="69"/>
      <c r="J862" s="45" t="s">
        <v>200</v>
      </c>
    </row>
    <row r="863" ht="26" customHeight="1" spans="3:10">
      <c r="C863" s="67" t="str">
        <f>_xlfn.XLOOKUP(E863,编码规则代码!B:B,编码规则代码!A:A)&amp;_xlfn.XLOOKUP(F863,编码规则代码!F:F,编码规则代码!E:E)&amp;_xlfn.XLOOKUP(G863,编码规则代码!J:J,编码规则代码!I:I)&amp;_xlfn.XLOOKUP(H863,编码规则代码!N:N,编码规则代码!M:M)&amp;L863</f>
        <v>HA</v>
      </c>
      <c r="D863" s="68" t="str" cm="1">
        <f t="array" ref="D863">_xlfn.XLOOKUP(E863,编码规则代码!B:B,编码规则代码!A:A)&amp;_xlfn.XLOOKUP(F863,编码规则代码!F:F,编码规则代码!E:E)&amp;_xlfn.XLOOKUP(G863,编码规则代码!J:J,编码规则代码!I:I)&amp;_xlfn.XLOOKUP(H863,编码规则代码!N:N,编码规则代码!M:M)&amp;L863&amp;_xlfn.XLOOKUP(K863,编码规则代码!V:V,编码规则代码!U:U&amp;_xlfn.XLOOKUP(J863,编码规则代码!R:R,编码规则代码!Q:Q))</f>
        <v>HAS</v>
      </c>
      <c r="E863" s="45" t="s">
        <v>196</v>
      </c>
      <c r="G863" s="45" t="s">
        <v>197</v>
      </c>
      <c r="I863" s="69"/>
      <c r="J863" s="45" t="s">
        <v>200</v>
      </c>
    </row>
    <row r="864" ht="26" customHeight="1" spans="3:10">
      <c r="C864" s="67" t="str">
        <f>_xlfn.XLOOKUP(E864,编码规则代码!B:B,编码规则代码!A:A)&amp;_xlfn.XLOOKUP(F864,编码规则代码!F:F,编码规则代码!E:E)&amp;_xlfn.XLOOKUP(G864,编码规则代码!J:J,编码规则代码!I:I)&amp;_xlfn.XLOOKUP(H864,编码规则代码!N:N,编码规则代码!M:M)&amp;L864</f>
        <v>HA</v>
      </c>
      <c r="D864" s="68" t="str" cm="1">
        <f t="array" ref="D864">_xlfn.XLOOKUP(E864,编码规则代码!B:B,编码规则代码!A:A)&amp;_xlfn.XLOOKUP(F864,编码规则代码!F:F,编码规则代码!E:E)&amp;_xlfn.XLOOKUP(G864,编码规则代码!J:J,编码规则代码!I:I)&amp;_xlfn.XLOOKUP(H864,编码规则代码!N:N,编码规则代码!M:M)&amp;L864&amp;_xlfn.XLOOKUP(K864,编码规则代码!V:V,编码规则代码!U:U&amp;_xlfn.XLOOKUP(J864,编码规则代码!R:R,编码规则代码!Q:Q))</f>
        <v>HAS</v>
      </c>
      <c r="E864" s="45" t="s">
        <v>196</v>
      </c>
      <c r="G864" s="45" t="s">
        <v>197</v>
      </c>
      <c r="I864" s="69"/>
      <c r="J864" s="45" t="s">
        <v>200</v>
      </c>
    </row>
    <row r="865" ht="26" customHeight="1" spans="3:10">
      <c r="C865" s="67" t="str">
        <f>_xlfn.XLOOKUP(E865,编码规则代码!B:B,编码规则代码!A:A)&amp;_xlfn.XLOOKUP(F865,编码规则代码!F:F,编码规则代码!E:E)&amp;_xlfn.XLOOKUP(G865,编码规则代码!J:J,编码规则代码!I:I)&amp;_xlfn.XLOOKUP(H865,编码规则代码!N:N,编码规则代码!M:M)&amp;L865</f>
        <v>HA</v>
      </c>
      <c r="D865" s="68" t="str" cm="1">
        <f t="array" ref="D865">_xlfn.XLOOKUP(E865,编码规则代码!B:B,编码规则代码!A:A)&amp;_xlfn.XLOOKUP(F865,编码规则代码!F:F,编码规则代码!E:E)&amp;_xlfn.XLOOKUP(G865,编码规则代码!J:J,编码规则代码!I:I)&amp;_xlfn.XLOOKUP(H865,编码规则代码!N:N,编码规则代码!M:M)&amp;L865&amp;_xlfn.XLOOKUP(K865,编码规则代码!V:V,编码规则代码!U:U&amp;_xlfn.XLOOKUP(J865,编码规则代码!R:R,编码规则代码!Q:Q))</f>
        <v>HAS</v>
      </c>
      <c r="E865" s="45" t="s">
        <v>196</v>
      </c>
      <c r="G865" s="45" t="s">
        <v>197</v>
      </c>
      <c r="I865" s="69"/>
      <c r="J865" s="45" t="s">
        <v>200</v>
      </c>
    </row>
    <row r="866" ht="26" customHeight="1" spans="3:10">
      <c r="C866" s="67" t="str">
        <f>_xlfn.XLOOKUP(E866,编码规则代码!B:B,编码规则代码!A:A)&amp;_xlfn.XLOOKUP(F866,编码规则代码!F:F,编码规则代码!E:E)&amp;_xlfn.XLOOKUP(G866,编码规则代码!J:J,编码规则代码!I:I)&amp;_xlfn.XLOOKUP(H866,编码规则代码!N:N,编码规则代码!M:M)&amp;L866</f>
        <v>HA</v>
      </c>
      <c r="D866" s="68" t="str" cm="1">
        <f t="array" ref="D866">_xlfn.XLOOKUP(E866,编码规则代码!B:B,编码规则代码!A:A)&amp;_xlfn.XLOOKUP(F866,编码规则代码!F:F,编码规则代码!E:E)&amp;_xlfn.XLOOKUP(G866,编码规则代码!J:J,编码规则代码!I:I)&amp;_xlfn.XLOOKUP(H866,编码规则代码!N:N,编码规则代码!M:M)&amp;L866&amp;_xlfn.XLOOKUP(K866,编码规则代码!V:V,编码规则代码!U:U&amp;_xlfn.XLOOKUP(J866,编码规则代码!R:R,编码规则代码!Q:Q))</f>
        <v>HAS</v>
      </c>
      <c r="E866" s="45" t="s">
        <v>196</v>
      </c>
      <c r="G866" s="45" t="s">
        <v>197</v>
      </c>
      <c r="I866" s="69"/>
      <c r="J866" s="45" t="s">
        <v>200</v>
      </c>
    </row>
    <row r="867" ht="26" customHeight="1" spans="3:10">
      <c r="C867" s="67" t="str">
        <f>_xlfn.XLOOKUP(E867,编码规则代码!B:B,编码规则代码!A:A)&amp;_xlfn.XLOOKUP(F867,编码规则代码!F:F,编码规则代码!E:E)&amp;_xlfn.XLOOKUP(G867,编码规则代码!J:J,编码规则代码!I:I)&amp;_xlfn.XLOOKUP(H867,编码规则代码!N:N,编码规则代码!M:M)&amp;L867</f>
        <v>HA</v>
      </c>
      <c r="D867" s="68" t="str" cm="1">
        <f t="array" ref="D867">_xlfn.XLOOKUP(E867,编码规则代码!B:B,编码规则代码!A:A)&amp;_xlfn.XLOOKUP(F867,编码规则代码!F:F,编码规则代码!E:E)&amp;_xlfn.XLOOKUP(G867,编码规则代码!J:J,编码规则代码!I:I)&amp;_xlfn.XLOOKUP(H867,编码规则代码!N:N,编码规则代码!M:M)&amp;L867&amp;_xlfn.XLOOKUP(K867,编码规则代码!V:V,编码规则代码!U:U&amp;_xlfn.XLOOKUP(J867,编码规则代码!R:R,编码规则代码!Q:Q))</f>
        <v>HAS</v>
      </c>
      <c r="E867" s="45" t="s">
        <v>196</v>
      </c>
      <c r="G867" s="45" t="s">
        <v>197</v>
      </c>
      <c r="I867" s="69"/>
      <c r="J867" s="45" t="s">
        <v>200</v>
      </c>
    </row>
    <row r="868" ht="26" customHeight="1" spans="3:10">
      <c r="C868" s="67" t="str">
        <f>_xlfn.XLOOKUP(E868,编码规则代码!B:B,编码规则代码!A:A)&amp;_xlfn.XLOOKUP(F868,编码规则代码!F:F,编码规则代码!E:E)&amp;_xlfn.XLOOKUP(G868,编码规则代码!J:J,编码规则代码!I:I)&amp;_xlfn.XLOOKUP(H868,编码规则代码!N:N,编码规则代码!M:M)&amp;L868</f>
        <v>HA</v>
      </c>
      <c r="D868" s="68" t="str" cm="1">
        <f t="array" ref="D868">_xlfn.XLOOKUP(E868,编码规则代码!B:B,编码规则代码!A:A)&amp;_xlfn.XLOOKUP(F868,编码规则代码!F:F,编码规则代码!E:E)&amp;_xlfn.XLOOKUP(G868,编码规则代码!J:J,编码规则代码!I:I)&amp;_xlfn.XLOOKUP(H868,编码规则代码!N:N,编码规则代码!M:M)&amp;L868&amp;_xlfn.XLOOKUP(K868,编码规则代码!V:V,编码规则代码!U:U&amp;_xlfn.XLOOKUP(J868,编码规则代码!R:R,编码规则代码!Q:Q))</f>
        <v>HAS</v>
      </c>
      <c r="E868" s="45" t="s">
        <v>196</v>
      </c>
      <c r="G868" s="45" t="s">
        <v>197</v>
      </c>
      <c r="I868" s="69"/>
      <c r="J868" s="45" t="s">
        <v>200</v>
      </c>
    </row>
    <row r="869" ht="26" customHeight="1" spans="3:10">
      <c r="C869" s="67" t="str">
        <f>_xlfn.XLOOKUP(E869,编码规则代码!B:B,编码规则代码!A:A)&amp;_xlfn.XLOOKUP(F869,编码规则代码!F:F,编码规则代码!E:E)&amp;_xlfn.XLOOKUP(G869,编码规则代码!J:J,编码规则代码!I:I)&amp;_xlfn.XLOOKUP(H869,编码规则代码!N:N,编码规则代码!M:M)&amp;L869</f>
        <v>HA</v>
      </c>
      <c r="D869" s="68" t="str" cm="1">
        <f t="array" ref="D869">_xlfn.XLOOKUP(E869,编码规则代码!B:B,编码规则代码!A:A)&amp;_xlfn.XLOOKUP(F869,编码规则代码!F:F,编码规则代码!E:E)&amp;_xlfn.XLOOKUP(G869,编码规则代码!J:J,编码规则代码!I:I)&amp;_xlfn.XLOOKUP(H869,编码规则代码!N:N,编码规则代码!M:M)&amp;L869&amp;_xlfn.XLOOKUP(K869,编码规则代码!V:V,编码规则代码!U:U&amp;_xlfn.XLOOKUP(J869,编码规则代码!R:R,编码规则代码!Q:Q))</f>
        <v>HAS</v>
      </c>
      <c r="E869" s="45" t="s">
        <v>196</v>
      </c>
      <c r="G869" s="45" t="s">
        <v>197</v>
      </c>
      <c r="I869" s="69"/>
      <c r="J869" s="45" t="s">
        <v>200</v>
      </c>
    </row>
    <row r="870" ht="26" customHeight="1" spans="3:10">
      <c r="C870" s="67" t="str">
        <f>_xlfn.XLOOKUP(E870,编码规则代码!B:B,编码规则代码!A:A)&amp;_xlfn.XLOOKUP(F870,编码规则代码!F:F,编码规则代码!E:E)&amp;_xlfn.XLOOKUP(G870,编码规则代码!J:J,编码规则代码!I:I)&amp;_xlfn.XLOOKUP(H870,编码规则代码!N:N,编码规则代码!M:M)&amp;L870</f>
        <v>HA</v>
      </c>
      <c r="D870" s="68" t="str" cm="1">
        <f t="array" ref="D870">_xlfn.XLOOKUP(E870,编码规则代码!B:B,编码规则代码!A:A)&amp;_xlfn.XLOOKUP(F870,编码规则代码!F:F,编码规则代码!E:E)&amp;_xlfn.XLOOKUP(G870,编码规则代码!J:J,编码规则代码!I:I)&amp;_xlfn.XLOOKUP(H870,编码规则代码!N:N,编码规则代码!M:M)&amp;L870&amp;_xlfn.XLOOKUP(K870,编码规则代码!V:V,编码规则代码!U:U&amp;_xlfn.XLOOKUP(J870,编码规则代码!R:R,编码规则代码!Q:Q))</f>
        <v>HAS</v>
      </c>
      <c r="E870" s="45" t="s">
        <v>196</v>
      </c>
      <c r="G870" s="45" t="s">
        <v>197</v>
      </c>
      <c r="I870" s="69"/>
      <c r="J870" s="45" t="s">
        <v>200</v>
      </c>
    </row>
    <row r="871" ht="26" customHeight="1" spans="3:10">
      <c r="C871" s="67" t="str">
        <f>_xlfn.XLOOKUP(E871,编码规则代码!B:B,编码规则代码!A:A)&amp;_xlfn.XLOOKUP(F871,编码规则代码!F:F,编码规则代码!E:E)&amp;_xlfn.XLOOKUP(G871,编码规则代码!J:J,编码规则代码!I:I)&amp;_xlfn.XLOOKUP(H871,编码规则代码!N:N,编码规则代码!M:M)&amp;L871</f>
        <v>HA</v>
      </c>
      <c r="D871" s="68" t="str" cm="1">
        <f t="array" ref="D871">_xlfn.XLOOKUP(E871,编码规则代码!B:B,编码规则代码!A:A)&amp;_xlfn.XLOOKUP(F871,编码规则代码!F:F,编码规则代码!E:E)&amp;_xlfn.XLOOKUP(G871,编码规则代码!J:J,编码规则代码!I:I)&amp;_xlfn.XLOOKUP(H871,编码规则代码!N:N,编码规则代码!M:M)&amp;L871&amp;_xlfn.XLOOKUP(K871,编码规则代码!V:V,编码规则代码!U:U&amp;_xlfn.XLOOKUP(J871,编码规则代码!R:R,编码规则代码!Q:Q))</f>
        <v>HAS</v>
      </c>
      <c r="E871" s="45" t="s">
        <v>196</v>
      </c>
      <c r="G871" s="45" t="s">
        <v>197</v>
      </c>
      <c r="I871" s="69"/>
      <c r="J871" s="45" t="s">
        <v>200</v>
      </c>
    </row>
    <row r="872" ht="26" customHeight="1" spans="3:10">
      <c r="C872" s="67" t="str">
        <f>_xlfn.XLOOKUP(E872,编码规则代码!B:B,编码规则代码!A:A)&amp;_xlfn.XLOOKUP(F872,编码规则代码!F:F,编码规则代码!E:E)&amp;_xlfn.XLOOKUP(G872,编码规则代码!J:J,编码规则代码!I:I)&amp;_xlfn.XLOOKUP(H872,编码规则代码!N:N,编码规则代码!M:M)&amp;L872</f>
        <v>HA</v>
      </c>
      <c r="D872" s="68" t="str" cm="1">
        <f t="array" ref="D872">_xlfn.XLOOKUP(E872,编码规则代码!B:B,编码规则代码!A:A)&amp;_xlfn.XLOOKUP(F872,编码规则代码!F:F,编码规则代码!E:E)&amp;_xlfn.XLOOKUP(G872,编码规则代码!J:J,编码规则代码!I:I)&amp;_xlfn.XLOOKUP(H872,编码规则代码!N:N,编码规则代码!M:M)&amp;L872&amp;_xlfn.XLOOKUP(K872,编码规则代码!V:V,编码规则代码!U:U&amp;_xlfn.XLOOKUP(J872,编码规则代码!R:R,编码规则代码!Q:Q))</f>
        <v>HAS</v>
      </c>
      <c r="E872" s="45" t="s">
        <v>196</v>
      </c>
      <c r="G872" s="45" t="s">
        <v>197</v>
      </c>
      <c r="I872" s="69"/>
      <c r="J872" s="45" t="s">
        <v>200</v>
      </c>
    </row>
    <row r="873" ht="26" customHeight="1" spans="3:10">
      <c r="C873" s="67" t="str">
        <f>_xlfn.XLOOKUP(E873,编码规则代码!B:B,编码规则代码!A:A)&amp;_xlfn.XLOOKUP(F873,编码规则代码!F:F,编码规则代码!E:E)&amp;_xlfn.XLOOKUP(G873,编码规则代码!J:J,编码规则代码!I:I)&amp;_xlfn.XLOOKUP(H873,编码规则代码!N:N,编码规则代码!M:M)&amp;L873</f>
        <v>HA</v>
      </c>
      <c r="D873" s="68" t="str" cm="1">
        <f t="array" ref="D873">_xlfn.XLOOKUP(E873,编码规则代码!B:B,编码规则代码!A:A)&amp;_xlfn.XLOOKUP(F873,编码规则代码!F:F,编码规则代码!E:E)&amp;_xlfn.XLOOKUP(G873,编码规则代码!J:J,编码规则代码!I:I)&amp;_xlfn.XLOOKUP(H873,编码规则代码!N:N,编码规则代码!M:M)&amp;L873&amp;_xlfn.XLOOKUP(K873,编码规则代码!V:V,编码规则代码!U:U&amp;_xlfn.XLOOKUP(J873,编码规则代码!R:R,编码规则代码!Q:Q))</f>
        <v>HAS</v>
      </c>
      <c r="E873" s="45" t="s">
        <v>196</v>
      </c>
      <c r="G873" s="45" t="s">
        <v>197</v>
      </c>
      <c r="I873" s="69"/>
      <c r="J873" s="45" t="s">
        <v>200</v>
      </c>
    </row>
    <row r="874" ht="26" customHeight="1" spans="3:10">
      <c r="C874" s="67" t="str">
        <f>_xlfn.XLOOKUP(E874,编码规则代码!B:B,编码规则代码!A:A)&amp;_xlfn.XLOOKUP(F874,编码规则代码!F:F,编码规则代码!E:E)&amp;_xlfn.XLOOKUP(G874,编码规则代码!J:J,编码规则代码!I:I)&amp;_xlfn.XLOOKUP(H874,编码规则代码!N:N,编码规则代码!M:M)&amp;L874</f>
        <v>HA</v>
      </c>
      <c r="D874" s="68" t="str" cm="1">
        <f t="array" ref="D874">_xlfn.XLOOKUP(E874,编码规则代码!B:B,编码规则代码!A:A)&amp;_xlfn.XLOOKUP(F874,编码规则代码!F:F,编码规则代码!E:E)&amp;_xlfn.XLOOKUP(G874,编码规则代码!J:J,编码规则代码!I:I)&amp;_xlfn.XLOOKUP(H874,编码规则代码!N:N,编码规则代码!M:M)&amp;L874&amp;_xlfn.XLOOKUP(K874,编码规则代码!V:V,编码规则代码!U:U&amp;_xlfn.XLOOKUP(J874,编码规则代码!R:R,编码规则代码!Q:Q))</f>
        <v>HAS</v>
      </c>
      <c r="E874" s="45" t="s">
        <v>196</v>
      </c>
      <c r="G874" s="45" t="s">
        <v>197</v>
      </c>
      <c r="I874" s="69"/>
      <c r="J874" s="45" t="s">
        <v>200</v>
      </c>
    </row>
    <row r="875" ht="26" customHeight="1" spans="3:10">
      <c r="C875" s="67" t="str">
        <f>_xlfn.XLOOKUP(E875,编码规则代码!B:B,编码规则代码!A:A)&amp;_xlfn.XLOOKUP(F875,编码规则代码!F:F,编码规则代码!E:E)&amp;_xlfn.XLOOKUP(G875,编码规则代码!J:J,编码规则代码!I:I)&amp;_xlfn.XLOOKUP(H875,编码规则代码!N:N,编码规则代码!M:M)&amp;L875</f>
        <v>HA</v>
      </c>
      <c r="D875" s="68" t="str" cm="1">
        <f t="array" ref="D875">_xlfn.XLOOKUP(E875,编码规则代码!B:B,编码规则代码!A:A)&amp;_xlfn.XLOOKUP(F875,编码规则代码!F:F,编码规则代码!E:E)&amp;_xlfn.XLOOKUP(G875,编码规则代码!J:J,编码规则代码!I:I)&amp;_xlfn.XLOOKUP(H875,编码规则代码!N:N,编码规则代码!M:M)&amp;L875&amp;_xlfn.XLOOKUP(K875,编码规则代码!V:V,编码规则代码!U:U&amp;_xlfn.XLOOKUP(J875,编码规则代码!R:R,编码规则代码!Q:Q))</f>
        <v>HAS</v>
      </c>
      <c r="E875" s="45" t="s">
        <v>196</v>
      </c>
      <c r="G875" s="45" t="s">
        <v>197</v>
      </c>
      <c r="I875" s="69"/>
      <c r="J875" s="45" t="s">
        <v>200</v>
      </c>
    </row>
    <row r="876" ht="26" customHeight="1" spans="3:10">
      <c r="C876" s="67" t="str">
        <f>_xlfn.XLOOKUP(E876,编码规则代码!B:B,编码规则代码!A:A)&amp;_xlfn.XLOOKUP(F876,编码规则代码!F:F,编码规则代码!E:E)&amp;_xlfn.XLOOKUP(G876,编码规则代码!J:J,编码规则代码!I:I)&amp;_xlfn.XLOOKUP(H876,编码规则代码!N:N,编码规则代码!M:M)&amp;L876</f>
        <v>HA</v>
      </c>
      <c r="D876" s="68" t="str" cm="1">
        <f t="array" ref="D876">_xlfn.XLOOKUP(E876,编码规则代码!B:B,编码规则代码!A:A)&amp;_xlfn.XLOOKUP(F876,编码规则代码!F:F,编码规则代码!E:E)&amp;_xlfn.XLOOKUP(G876,编码规则代码!J:J,编码规则代码!I:I)&amp;_xlfn.XLOOKUP(H876,编码规则代码!N:N,编码规则代码!M:M)&amp;L876&amp;_xlfn.XLOOKUP(K876,编码规则代码!V:V,编码规则代码!U:U&amp;_xlfn.XLOOKUP(J876,编码规则代码!R:R,编码规则代码!Q:Q))</f>
        <v>HAS</v>
      </c>
      <c r="E876" s="45" t="s">
        <v>196</v>
      </c>
      <c r="G876" s="45" t="s">
        <v>197</v>
      </c>
      <c r="I876" s="69"/>
      <c r="J876" s="45" t="s">
        <v>200</v>
      </c>
    </row>
    <row r="877" ht="26" customHeight="1" spans="3:10">
      <c r="C877" s="67" t="str">
        <f>_xlfn.XLOOKUP(E877,编码规则代码!B:B,编码规则代码!A:A)&amp;_xlfn.XLOOKUP(F877,编码规则代码!F:F,编码规则代码!E:E)&amp;_xlfn.XLOOKUP(G877,编码规则代码!J:J,编码规则代码!I:I)&amp;_xlfn.XLOOKUP(H877,编码规则代码!N:N,编码规则代码!M:M)&amp;L877</f>
        <v>HA</v>
      </c>
      <c r="D877" s="68" t="str" cm="1">
        <f t="array" ref="D877">_xlfn.XLOOKUP(E877,编码规则代码!B:B,编码规则代码!A:A)&amp;_xlfn.XLOOKUP(F877,编码规则代码!F:F,编码规则代码!E:E)&amp;_xlfn.XLOOKUP(G877,编码规则代码!J:J,编码规则代码!I:I)&amp;_xlfn.XLOOKUP(H877,编码规则代码!N:N,编码规则代码!M:M)&amp;L877&amp;_xlfn.XLOOKUP(K877,编码规则代码!V:V,编码规则代码!U:U&amp;_xlfn.XLOOKUP(J877,编码规则代码!R:R,编码规则代码!Q:Q))</f>
        <v>HAS</v>
      </c>
      <c r="E877" s="45" t="s">
        <v>196</v>
      </c>
      <c r="G877" s="45" t="s">
        <v>197</v>
      </c>
      <c r="I877" s="69"/>
      <c r="J877" s="45" t="s">
        <v>200</v>
      </c>
    </row>
    <row r="878" ht="26" customHeight="1" spans="3:10">
      <c r="C878" s="67" t="str">
        <f>_xlfn.XLOOKUP(E878,编码规则代码!B:B,编码规则代码!A:A)&amp;_xlfn.XLOOKUP(F878,编码规则代码!F:F,编码规则代码!E:E)&amp;_xlfn.XLOOKUP(G878,编码规则代码!J:J,编码规则代码!I:I)&amp;_xlfn.XLOOKUP(H878,编码规则代码!N:N,编码规则代码!M:M)&amp;L878</f>
        <v>HA</v>
      </c>
      <c r="D878" s="68" t="str" cm="1">
        <f t="array" ref="D878">_xlfn.XLOOKUP(E878,编码规则代码!B:B,编码规则代码!A:A)&amp;_xlfn.XLOOKUP(F878,编码规则代码!F:F,编码规则代码!E:E)&amp;_xlfn.XLOOKUP(G878,编码规则代码!J:J,编码规则代码!I:I)&amp;_xlfn.XLOOKUP(H878,编码规则代码!N:N,编码规则代码!M:M)&amp;L878&amp;_xlfn.XLOOKUP(K878,编码规则代码!V:V,编码规则代码!U:U&amp;_xlfn.XLOOKUP(J878,编码规则代码!R:R,编码规则代码!Q:Q))</f>
        <v>HAS</v>
      </c>
      <c r="E878" s="45" t="s">
        <v>196</v>
      </c>
      <c r="G878" s="45" t="s">
        <v>197</v>
      </c>
      <c r="I878" s="69"/>
      <c r="J878" s="45" t="s">
        <v>200</v>
      </c>
    </row>
    <row r="879" ht="26" customHeight="1" spans="3:10">
      <c r="C879" s="67" t="str">
        <f>_xlfn.XLOOKUP(E879,编码规则代码!B:B,编码规则代码!A:A)&amp;_xlfn.XLOOKUP(F879,编码规则代码!F:F,编码规则代码!E:E)&amp;_xlfn.XLOOKUP(G879,编码规则代码!J:J,编码规则代码!I:I)&amp;_xlfn.XLOOKUP(H879,编码规则代码!N:N,编码规则代码!M:M)&amp;L879</f>
        <v>HA</v>
      </c>
      <c r="D879" s="68" t="str" cm="1">
        <f t="array" ref="D879">_xlfn.XLOOKUP(E879,编码规则代码!B:B,编码规则代码!A:A)&amp;_xlfn.XLOOKUP(F879,编码规则代码!F:F,编码规则代码!E:E)&amp;_xlfn.XLOOKUP(G879,编码规则代码!J:J,编码规则代码!I:I)&amp;_xlfn.XLOOKUP(H879,编码规则代码!N:N,编码规则代码!M:M)&amp;L879&amp;_xlfn.XLOOKUP(K879,编码规则代码!V:V,编码规则代码!U:U&amp;_xlfn.XLOOKUP(J879,编码规则代码!R:R,编码规则代码!Q:Q))</f>
        <v>HAS</v>
      </c>
      <c r="E879" s="45" t="s">
        <v>196</v>
      </c>
      <c r="G879" s="45" t="s">
        <v>197</v>
      </c>
      <c r="I879" s="69"/>
      <c r="J879" s="45" t="s">
        <v>200</v>
      </c>
    </row>
    <row r="880" ht="26" customHeight="1" spans="3:10">
      <c r="C880" s="67" t="str">
        <f>_xlfn.XLOOKUP(E880,编码规则代码!B:B,编码规则代码!A:A)&amp;_xlfn.XLOOKUP(F880,编码规则代码!F:F,编码规则代码!E:E)&amp;_xlfn.XLOOKUP(G880,编码规则代码!J:J,编码规则代码!I:I)&amp;_xlfn.XLOOKUP(H880,编码规则代码!N:N,编码规则代码!M:M)&amp;L880</f>
        <v>HA</v>
      </c>
      <c r="D880" s="68" t="str" cm="1">
        <f t="array" ref="D880">_xlfn.XLOOKUP(E880,编码规则代码!B:B,编码规则代码!A:A)&amp;_xlfn.XLOOKUP(F880,编码规则代码!F:F,编码规则代码!E:E)&amp;_xlfn.XLOOKUP(G880,编码规则代码!J:J,编码规则代码!I:I)&amp;_xlfn.XLOOKUP(H880,编码规则代码!N:N,编码规则代码!M:M)&amp;L880&amp;_xlfn.XLOOKUP(K880,编码规则代码!V:V,编码规则代码!U:U&amp;_xlfn.XLOOKUP(J880,编码规则代码!R:R,编码规则代码!Q:Q))</f>
        <v>HAS</v>
      </c>
      <c r="E880" s="45" t="s">
        <v>196</v>
      </c>
      <c r="G880" s="45" t="s">
        <v>197</v>
      </c>
      <c r="I880" s="69"/>
      <c r="J880" s="45" t="s">
        <v>200</v>
      </c>
    </row>
    <row r="881" ht="26" customHeight="1" spans="3:10">
      <c r="C881" s="67" t="str">
        <f>_xlfn.XLOOKUP(E881,编码规则代码!B:B,编码规则代码!A:A)&amp;_xlfn.XLOOKUP(F881,编码规则代码!F:F,编码规则代码!E:E)&amp;_xlfn.XLOOKUP(G881,编码规则代码!J:J,编码规则代码!I:I)&amp;_xlfn.XLOOKUP(H881,编码规则代码!N:N,编码规则代码!M:M)&amp;L881</f>
        <v>HA</v>
      </c>
      <c r="D881" s="68" t="str" cm="1">
        <f t="array" ref="D881">_xlfn.XLOOKUP(E881,编码规则代码!B:B,编码规则代码!A:A)&amp;_xlfn.XLOOKUP(F881,编码规则代码!F:F,编码规则代码!E:E)&amp;_xlfn.XLOOKUP(G881,编码规则代码!J:J,编码规则代码!I:I)&amp;_xlfn.XLOOKUP(H881,编码规则代码!N:N,编码规则代码!M:M)&amp;L881&amp;_xlfn.XLOOKUP(K881,编码规则代码!V:V,编码规则代码!U:U&amp;_xlfn.XLOOKUP(J881,编码规则代码!R:R,编码规则代码!Q:Q))</f>
        <v>HAS</v>
      </c>
      <c r="E881" s="45" t="s">
        <v>196</v>
      </c>
      <c r="G881" s="45" t="s">
        <v>197</v>
      </c>
      <c r="I881" s="69"/>
      <c r="J881" s="45" t="s">
        <v>200</v>
      </c>
    </row>
    <row r="882" ht="26" customHeight="1" spans="3:10">
      <c r="C882" s="67" t="str">
        <f>_xlfn.XLOOKUP(E882,编码规则代码!B:B,编码规则代码!A:A)&amp;_xlfn.XLOOKUP(F882,编码规则代码!F:F,编码规则代码!E:E)&amp;_xlfn.XLOOKUP(G882,编码规则代码!J:J,编码规则代码!I:I)&amp;_xlfn.XLOOKUP(H882,编码规则代码!N:N,编码规则代码!M:M)&amp;L882</f>
        <v>HA</v>
      </c>
      <c r="D882" s="68" t="str" cm="1">
        <f t="array" ref="D882">_xlfn.XLOOKUP(E882,编码规则代码!B:B,编码规则代码!A:A)&amp;_xlfn.XLOOKUP(F882,编码规则代码!F:F,编码规则代码!E:E)&amp;_xlfn.XLOOKUP(G882,编码规则代码!J:J,编码规则代码!I:I)&amp;_xlfn.XLOOKUP(H882,编码规则代码!N:N,编码规则代码!M:M)&amp;L882&amp;_xlfn.XLOOKUP(K882,编码规则代码!V:V,编码规则代码!U:U&amp;_xlfn.XLOOKUP(J882,编码规则代码!R:R,编码规则代码!Q:Q))</f>
        <v>HAS</v>
      </c>
      <c r="E882" s="45" t="s">
        <v>196</v>
      </c>
      <c r="G882" s="45" t="s">
        <v>197</v>
      </c>
      <c r="I882" s="69"/>
      <c r="J882" s="45" t="s">
        <v>200</v>
      </c>
    </row>
    <row r="883" ht="26" customHeight="1" spans="3:10">
      <c r="C883" s="67" t="str">
        <f>_xlfn.XLOOKUP(E883,编码规则代码!B:B,编码规则代码!A:A)&amp;_xlfn.XLOOKUP(F883,编码规则代码!F:F,编码规则代码!E:E)&amp;_xlfn.XLOOKUP(G883,编码规则代码!J:J,编码规则代码!I:I)&amp;_xlfn.XLOOKUP(H883,编码规则代码!N:N,编码规则代码!M:M)&amp;L883</f>
        <v>HA</v>
      </c>
      <c r="D883" s="68" t="str" cm="1">
        <f t="array" ref="D883">_xlfn.XLOOKUP(E883,编码规则代码!B:B,编码规则代码!A:A)&amp;_xlfn.XLOOKUP(F883,编码规则代码!F:F,编码规则代码!E:E)&amp;_xlfn.XLOOKUP(G883,编码规则代码!J:J,编码规则代码!I:I)&amp;_xlfn.XLOOKUP(H883,编码规则代码!N:N,编码规则代码!M:M)&amp;L883&amp;_xlfn.XLOOKUP(K883,编码规则代码!V:V,编码规则代码!U:U&amp;_xlfn.XLOOKUP(J883,编码规则代码!R:R,编码规则代码!Q:Q))</f>
        <v>HAS</v>
      </c>
      <c r="E883" s="45" t="s">
        <v>196</v>
      </c>
      <c r="G883" s="45" t="s">
        <v>197</v>
      </c>
      <c r="I883" s="69"/>
      <c r="J883" s="45" t="s">
        <v>200</v>
      </c>
    </row>
    <row r="884" ht="26" customHeight="1" spans="3:10">
      <c r="C884" s="67" t="str">
        <f>_xlfn.XLOOKUP(E884,编码规则代码!B:B,编码规则代码!A:A)&amp;_xlfn.XLOOKUP(F884,编码规则代码!F:F,编码规则代码!E:E)&amp;_xlfn.XLOOKUP(G884,编码规则代码!J:J,编码规则代码!I:I)&amp;_xlfn.XLOOKUP(H884,编码规则代码!N:N,编码规则代码!M:M)&amp;L884</f>
        <v>HA</v>
      </c>
      <c r="D884" s="68" t="str" cm="1">
        <f t="array" ref="D884">_xlfn.XLOOKUP(E884,编码规则代码!B:B,编码规则代码!A:A)&amp;_xlfn.XLOOKUP(F884,编码规则代码!F:F,编码规则代码!E:E)&amp;_xlfn.XLOOKUP(G884,编码规则代码!J:J,编码规则代码!I:I)&amp;_xlfn.XLOOKUP(H884,编码规则代码!N:N,编码规则代码!M:M)&amp;L884&amp;_xlfn.XLOOKUP(K884,编码规则代码!V:V,编码规则代码!U:U&amp;_xlfn.XLOOKUP(J884,编码规则代码!R:R,编码规则代码!Q:Q))</f>
        <v>HAS</v>
      </c>
      <c r="E884" s="45" t="s">
        <v>196</v>
      </c>
      <c r="G884" s="45" t="s">
        <v>197</v>
      </c>
      <c r="I884" s="69"/>
      <c r="J884" s="45" t="s">
        <v>200</v>
      </c>
    </row>
    <row r="885" ht="26" customHeight="1" spans="3:10">
      <c r="C885" s="67" t="str">
        <f>_xlfn.XLOOKUP(E885,编码规则代码!B:B,编码规则代码!A:A)&amp;_xlfn.XLOOKUP(F885,编码规则代码!F:F,编码规则代码!E:E)&amp;_xlfn.XLOOKUP(G885,编码规则代码!J:J,编码规则代码!I:I)&amp;_xlfn.XLOOKUP(H885,编码规则代码!N:N,编码规则代码!M:M)&amp;L885</f>
        <v>HA</v>
      </c>
      <c r="D885" s="68" t="str" cm="1">
        <f t="array" ref="D885">_xlfn.XLOOKUP(E885,编码规则代码!B:B,编码规则代码!A:A)&amp;_xlfn.XLOOKUP(F885,编码规则代码!F:F,编码规则代码!E:E)&amp;_xlfn.XLOOKUP(G885,编码规则代码!J:J,编码规则代码!I:I)&amp;_xlfn.XLOOKUP(H885,编码规则代码!N:N,编码规则代码!M:M)&amp;L885&amp;_xlfn.XLOOKUP(K885,编码规则代码!V:V,编码规则代码!U:U&amp;_xlfn.XLOOKUP(J885,编码规则代码!R:R,编码规则代码!Q:Q))</f>
        <v>HAS</v>
      </c>
      <c r="E885" s="45" t="s">
        <v>196</v>
      </c>
      <c r="G885" s="45" t="s">
        <v>197</v>
      </c>
      <c r="I885" s="69"/>
      <c r="J885" s="45" t="s">
        <v>200</v>
      </c>
    </row>
    <row r="886" ht="26" customHeight="1" spans="3:10">
      <c r="C886" s="67" t="str">
        <f>_xlfn.XLOOKUP(E886,编码规则代码!B:B,编码规则代码!A:A)&amp;_xlfn.XLOOKUP(F886,编码规则代码!F:F,编码规则代码!E:E)&amp;_xlfn.XLOOKUP(G886,编码规则代码!J:J,编码规则代码!I:I)&amp;_xlfn.XLOOKUP(H886,编码规则代码!N:N,编码规则代码!M:M)&amp;L886</f>
        <v>HA</v>
      </c>
      <c r="D886" s="68" t="str" cm="1">
        <f t="array" ref="D886">_xlfn.XLOOKUP(E886,编码规则代码!B:B,编码规则代码!A:A)&amp;_xlfn.XLOOKUP(F886,编码规则代码!F:F,编码规则代码!E:E)&amp;_xlfn.XLOOKUP(G886,编码规则代码!J:J,编码规则代码!I:I)&amp;_xlfn.XLOOKUP(H886,编码规则代码!N:N,编码规则代码!M:M)&amp;L886&amp;_xlfn.XLOOKUP(K886,编码规则代码!V:V,编码规则代码!U:U&amp;_xlfn.XLOOKUP(J886,编码规则代码!R:R,编码规则代码!Q:Q))</f>
        <v>HAS</v>
      </c>
      <c r="E886" s="45" t="s">
        <v>196</v>
      </c>
      <c r="G886" s="45" t="s">
        <v>197</v>
      </c>
      <c r="I886" s="69"/>
      <c r="J886" s="45" t="s">
        <v>200</v>
      </c>
    </row>
    <row r="887" ht="26" customHeight="1" spans="3:10">
      <c r="C887" s="67" t="str">
        <f>_xlfn.XLOOKUP(E887,编码规则代码!B:B,编码规则代码!A:A)&amp;_xlfn.XLOOKUP(F887,编码规则代码!F:F,编码规则代码!E:E)&amp;_xlfn.XLOOKUP(G887,编码规则代码!J:J,编码规则代码!I:I)&amp;_xlfn.XLOOKUP(H887,编码规则代码!N:N,编码规则代码!M:M)&amp;L887</f>
        <v>HA</v>
      </c>
      <c r="D887" s="68" t="str" cm="1">
        <f t="array" ref="D887">_xlfn.XLOOKUP(E887,编码规则代码!B:B,编码规则代码!A:A)&amp;_xlfn.XLOOKUP(F887,编码规则代码!F:F,编码规则代码!E:E)&amp;_xlfn.XLOOKUP(G887,编码规则代码!J:J,编码规则代码!I:I)&amp;_xlfn.XLOOKUP(H887,编码规则代码!N:N,编码规则代码!M:M)&amp;L887&amp;_xlfn.XLOOKUP(K887,编码规则代码!V:V,编码规则代码!U:U&amp;_xlfn.XLOOKUP(J887,编码规则代码!R:R,编码规则代码!Q:Q))</f>
        <v>HAS</v>
      </c>
      <c r="E887" s="45" t="s">
        <v>196</v>
      </c>
      <c r="G887" s="45" t="s">
        <v>197</v>
      </c>
      <c r="I887" s="69"/>
      <c r="J887" s="45" t="s">
        <v>200</v>
      </c>
    </row>
    <row r="888" ht="26" customHeight="1" spans="3:10">
      <c r="C888" s="67" t="str">
        <f>_xlfn.XLOOKUP(E888,编码规则代码!B:B,编码规则代码!A:A)&amp;_xlfn.XLOOKUP(F888,编码规则代码!F:F,编码规则代码!E:E)&amp;_xlfn.XLOOKUP(G888,编码规则代码!J:J,编码规则代码!I:I)&amp;_xlfn.XLOOKUP(H888,编码规则代码!N:N,编码规则代码!M:M)&amp;L888</f>
        <v>HA</v>
      </c>
      <c r="D888" s="68" t="str" cm="1">
        <f t="array" ref="D888">_xlfn.XLOOKUP(E888,编码规则代码!B:B,编码规则代码!A:A)&amp;_xlfn.XLOOKUP(F888,编码规则代码!F:F,编码规则代码!E:E)&amp;_xlfn.XLOOKUP(G888,编码规则代码!J:J,编码规则代码!I:I)&amp;_xlfn.XLOOKUP(H888,编码规则代码!N:N,编码规则代码!M:M)&amp;L888&amp;_xlfn.XLOOKUP(K888,编码规则代码!V:V,编码规则代码!U:U&amp;_xlfn.XLOOKUP(J888,编码规则代码!R:R,编码规则代码!Q:Q))</f>
        <v>HAS</v>
      </c>
      <c r="E888" s="45" t="s">
        <v>196</v>
      </c>
      <c r="G888" s="45" t="s">
        <v>197</v>
      </c>
      <c r="I888" s="69"/>
      <c r="J888" s="45" t="s">
        <v>200</v>
      </c>
    </row>
    <row r="889" ht="26" customHeight="1" spans="3:10">
      <c r="C889" s="67" t="str">
        <f>_xlfn.XLOOKUP(E889,编码规则代码!B:B,编码规则代码!A:A)&amp;_xlfn.XLOOKUP(F889,编码规则代码!F:F,编码规则代码!E:E)&amp;_xlfn.XLOOKUP(G889,编码规则代码!J:J,编码规则代码!I:I)&amp;_xlfn.XLOOKUP(H889,编码规则代码!N:N,编码规则代码!M:M)&amp;L889</f>
        <v>HA</v>
      </c>
      <c r="D889" s="68" t="str" cm="1">
        <f t="array" ref="D889">_xlfn.XLOOKUP(E889,编码规则代码!B:B,编码规则代码!A:A)&amp;_xlfn.XLOOKUP(F889,编码规则代码!F:F,编码规则代码!E:E)&amp;_xlfn.XLOOKUP(G889,编码规则代码!J:J,编码规则代码!I:I)&amp;_xlfn.XLOOKUP(H889,编码规则代码!N:N,编码规则代码!M:M)&amp;L889&amp;_xlfn.XLOOKUP(K889,编码规则代码!V:V,编码规则代码!U:U&amp;_xlfn.XLOOKUP(J889,编码规则代码!R:R,编码规则代码!Q:Q))</f>
        <v>HAS</v>
      </c>
      <c r="E889" s="45" t="s">
        <v>196</v>
      </c>
      <c r="G889" s="45" t="s">
        <v>197</v>
      </c>
      <c r="I889" s="69"/>
      <c r="J889" s="45" t="s">
        <v>200</v>
      </c>
    </row>
    <row r="890" ht="26" customHeight="1" spans="3:10">
      <c r="C890" s="67" t="str">
        <f>_xlfn.XLOOKUP(E890,编码规则代码!B:B,编码规则代码!A:A)&amp;_xlfn.XLOOKUP(F890,编码规则代码!F:F,编码规则代码!E:E)&amp;_xlfn.XLOOKUP(G890,编码规则代码!J:J,编码规则代码!I:I)&amp;_xlfn.XLOOKUP(H890,编码规则代码!N:N,编码规则代码!M:M)&amp;L890</f>
        <v>HA</v>
      </c>
      <c r="D890" s="68" t="str" cm="1">
        <f t="array" ref="D890">_xlfn.XLOOKUP(E890,编码规则代码!B:B,编码规则代码!A:A)&amp;_xlfn.XLOOKUP(F890,编码规则代码!F:F,编码规则代码!E:E)&amp;_xlfn.XLOOKUP(G890,编码规则代码!J:J,编码规则代码!I:I)&amp;_xlfn.XLOOKUP(H890,编码规则代码!N:N,编码规则代码!M:M)&amp;L890&amp;_xlfn.XLOOKUP(K890,编码规则代码!V:V,编码规则代码!U:U&amp;_xlfn.XLOOKUP(J890,编码规则代码!R:R,编码规则代码!Q:Q))</f>
        <v>HAS</v>
      </c>
      <c r="E890" s="45" t="s">
        <v>196</v>
      </c>
      <c r="G890" s="45" t="s">
        <v>197</v>
      </c>
      <c r="I890" s="69"/>
      <c r="J890" s="45" t="s">
        <v>200</v>
      </c>
    </row>
    <row r="891" ht="26" customHeight="1" spans="3:10">
      <c r="C891" s="67" t="str">
        <f>_xlfn.XLOOKUP(E891,编码规则代码!B:B,编码规则代码!A:A)&amp;_xlfn.XLOOKUP(F891,编码规则代码!F:F,编码规则代码!E:E)&amp;_xlfn.XLOOKUP(G891,编码规则代码!J:J,编码规则代码!I:I)&amp;_xlfn.XLOOKUP(H891,编码规则代码!N:N,编码规则代码!M:M)&amp;L891</f>
        <v>HA</v>
      </c>
      <c r="D891" s="68" t="str" cm="1">
        <f t="array" ref="D891">_xlfn.XLOOKUP(E891,编码规则代码!B:B,编码规则代码!A:A)&amp;_xlfn.XLOOKUP(F891,编码规则代码!F:F,编码规则代码!E:E)&amp;_xlfn.XLOOKUP(G891,编码规则代码!J:J,编码规则代码!I:I)&amp;_xlfn.XLOOKUP(H891,编码规则代码!N:N,编码规则代码!M:M)&amp;L891&amp;_xlfn.XLOOKUP(K891,编码规则代码!V:V,编码规则代码!U:U&amp;_xlfn.XLOOKUP(J891,编码规则代码!R:R,编码规则代码!Q:Q))</f>
        <v>HAS</v>
      </c>
      <c r="E891" s="45" t="s">
        <v>196</v>
      </c>
      <c r="G891" s="45" t="s">
        <v>197</v>
      </c>
      <c r="I891" s="69"/>
      <c r="J891" s="45" t="s">
        <v>200</v>
      </c>
    </row>
    <row r="892" ht="26" customHeight="1" spans="3:10">
      <c r="C892" s="67" t="str">
        <f>_xlfn.XLOOKUP(E892,编码规则代码!B:B,编码规则代码!A:A)&amp;_xlfn.XLOOKUP(F892,编码规则代码!F:F,编码规则代码!E:E)&amp;_xlfn.XLOOKUP(G892,编码规则代码!J:J,编码规则代码!I:I)&amp;_xlfn.XLOOKUP(H892,编码规则代码!N:N,编码规则代码!M:M)&amp;L892</f>
        <v>HA</v>
      </c>
      <c r="D892" s="68" t="str" cm="1">
        <f t="array" ref="D892">_xlfn.XLOOKUP(E892,编码规则代码!B:B,编码规则代码!A:A)&amp;_xlfn.XLOOKUP(F892,编码规则代码!F:F,编码规则代码!E:E)&amp;_xlfn.XLOOKUP(G892,编码规则代码!J:J,编码规则代码!I:I)&amp;_xlfn.XLOOKUP(H892,编码规则代码!N:N,编码规则代码!M:M)&amp;L892&amp;_xlfn.XLOOKUP(K892,编码规则代码!V:V,编码规则代码!U:U&amp;_xlfn.XLOOKUP(J892,编码规则代码!R:R,编码规则代码!Q:Q))</f>
        <v>HAS</v>
      </c>
      <c r="E892" s="45" t="s">
        <v>196</v>
      </c>
      <c r="G892" s="45" t="s">
        <v>197</v>
      </c>
      <c r="I892" s="69"/>
      <c r="J892" s="45" t="s">
        <v>200</v>
      </c>
    </row>
    <row r="893" ht="26" customHeight="1" spans="3:10">
      <c r="C893" s="67" t="str">
        <f>_xlfn.XLOOKUP(E893,编码规则代码!B:B,编码规则代码!A:A)&amp;_xlfn.XLOOKUP(F893,编码规则代码!F:F,编码规则代码!E:E)&amp;_xlfn.XLOOKUP(G893,编码规则代码!J:J,编码规则代码!I:I)&amp;_xlfn.XLOOKUP(H893,编码规则代码!N:N,编码规则代码!M:M)&amp;L893</f>
        <v>HA</v>
      </c>
      <c r="D893" s="68" t="str" cm="1">
        <f t="array" ref="D893">_xlfn.XLOOKUP(E893,编码规则代码!B:B,编码规则代码!A:A)&amp;_xlfn.XLOOKUP(F893,编码规则代码!F:F,编码规则代码!E:E)&amp;_xlfn.XLOOKUP(G893,编码规则代码!J:J,编码规则代码!I:I)&amp;_xlfn.XLOOKUP(H893,编码规则代码!N:N,编码规则代码!M:M)&amp;L893&amp;_xlfn.XLOOKUP(K893,编码规则代码!V:V,编码规则代码!U:U&amp;_xlfn.XLOOKUP(J893,编码规则代码!R:R,编码规则代码!Q:Q))</f>
        <v>HAS</v>
      </c>
      <c r="E893" s="45" t="s">
        <v>196</v>
      </c>
      <c r="G893" s="45" t="s">
        <v>197</v>
      </c>
      <c r="I893" s="69"/>
      <c r="J893" s="45" t="s">
        <v>200</v>
      </c>
    </row>
    <row r="894" ht="26" customHeight="1" spans="3:10">
      <c r="C894" s="67" t="str">
        <f>_xlfn.XLOOKUP(E894,编码规则代码!B:B,编码规则代码!A:A)&amp;_xlfn.XLOOKUP(F894,编码规则代码!F:F,编码规则代码!E:E)&amp;_xlfn.XLOOKUP(G894,编码规则代码!J:J,编码规则代码!I:I)&amp;_xlfn.XLOOKUP(H894,编码规则代码!N:N,编码规则代码!M:M)&amp;L894</f>
        <v>HA</v>
      </c>
      <c r="D894" s="68" t="str" cm="1">
        <f t="array" ref="D894">_xlfn.XLOOKUP(E894,编码规则代码!B:B,编码规则代码!A:A)&amp;_xlfn.XLOOKUP(F894,编码规则代码!F:F,编码规则代码!E:E)&amp;_xlfn.XLOOKUP(G894,编码规则代码!J:J,编码规则代码!I:I)&amp;_xlfn.XLOOKUP(H894,编码规则代码!N:N,编码规则代码!M:M)&amp;L894&amp;_xlfn.XLOOKUP(K894,编码规则代码!V:V,编码规则代码!U:U&amp;_xlfn.XLOOKUP(J894,编码规则代码!R:R,编码规则代码!Q:Q))</f>
        <v>HAS</v>
      </c>
      <c r="E894" s="45" t="s">
        <v>196</v>
      </c>
      <c r="G894" s="45" t="s">
        <v>197</v>
      </c>
      <c r="I894" s="69"/>
      <c r="J894" s="45" t="s">
        <v>200</v>
      </c>
    </row>
    <row r="895" ht="26" customHeight="1" spans="3:10">
      <c r="C895" s="67" t="str">
        <f>_xlfn.XLOOKUP(E895,编码规则代码!B:B,编码规则代码!A:A)&amp;_xlfn.XLOOKUP(F895,编码规则代码!F:F,编码规则代码!E:E)&amp;_xlfn.XLOOKUP(G895,编码规则代码!J:J,编码规则代码!I:I)&amp;_xlfn.XLOOKUP(H895,编码规则代码!N:N,编码规则代码!M:M)&amp;L895</f>
        <v>HA</v>
      </c>
      <c r="D895" s="68" t="str" cm="1">
        <f t="array" ref="D895">_xlfn.XLOOKUP(E895,编码规则代码!B:B,编码规则代码!A:A)&amp;_xlfn.XLOOKUP(F895,编码规则代码!F:F,编码规则代码!E:E)&amp;_xlfn.XLOOKUP(G895,编码规则代码!J:J,编码规则代码!I:I)&amp;_xlfn.XLOOKUP(H895,编码规则代码!N:N,编码规则代码!M:M)&amp;L895&amp;_xlfn.XLOOKUP(K895,编码规则代码!V:V,编码规则代码!U:U&amp;_xlfn.XLOOKUP(J895,编码规则代码!R:R,编码规则代码!Q:Q))</f>
        <v>HAS</v>
      </c>
      <c r="E895" s="45" t="s">
        <v>196</v>
      </c>
      <c r="G895" s="45" t="s">
        <v>197</v>
      </c>
      <c r="I895" s="69"/>
      <c r="J895" s="45" t="s">
        <v>200</v>
      </c>
    </row>
    <row r="896" ht="26" customHeight="1" spans="3:10">
      <c r="C896" s="67" t="str">
        <f>_xlfn.XLOOKUP(E896,编码规则代码!B:B,编码规则代码!A:A)&amp;_xlfn.XLOOKUP(F896,编码规则代码!F:F,编码规则代码!E:E)&amp;_xlfn.XLOOKUP(G896,编码规则代码!J:J,编码规则代码!I:I)&amp;_xlfn.XLOOKUP(H896,编码规则代码!N:N,编码规则代码!M:M)&amp;L896</f>
        <v>HA</v>
      </c>
      <c r="D896" s="68" t="str" cm="1">
        <f t="array" ref="D896">_xlfn.XLOOKUP(E896,编码规则代码!B:B,编码规则代码!A:A)&amp;_xlfn.XLOOKUP(F896,编码规则代码!F:F,编码规则代码!E:E)&amp;_xlfn.XLOOKUP(G896,编码规则代码!J:J,编码规则代码!I:I)&amp;_xlfn.XLOOKUP(H896,编码规则代码!N:N,编码规则代码!M:M)&amp;L896&amp;_xlfn.XLOOKUP(K896,编码规则代码!V:V,编码规则代码!U:U&amp;_xlfn.XLOOKUP(J896,编码规则代码!R:R,编码规则代码!Q:Q))</f>
        <v>HAS</v>
      </c>
      <c r="E896" s="45" t="s">
        <v>196</v>
      </c>
      <c r="G896" s="45" t="s">
        <v>197</v>
      </c>
      <c r="I896" s="69"/>
      <c r="J896" s="45" t="s">
        <v>200</v>
      </c>
    </row>
    <row r="897" ht="26" customHeight="1" spans="3:10">
      <c r="C897" s="67" t="str">
        <f>_xlfn.XLOOKUP(E897,编码规则代码!B:B,编码规则代码!A:A)&amp;_xlfn.XLOOKUP(F897,编码规则代码!F:F,编码规则代码!E:E)&amp;_xlfn.XLOOKUP(G897,编码规则代码!J:J,编码规则代码!I:I)&amp;_xlfn.XLOOKUP(H897,编码规则代码!N:N,编码规则代码!M:M)&amp;L897</f>
        <v>HA</v>
      </c>
      <c r="D897" s="68" t="str" cm="1">
        <f t="array" ref="D897">_xlfn.XLOOKUP(E897,编码规则代码!B:B,编码规则代码!A:A)&amp;_xlfn.XLOOKUP(F897,编码规则代码!F:F,编码规则代码!E:E)&amp;_xlfn.XLOOKUP(G897,编码规则代码!J:J,编码规则代码!I:I)&amp;_xlfn.XLOOKUP(H897,编码规则代码!N:N,编码规则代码!M:M)&amp;L897&amp;_xlfn.XLOOKUP(K897,编码规则代码!V:V,编码规则代码!U:U&amp;_xlfn.XLOOKUP(J897,编码规则代码!R:R,编码规则代码!Q:Q))</f>
        <v>HAS</v>
      </c>
      <c r="E897" s="45" t="s">
        <v>196</v>
      </c>
      <c r="G897" s="45" t="s">
        <v>197</v>
      </c>
      <c r="I897" s="69"/>
      <c r="J897" s="45" t="s">
        <v>200</v>
      </c>
    </row>
    <row r="898" ht="26" customHeight="1" spans="3:10">
      <c r="C898" s="67" t="str">
        <f>_xlfn.XLOOKUP(E898,编码规则代码!B:B,编码规则代码!A:A)&amp;_xlfn.XLOOKUP(F898,编码规则代码!F:F,编码规则代码!E:E)&amp;_xlfn.XLOOKUP(G898,编码规则代码!J:J,编码规则代码!I:I)&amp;_xlfn.XLOOKUP(H898,编码规则代码!N:N,编码规则代码!M:M)&amp;L898</f>
        <v>HA</v>
      </c>
      <c r="D898" s="68" t="str" cm="1">
        <f t="array" ref="D898">_xlfn.XLOOKUP(E898,编码规则代码!B:B,编码规则代码!A:A)&amp;_xlfn.XLOOKUP(F898,编码规则代码!F:F,编码规则代码!E:E)&amp;_xlfn.XLOOKUP(G898,编码规则代码!J:J,编码规则代码!I:I)&amp;_xlfn.XLOOKUP(H898,编码规则代码!N:N,编码规则代码!M:M)&amp;L898&amp;_xlfn.XLOOKUP(K898,编码规则代码!V:V,编码规则代码!U:U&amp;_xlfn.XLOOKUP(J898,编码规则代码!R:R,编码规则代码!Q:Q))</f>
        <v>HAS</v>
      </c>
      <c r="E898" s="45" t="s">
        <v>196</v>
      </c>
      <c r="G898" s="45" t="s">
        <v>197</v>
      </c>
      <c r="I898" s="69"/>
      <c r="J898" s="45" t="s">
        <v>200</v>
      </c>
    </row>
    <row r="899" ht="26" customHeight="1" spans="3:10">
      <c r="C899" s="67" t="str">
        <f>_xlfn.XLOOKUP(E899,编码规则代码!B:B,编码规则代码!A:A)&amp;_xlfn.XLOOKUP(F899,编码规则代码!F:F,编码规则代码!E:E)&amp;_xlfn.XLOOKUP(G899,编码规则代码!J:J,编码规则代码!I:I)&amp;_xlfn.XLOOKUP(H899,编码规则代码!N:N,编码规则代码!M:M)&amp;L899</f>
        <v>HA</v>
      </c>
      <c r="D899" s="68" t="str" cm="1">
        <f t="array" ref="D899">_xlfn.XLOOKUP(E899,编码规则代码!B:B,编码规则代码!A:A)&amp;_xlfn.XLOOKUP(F899,编码规则代码!F:F,编码规则代码!E:E)&amp;_xlfn.XLOOKUP(G899,编码规则代码!J:J,编码规则代码!I:I)&amp;_xlfn.XLOOKUP(H899,编码规则代码!N:N,编码规则代码!M:M)&amp;L899&amp;_xlfn.XLOOKUP(K899,编码规则代码!V:V,编码规则代码!U:U&amp;_xlfn.XLOOKUP(J899,编码规则代码!R:R,编码规则代码!Q:Q))</f>
        <v>HAS</v>
      </c>
      <c r="E899" s="45" t="s">
        <v>196</v>
      </c>
      <c r="G899" s="45" t="s">
        <v>197</v>
      </c>
      <c r="I899" s="69"/>
      <c r="J899" s="45" t="s">
        <v>200</v>
      </c>
    </row>
    <row r="900" ht="26" customHeight="1" spans="3:10">
      <c r="C900" s="67" t="str">
        <f>_xlfn.XLOOKUP(E900,编码规则代码!B:B,编码规则代码!A:A)&amp;_xlfn.XLOOKUP(F900,编码规则代码!F:F,编码规则代码!E:E)&amp;_xlfn.XLOOKUP(G900,编码规则代码!J:J,编码规则代码!I:I)&amp;_xlfn.XLOOKUP(H900,编码规则代码!N:N,编码规则代码!M:M)&amp;L900</f>
        <v>HA</v>
      </c>
      <c r="D900" s="68" t="str" cm="1">
        <f t="array" ref="D900">_xlfn.XLOOKUP(E900,编码规则代码!B:B,编码规则代码!A:A)&amp;_xlfn.XLOOKUP(F900,编码规则代码!F:F,编码规则代码!E:E)&amp;_xlfn.XLOOKUP(G900,编码规则代码!J:J,编码规则代码!I:I)&amp;_xlfn.XLOOKUP(H900,编码规则代码!N:N,编码规则代码!M:M)&amp;L900&amp;_xlfn.XLOOKUP(K900,编码规则代码!V:V,编码规则代码!U:U&amp;_xlfn.XLOOKUP(J900,编码规则代码!R:R,编码规则代码!Q:Q))</f>
        <v>HAS</v>
      </c>
      <c r="E900" s="45" t="s">
        <v>196</v>
      </c>
      <c r="G900" s="45" t="s">
        <v>197</v>
      </c>
      <c r="I900" s="69"/>
      <c r="J900" s="45" t="s">
        <v>200</v>
      </c>
    </row>
    <row r="901" ht="26" customHeight="1" spans="3:10">
      <c r="C901" s="67" t="str">
        <f>_xlfn.XLOOKUP(E901,编码规则代码!B:B,编码规则代码!A:A)&amp;_xlfn.XLOOKUP(F901,编码规则代码!F:F,编码规则代码!E:E)&amp;_xlfn.XLOOKUP(G901,编码规则代码!J:J,编码规则代码!I:I)&amp;_xlfn.XLOOKUP(H901,编码规则代码!N:N,编码规则代码!M:M)&amp;L901</f>
        <v>HA</v>
      </c>
      <c r="D901" s="68" t="str" cm="1">
        <f t="array" ref="D901">_xlfn.XLOOKUP(E901,编码规则代码!B:B,编码规则代码!A:A)&amp;_xlfn.XLOOKUP(F901,编码规则代码!F:F,编码规则代码!E:E)&amp;_xlfn.XLOOKUP(G901,编码规则代码!J:J,编码规则代码!I:I)&amp;_xlfn.XLOOKUP(H901,编码规则代码!N:N,编码规则代码!M:M)&amp;L901&amp;_xlfn.XLOOKUP(K901,编码规则代码!V:V,编码规则代码!U:U&amp;_xlfn.XLOOKUP(J901,编码规则代码!R:R,编码规则代码!Q:Q))</f>
        <v>HAS</v>
      </c>
      <c r="E901" s="45" t="s">
        <v>196</v>
      </c>
      <c r="G901" s="45" t="s">
        <v>197</v>
      </c>
      <c r="I901" s="69"/>
      <c r="J901" s="45" t="s">
        <v>200</v>
      </c>
    </row>
    <row r="902" ht="26" customHeight="1" spans="3:10">
      <c r="C902" s="67" t="str">
        <f>_xlfn.XLOOKUP(E902,编码规则代码!B:B,编码规则代码!A:A)&amp;_xlfn.XLOOKUP(F902,编码规则代码!F:F,编码规则代码!E:E)&amp;_xlfn.XLOOKUP(G902,编码规则代码!J:J,编码规则代码!I:I)&amp;_xlfn.XLOOKUP(H902,编码规则代码!N:N,编码规则代码!M:M)&amp;L902</f>
        <v>HA</v>
      </c>
      <c r="D902" s="68" t="str" cm="1">
        <f t="array" ref="D902">_xlfn.XLOOKUP(E902,编码规则代码!B:B,编码规则代码!A:A)&amp;_xlfn.XLOOKUP(F902,编码规则代码!F:F,编码规则代码!E:E)&amp;_xlfn.XLOOKUP(G902,编码规则代码!J:J,编码规则代码!I:I)&amp;_xlfn.XLOOKUP(H902,编码规则代码!N:N,编码规则代码!M:M)&amp;L902&amp;_xlfn.XLOOKUP(K902,编码规则代码!V:V,编码规则代码!U:U&amp;_xlfn.XLOOKUP(J902,编码规则代码!R:R,编码规则代码!Q:Q))</f>
        <v>HAS</v>
      </c>
      <c r="E902" s="45" t="s">
        <v>196</v>
      </c>
      <c r="G902" s="45" t="s">
        <v>197</v>
      </c>
      <c r="I902" s="69"/>
      <c r="J902" s="45" t="s">
        <v>200</v>
      </c>
    </row>
    <row r="903" ht="26" customHeight="1" spans="3:10">
      <c r="C903" s="67" t="str">
        <f>_xlfn.XLOOKUP(E903,编码规则代码!B:B,编码规则代码!A:A)&amp;_xlfn.XLOOKUP(F903,编码规则代码!F:F,编码规则代码!E:E)&amp;_xlfn.XLOOKUP(G903,编码规则代码!J:J,编码规则代码!I:I)&amp;_xlfn.XLOOKUP(H903,编码规则代码!N:N,编码规则代码!M:M)&amp;L903</f>
        <v>HA</v>
      </c>
      <c r="D903" s="68" t="str" cm="1">
        <f t="array" ref="D903">_xlfn.XLOOKUP(E903,编码规则代码!B:B,编码规则代码!A:A)&amp;_xlfn.XLOOKUP(F903,编码规则代码!F:F,编码规则代码!E:E)&amp;_xlfn.XLOOKUP(G903,编码规则代码!J:J,编码规则代码!I:I)&amp;_xlfn.XLOOKUP(H903,编码规则代码!N:N,编码规则代码!M:M)&amp;L903&amp;_xlfn.XLOOKUP(K903,编码规则代码!V:V,编码规则代码!U:U&amp;_xlfn.XLOOKUP(J903,编码规则代码!R:R,编码规则代码!Q:Q))</f>
        <v>HAS</v>
      </c>
      <c r="E903" s="45" t="s">
        <v>196</v>
      </c>
      <c r="G903" s="45" t="s">
        <v>197</v>
      </c>
      <c r="I903" s="69"/>
      <c r="J903" s="45" t="s">
        <v>200</v>
      </c>
    </row>
    <row r="904" ht="26" customHeight="1" spans="3:10">
      <c r="C904" s="67" t="str">
        <f>_xlfn.XLOOKUP(E904,编码规则代码!B:B,编码规则代码!A:A)&amp;_xlfn.XLOOKUP(F904,编码规则代码!F:F,编码规则代码!E:E)&amp;_xlfn.XLOOKUP(G904,编码规则代码!J:J,编码规则代码!I:I)&amp;_xlfn.XLOOKUP(H904,编码规则代码!N:N,编码规则代码!M:M)&amp;L904</f>
        <v>HA</v>
      </c>
      <c r="D904" s="68" t="str" cm="1">
        <f t="array" ref="D904">_xlfn.XLOOKUP(E904,编码规则代码!B:B,编码规则代码!A:A)&amp;_xlfn.XLOOKUP(F904,编码规则代码!F:F,编码规则代码!E:E)&amp;_xlfn.XLOOKUP(G904,编码规则代码!J:J,编码规则代码!I:I)&amp;_xlfn.XLOOKUP(H904,编码规则代码!N:N,编码规则代码!M:M)&amp;L904&amp;_xlfn.XLOOKUP(K904,编码规则代码!V:V,编码规则代码!U:U&amp;_xlfn.XLOOKUP(J904,编码规则代码!R:R,编码规则代码!Q:Q))</f>
        <v>HAS</v>
      </c>
      <c r="E904" s="45" t="s">
        <v>196</v>
      </c>
      <c r="G904" s="45" t="s">
        <v>197</v>
      </c>
      <c r="I904" s="69"/>
      <c r="J904" s="45" t="s">
        <v>200</v>
      </c>
    </row>
    <row r="905" ht="26" customHeight="1" spans="3:10">
      <c r="C905" s="67" t="str">
        <f>_xlfn.XLOOKUP(E905,编码规则代码!B:B,编码规则代码!A:A)&amp;_xlfn.XLOOKUP(F905,编码规则代码!F:F,编码规则代码!E:E)&amp;_xlfn.XLOOKUP(G905,编码规则代码!J:J,编码规则代码!I:I)&amp;_xlfn.XLOOKUP(H905,编码规则代码!N:N,编码规则代码!M:M)&amp;L905</f>
        <v>HA</v>
      </c>
      <c r="D905" s="68" t="str" cm="1">
        <f t="array" ref="D905">_xlfn.XLOOKUP(E905,编码规则代码!B:B,编码规则代码!A:A)&amp;_xlfn.XLOOKUP(F905,编码规则代码!F:F,编码规则代码!E:E)&amp;_xlfn.XLOOKUP(G905,编码规则代码!J:J,编码规则代码!I:I)&amp;_xlfn.XLOOKUP(H905,编码规则代码!N:N,编码规则代码!M:M)&amp;L905&amp;_xlfn.XLOOKUP(K905,编码规则代码!V:V,编码规则代码!U:U&amp;_xlfn.XLOOKUP(J905,编码规则代码!R:R,编码规则代码!Q:Q))</f>
        <v>HAS</v>
      </c>
      <c r="E905" s="45" t="s">
        <v>196</v>
      </c>
      <c r="G905" s="45" t="s">
        <v>197</v>
      </c>
      <c r="I905" s="69"/>
      <c r="J905" s="45" t="s">
        <v>200</v>
      </c>
    </row>
    <row r="906" ht="26" customHeight="1" spans="3:10">
      <c r="C906" s="67" t="str">
        <f>_xlfn.XLOOKUP(E906,编码规则代码!B:B,编码规则代码!A:A)&amp;_xlfn.XLOOKUP(F906,编码规则代码!F:F,编码规则代码!E:E)&amp;_xlfn.XLOOKUP(G906,编码规则代码!J:J,编码规则代码!I:I)&amp;_xlfn.XLOOKUP(H906,编码规则代码!N:N,编码规则代码!M:M)&amp;L906</f>
        <v>HA</v>
      </c>
      <c r="D906" s="68" t="str" cm="1">
        <f t="array" ref="D906">_xlfn.XLOOKUP(E906,编码规则代码!B:B,编码规则代码!A:A)&amp;_xlfn.XLOOKUP(F906,编码规则代码!F:F,编码规则代码!E:E)&amp;_xlfn.XLOOKUP(G906,编码规则代码!J:J,编码规则代码!I:I)&amp;_xlfn.XLOOKUP(H906,编码规则代码!N:N,编码规则代码!M:M)&amp;L906&amp;_xlfn.XLOOKUP(K906,编码规则代码!V:V,编码规则代码!U:U&amp;_xlfn.XLOOKUP(J906,编码规则代码!R:R,编码规则代码!Q:Q))</f>
        <v>HAS</v>
      </c>
      <c r="E906" s="45" t="s">
        <v>196</v>
      </c>
      <c r="G906" s="45" t="s">
        <v>197</v>
      </c>
      <c r="I906" s="69"/>
      <c r="J906" s="45" t="s">
        <v>200</v>
      </c>
    </row>
    <row r="907" ht="26" customHeight="1" spans="3:10">
      <c r="C907" s="67" t="str">
        <f>_xlfn.XLOOKUP(E907,编码规则代码!B:B,编码规则代码!A:A)&amp;_xlfn.XLOOKUP(F907,编码规则代码!F:F,编码规则代码!E:E)&amp;_xlfn.XLOOKUP(G907,编码规则代码!J:J,编码规则代码!I:I)&amp;_xlfn.XLOOKUP(H907,编码规则代码!N:N,编码规则代码!M:M)&amp;L907</f>
        <v>HA</v>
      </c>
      <c r="D907" s="68" t="str" cm="1">
        <f t="array" ref="D907">_xlfn.XLOOKUP(E907,编码规则代码!B:B,编码规则代码!A:A)&amp;_xlfn.XLOOKUP(F907,编码规则代码!F:F,编码规则代码!E:E)&amp;_xlfn.XLOOKUP(G907,编码规则代码!J:J,编码规则代码!I:I)&amp;_xlfn.XLOOKUP(H907,编码规则代码!N:N,编码规则代码!M:M)&amp;L907&amp;_xlfn.XLOOKUP(K907,编码规则代码!V:V,编码规则代码!U:U&amp;_xlfn.XLOOKUP(J907,编码规则代码!R:R,编码规则代码!Q:Q))</f>
        <v>HAS</v>
      </c>
      <c r="E907" s="45" t="s">
        <v>196</v>
      </c>
      <c r="G907" s="45" t="s">
        <v>197</v>
      </c>
      <c r="I907" s="69"/>
      <c r="J907" s="45" t="s">
        <v>200</v>
      </c>
    </row>
    <row r="908" ht="26" customHeight="1" spans="3:10">
      <c r="C908" s="67" t="str">
        <f>_xlfn.XLOOKUP(E908,编码规则代码!B:B,编码规则代码!A:A)&amp;_xlfn.XLOOKUP(F908,编码规则代码!F:F,编码规则代码!E:E)&amp;_xlfn.XLOOKUP(G908,编码规则代码!J:J,编码规则代码!I:I)&amp;_xlfn.XLOOKUP(H908,编码规则代码!N:N,编码规则代码!M:M)&amp;L908</f>
        <v>HA</v>
      </c>
      <c r="D908" s="68" t="str" cm="1">
        <f t="array" ref="D908">_xlfn.XLOOKUP(E908,编码规则代码!B:B,编码规则代码!A:A)&amp;_xlfn.XLOOKUP(F908,编码规则代码!F:F,编码规则代码!E:E)&amp;_xlfn.XLOOKUP(G908,编码规则代码!J:J,编码规则代码!I:I)&amp;_xlfn.XLOOKUP(H908,编码规则代码!N:N,编码规则代码!M:M)&amp;L908&amp;_xlfn.XLOOKUP(K908,编码规则代码!V:V,编码规则代码!U:U&amp;_xlfn.XLOOKUP(J908,编码规则代码!R:R,编码规则代码!Q:Q))</f>
        <v>HAS</v>
      </c>
      <c r="E908" s="45" t="s">
        <v>196</v>
      </c>
      <c r="G908" s="45" t="s">
        <v>197</v>
      </c>
      <c r="I908" s="69"/>
      <c r="J908" s="45" t="s">
        <v>200</v>
      </c>
    </row>
    <row r="909" ht="26" customHeight="1" spans="3:10">
      <c r="C909" s="67" t="str">
        <f>_xlfn.XLOOKUP(E909,编码规则代码!B:B,编码规则代码!A:A)&amp;_xlfn.XLOOKUP(F909,编码规则代码!F:F,编码规则代码!E:E)&amp;_xlfn.XLOOKUP(G909,编码规则代码!J:J,编码规则代码!I:I)&amp;_xlfn.XLOOKUP(H909,编码规则代码!N:N,编码规则代码!M:M)&amp;L909</f>
        <v>HA</v>
      </c>
      <c r="D909" s="68" t="str" cm="1">
        <f t="array" ref="D909">_xlfn.XLOOKUP(E909,编码规则代码!B:B,编码规则代码!A:A)&amp;_xlfn.XLOOKUP(F909,编码规则代码!F:F,编码规则代码!E:E)&amp;_xlfn.XLOOKUP(G909,编码规则代码!J:J,编码规则代码!I:I)&amp;_xlfn.XLOOKUP(H909,编码规则代码!N:N,编码规则代码!M:M)&amp;L909&amp;_xlfn.XLOOKUP(K909,编码规则代码!V:V,编码规则代码!U:U&amp;_xlfn.XLOOKUP(J909,编码规则代码!R:R,编码规则代码!Q:Q))</f>
        <v>HAS</v>
      </c>
      <c r="E909" s="45" t="s">
        <v>196</v>
      </c>
      <c r="G909" s="45" t="s">
        <v>197</v>
      </c>
      <c r="I909" s="69"/>
      <c r="J909" s="45" t="s">
        <v>200</v>
      </c>
    </row>
    <row r="910" ht="26" customHeight="1" spans="3:10">
      <c r="C910" s="67" t="str">
        <f>_xlfn.XLOOKUP(E910,编码规则代码!B:B,编码规则代码!A:A)&amp;_xlfn.XLOOKUP(F910,编码规则代码!F:F,编码规则代码!E:E)&amp;_xlfn.XLOOKUP(G910,编码规则代码!J:J,编码规则代码!I:I)&amp;_xlfn.XLOOKUP(H910,编码规则代码!N:N,编码规则代码!M:M)&amp;L910</f>
        <v>HA</v>
      </c>
      <c r="D910" s="68" t="str" cm="1">
        <f t="array" ref="D910">_xlfn.XLOOKUP(E910,编码规则代码!B:B,编码规则代码!A:A)&amp;_xlfn.XLOOKUP(F910,编码规则代码!F:F,编码规则代码!E:E)&amp;_xlfn.XLOOKUP(G910,编码规则代码!J:J,编码规则代码!I:I)&amp;_xlfn.XLOOKUP(H910,编码规则代码!N:N,编码规则代码!M:M)&amp;L910&amp;_xlfn.XLOOKUP(K910,编码规则代码!V:V,编码规则代码!U:U&amp;_xlfn.XLOOKUP(J910,编码规则代码!R:R,编码规则代码!Q:Q))</f>
        <v>HAS</v>
      </c>
      <c r="E910" s="45" t="s">
        <v>196</v>
      </c>
      <c r="G910" s="45" t="s">
        <v>197</v>
      </c>
      <c r="I910" s="69"/>
      <c r="J910" s="45" t="s">
        <v>200</v>
      </c>
    </row>
    <row r="911" ht="26" customHeight="1" spans="3:10">
      <c r="C911" s="67" t="str">
        <f>_xlfn.XLOOKUP(E911,编码规则代码!B:B,编码规则代码!A:A)&amp;_xlfn.XLOOKUP(F911,编码规则代码!F:F,编码规则代码!E:E)&amp;_xlfn.XLOOKUP(G911,编码规则代码!J:J,编码规则代码!I:I)&amp;_xlfn.XLOOKUP(H911,编码规则代码!N:N,编码规则代码!M:M)&amp;L911</f>
        <v>HA</v>
      </c>
      <c r="D911" s="68" t="str" cm="1">
        <f t="array" ref="D911">_xlfn.XLOOKUP(E911,编码规则代码!B:B,编码规则代码!A:A)&amp;_xlfn.XLOOKUP(F911,编码规则代码!F:F,编码规则代码!E:E)&amp;_xlfn.XLOOKUP(G911,编码规则代码!J:J,编码规则代码!I:I)&amp;_xlfn.XLOOKUP(H911,编码规则代码!N:N,编码规则代码!M:M)&amp;L911&amp;_xlfn.XLOOKUP(K911,编码规则代码!V:V,编码规则代码!U:U&amp;_xlfn.XLOOKUP(J911,编码规则代码!R:R,编码规则代码!Q:Q))</f>
        <v>HAS</v>
      </c>
      <c r="E911" s="45" t="s">
        <v>196</v>
      </c>
      <c r="G911" s="45" t="s">
        <v>197</v>
      </c>
      <c r="I911" s="69"/>
      <c r="J911" s="45" t="s">
        <v>200</v>
      </c>
    </row>
    <row r="912" ht="26" customHeight="1" spans="3:10">
      <c r="C912" s="67" t="str">
        <f>_xlfn.XLOOKUP(E912,编码规则代码!B:B,编码规则代码!A:A)&amp;_xlfn.XLOOKUP(F912,编码规则代码!F:F,编码规则代码!E:E)&amp;_xlfn.XLOOKUP(G912,编码规则代码!J:J,编码规则代码!I:I)&amp;_xlfn.XLOOKUP(H912,编码规则代码!N:N,编码规则代码!M:M)&amp;L912</f>
        <v>HA</v>
      </c>
      <c r="D912" s="68" t="str" cm="1">
        <f t="array" ref="D912">_xlfn.XLOOKUP(E912,编码规则代码!B:B,编码规则代码!A:A)&amp;_xlfn.XLOOKUP(F912,编码规则代码!F:F,编码规则代码!E:E)&amp;_xlfn.XLOOKUP(G912,编码规则代码!J:J,编码规则代码!I:I)&amp;_xlfn.XLOOKUP(H912,编码规则代码!N:N,编码规则代码!M:M)&amp;L912&amp;_xlfn.XLOOKUP(K912,编码规则代码!V:V,编码规则代码!U:U&amp;_xlfn.XLOOKUP(J912,编码规则代码!R:R,编码规则代码!Q:Q))</f>
        <v>HAS</v>
      </c>
      <c r="E912" s="45" t="s">
        <v>196</v>
      </c>
      <c r="G912" s="45" t="s">
        <v>197</v>
      </c>
      <c r="I912" s="69"/>
      <c r="J912" s="45" t="s">
        <v>200</v>
      </c>
    </row>
    <row r="913" ht="26" customHeight="1" spans="3:10">
      <c r="C913" s="67" t="str">
        <f>_xlfn.XLOOKUP(E913,编码规则代码!B:B,编码规则代码!A:A)&amp;_xlfn.XLOOKUP(F913,编码规则代码!F:F,编码规则代码!E:E)&amp;_xlfn.XLOOKUP(G913,编码规则代码!J:J,编码规则代码!I:I)&amp;_xlfn.XLOOKUP(H913,编码规则代码!N:N,编码规则代码!M:M)&amp;L913</f>
        <v>HA</v>
      </c>
      <c r="D913" s="68" t="str" cm="1">
        <f t="array" ref="D913">_xlfn.XLOOKUP(E913,编码规则代码!B:B,编码规则代码!A:A)&amp;_xlfn.XLOOKUP(F913,编码规则代码!F:F,编码规则代码!E:E)&amp;_xlfn.XLOOKUP(G913,编码规则代码!J:J,编码规则代码!I:I)&amp;_xlfn.XLOOKUP(H913,编码规则代码!N:N,编码规则代码!M:M)&amp;L913&amp;_xlfn.XLOOKUP(K913,编码规则代码!V:V,编码规则代码!U:U&amp;_xlfn.XLOOKUP(J913,编码规则代码!R:R,编码规则代码!Q:Q))</f>
        <v>HAS</v>
      </c>
      <c r="E913" s="45" t="s">
        <v>196</v>
      </c>
      <c r="G913" s="45" t="s">
        <v>197</v>
      </c>
      <c r="I913" s="69"/>
      <c r="J913" s="45" t="s">
        <v>200</v>
      </c>
    </row>
    <row r="914" ht="26" customHeight="1" spans="3:10">
      <c r="C914" s="67" t="str">
        <f>_xlfn.XLOOKUP(E914,编码规则代码!B:B,编码规则代码!A:A)&amp;_xlfn.XLOOKUP(F914,编码规则代码!F:F,编码规则代码!E:E)&amp;_xlfn.XLOOKUP(G914,编码规则代码!J:J,编码规则代码!I:I)&amp;_xlfn.XLOOKUP(H914,编码规则代码!N:N,编码规则代码!M:M)&amp;L914</f>
        <v>HA</v>
      </c>
      <c r="D914" s="68" t="str" cm="1">
        <f t="array" ref="D914">_xlfn.XLOOKUP(E914,编码规则代码!B:B,编码规则代码!A:A)&amp;_xlfn.XLOOKUP(F914,编码规则代码!F:F,编码规则代码!E:E)&amp;_xlfn.XLOOKUP(G914,编码规则代码!J:J,编码规则代码!I:I)&amp;_xlfn.XLOOKUP(H914,编码规则代码!N:N,编码规则代码!M:M)&amp;L914&amp;_xlfn.XLOOKUP(K914,编码规则代码!V:V,编码规则代码!U:U&amp;_xlfn.XLOOKUP(J914,编码规则代码!R:R,编码规则代码!Q:Q))</f>
        <v>HAS</v>
      </c>
      <c r="E914" s="45" t="s">
        <v>196</v>
      </c>
      <c r="G914" s="45" t="s">
        <v>197</v>
      </c>
      <c r="I914" s="69"/>
      <c r="J914" s="45" t="s">
        <v>200</v>
      </c>
    </row>
    <row r="915" ht="26" customHeight="1" spans="3:10">
      <c r="C915" s="67" t="str">
        <f>_xlfn.XLOOKUP(E915,编码规则代码!B:B,编码规则代码!A:A)&amp;_xlfn.XLOOKUP(F915,编码规则代码!F:F,编码规则代码!E:E)&amp;_xlfn.XLOOKUP(G915,编码规则代码!J:J,编码规则代码!I:I)&amp;_xlfn.XLOOKUP(H915,编码规则代码!N:N,编码规则代码!M:M)&amp;L915</f>
        <v>HA</v>
      </c>
      <c r="D915" s="68" t="str" cm="1">
        <f t="array" ref="D915">_xlfn.XLOOKUP(E915,编码规则代码!B:B,编码规则代码!A:A)&amp;_xlfn.XLOOKUP(F915,编码规则代码!F:F,编码规则代码!E:E)&amp;_xlfn.XLOOKUP(G915,编码规则代码!J:J,编码规则代码!I:I)&amp;_xlfn.XLOOKUP(H915,编码规则代码!N:N,编码规则代码!M:M)&amp;L915&amp;_xlfn.XLOOKUP(K915,编码规则代码!V:V,编码规则代码!U:U&amp;_xlfn.XLOOKUP(J915,编码规则代码!R:R,编码规则代码!Q:Q))</f>
        <v>HAS</v>
      </c>
      <c r="E915" s="45" t="s">
        <v>196</v>
      </c>
      <c r="G915" s="45" t="s">
        <v>197</v>
      </c>
      <c r="I915" s="69"/>
      <c r="J915" s="45" t="s">
        <v>200</v>
      </c>
    </row>
    <row r="916" ht="26" customHeight="1" spans="3:10">
      <c r="C916" s="67" t="str">
        <f>_xlfn.XLOOKUP(E916,编码规则代码!B:B,编码规则代码!A:A)&amp;_xlfn.XLOOKUP(F916,编码规则代码!F:F,编码规则代码!E:E)&amp;_xlfn.XLOOKUP(G916,编码规则代码!J:J,编码规则代码!I:I)&amp;_xlfn.XLOOKUP(H916,编码规则代码!N:N,编码规则代码!M:M)&amp;L916</f>
        <v>HA</v>
      </c>
      <c r="D916" s="68" t="str" cm="1">
        <f t="array" ref="D916">_xlfn.XLOOKUP(E916,编码规则代码!B:B,编码规则代码!A:A)&amp;_xlfn.XLOOKUP(F916,编码规则代码!F:F,编码规则代码!E:E)&amp;_xlfn.XLOOKUP(G916,编码规则代码!J:J,编码规则代码!I:I)&amp;_xlfn.XLOOKUP(H916,编码规则代码!N:N,编码规则代码!M:M)&amp;L916&amp;_xlfn.XLOOKUP(K916,编码规则代码!V:V,编码规则代码!U:U&amp;_xlfn.XLOOKUP(J916,编码规则代码!R:R,编码规则代码!Q:Q))</f>
        <v>HAS</v>
      </c>
      <c r="E916" s="45" t="s">
        <v>196</v>
      </c>
      <c r="G916" s="45" t="s">
        <v>197</v>
      </c>
      <c r="I916" s="69"/>
      <c r="J916" s="45" t="s">
        <v>200</v>
      </c>
    </row>
    <row r="917" ht="26" customHeight="1" spans="3:10">
      <c r="C917" s="67" t="str">
        <f>_xlfn.XLOOKUP(E917,编码规则代码!B:B,编码规则代码!A:A)&amp;_xlfn.XLOOKUP(F917,编码规则代码!F:F,编码规则代码!E:E)&amp;_xlfn.XLOOKUP(G917,编码规则代码!J:J,编码规则代码!I:I)&amp;_xlfn.XLOOKUP(H917,编码规则代码!N:N,编码规则代码!M:M)&amp;L917</f>
        <v>HA</v>
      </c>
      <c r="D917" s="68" t="str" cm="1">
        <f t="array" ref="D917">_xlfn.XLOOKUP(E917,编码规则代码!B:B,编码规则代码!A:A)&amp;_xlfn.XLOOKUP(F917,编码规则代码!F:F,编码规则代码!E:E)&amp;_xlfn.XLOOKUP(G917,编码规则代码!J:J,编码规则代码!I:I)&amp;_xlfn.XLOOKUP(H917,编码规则代码!N:N,编码规则代码!M:M)&amp;L917&amp;_xlfn.XLOOKUP(K917,编码规则代码!V:V,编码规则代码!U:U&amp;_xlfn.XLOOKUP(J917,编码规则代码!R:R,编码规则代码!Q:Q))</f>
        <v>HAS</v>
      </c>
      <c r="E917" s="45" t="s">
        <v>196</v>
      </c>
      <c r="G917" s="45" t="s">
        <v>197</v>
      </c>
      <c r="I917" s="69"/>
      <c r="J917" s="45" t="s">
        <v>200</v>
      </c>
    </row>
    <row r="918" ht="26" customHeight="1" spans="3:10">
      <c r="C918" s="67" t="str">
        <f>_xlfn.XLOOKUP(E918,编码规则代码!B:B,编码规则代码!A:A)&amp;_xlfn.XLOOKUP(F918,编码规则代码!F:F,编码规则代码!E:E)&amp;_xlfn.XLOOKUP(G918,编码规则代码!J:J,编码规则代码!I:I)&amp;_xlfn.XLOOKUP(H918,编码规则代码!N:N,编码规则代码!M:M)&amp;L918</f>
        <v>HA</v>
      </c>
      <c r="D918" s="68" t="str" cm="1">
        <f t="array" ref="D918">_xlfn.XLOOKUP(E918,编码规则代码!B:B,编码规则代码!A:A)&amp;_xlfn.XLOOKUP(F918,编码规则代码!F:F,编码规则代码!E:E)&amp;_xlfn.XLOOKUP(G918,编码规则代码!J:J,编码规则代码!I:I)&amp;_xlfn.XLOOKUP(H918,编码规则代码!N:N,编码规则代码!M:M)&amp;L918&amp;_xlfn.XLOOKUP(K918,编码规则代码!V:V,编码规则代码!U:U&amp;_xlfn.XLOOKUP(J918,编码规则代码!R:R,编码规则代码!Q:Q))</f>
        <v>HAS</v>
      </c>
      <c r="E918" s="45" t="s">
        <v>196</v>
      </c>
      <c r="G918" s="45" t="s">
        <v>197</v>
      </c>
      <c r="I918" s="69"/>
      <c r="J918" s="45" t="s">
        <v>200</v>
      </c>
    </row>
    <row r="919" ht="26" customHeight="1" spans="3:10">
      <c r="C919" s="67" t="str">
        <f>_xlfn.XLOOKUP(E919,编码规则代码!B:B,编码规则代码!A:A)&amp;_xlfn.XLOOKUP(F919,编码规则代码!F:F,编码规则代码!E:E)&amp;_xlfn.XLOOKUP(G919,编码规则代码!J:J,编码规则代码!I:I)&amp;_xlfn.XLOOKUP(H919,编码规则代码!N:N,编码规则代码!M:M)&amp;L919</f>
        <v>HA</v>
      </c>
      <c r="D919" s="68" t="str" cm="1">
        <f t="array" ref="D919">_xlfn.XLOOKUP(E919,编码规则代码!B:B,编码规则代码!A:A)&amp;_xlfn.XLOOKUP(F919,编码规则代码!F:F,编码规则代码!E:E)&amp;_xlfn.XLOOKUP(G919,编码规则代码!J:J,编码规则代码!I:I)&amp;_xlfn.XLOOKUP(H919,编码规则代码!N:N,编码规则代码!M:M)&amp;L919&amp;_xlfn.XLOOKUP(K919,编码规则代码!V:V,编码规则代码!U:U&amp;_xlfn.XLOOKUP(J919,编码规则代码!R:R,编码规则代码!Q:Q))</f>
        <v>HAS</v>
      </c>
      <c r="E919" s="45" t="s">
        <v>196</v>
      </c>
      <c r="G919" s="45" t="s">
        <v>197</v>
      </c>
      <c r="I919" s="69"/>
      <c r="J919" s="45" t="s">
        <v>200</v>
      </c>
    </row>
    <row r="920" ht="26" customHeight="1" spans="3:10">
      <c r="C920" s="67" t="str">
        <f>_xlfn.XLOOKUP(E920,编码规则代码!B:B,编码规则代码!A:A)&amp;_xlfn.XLOOKUP(F920,编码规则代码!F:F,编码规则代码!E:E)&amp;_xlfn.XLOOKUP(G920,编码规则代码!J:J,编码规则代码!I:I)&amp;_xlfn.XLOOKUP(H920,编码规则代码!N:N,编码规则代码!M:M)&amp;L920</f>
        <v>HA</v>
      </c>
      <c r="D920" s="68" t="str" cm="1">
        <f t="array" ref="D920">_xlfn.XLOOKUP(E920,编码规则代码!B:B,编码规则代码!A:A)&amp;_xlfn.XLOOKUP(F920,编码规则代码!F:F,编码规则代码!E:E)&amp;_xlfn.XLOOKUP(G920,编码规则代码!J:J,编码规则代码!I:I)&amp;_xlfn.XLOOKUP(H920,编码规则代码!N:N,编码规则代码!M:M)&amp;L920&amp;_xlfn.XLOOKUP(K920,编码规则代码!V:V,编码规则代码!U:U&amp;_xlfn.XLOOKUP(J920,编码规则代码!R:R,编码规则代码!Q:Q))</f>
        <v>HAS</v>
      </c>
      <c r="E920" s="45" t="s">
        <v>196</v>
      </c>
      <c r="G920" s="45" t="s">
        <v>197</v>
      </c>
      <c r="I920" s="69"/>
      <c r="J920" s="45" t="s">
        <v>200</v>
      </c>
    </row>
    <row r="921" ht="26" customHeight="1" spans="3:10">
      <c r="C921" s="67" t="str">
        <f>_xlfn.XLOOKUP(E921,编码规则代码!B:B,编码规则代码!A:A)&amp;_xlfn.XLOOKUP(F921,编码规则代码!F:F,编码规则代码!E:E)&amp;_xlfn.XLOOKUP(G921,编码规则代码!J:J,编码规则代码!I:I)&amp;_xlfn.XLOOKUP(H921,编码规则代码!N:N,编码规则代码!M:M)&amp;L921</f>
        <v>HA</v>
      </c>
      <c r="D921" s="68" t="str" cm="1">
        <f t="array" ref="D921">_xlfn.XLOOKUP(E921,编码规则代码!B:B,编码规则代码!A:A)&amp;_xlfn.XLOOKUP(F921,编码规则代码!F:F,编码规则代码!E:E)&amp;_xlfn.XLOOKUP(G921,编码规则代码!J:J,编码规则代码!I:I)&amp;_xlfn.XLOOKUP(H921,编码规则代码!N:N,编码规则代码!M:M)&amp;L921&amp;_xlfn.XLOOKUP(K921,编码规则代码!V:V,编码规则代码!U:U&amp;_xlfn.XLOOKUP(J921,编码规则代码!R:R,编码规则代码!Q:Q))</f>
        <v>HAS</v>
      </c>
      <c r="E921" s="45" t="s">
        <v>196</v>
      </c>
      <c r="G921" s="45" t="s">
        <v>197</v>
      </c>
      <c r="I921" s="69"/>
      <c r="J921" s="45" t="s">
        <v>200</v>
      </c>
    </row>
    <row r="922" ht="26" customHeight="1" spans="3:10">
      <c r="C922" s="67" t="str">
        <f>_xlfn.XLOOKUP(E922,编码规则代码!B:B,编码规则代码!A:A)&amp;_xlfn.XLOOKUP(F922,编码规则代码!F:F,编码规则代码!E:E)&amp;_xlfn.XLOOKUP(G922,编码规则代码!J:J,编码规则代码!I:I)&amp;_xlfn.XLOOKUP(H922,编码规则代码!N:N,编码规则代码!M:M)&amp;L922</f>
        <v>HA</v>
      </c>
      <c r="D922" s="68" t="str" cm="1">
        <f t="array" ref="D922">_xlfn.XLOOKUP(E922,编码规则代码!B:B,编码规则代码!A:A)&amp;_xlfn.XLOOKUP(F922,编码规则代码!F:F,编码规则代码!E:E)&amp;_xlfn.XLOOKUP(G922,编码规则代码!J:J,编码规则代码!I:I)&amp;_xlfn.XLOOKUP(H922,编码规则代码!N:N,编码规则代码!M:M)&amp;L922&amp;_xlfn.XLOOKUP(K922,编码规则代码!V:V,编码规则代码!U:U&amp;_xlfn.XLOOKUP(J922,编码规则代码!R:R,编码规则代码!Q:Q))</f>
        <v>HAS</v>
      </c>
      <c r="E922" s="45" t="s">
        <v>196</v>
      </c>
      <c r="G922" s="45" t="s">
        <v>197</v>
      </c>
      <c r="I922" s="69"/>
      <c r="J922" s="45" t="s">
        <v>200</v>
      </c>
    </row>
    <row r="923" ht="26" customHeight="1" spans="3:10">
      <c r="C923" s="67" t="str">
        <f>_xlfn.XLOOKUP(E923,编码规则代码!B:B,编码规则代码!A:A)&amp;_xlfn.XLOOKUP(F923,编码规则代码!F:F,编码规则代码!E:E)&amp;_xlfn.XLOOKUP(G923,编码规则代码!J:J,编码规则代码!I:I)&amp;_xlfn.XLOOKUP(H923,编码规则代码!N:N,编码规则代码!M:M)&amp;L923</f>
        <v>HA</v>
      </c>
      <c r="D923" s="68" t="str" cm="1">
        <f t="array" ref="D923">_xlfn.XLOOKUP(E923,编码规则代码!B:B,编码规则代码!A:A)&amp;_xlfn.XLOOKUP(F923,编码规则代码!F:F,编码规则代码!E:E)&amp;_xlfn.XLOOKUP(G923,编码规则代码!J:J,编码规则代码!I:I)&amp;_xlfn.XLOOKUP(H923,编码规则代码!N:N,编码规则代码!M:M)&amp;L923&amp;_xlfn.XLOOKUP(K923,编码规则代码!V:V,编码规则代码!U:U&amp;_xlfn.XLOOKUP(J923,编码规则代码!R:R,编码规则代码!Q:Q))</f>
        <v>HAS</v>
      </c>
      <c r="E923" s="45" t="s">
        <v>196</v>
      </c>
      <c r="G923" s="45" t="s">
        <v>197</v>
      </c>
      <c r="I923" s="69"/>
      <c r="J923" s="45" t="s">
        <v>200</v>
      </c>
    </row>
    <row r="924" ht="26" customHeight="1" spans="3:10">
      <c r="C924" s="67" t="str">
        <f>_xlfn.XLOOKUP(E924,编码规则代码!B:B,编码规则代码!A:A)&amp;_xlfn.XLOOKUP(F924,编码规则代码!F:F,编码规则代码!E:E)&amp;_xlfn.XLOOKUP(G924,编码规则代码!J:J,编码规则代码!I:I)&amp;_xlfn.XLOOKUP(H924,编码规则代码!N:N,编码规则代码!M:M)&amp;L924</f>
        <v>HA</v>
      </c>
      <c r="D924" s="68" t="str" cm="1">
        <f t="array" ref="D924">_xlfn.XLOOKUP(E924,编码规则代码!B:B,编码规则代码!A:A)&amp;_xlfn.XLOOKUP(F924,编码规则代码!F:F,编码规则代码!E:E)&amp;_xlfn.XLOOKUP(G924,编码规则代码!J:J,编码规则代码!I:I)&amp;_xlfn.XLOOKUP(H924,编码规则代码!N:N,编码规则代码!M:M)&amp;L924&amp;_xlfn.XLOOKUP(K924,编码规则代码!V:V,编码规则代码!U:U&amp;_xlfn.XLOOKUP(J924,编码规则代码!R:R,编码规则代码!Q:Q))</f>
        <v>HAS</v>
      </c>
      <c r="E924" s="45" t="s">
        <v>196</v>
      </c>
      <c r="G924" s="45" t="s">
        <v>197</v>
      </c>
      <c r="I924" s="69"/>
      <c r="J924" s="45" t="s">
        <v>200</v>
      </c>
    </row>
    <row r="925" ht="26" customHeight="1" spans="3:10">
      <c r="C925" s="67" t="str">
        <f>_xlfn.XLOOKUP(E925,编码规则代码!B:B,编码规则代码!A:A)&amp;_xlfn.XLOOKUP(F925,编码规则代码!F:F,编码规则代码!E:E)&amp;_xlfn.XLOOKUP(G925,编码规则代码!J:J,编码规则代码!I:I)&amp;_xlfn.XLOOKUP(H925,编码规则代码!N:N,编码规则代码!M:M)&amp;L925</f>
        <v>HA</v>
      </c>
      <c r="D925" s="68" t="str" cm="1">
        <f t="array" ref="D925">_xlfn.XLOOKUP(E925,编码规则代码!B:B,编码规则代码!A:A)&amp;_xlfn.XLOOKUP(F925,编码规则代码!F:F,编码规则代码!E:E)&amp;_xlfn.XLOOKUP(G925,编码规则代码!J:J,编码规则代码!I:I)&amp;_xlfn.XLOOKUP(H925,编码规则代码!N:N,编码规则代码!M:M)&amp;L925&amp;_xlfn.XLOOKUP(K925,编码规则代码!V:V,编码规则代码!U:U&amp;_xlfn.XLOOKUP(J925,编码规则代码!R:R,编码规则代码!Q:Q))</f>
        <v>HAS</v>
      </c>
      <c r="E925" s="45" t="s">
        <v>196</v>
      </c>
      <c r="G925" s="45" t="s">
        <v>197</v>
      </c>
      <c r="I925" s="69"/>
      <c r="J925" s="45" t="s">
        <v>200</v>
      </c>
    </row>
    <row r="926" ht="26" customHeight="1" spans="3:10">
      <c r="C926" s="67" t="str">
        <f>_xlfn.XLOOKUP(E926,编码规则代码!B:B,编码规则代码!A:A)&amp;_xlfn.XLOOKUP(F926,编码规则代码!F:F,编码规则代码!E:E)&amp;_xlfn.XLOOKUP(G926,编码规则代码!J:J,编码规则代码!I:I)&amp;_xlfn.XLOOKUP(H926,编码规则代码!N:N,编码规则代码!M:M)&amp;L926</f>
        <v>HA</v>
      </c>
      <c r="D926" s="68" t="str" cm="1">
        <f t="array" ref="D926">_xlfn.XLOOKUP(E926,编码规则代码!B:B,编码规则代码!A:A)&amp;_xlfn.XLOOKUP(F926,编码规则代码!F:F,编码规则代码!E:E)&amp;_xlfn.XLOOKUP(G926,编码规则代码!J:J,编码规则代码!I:I)&amp;_xlfn.XLOOKUP(H926,编码规则代码!N:N,编码规则代码!M:M)&amp;L926&amp;_xlfn.XLOOKUP(K926,编码规则代码!V:V,编码规则代码!U:U&amp;_xlfn.XLOOKUP(J926,编码规则代码!R:R,编码规则代码!Q:Q))</f>
        <v>HAS</v>
      </c>
      <c r="E926" s="45" t="s">
        <v>196</v>
      </c>
      <c r="G926" s="45" t="s">
        <v>197</v>
      </c>
      <c r="I926" s="69"/>
      <c r="J926" s="45" t="s">
        <v>200</v>
      </c>
    </row>
    <row r="927" ht="26" customHeight="1" spans="3:10">
      <c r="C927" s="67" t="str">
        <f>_xlfn.XLOOKUP(E927,编码规则代码!B:B,编码规则代码!A:A)&amp;_xlfn.XLOOKUP(F927,编码规则代码!F:F,编码规则代码!E:E)&amp;_xlfn.XLOOKUP(G927,编码规则代码!J:J,编码规则代码!I:I)&amp;_xlfn.XLOOKUP(H927,编码规则代码!N:N,编码规则代码!M:M)&amp;L927</f>
        <v>HA</v>
      </c>
      <c r="D927" s="68" t="str" cm="1">
        <f t="array" ref="D927">_xlfn.XLOOKUP(E927,编码规则代码!B:B,编码规则代码!A:A)&amp;_xlfn.XLOOKUP(F927,编码规则代码!F:F,编码规则代码!E:E)&amp;_xlfn.XLOOKUP(G927,编码规则代码!J:J,编码规则代码!I:I)&amp;_xlfn.XLOOKUP(H927,编码规则代码!N:N,编码规则代码!M:M)&amp;L927&amp;_xlfn.XLOOKUP(K927,编码规则代码!V:V,编码规则代码!U:U&amp;_xlfn.XLOOKUP(J927,编码规则代码!R:R,编码规则代码!Q:Q))</f>
        <v>HAS</v>
      </c>
      <c r="E927" s="45" t="s">
        <v>196</v>
      </c>
      <c r="G927" s="45" t="s">
        <v>197</v>
      </c>
      <c r="I927" s="69"/>
      <c r="J927" s="45" t="s">
        <v>200</v>
      </c>
    </row>
    <row r="928" ht="26" customHeight="1" spans="3:10">
      <c r="C928" s="67" t="str">
        <f>_xlfn.XLOOKUP(E928,编码规则代码!B:B,编码规则代码!A:A)&amp;_xlfn.XLOOKUP(F928,编码规则代码!F:F,编码规则代码!E:E)&amp;_xlfn.XLOOKUP(G928,编码规则代码!J:J,编码规则代码!I:I)&amp;_xlfn.XLOOKUP(H928,编码规则代码!N:N,编码规则代码!M:M)&amp;L928</f>
        <v>HA</v>
      </c>
      <c r="D928" s="68" t="str" cm="1">
        <f t="array" ref="D928">_xlfn.XLOOKUP(E928,编码规则代码!B:B,编码规则代码!A:A)&amp;_xlfn.XLOOKUP(F928,编码规则代码!F:F,编码规则代码!E:E)&amp;_xlfn.XLOOKUP(G928,编码规则代码!J:J,编码规则代码!I:I)&amp;_xlfn.XLOOKUP(H928,编码规则代码!N:N,编码规则代码!M:M)&amp;L928&amp;_xlfn.XLOOKUP(K928,编码规则代码!V:V,编码规则代码!U:U&amp;_xlfn.XLOOKUP(J928,编码规则代码!R:R,编码规则代码!Q:Q))</f>
        <v>HAS</v>
      </c>
      <c r="E928" s="45" t="s">
        <v>196</v>
      </c>
      <c r="G928" s="45" t="s">
        <v>197</v>
      </c>
      <c r="I928" s="69"/>
      <c r="J928" s="45" t="s">
        <v>200</v>
      </c>
    </row>
    <row r="929" ht="26" customHeight="1" spans="3:10">
      <c r="C929" s="67" t="str">
        <f>_xlfn.XLOOKUP(E929,编码规则代码!B:B,编码规则代码!A:A)&amp;_xlfn.XLOOKUP(F929,编码规则代码!F:F,编码规则代码!E:E)&amp;_xlfn.XLOOKUP(G929,编码规则代码!J:J,编码规则代码!I:I)&amp;_xlfn.XLOOKUP(H929,编码规则代码!N:N,编码规则代码!M:M)&amp;L929</f>
        <v>HA</v>
      </c>
      <c r="D929" s="68" t="str" cm="1">
        <f t="array" ref="D929">_xlfn.XLOOKUP(E929,编码规则代码!B:B,编码规则代码!A:A)&amp;_xlfn.XLOOKUP(F929,编码规则代码!F:F,编码规则代码!E:E)&amp;_xlfn.XLOOKUP(G929,编码规则代码!J:J,编码规则代码!I:I)&amp;_xlfn.XLOOKUP(H929,编码规则代码!N:N,编码规则代码!M:M)&amp;L929&amp;_xlfn.XLOOKUP(K929,编码规则代码!V:V,编码规则代码!U:U&amp;_xlfn.XLOOKUP(J929,编码规则代码!R:R,编码规则代码!Q:Q))</f>
        <v>HAS</v>
      </c>
      <c r="E929" s="45" t="s">
        <v>196</v>
      </c>
      <c r="G929" s="45" t="s">
        <v>197</v>
      </c>
      <c r="I929" s="69"/>
      <c r="J929" s="45" t="s">
        <v>200</v>
      </c>
    </row>
    <row r="930" ht="26" customHeight="1" spans="3:10">
      <c r="C930" s="67" t="str">
        <f>_xlfn.XLOOKUP(E930,编码规则代码!B:B,编码规则代码!A:A)&amp;_xlfn.XLOOKUP(F930,编码规则代码!F:F,编码规则代码!E:E)&amp;_xlfn.XLOOKUP(G930,编码规则代码!J:J,编码规则代码!I:I)&amp;_xlfn.XLOOKUP(H930,编码规则代码!N:N,编码规则代码!M:M)&amp;L930</f>
        <v>HA</v>
      </c>
      <c r="D930" s="68" t="str" cm="1">
        <f t="array" ref="D930">_xlfn.XLOOKUP(E930,编码规则代码!B:B,编码规则代码!A:A)&amp;_xlfn.XLOOKUP(F930,编码规则代码!F:F,编码规则代码!E:E)&amp;_xlfn.XLOOKUP(G930,编码规则代码!J:J,编码规则代码!I:I)&amp;_xlfn.XLOOKUP(H930,编码规则代码!N:N,编码规则代码!M:M)&amp;L930&amp;_xlfn.XLOOKUP(K930,编码规则代码!V:V,编码规则代码!U:U&amp;_xlfn.XLOOKUP(J930,编码规则代码!R:R,编码规则代码!Q:Q))</f>
        <v>HAS</v>
      </c>
      <c r="E930" s="45" t="s">
        <v>196</v>
      </c>
      <c r="G930" s="45" t="s">
        <v>197</v>
      </c>
      <c r="I930" s="69"/>
      <c r="J930" s="45" t="s">
        <v>200</v>
      </c>
    </row>
    <row r="931" ht="26" customHeight="1" spans="3:10">
      <c r="C931" s="67" t="str">
        <f>_xlfn.XLOOKUP(E931,编码规则代码!B:B,编码规则代码!A:A)&amp;_xlfn.XLOOKUP(F931,编码规则代码!F:F,编码规则代码!E:E)&amp;_xlfn.XLOOKUP(G931,编码规则代码!J:J,编码规则代码!I:I)&amp;_xlfn.XLOOKUP(H931,编码规则代码!N:N,编码规则代码!M:M)&amp;L931</f>
        <v>HA</v>
      </c>
      <c r="D931" s="68" t="str" cm="1">
        <f t="array" ref="D931">_xlfn.XLOOKUP(E931,编码规则代码!B:B,编码规则代码!A:A)&amp;_xlfn.XLOOKUP(F931,编码规则代码!F:F,编码规则代码!E:E)&amp;_xlfn.XLOOKUP(G931,编码规则代码!J:J,编码规则代码!I:I)&amp;_xlfn.XLOOKUP(H931,编码规则代码!N:N,编码规则代码!M:M)&amp;L931&amp;_xlfn.XLOOKUP(K931,编码规则代码!V:V,编码规则代码!U:U&amp;_xlfn.XLOOKUP(J931,编码规则代码!R:R,编码规则代码!Q:Q))</f>
        <v>HAS</v>
      </c>
      <c r="E931" s="45" t="s">
        <v>196</v>
      </c>
      <c r="G931" s="45" t="s">
        <v>197</v>
      </c>
      <c r="I931" s="69"/>
      <c r="J931" s="45" t="s">
        <v>200</v>
      </c>
    </row>
    <row r="932" ht="26" customHeight="1" spans="3:10">
      <c r="C932" s="67" t="str">
        <f>_xlfn.XLOOKUP(E932,编码规则代码!B:B,编码规则代码!A:A)&amp;_xlfn.XLOOKUP(F932,编码规则代码!F:F,编码规则代码!E:E)&amp;_xlfn.XLOOKUP(G932,编码规则代码!J:J,编码规则代码!I:I)&amp;_xlfn.XLOOKUP(H932,编码规则代码!N:N,编码规则代码!M:M)&amp;L932</f>
        <v>HA</v>
      </c>
      <c r="D932" s="68" t="str" cm="1">
        <f t="array" ref="D932">_xlfn.XLOOKUP(E932,编码规则代码!B:B,编码规则代码!A:A)&amp;_xlfn.XLOOKUP(F932,编码规则代码!F:F,编码规则代码!E:E)&amp;_xlfn.XLOOKUP(G932,编码规则代码!J:J,编码规则代码!I:I)&amp;_xlfn.XLOOKUP(H932,编码规则代码!N:N,编码规则代码!M:M)&amp;L932&amp;_xlfn.XLOOKUP(K932,编码规则代码!V:V,编码规则代码!U:U&amp;_xlfn.XLOOKUP(J932,编码规则代码!R:R,编码规则代码!Q:Q))</f>
        <v>HAS</v>
      </c>
      <c r="E932" s="45" t="s">
        <v>196</v>
      </c>
      <c r="G932" s="45" t="s">
        <v>197</v>
      </c>
      <c r="I932" s="69"/>
      <c r="J932" s="45" t="s">
        <v>200</v>
      </c>
    </row>
    <row r="933" ht="26" customHeight="1" spans="3:10">
      <c r="C933" s="67" t="str">
        <f>_xlfn.XLOOKUP(E933,编码规则代码!B:B,编码规则代码!A:A)&amp;_xlfn.XLOOKUP(F933,编码规则代码!F:F,编码规则代码!E:E)&amp;_xlfn.XLOOKUP(G933,编码规则代码!J:J,编码规则代码!I:I)&amp;_xlfn.XLOOKUP(H933,编码规则代码!N:N,编码规则代码!M:M)&amp;L933</f>
        <v>HA</v>
      </c>
      <c r="D933" s="68" t="str" cm="1">
        <f t="array" ref="D933">_xlfn.XLOOKUP(E933,编码规则代码!B:B,编码规则代码!A:A)&amp;_xlfn.XLOOKUP(F933,编码规则代码!F:F,编码规则代码!E:E)&amp;_xlfn.XLOOKUP(G933,编码规则代码!J:J,编码规则代码!I:I)&amp;_xlfn.XLOOKUP(H933,编码规则代码!N:N,编码规则代码!M:M)&amp;L933&amp;_xlfn.XLOOKUP(K933,编码规则代码!V:V,编码规则代码!U:U&amp;_xlfn.XLOOKUP(J933,编码规则代码!R:R,编码规则代码!Q:Q))</f>
        <v>HAS</v>
      </c>
      <c r="E933" s="45" t="s">
        <v>196</v>
      </c>
      <c r="G933" s="45" t="s">
        <v>197</v>
      </c>
      <c r="I933" s="69"/>
      <c r="J933" s="45" t="s">
        <v>200</v>
      </c>
    </row>
    <row r="934" ht="26" customHeight="1" spans="3:10">
      <c r="C934" s="67" t="str">
        <f>_xlfn.XLOOKUP(E934,编码规则代码!B:B,编码规则代码!A:A)&amp;_xlfn.XLOOKUP(F934,编码规则代码!F:F,编码规则代码!E:E)&amp;_xlfn.XLOOKUP(G934,编码规则代码!J:J,编码规则代码!I:I)&amp;_xlfn.XLOOKUP(H934,编码规则代码!N:N,编码规则代码!M:M)&amp;L934</f>
        <v>HA</v>
      </c>
      <c r="D934" s="68" t="str" cm="1">
        <f t="array" ref="D934">_xlfn.XLOOKUP(E934,编码规则代码!B:B,编码规则代码!A:A)&amp;_xlfn.XLOOKUP(F934,编码规则代码!F:F,编码规则代码!E:E)&amp;_xlfn.XLOOKUP(G934,编码规则代码!J:J,编码规则代码!I:I)&amp;_xlfn.XLOOKUP(H934,编码规则代码!N:N,编码规则代码!M:M)&amp;L934&amp;_xlfn.XLOOKUP(K934,编码规则代码!V:V,编码规则代码!U:U&amp;_xlfn.XLOOKUP(J934,编码规则代码!R:R,编码规则代码!Q:Q))</f>
        <v>HAS</v>
      </c>
      <c r="E934" s="45" t="s">
        <v>196</v>
      </c>
      <c r="G934" s="45" t="s">
        <v>197</v>
      </c>
      <c r="I934" s="69"/>
      <c r="J934" s="45" t="s">
        <v>200</v>
      </c>
    </row>
    <row r="935" ht="26" customHeight="1" spans="3:10">
      <c r="C935" s="67" t="str">
        <f>_xlfn.XLOOKUP(E935,编码规则代码!B:B,编码规则代码!A:A)&amp;_xlfn.XLOOKUP(F935,编码规则代码!F:F,编码规则代码!E:E)&amp;_xlfn.XLOOKUP(G935,编码规则代码!J:J,编码规则代码!I:I)&amp;_xlfn.XLOOKUP(H935,编码规则代码!N:N,编码规则代码!M:M)&amp;L935</f>
        <v>HA</v>
      </c>
      <c r="D935" s="68" t="str" cm="1">
        <f t="array" ref="D935">_xlfn.XLOOKUP(E935,编码规则代码!B:B,编码规则代码!A:A)&amp;_xlfn.XLOOKUP(F935,编码规则代码!F:F,编码规则代码!E:E)&amp;_xlfn.XLOOKUP(G935,编码规则代码!J:J,编码规则代码!I:I)&amp;_xlfn.XLOOKUP(H935,编码规则代码!N:N,编码规则代码!M:M)&amp;L935&amp;_xlfn.XLOOKUP(K935,编码规则代码!V:V,编码规则代码!U:U&amp;_xlfn.XLOOKUP(J935,编码规则代码!R:R,编码规则代码!Q:Q))</f>
        <v>HAS</v>
      </c>
      <c r="E935" s="45" t="s">
        <v>196</v>
      </c>
      <c r="G935" s="45" t="s">
        <v>197</v>
      </c>
      <c r="I935" s="69"/>
      <c r="J935" s="45" t="s">
        <v>200</v>
      </c>
    </row>
    <row r="936" ht="26" customHeight="1" spans="3:10">
      <c r="C936" s="67" t="str">
        <f>_xlfn.XLOOKUP(E936,编码规则代码!B:B,编码规则代码!A:A)&amp;_xlfn.XLOOKUP(F936,编码规则代码!F:F,编码规则代码!E:E)&amp;_xlfn.XLOOKUP(G936,编码规则代码!J:J,编码规则代码!I:I)&amp;_xlfn.XLOOKUP(H936,编码规则代码!N:N,编码规则代码!M:M)&amp;L936</f>
        <v>HA</v>
      </c>
      <c r="D936" s="68" t="str" cm="1">
        <f t="array" ref="D936">_xlfn.XLOOKUP(E936,编码规则代码!B:B,编码规则代码!A:A)&amp;_xlfn.XLOOKUP(F936,编码规则代码!F:F,编码规则代码!E:E)&amp;_xlfn.XLOOKUP(G936,编码规则代码!J:J,编码规则代码!I:I)&amp;_xlfn.XLOOKUP(H936,编码规则代码!N:N,编码规则代码!M:M)&amp;L936&amp;_xlfn.XLOOKUP(K936,编码规则代码!V:V,编码规则代码!U:U&amp;_xlfn.XLOOKUP(J936,编码规则代码!R:R,编码规则代码!Q:Q))</f>
        <v>HAS</v>
      </c>
      <c r="E936" s="45" t="s">
        <v>196</v>
      </c>
      <c r="G936" s="45" t="s">
        <v>197</v>
      </c>
      <c r="I936" s="69"/>
      <c r="J936" s="45" t="s">
        <v>200</v>
      </c>
    </row>
    <row r="937" ht="26" customHeight="1" spans="3:10">
      <c r="C937" s="67" t="str">
        <f>_xlfn.XLOOKUP(E937,编码规则代码!B:B,编码规则代码!A:A)&amp;_xlfn.XLOOKUP(F937,编码规则代码!F:F,编码规则代码!E:E)&amp;_xlfn.XLOOKUP(G937,编码规则代码!J:J,编码规则代码!I:I)&amp;_xlfn.XLOOKUP(H937,编码规则代码!N:N,编码规则代码!M:M)&amp;L937</f>
        <v>HA</v>
      </c>
      <c r="D937" s="68" t="str" cm="1">
        <f t="array" ref="D937">_xlfn.XLOOKUP(E937,编码规则代码!B:B,编码规则代码!A:A)&amp;_xlfn.XLOOKUP(F937,编码规则代码!F:F,编码规则代码!E:E)&amp;_xlfn.XLOOKUP(G937,编码规则代码!J:J,编码规则代码!I:I)&amp;_xlfn.XLOOKUP(H937,编码规则代码!N:N,编码规则代码!M:M)&amp;L937&amp;_xlfn.XLOOKUP(K937,编码规则代码!V:V,编码规则代码!U:U&amp;_xlfn.XLOOKUP(J937,编码规则代码!R:R,编码规则代码!Q:Q))</f>
        <v>HAS</v>
      </c>
      <c r="E937" s="45" t="s">
        <v>196</v>
      </c>
      <c r="G937" s="45" t="s">
        <v>197</v>
      </c>
      <c r="I937" s="69"/>
      <c r="J937" s="45" t="s">
        <v>200</v>
      </c>
    </row>
    <row r="938" ht="26" customHeight="1" spans="3:10">
      <c r="C938" s="67" t="str">
        <f>_xlfn.XLOOKUP(E938,编码规则代码!B:B,编码规则代码!A:A)&amp;_xlfn.XLOOKUP(F938,编码规则代码!F:F,编码规则代码!E:E)&amp;_xlfn.XLOOKUP(G938,编码规则代码!J:J,编码规则代码!I:I)&amp;_xlfn.XLOOKUP(H938,编码规则代码!N:N,编码规则代码!M:M)&amp;L938</f>
        <v>HA</v>
      </c>
      <c r="D938" s="68" t="str" cm="1">
        <f t="array" ref="D938">_xlfn.XLOOKUP(E938,编码规则代码!B:B,编码规则代码!A:A)&amp;_xlfn.XLOOKUP(F938,编码规则代码!F:F,编码规则代码!E:E)&amp;_xlfn.XLOOKUP(G938,编码规则代码!J:J,编码规则代码!I:I)&amp;_xlfn.XLOOKUP(H938,编码规则代码!N:N,编码规则代码!M:M)&amp;L938&amp;_xlfn.XLOOKUP(K938,编码规则代码!V:V,编码规则代码!U:U&amp;_xlfn.XLOOKUP(J938,编码规则代码!R:R,编码规则代码!Q:Q))</f>
        <v>HAS</v>
      </c>
      <c r="E938" s="45" t="s">
        <v>196</v>
      </c>
      <c r="G938" s="45" t="s">
        <v>197</v>
      </c>
      <c r="I938" s="69"/>
      <c r="J938" s="45" t="s">
        <v>200</v>
      </c>
    </row>
    <row r="939" ht="26" customHeight="1" spans="3:10">
      <c r="C939" s="67" t="str">
        <f>_xlfn.XLOOKUP(E939,编码规则代码!B:B,编码规则代码!A:A)&amp;_xlfn.XLOOKUP(F939,编码规则代码!F:F,编码规则代码!E:E)&amp;_xlfn.XLOOKUP(G939,编码规则代码!J:J,编码规则代码!I:I)&amp;_xlfn.XLOOKUP(H939,编码规则代码!N:N,编码规则代码!M:M)&amp;L939</f>
        <v>HA</v>
      </c>
      <c r="D939" s="68" t="str" cm="1">
        <f t="array" ref="D939">_xlfn.XLOOKUP(E939,编码规则代码!B:B,编码规则代码!A:A)&amp;_xlfn.XLOOKUP(F939,编码规则代码!F:F,编码规则代码!E:E)&amp;_xlfn.XLOOKUP(G939,编码规则代码!J:J,编码规则代码!I:I)&amp;_xlfn.XLOOKUP(H939,编码规则代码!N:N,编码规则代码!M:M)&amp;L939&amp;_xlfn.XLOOKUP(K939,编码规则代码!V:V,编码规则代码!U:U&amp;_xlfn.XLOOKUP(J939,编码规则代码!R:R,编码规则代码!Q:Q))</f>
        <v>HAS</v>
      </c>
      <c r="E939" s="45" t="s">
        <v>196</v>
      </c>
      <c r="G939" s="45" t="s">
        <v>197</v>
      </c>
      <c r="I939" s="69"/>
      <c r="J939" s="45" t="s">
        <v>200</v>
      </c>
    </row>
    <row r="940" ht="26" customHeight="1" spans="3:10">
      <c r="C940" s="67" t="str">
        <f>_xlfn.XLOOKUP(E940,编码规则代码!B:B,编码规则代码!A:A)&amp;_xlfn.XLOOKUP(F940,编码规则代码!F:F,编码规则代码!E:E)&amp;_xlfn.XLOOKUP(G940,编码规则代码!J:J,编码规则代码!I:I)&amp;_xlfn.XLOOKUP(H940,编码规则代码!N:N,编码规则代码!M:M)&amp;L940</f>
        <v>HA</v>
      </c>
      <c r="D940" s="68" t="str" cm="1">
        <f t="array" ref="D940">_xlfn.XLOOKUP(E940,编码规则代码!B:B,编码规则代码!A:A)&amp;_xlfn.XLOOKUP(F940,编码规则代码!F:F,编码规则代码!E:E)&amp;_xlfn.XLOOKUP(G940,编码规则代码!J:J,编码规则代码!I:I)&amp;_xlfn.XLOOKUP(H940,编码规则代码!N:N,编码规则代码!M:M)&amp;L940&amp;_xlfn.XLOOKUP(K940,编码规则代码!V:V,编码规则代码!U:U&amp;_xlfn.XLOOKUP(J940,编码规则代码!R:R,编码规则代码!Q:Q))</f>
        <v>HAS</v>
      </c>
      <c r="E940" s="45" t="s">
        <v>196</v>
      </c>
      <c r="G940" s="45" t="s">
        <v>197</v>
      </c>
      <c r="I940" s="69"/>
      <c r="J940" s="45" t="s">
        <v>200</v>
      </c>
    </row>
    <row r="941" ht="26" customHeight="1" spans="3:10">
      <c r="C941" s="67" t="str">
        <f>_xlfn.XLOOKUP(E941,编码规则代码!B:B,编码规则代码!A:A)&amp;_xlfn.XLOOKUP(F941,编码规则代码!F:F,编码规则代码!E:E)&amp;_xlfn.XLOOKUP(G941,编码规则代码!J:J,编码规则代码!I:I)&amp;_xlfn.XLOOKUP(H941,编码规则代码!N:N,编码规则代码!M:M)&amp;L941</f>
        <v>HA</v>
      </c>
      <c r="D941" s="68" t="str" cm="1">
        <f t="array" ref="D941">_xlfn.XLOOKUP(E941,编码规则代码!B:B,编码规则代码!A:A)&amp;_xlfn.XLOOKUP(F941,编码规则代码!F:F,编码规则代码!E:E)&amp;_xlfn.XLOOKUP(G941,编码规则代码!J:J,编码规则代码!I:I)&amp;_xlfn.XLOOKUP(H941,编码规则代码!N:N,编码规则代码!M:M)&amp;L941&amp;_xlfn.XLOOKUP(K941,编码规则代码!V:V,编码规则代码!U:U&amp;_xlfn.XLOOKUP(J941,编码规则代码!R:R,编码规则代码!Q:Q))</f>
        <v>HAS</v>
      </c>
      <c r="E941" s="45" t="s">
        <v>196</v>
      </c>
      <c r="G941" s="45" t="s">
        <v>197</v>
      </c>
      <c r="I941" s="69"/>
      <c r="J941" s="45" t="s">
        <v>200</v>
      </c>
    </row>
    <row r="942" ht="26" customHeight="1" spans="3:10">
      <c r="C942" s="67" t="str">
        <f>_xlfn.XLOOKUP(E942,编码规则代码!B:B,编码规则代码!A:A)&amp;_xlfn.XLOOKUP(F942,编码规则代码!F:F,编码规则代码!E:E)&amp;_xlfn.XLOOKUP(G942,编码规则代码!J:J,编码规则代码!I:I)&amp;_xlfn.XLOOKUP(H942,编码规则代码!N:N,编码规则代码!M:M)&amp;L942</f>
        <v>HA</v>
      </c>
      <c r="D942" s="68" t="str" cm="1">
        <f t="array" ref="D942">_xlfn.XLOOKUP(E942,编码规则代码!B:B,编码规则代码!A:A)&amp;_xlfn.XLOOKUP(F942,编码规则代码!F:F,编码规则代码!E:E)&amp;_xlfn.XLOOKUP(G942,编码规则代码!J:J,编码规则代码!I:I)&amp;_xlfn.XLOOKUP(H942,编码规则代码!N:N,编码规则代码!M:M)&amp;L942&amp;_xlfn.XLOOKUP(K942,编码规则代码!V:V,编码规则代码!U:U&amp;_xlfn.XLOOKUP(J942,编码规则代码!R:R,编码规则代码!Q:Q))</f>
        <v>HAS</v>
      </c>
      <c r="E942" s="45" t="s">
        <v>196</v>
      </c>
      <c r="G942" s="45" t="s">
        <v>197</v>
      </c>
      <c r="I942" s="69"/>
      <c r="J942" s="45" t="s">
        <v>200</v>
      </c>
    </row>
    <row r="943" ht="26" customHeight="1" spans="3:10">
      <c r="C943" s="67" t="str">
        <f>_xlfn.XLOOKUP(E943,编码规则代码!B:B,编码规则代码!A:A)&amp;_xlfn.XLOOKUP(F943,编码规则代码!F:F,编码规则代码!E:E)&amp;_xlfn.XLOOKUP(G943,编码规则代码!J:J,编码规则代码!I:I)&amp;_xlfn.XLOOKUP(H943,编码规则代码!N:N,编码规则代码!M:M)&amp;L943</f>
        <v>HA</v>
      </c>
      <c r="D943" s="68" t="str" cm="1">
        <f t="array" ref="D943">_xlfn.XLOOKUP(E943,编码规则代码!B:B,编码规则代码!A:A)&amp;_xlfn.XLOOKUP(F943,编码规则代码!F:F,编码规则代码!E:E)&amp;_xlfn.XLOOKUP(G943,编码规则代码!J:J,编码规则代码!I:I)&amp;_xlfn.XLOOKUP(H943,编码规则代码!N:N,编码规则代码!M:M)&amp;L943&amp;_xlfn.XLOOKUP(K943,编码规则代码!V:V,编码规则代码!U:U&amp;_xlfn.XLOOKUP(J943,编码规则代码!R:R,编码规则代码!Q:Q))</f>
        <v>HAS</v>
      </c>
      <c r="E943" s="45" t="s">
        <v>196</v>
      </c>
      <c r="G943" s="45" t="s">
        <v>197</v>
      </c>
      <c r="I943" s="69"/>
      <c r="J943" s="45" t="s">
        <v>200</v>
      </c>
    </row>
    <row r="944" ht="26" customHeight="1" spans="3:10">
      <c r="C944" s="67" t="str">
        <f>_xlfn.XLOOKUP(E944,编码规则代码!B:B,编码规则代码!A:A)&amp;_xlfn.XLOOKUP(F944,编码规则代码!F:F,编码规则代码!E:E)&amp;_xlfn.XLOOKUP(G944,编码规则代码!J:J,编码规则代码!I:I)&amp;_xlfn.XLOOKUP(H944,编码规则代码!N:N,编码规则代码!M:M)&amp;L944</f>
        <v>HA</v>
      </c>
      <c r="D944" s="68" t="str" cm="1">
        <f t="array" ref="D944">_xlfn.XLOOKUP(E944,编码规则代码!B:B,编码规则代码!A:A)&amp;_xlfn.XLOOKUP(F944,编码规则代码!F:F,编码规则代码!E:E)&amp;_xlfn.XLOOKUP(G944,编码规则代码!J:J,编码规则代码!I:I)&amp;_xlfn.XLOOKUP(H944,编码规则代码!N:N,编码规则代码!M:M)&amp;L944&amp;_xlfn.XLOOKUP(K944,编码规则代码!V:V,编码规则代码!U:U&amp;_xlfn.XLOOKUP(J944,编码规则代码!R:R,编码规则代码!Q:Q))</f>
        <v>HAS</v>
      </c>
      <c r="E944" s="45" t="s">
        <v>196</v>
      </c>
      <c r="G944" s="45" t="s">
        <v>197</v>
      </c>
      <c r="I944" s="69"/>
      <c r="J944" s="45" t="s">
        <v>200</v>
      </c>
    </row>
    <row r="945" ht="26" customHeight="1" spans="3:10">
      <c r="C945" s="67" t="str">
        <f>_xlfn.XLOOKUP(E945,编码规则代码!B:B,编码规则代码!A:A)&amp;_xlfn.XLOOKUP(F945,编码规则代码!F:F,编码规则代码!E:E)&amp;_xlfn.XLOOKUP(G945,编码规则代码!J:J,编码规则代码!I:I)&amp;_xlfn.XLOOKUP(H945,编码规则代码!N:N,编码规则代码!M:M)&amp;L945</f>
        <v>HA</v>
      </c>
      <c r="D945" s="68" t="str" cm="1">
        <f t="array" ref="D945">_xlfn.XLOOKUP(E945,编码规则代码!B:B,编码规则代码!A:A)&amp;_xlfn.XLOOKUP(F945,编码规则代码!F:F,编码规则代码!E:E)&amp;_xlfn.XLOOKUP(G945,编码规则代码!J:J,编码规则代码!I:I)&amp;_xlfn.XLOOKUP(H945,编码规则代码!N:N,编码规则代码!M:M)&amp;L945&amp;_xlfn.XLOOKUP(K945,编码规则代码!V:V,编码规则代码!U:U&amp;_xlfn.XLOOKUP(J945,编码规则代码!R:R,编码规则代码!Q:Q))</f>
        <v>HAS</v>
      </c>
      <c r="E945" s="45" t="s">
        <v>196</v>
      </c>
      <c r="G945" s="45" t="s">
        <v>197</v>
      </c>
      <c r="I945" s="69"/>
      <c r="J945" s="45" t="s">
        <v>200</v>
      </c>
    </row>
    <row r="946" ht="26" customHeight="1" spans="3:10">
      <c r="C946" s="67" t="str">
        <f>_xlfn.XLOOKUP(E946,编码规则代码!B:B,编码规则代码!A:A)&amp;_xlfn.XLOOKUP(F946,编码规则代码!F:F,编码规则代码!E:E)&amp;_xlfn.XLOOKUP(G946,编码规则代码!J:J,编码规则代码!I:I)&amp;_xlfn.XLOOKUP(H946,编码规则代码!N:N,编码规则代码!M:M)&amp;L946</f>
        <v>HA</v>
      </c>
      <c r="D946" s="68" t="str" cm="1">
        <f t="array" ref="D946">_xlfn.XLOOKUP(E946,编码规则代码!B:B,编码规则代码!A:A)&amp;_xlfn.XLOOKUP(F946,编码规则代码!F:F,编码规则代码!E:E)&amp;_xlfn.XLOOKUP(G946,编码规则代码!J:J,编码规则代码!I:I)&amp;_xlfn.XLOOKUP(H946,编码规则代码!N:N,编码规则代码!M:M)&amp;L946&amp;_xlfn.XLOOKUP(K946,编码规则代码!V:V,编码规则代码!U:U&amp;_xlfn.XLOOKUP(J946,编码规则代码!R:R,编码规则代码!Q:Q))</f>
        <v>HAS</v>
      </c>
      <c r="E946" s="45" t="s">
        <v>196</v>
      </c>
      <c r="G946" s="45" t="s">
        <v>197</v>
      </c>
      <c r="I946" s="69"/>
      <c r="J946" s="45" t="s">
        <v>200</v>
      </c>
    </row>
    <row r="947" ht="26" customHeight="1" spans="3:10">
      <c r="C947" s="67" t="str">
        <f>_xlfn.XLOOKUP(E947,编码规则代码!B:B,编码规则代码!A:A)&amp;_xlfn.XLOOKUP(F947,编码规则代码!F:F,编码规则代码!E:E)&amp;_xlfn.XLOOKUP(G947,编码规则代码!J:J,编码规则代码!I:I)&amp;_xlfn.XLOOKUP(H947,编码规则代码!N:N,编码规则代码!M:M)&amp;L947</f>
        <v>HA</v>
      </c>
      <c r="D947" s="68" t="str" cm="1">
        <f t="array" ref="D947">_xlfn.XLOOKUP(E947,编码规则代码!B:B,编码规则代码!A:A)&amp;_xlfn.XLOOKUP(F947,编码规则代码!F:F,编码规则代码!E:E)&amp;_xlfn.XLOOKUP(G947,编码规则代码!J:J,编码规则代码!I:I)&amp;_xlfn.XLOOKUP(H947,编码规则代码!N:N,编码规则代码!M:M)&amp;L947&amp;_xlfn.XLOOKUP(K947,编码规则代码!V:V,编码规则代码!U:U&amp;_xlfn.XLOOKUP(J947,编码规则代码!R:R,编码规则代码!Q:Q))</f>
        <v>HAS</v>
      </c>
      <c r="E947" s="45" t="s">
        <v>196</v>
      </c>
      <c r="G947" s="45" t="s">
        <v>197</v>
      </c>
      <c r="I947" s="69"/>
      <c r="J947" s="45" t="s">
        <v>200</v>
      </c>
    </row>
    <row r="948" ht="26" customHeight="1" spans="3:10">
      <c r="C948" s="67" t="str">
        <f>_xlfn.XLOOKUP(E948,编码规则代码!B:B,编码规则代码!A:A)&amp;_xlfn.XLOOKUP(F948,编码规则代码!F:F,编码规则代码!E:E)&amp;_xlfn.XLOOKUP(G948,编码规则代码!J:J,编码规则代码!I:I)&amp;_xlfn.XLOOKUP(H948,编码规则代码!N:N,编码规则代码!M:M)&amp;L948</f>
        <v>HA</v>
      </c>
      <c r="D948" s="68" t="str" cm="1">
        <f t="array" ref="D948">_xlfn.XLOOKUP(E948,编码规则代码!B:B,编码规则代码!A:A)&amp;_xlfn.XLOOKUP(F948,编码规则代码!F:F,编码规则代码!E:E)&amp;_xlfn.XLOOKUP(G948,编码规则代码!J:J,编码规则代码!I:I)&amp;_xlfn.XLOOKUP(H948,编码规则代码!N:N,编码规则代码!M:M)&amp;L948&amp;_xlfn.XLOOKUP(K948,编码规则代码!V:V,编码规则代码!U:U&amp;_xlfn.XLOOKUP(J948,编码规则代码!R:R,编码规则代码!Q:Q))</f>
        <v>HAS</v>
      </c>
      <c r="E948" s="45" t="s">
        <v>196</v>
      </c>
      <c r="G948" s="45" t="s">
        <v>197</v>
      </c>
      <c r="I948" s="69"/>
      <c r="J948" s="45" t="s">
        <v>200</v>
      </c>
    </row>
    <row r="949" ht="26" customHeight="1" spans="3:10">
      <c r="C949" s="67" t="str">
        <f>_xlfn.XLOOKUP(E949,编码规则代码!B:B,编码规则代码!A:A)&amp;_xlfn.XLOOKUP(F949,编码规则代码!F:F,编码规则代码!E:E)&amp;_xlfn.XLOOKUP(G949,编码规则代码!J:J,编码规则代码!I:I)&amp;_xlfn.XLOOKUP(H949,编码规则代码!N:N,编码规则代码!M:M)&amp;L949</f>
        <v>HA</v>
      </c>
      <c r="D949" s="68" t="str" cm="1">
        <f t="array" ref="D949">_xlfn.XLOOKUP(E949,编码规则代码!B:B,编码规则代码!A:A)&amp;_xlfn.XLOOKUP(F949,编码规则代码!F:F,编码规则代码!E:E)&amp;_xlfn.XLOOKUP(G949,编码规则代码!J:J,编码规则代码!I:I)&amp;_xlfn.XLOOKUP(H949,编码规则代码!N:N,编码规则代码!M:M)&amp;L949&amp;_xlfn.XLOOKUP(K949,编码规则代码!V:V,编码规则代码!U:U&amp;_xlfn.XLOOKUP(J949,编码规则代码!R:R,编码规则代码!Q:Q))</f>
        <v>HAS</v>
      </c>
      <c r="E949" s="45" t="s">
        <v>196</v>
      </c>
      <c r="G949" s="45" t="s">
        <v>197</v>
      </c>
      <c r="I949" s="69"/>
      <c r="J949" s="45" t="s">
        <v>200</v>
      </c>
    </row>
    <row r="950" ht="26" customHeight="1" spans="3:10">
      <c r="C950" s="67" t="str">
        <f>_xlfn.XLOOKUP(E950,编码规则代码!B:B,编码规则代码!A:A)&amp;_xlfn.XLOOKUP(F950,编码规则代码!F:F,编码规则代码!E:E)&amp;_xlfn.XLOOKUP(G950,编码规则代码!J:J,编码规则代码!I:I)&amp;_xlfn.XLOOKUP(H950,编码规则代码!N:N,编码规则代码!M:M)&amp;L950</f>
        <v>HA</v>
      </c>
      <c r="D950" s="68" t="str" cm="1">
        <f t="array" ref="D950">_xlfn.XLOOKUP(E950,编码规则代码!B:B,编码规则代码!A:A)&amp;_xlfn.XLOOKUP(F950,编码规则代码!F:F,编码规则代码!E:E)&amp;_xlfn.XLOOKUP(G950,编码规则代码!J:J,编码规则代码!I:I)&amp;_xlfn.XLOOKUP(H950,编码规则代码!N:N,编码规则代码!M:M)&amp;L950&amp;_xlfn.XLOOKUP(K950,编码规则代码!V:V,编码规则代码!U:U&amp;_xlfn.XLOOKUP(J950,编码规则代码!R:R,编码规则代码!Q:Q))</f>
        <v>HAS</v>
      </c>
      <c r="E950" s="45" t="s">
        <v>196</v>
      </c>
      <c r="G950" s="45" t="s">
        <v>197</v>
      </c>
      <c r="I950" s="69"/>
      <c r="J950" s="45" t="s">
        <v>200</v>
      </c>
    </row>
    <row r="951" ht="26" customHeight="1" spans="3:10">
      <c r="C951" s="67" t="str">
        <f>_xlfn.XLOOKUP(E951,编码规则代码!B:B,编码规则代码!A:A)&amp;_xlfn.XLOOKUP(F951,编码规则代码!F:F,编码规则代码!E:E)&amp;_xlfn.XLOOKUP(G951,编码规则代码!J:J,编码规则代码!I:I)&amp;_xlfn.XLOOKUP(H951,编码规则代码!N:N,编码规则代码!M:M)&amp;L951</f>
        <v>HA</v>
      </c>
      <c r="D951" s="68" t="str" cm="1">
        <f t="array" ref="D951">_xlfn.XLOOKUP(E951,编码规则代码!B:B,编码规则代码!A:A)&amp;_xlfn.XLOOKUP(F951,编码规则代码!F:F,编码规则代码!E:E)&amp;_xlfn.XLOOKUP(G951,编码规则代码!J:J,编码规则代码!I:I)&amp;_xlfn.XLOOKUP(H951,编码规则代码!N:N,编码规则代码!M:M)&amp;L951&amp;_xlfn.XLOOKUP(K951,编码规则代码!V:V,编码规则代码!U:U&amp;_xlfn.XLOOKUP(J951,编码规则代码!R:R,编码规则代码!Q:Q))</f>
        <v>HAS</v>
      </c>
      <c r="E951" s="45" t="s">
        <v>196</v>
      </c>
      <c r="G951" s="45" t="s">
        <v>197</v>
      </c>
      <c r="I951" s="69"/>
      <c r="J951" s="45" t="s">
        <v>200</v>
      </c>
    </row>
    <row r="952" ht="26" customHeight="1" spans="3:10">
      <c r="C952" s="67" t="str">
        <f>_xlfn.XLOOKUP(E952,编码规则代码!B:B,编码规则代码!A:A)&amp;_xlfn.XLOOKUP(F952,编码规则代码!F:F,编码规则代码!E:E)&amp;_xlfn.XLOOKUP(G952,编码规则代码!J:J,编码规则代码!I:I)&amp;_xlfn.XLOOKUP(H952,编码规则代码!N:N,编码规则代码!M:M)&amp;L952</f>
        <v>HA</v>
      </c>
      <c r="D952" s="68" t="str" cm="1">
        <f t="array" ref="D952">_xlfn.XLOOKUP(E952,编码规则代码!B:B,编码规则代码!A:A)&amp;_xlfn.XLOOKUP(F952,编码规则代码!F:F,编码规则代码!E:E)&amp;_xlfn.XLOOKUP(G952,编码规则代码!J:J,编码规则代码!I:I)&amp;_xlfn.XLOOKUP(H952,编码规则代码!N:N,编码规则代码!M:M)&amp;L952&amp;_xlfn.XLOOKUP(K952,编码规则代码!V:V,编码规则代码!U:U&amp;_xlfn.XLOOKUP(J952,编码规则代码!R:R,编码规则代码!Q:Q))</f>
        <v>HAS</v>
      </c>
      <c r="E952" s="45" t="s">
        <v>196</v>
      </c>
      <c r="G952" s="45" t="s">
        <v>197</v>
      </c>
      <c r="I952" s="69"/>
      <c r="J952" s="45" t="s">
        <v>200</v>
      </c>
    </row>
    <row r="953" ht="26" customHeight="1" spans="3:10">
      <c r="C953" s="67" t="str">
        <f>_xlfn.XLOOKUP(E953,编码规则代码!B:B,编码规则代码!A:A)&amp;_xlfn.XLOOKUP(F953,编码规则代码!F:F,编码规则代码!E:E)&amp;_xlfn.XLOOKUP(G953,编码规则代码!J:J,编码规则代码!I:I)&amp;_xlfn.XLOOKUP(H953,编码规则代码!N:N,编码规则代码!M:M)&amp;L953</f>
        <v>HA</v>
      </c>
      <c r="D953" s="68" t="str" cm="1">
        <f t="array" ref="D953">_xlfn.XLOOKUP(E953,编码规则代码!B:B,编码规则代码!A:A)&amp;_xlfn.XLOOKUP(F953,编码规则代码!F:F,编码规则代码!E:E)&amp;_xlfn.XLOOKUP(G953,编码规则代码!J:J,编码规则代码!I:I)&amp;_xlfn.XLOOKUP(H953,编码规则代码!N:N,编码规则代码!M:M)&amp;L953&amp;_xlfn.XLOOKUP(K953,编码规则代码!V:V,编码规则代码!U:U&amp;_xlfn.XLOOKUP(J953,编码规则代码!R:R,编码规则代码!Q:Q))</f>
        <v>HAS</v>
      </c>
      <c r="E953" s="45" t="s">
        <v>196</v>
      </c>
      <c r="G953" s="45" t="s">
        <v>197</v>
      </c>
      <c r="I953" s="69"/>
      <c r="J953" s="45" t="s">
        <v>200</v>
      </c>
    </row>
    <row r="954" ht="26" customHeight="1" spans="3:10">
      <c r="C954" s="67" t="str">
        <f>_xlfn.XLOOKUP(E954,编码规则代码!B:B,编码规则代码!A:A)&amp;_xlfn.XLOOKUP(F954,编码规则代码!F:F,编码规则代码!E:E)&amp;_xlfn.XLOOKUP(G954,编码规则代码!J:J,编码规则代码!I:I)&amp;_xlfn.XLOOKUP(H954,编码规则代码!N:N,编码规则代码!M:M)&amp;L954</f>
        <v>HA</v>
      </c>
      <c r="D954" s="68" t="str" cm="1">
        <f t="array" ref="D954">_xlfn.XLOOKUP(E954,编码规则代码!B:B,编码规则代码!A:A)&amp;_xlfn.XLOOKUP(F954,编码规则代码!F:F,编码规则代码!E:E)&amp;_xlfn.XLOOKUP(G954,编码规则代码!J:J,编码规则代码!I:I)&amp;_xlfn.XLOOKUP(H954,编码规则代码!N:N,编码规则代码!M:M)&amp;L954&amp;_xlfn.XLOOKUP(K954,编码规则代码!V:V,编码规则代码!U:U&amp;_xlfn.XLOOKUP(J954,编码规则代码!R:R,编码规则代码!Q:Q))</f>
        <v>HAS</v>
      </c>
      <c r="E954" s="45" t="s">
        <v>196</v>
      </c>
      <c r="G954" s="45" t="s">
        <v>197</v>
      </c>
      <c r="I954" s="69"/>
      <c r="J954" s="45" t="s">
        <v>200</v>
      </c>
    </row>
    <row r="955" ht="26" customHeight="1" spans="3:10">
      <c r="C955" s="67" t="str">
        <f>_xlfn.XLOOKUP(E955,编码规则代码!B:B,编码规则代码!A:A)&amp;_xlfn.XLOOKUP(F955,编码规则代码!F:F,编码规则代码!E:E)&amp;_xlfn.XLOOKUP(G955,编码规则代码!J:J,编码规则代码!I:I)&amp;_xlfn.XLOOKUP(H955,编码规则代码!N:N,编码规则代码!M:M)&amp;L955</f>
        <v>HA</v>
      </c>
      <c r="D955" s="68" t="str" cm="1">
        <f t="array" ref="D955">_xlfn.XLOOKUP(E955,编码规则代码!B:B,编码规则代码!A:A)&amp;_xlfn.XLOOKUP(F955,编码规则代码!F:F,编码规则代码!E:E)&amp;_xlfn.XLOOKUP(G955,编码规则代码!J:J,编码规则代码!I:I)&amp;_xlfn.XLOOKUP(H955,编码规则代码!N:N,编码规则代码!M:M)&amp;L955&amp;_xlfn.XLOOKUP(K955,编码规则代码!V:V,编码规则代码!U:U&amp;_xlfn.XLOOKUP(J955,编码规则代码!R:R,编码规则代码!Q:Q))</f>
        <v>HAS</v>
      </c>
      <c r="E955" s="45" t="s">
        <v>196</v>
      </c>
      <c r="G955" s="45" t="s">
        <v>197</v>
      </c>
      <c r="I955" s="69"/>
      <c r="J955" s="45" t="s">
        <v>200</v>
      </c>
    </row>
    <row r="956" ht="26" customHeight="1" spans="3:10">
      <c r="C956" s="67" t="str">
        <f>_xlfn.XLOOKUP(E956,编码规则代码!B:B,编码规则代码!A:A)&amp;_xlfn.XLOOKUP(F956,编码规则代码!F:F,编码规则代码!E:E)&amp;_xlfn.XLOOKUP(G956,编码规则代码!J:J,编码规则代码!I:I)&amp;_xlfn.XLOOKUP(H956,编码规则代码!N:N,编码规则代码!M:M)&amp;L956</f>
        <v>HA</v>
      </c>
      <c r="D956" s="68" t="str" cm="1">
        <f t="array" ref="D956">_xlfn.XLOOKUP(E956,编码规则代码!B:B,编码规则代码!A:A)&amp;_xlfn.XLOOKUP(F956,编码规则代码!F:F,编码规则代码!E:E)&amp;_xlfn.XLOOKUP(G956,编码规则代码!J:J,编码规则代码!I:I)&amp;_xlfn.XLOOKUP(H956,编码规则代码!N:N,编码规则代码!M:M)&amp;L956&amp;_xlfn.XLOOKUP(K956,编码规则代码!V:V,编码规则代码!U:U&amp;_xlfn.XLOOKUP(J956,编码规则代码!R:R,编码规则代码!Q:Q))</f>
        <v>HAS</v>
      </c>
      <c r="E956" s="45" t="s">
        <v>196</v>
      </c>
      <c r="G956" s="45" t="s">
        <v>197</v>
      </c>
      <c r="I956" s="69"/>
      <c r="J956" s="45" t="s">
        <v>200</v>
      </c>
    </row>
    <row r="957" ht="26" customHeight="1" spans="3:10">
      <c r="C957" s="67" t="str">
        <f>_xlfn.XLOOKUP(E957,编码规则代码!B:B,编码规则代码!A:A)&amp;_xlfn.XLOOKUP(F957,编码规则代码!F:F,编码规则代码!E:E)&amp;_xlfn.XLOOKUP(G957,编码规则代码!J:J,编码规则代码!I:I)&amp;_xlfn.XLOOKUP(H957,编码规则代码!N:N,编码规则代码!M:M)&amp;L957</f>
        <v>HA</v>
      </c>
      <c r="D957" s="68" t="str" cm="1">
        <f t="array" ref="D957">_xlfn.XLOOKUP(E957,编码规则代码!B:B,编码规则代码!A:A)&amp;_xlfn.XLOOKUP(F957,编码规则代码!F:F,编码规则代码!E:E)&amp;_xlfn.XLOOKUP(G957,编码规则代码!J:J,编码规则代码!I:I)&amp;_xlfn.XLOOKUP(H957,编码规则代码!N:N,编码规则代码!M:M)&amp;L957&amp;_xlfn.XLOOKUP(K957,编码规则代码!V:V,编码规则代码!U:U&amp;_xlfn.XLOOKUP(J957,编码规则代码!R:R,编码规则代码!Q:Q))</f>
        <v>HAS</v>
      </c>
      <c r="E957" s="45" t="s">
        <v>196</v>
      </c>
      <c r="G957" s="45" t="s">
        <v>197</v>
      </c>
      <c r="I957" s="69"/>
      <c r="J957" s="45" t="s">
        <v>200</v>
      </c>
    </row>
    <row r="958" ht="26" customHeight="1" spans="3:10">
      <c r="C958" s="67" t="str">
        <f>_xlfn.XLOOKUP(E958,编码规则代码!B:B,编码规则代码!A:A)&amp;_xlfn.XLOOKUP(F958,编码规则代码!F:F,编码规则代码!E:E)&amp;_xlfn.XLOOKUP(G958,编码规则代码!J:J,编码规则代码!I:I)&amp;_xlfn.XLOOKUP(H958,编码规则代码!N:N,编码规则代码!M:M)&amp;L958</f>
        <v>HA</v>
      </c>
      <c r="D958" s="68" t="str" cm="1">
        <f t="array" ref="D958">_xlfn.XLOOKUP(E958,编码规则代码!B:B,编码规则代码!A:A)&amp;_xlfn.XLOOKUP(F958,编码规则代码!F:F,编码规则代码!E:E)&amp;_xlfn.XLOOKUP(G958,编码规则代码!J:J,编码规则代码!I:I)&amp;_xlfn.XLOOKUP(H958,编码规则代码!N:N,编码规则代码!M:M)&amp;L958&amp;_xlfn.XLOOKUP(K958,编码规则代码!V:V,编码规则代码!U:U&amp;_xlfn.XLOOKUP(J958,编码规则代码!R:R,编码规则代码!Q:Q))</f>
        <v>HAS</v>
      </c>
      <c r="E958" s="45" t="s">
        <v>196</v>
      </c>
      <c r="G958" s="45" t="s">
        <v>197</v>
      </c>
      <c r="I958" s="69"/>
      <c r="J958" s="45" t="s">
        <v>200</v>
      </c>
    </row>
    <row r="959" ht="26" customHeight="1" spans="3:10">
      <c r="C959" s="67" t="str">
        <f>_xlfn.XLOOKUP(E959,编码规则代码!B:B,编码规则代码!A:A)&amp;_xlfn.XLOOKUP(F959,编码规则代码!F:F,编码规则代码!E:E)&amp;_xlfn.XLOOKUP(G959,编码规则代码!J:J,编码规则代码!I:I)&amp;_xlfn.XLOOKUP(H959,编码规则代码!N:N,编码规则代码!M:M)&amp;L959</f>
        <v>HA</v>
      </c>
      <c r="D959" s="68" t="str" cm="1">
        <f t="array" ref="D959">_xlfn.XLOOKUP(E959,编码规则代码!B:B,编码规则代码!A:A)&amp;_xlfn.XLOOKUP(F959,编码规则代码!F:F,编码规则代码!E:E)&amp;_xlfn.XLOOKUP(G959,编码规则代码!J:J,编码规则代码!I:I)&amp;_xlfn.XLOOKUP(H959,编码规则代码!N:N,编码规则代码!M:M)&amp;L959&amp;_xlfn.XLOOKUP(K959,编码规则代码!V:V,编码规则代码!U:U&amp;_xlfn.XLOOKUP(J959,编码规则代码!R:R,编码规则代码!Q:Q))</f>
        <v>HAS</v>
      </c>
      <c r="E959" s="45" t="s">
        <v>196</v>
      </c>
      <c r="G959" s="45" t="s">
        <v>197</v>
      </c>
      <c r="I959" s="69"/>
      <c r="J959" s="45" t="s">
        <v>200</v>
      </c>
    </row>
    <row r="960" ht="26" customHeight="1" spans="3:10">
      <c r="C960" s="67" t="str">
        <f>_xlfn.XLOOKUP(E960,编码规则代码!B:B,编码规则代码!A:A)&amp;_xlfn.XLOOKUP(F960,编码规则代码!F:F,编码规则代码!E:E)&amp;_xlfn.XLOOKUP(G960,编码规则代码!J:J,编码规则代码!I:I)&amp;_xlfn.XLOOKUP(H960,编码规则代码!N:N,编码规则代码!M:M)&amp;L960</f>
        <v>HA</v>
      </c>
      <c r="D960" s="68" t="str" cm="1">
        <f t="array" ref="D960">_xlfn.XLOOKUP(E960,编码规则代码!B:B,编码规则代码!A:A)&amp;_xlfn.XLOOKUP(F960,编码规则代码!F:F,编码规则代码!E:E)&amp;_xlfn.XLOOKUP(G960,编码规则代码!J:J,编码规则代码!I:I)&amp;_xlfn.XLOOKUP(H960,编码规则代码!N:N,编码规则代码!M:M)&amp;L960&amp;_xlfn.XLOOKUP(K960,编码规则代码!V:V,编码规则代码!U:U&amp;_xlfn.XLOOKUP(J960,编码规则代码!R:R,编码规则代码!Q:Q))</f>
        <v>HAS</v>
      </c>
      <c r="E960" s="45" t="s">
        <v>196</v>
      </c>
      <c r="G960" s="45" t="s">
        <v>197</v>
      </c>
      <c r="I960" s="69"/>
      <c r="J960" s="45" t="s">
        <v>200</v>
      </c>
    </row>
    <row r="961" ht="26" customHeight="1" spans="3:10">
      <c r="C961" s="67" t="str">
        <f>_xlfn.XLOOKUP(E961,编码规则代码!B:B,编码规则代码!A:A)&amp;_xlfn.XLOOKUP(F961,编码规则代码!F:F,编码规则代码!E:E)&amp;_xlfn.XLOOKUP(G961,编码规则代码!J:J,编码规则代码!I:I)&amp;_xlfn.XLOOKUP(H961,编码规则代码!N:N,编码规则代码!M:M)&amp;L961</f>
        <v>HA</v>
      </c>
      <c r="D961" s="68" t="str" cm="1">
        <f t="array" ref="D961">_xlfn.XLOOKUP(E961,编码规则代码!B:B,编码规则代码!A:A)&amp;_xlfn.XLOOKUP(F961,编码规则代码!F:F,编码规则代码!E:E)&amp;_xlfn.XLOOKUP(G961,编码规则代码!J:J,编码规则代码!I:I)&amp;_xlfn.XLOOKUP(H961,编码规则代码!N:N,编码规则代码!M:M)&amp;L961&amp;_xlfn.XLOOKUP(K961,编码规则代码!V:V,编码规则代码!U:U&amp;_xlfn.XLOOKUP(J961,编码规则代码!R:R,编码规则代码!Q:Q))</f>
        <v>HAS</v>
      </c>
      <c r="E961" s="45" t="s">
        <v>196</v>
      </c>
      <c r="G961" s="45" t="s">
        <v>197</v>
      </c>
      <c r="I961" s="69"/>
      <c r="J961" s="45" t="s">
        <v>200</v>
      </c>
    </row>
    <row r="962" ht="26" customHeight="1" spans="3:10">
      <c r="C962" s="67" t="str">
        <f>_xlfn.XLOOKUP(E962,编码规则代码!B:B,编码规则代码!A:A)&amp;_xlfn.XLOOKUP(F962,编码规则代码!F:F,编码规则代码!E:E)&amp;_xlfn.XLOOKUP(G962,编码规则代码!J:J,编码规则代码!I:I)&amp;_xlfn.XLOOKUP(H962,编码规则代码!N:N,编码规则代码!M:M)&amp;L962</f>
        <v>HA</v>
      </c>
      <c r="D962" s="68" t="str" cm="1">
        <f t="array" ref="D962">_xlfn.XLOOKUP(E962,编码规则代码!B:B,编码规则代码!A:A)&amp;_xlfn.XLOOKUP(F962,编码规则代码!F:F,编码规则代码!E:E)&amp;_xlfn.XLOOKUP(G962,编码规则代码!J:J,编码规则代码!I:I)&amp;_xlfn.XLOOKUP(H962,编码规则代码!N:N,编码规则代码!M:M)&amp;L962&amp;_xlfn.XLOOKUP(K962,编码规则代码!V:V,编码规则代码!U:U&amp;_xlfn.XLOOKUP(J962,编码规则代码!R:R,编码规则代码!Q:Q))</f>
        <v>HAS</v>
      </c>
      <c r="E962" s="45" t="s">
        <v>196</v>
      </c>
      <c r="G962" s="45" t="s">
        <v>197</v>
      </c>
      <c r="I962" s="69"/>
      <c r="J962" s="45" t="s">
        <v>200</v>
      </c>
    </row>
    <row r="963" ht="26" customHeight="1" spans="3:10">
      <c r="C963" s="67" t="str">
        <f>_xlfn.XLOOKUP(E963,编码规则代码!B:B,编码规则代码!A:A)&amp;_xlfn.XLOOKUP(F963,编码规则代码!F:F,编码规则代码!E:E)&amp;_xlfn.XLOOKUP(G963,编码规则代码!J:J,编码规则代码!I:I)&amp;_xlfn.XLOOKUP(H963,编码规则代码!N:N,编码规则代码!M:M)&amp;L963</f>
        <v>HA</v>
      </c>
      <c r="D963" s="68" t="str" cm="1">
        <f t="array" ref="D963">_xlfn.XLOOKUP(E963,编码规则代码!B:B,编码规则代码!A:A)&amp;_xlfn.XLOOKUP(F963,编码规则代码!F:F,编码规则代码!E:E)&amp;_xlfn.XLOOKUP(G963,编码规则代码!J:J,编码规则代码!I:I)&amp;_xlfn.XLOOKUP(H963,编码规则代码!N:N,编码规则代码!M:M)&amp;L963&amp;_xlfn.XLOOKUP(K963,编码规则代码!V:V,编码规则代码!U:U&amp;_xlfn.XLOOKUP(J963,编码规则代码!R:R,编码规则代码!Q:Q))</f>
        <v>HAS</v>
      </c>
      <c r="E963" s="45" t="s">
        <v>196</v>
      </c>
      <c r="G963" s="45" t="s">
        <v>197</v>
      </c>
      <c r="I963" s="69"/>
      <c r="J963" s="45" t="s">
        <v>200</v>
      </c>
    </row>
    <row r="964" ht="26" customHeight="1" spans="3:10">
      <c r="C964" s="67" t="str">
        <f>_xlfn.XLOOKUP(E964,编码规则代码!B:B,编码规则代码!A:A)&amp;_xlfn.XLOOKUP(F964,编码规则代码!F:F,编码规则代码!E:E)&amp;_xlfn.XLOOKUP(G964,编码规则代码!J:J,编码规则代码!I:I)&amp;_xlfn.XLOOKUP(H964,编码规则代码!N:N,编码规则代码!M:M)&amp;L964</f>
        <v>HA</v>
      </c>
      <c r="D964" s="68" t="str" cm="1">
        <f t="array" ref="D964">_xlfn.XLOOKUP(E964,编码规则代码!B:B,编码规则代码!A:A)&amp;_xlfn.XLOOKUP(F964,编码规则代码!F:F,编码规则代码!E:E)&amp;_xlfn.XLOOKUP(G964,编码规则代码!J:J,编码规则代码!I:I)&amp;_xlfn.XLOOKUP(H964,编码规则代码!N:N,编码规则代码!M:M)&amp;L964&amp;_xlfn.XLOOKUP(K964,编码规则代码!V:V,编码规则代码!U:U&amp;_xlfn.XLOOKUP(J964,编码规则代码!R:R,编码规则代码!Q:Q))</f>
        <v>HAS</v>
      </c>
      <c r="E964" s="45" t="s">
        <v>196</v>
      </c>
      <c r="G964" s="45" t="s">
        <v>197</v>
      </c>
      <c r="I964" s="69"/>
      <c r="J964" s="45" t="s">
        <v>200</v>
      </c>
    </row>
    <row r="965" ht="26" customHeight="1" spans="3:10">
      <c r="C965" s="67" t="str">
        <f>_xlfn.XLOOKUP(E965,编码规则代码!B:B,编码规则代码!A:A)&amp;_xlfn.XLOOKUP(F965,编码规则代码!F:F,编码规则代码!E:E)&amp;_xlfn.XLOOKUP(G965,编码规则代码!J:J,编码规则代码!I:I)&amp;_xlfn.XLOOKUP(H965,编码规则代码!N:N,编码规则代码!M:M)&amp;L965</f>
        <v>HA</v>
      </c>
      <c r="D965" s="68" t="str" cm="1">
        <f t="array" ref="D965">_xlfn.XLOOKUP(E965,编码规则代码!B:B,编码规则代码!A:A)&amp;_xlfn.XLOOKUP(F965,编码规则代码!F:F,编码规则代码!E:E)&amp;_xlfn.XLOOKUP(G965,编码规则代码!J:J,编码规则代码!I:I)&amp;_xlfn.XLOOKUP(H965,编码规则代码!N:N,编码规则代码!M:M)&amp;L965&amp;_xlfn.XLOOKUP(K965,编码规则代码!V:V,编码规则代码!U:U&amp;_xlfn.XLOOKUP(J965,编码规则代码!R:R,编码规则代码!Q:Q))</f>
        <v>HAS</v>
      </c>
      <c r="E965" s="45" t="s">
        <v>196</v>
      </c>
      <c r="G965" s="45" t="s">
        <v>197</v>
      </c>
      <c r="I965" s="69"/>
      <c r="J965" s="45" t="s">
        <v>200</v>
      </c>
    </row>
    <row r="966" ht="26" customHeight="1" spans="3:10">
      <c r="C966" s="67" t="str">
        <f>_xlfn.XLOOKUP(E966,编码规则代码!B:B,编码规则代码!A:A)&amp;_xlfn.XLOOKUP(F966,编码规则代码!F:F,编码规则代码!E:E)&amp;_xlfn.XLOOKUP(G966,编码规则代码!J:J,编码规则代码!I:I)&amp;_xlfn.XLOOKUP(H966,编码规则代码!N:N,编码规则代码!M:M)&amp;L966</f>
        <v>HA</v>
      </c>
      <c r="D966" s="68" t="str" cm="1">
        <f t="array" ref="D966">_xlfn.XLOOKUP(E966,编码规则代码!B:B,编码规则代码!A:A)&amp;_xlfn.XLOOKUP(F966,编码规则代码!F:F,编码规则代码!E:E)&amp;_xlfn.XLOOKUP(G966,编码规则代码!J:J,编码规则代码!I:I)&amp;_xlfn.XLOOKUP(H966,编码规则代码!N:N,编码规则代码!M:M)&amp;L966&amp;_xlfn.XLOOKUP(K966,编码规则代码!V:V,编码规则代码!U:U&amp;_xlfn.XLOOKUP(J966,编码规则代码!R:R,编码规则代码!Q:Q))</f>
        <v>HAS</v>
      </c>
      <c r="E966" s="45" t="s">
        <v>196</v>
      </c>
      <c r="G966" s="45" t="s">
        <v>197</v>
      </c>
      <c r="I966" s="69"/>
      <c r="J966" s="45" t="s">
        <v>200</v>
      </c>
    </row>
    <row r="967" ht="26" customHeight="1" spans="3:10">
      <c r="C967" s="67" t="str">
        <f>_xlfn.XLOOKUP(E967,编码规则代码!B:B,编码规则代码!A:A)&amp;_xlfn.XLOOKUP(F967,编码规则代码!F:F,编码规则代码!E:E)&amp;_xlfn.XLOOKUP(G967,编码规则代码!J:J,编码规则代码!I:I)&amp;_xlfn.XLOOKUP(H967,编码规则代码!N:N,编码规则代码!M:M)&amp;L967</f>
        <v>HA</v>
      </c>
      <c r="D967" s="68" t="str" cm="1">
        <f t="array" ref="D967">_xlfn.XLOOKUP(E967,编码规则代码!B:B,编码规则代码!A:A)&amp;_xlfn.XLOOKUP(F967,编码规则代码!F:F,编码规则代码!E:E)&amp;_xlfn.XLOOKUP(G967,编码规则代码!J:J,编码规则代码!I:I)&amp;_xlfn.XLOOKUP(H967,编码规则代码!N:N,编码规则代码!M:M)&amp;L967&amp;_xlfn.XLOOKUP(K967,编码规则代码!V:V,编码规则代码!U:U&amp;_xlfn.XLOOKUP(J967,编码规则代码!R:R,编码规则代码!Q:Q))</f>
        <v>HAS</v>
      </c>
      <c r="E967" s="45" t="s">
        <v>196</v>
      </c>
      <c r="G967" s="45" t="s">
        <v>197</v>
      </c>
      <c r="I967" s="69"/>
      <c r="J967" s="45" t="s">
        <v>200</v>
      </c>
    </row>
    <row r="968" ht="26" customHeight="1" spans="3:10">
      <c r="C968" s="67" t="str">
        <f>_xlfn.XLOOKUP(E968,编码规则代码!B:B,编码规则代码!A:A)&amp;_xlfn.XLOOKUP(F968,编码规则代码!F:F,编码规则代码!E:E)&amp;_xlfn.XLOOKUP(G968,编码规则代码!J:J,编码规则代码!I:I)&amp;_xlfn.XLOOKUP(H968,编码规则代码!N:N,编码规则代码!M:M)&amp;L968</f>
        <v>HA</v>
      </c>
      <c r="D968" s="68" t="str" cm="1">
        <f t="array" ref="D968">_xlfn.XLOOKUP(E968,编码规则代码!B:B,编码规则代码!A:A)&amp;_xlfn.XLOOKUP(F968,编码规则代码!F:F,编码规则代码!E:E)&amp;_xlfn.XLOOKUP(G968,编码规则代码!J:J,编码规则代码!I:I)&amp;_xlfn.XLOOKUP(H968,编码规则代码!N:N,编码规则代码!M:M)&amp;L968&amp;_xlfn.XLOOKUP(K968,编码规则代码!V:V,编码规则代码!U:U&amp;_xlfn.XLOOKUP(J968,编码规则代码!R:R,编码规则代码!Q:Q))</f>
        <v>HAS</v>
      </c>
      <c r="E968" s="45" t="s">
        <v>196</v>
      </c>
      <c r="G968" s="45" t="s">
        <v>197</v>
      </c>
      <c r="I968" s="69"/>
      <c r="J968" s="45" t="s">
        <v>200</v>
      </c>
    </row>
    <row r="969" ht="26" customHeight="1" spans="3:10">
      <c r="C969" s="67" t="str">
        <f>_xlfn.XLOOKUP(E969,编码规则代码!B:B,编码规则代码!A:A)&amp;_xlfn.XLOOKUP(F969,编码规则代码!F:F,编码规则代码!E:E)&amp;_xlfn.XLOOKUP(G969,编码规则代码!J:J,编码规则代码!I:I)&amp;_xlfn.XLOOKUP(H969,编码规则代码!N:N,编码规则代码!M:M)&amp;L969</f>
        <v>HA</v>
      </c>
      <c r="D969" s="68" t="str" cm="1">
        <f t="array" ref="D969">_xlfn.XLOOKUP(E969,编码规则代码!B:B,编码规则代码!A:A)&amp;_xlfn.XLOOKUP(F969,编码规则代码!F:F,编码规则代码!E:E)&amp;_xlfn.XLOOKUP(G969,编码规则代码!J:J,编码规则代码!I:I)&amp;_xlfn.XLOOKUP(H969,编码规则代码!N:N,编码规则代码!M:M)&amp;L969&amp;_xlfn.XLOOKUP(K969,编码规则代码!V:V,编码规则代码!U:U&amp;_xlfn.XLOOKUP(J969,编码规则代码!R:R,编码规则代码!Q:Q))</f>
        <v>HAS</v>
      </c>
      <c r="E969" s="45" t="s">
        <v>196</v>
      </c>
      <c r="G969" s="45" t="s">
        <v>197</v>
      </c>
      <c r="I969" s="69"/>
      <c r="J969" s="45" t="s">
        <v>200</v>
      </c>
    </row>
    <row r="970" ht="26" customHeight="1" spans="3:10">
      <c r="C970" s="67" t="str">
        <f>_xlfn.XLOOKUP(E970,编码规则代码!B:B,编码规则代码!A:A)&amp;_xlfn.XLOOKUP(F970,编码规则代码!F:F,编码规则代码!E:E)&amp;_xlfn.XLOOKUP(G970,编码规则代码!J:J,编码规则代码!I:I)&amp;_xlfn.XLOOKUP(H970,编码规则代码!N:N,编码规则代码!M:M)&amp;L970</f>
        <v>HA</v>
      </c>
      <c r="D970" s="68" t="str" cm="1">
        <f t="array" ref="D970">_xlfn.XLOOKUP(E970,编码规则代码!B:B,编码规则代码!A:A)&amp;_xlfn.XLOOKUP(F970,编码规则代码!F:F,编码规则代码!E:E)&amp;_xlfn.XLOOKUP(G970,编码规则代码!J:J,编码规则代码!I:I)&amp;_xlfn.XLOOKUP(H970,编码规则代码!N:N,编码规则代码!M:M)&amp;L970&amp;_xlfn.XLOOKUP(K970,编码规则代码!V:V,编码规则代码!U:U&amp;_xlfn.XLOOKUP(J970,编码规则代码!R:R,编码规则代码!Q:Q))</f>
        <v>HAS</v>
      </c>
      <c r="E970" s="45" t="s">
        <v>196</v>
      </c>
      <c r="G970" s="45" t="s">
        <v>197</v>
      </c>
      <c r="I970" s="69"/>
      <c r="J970" s="45" t="s">
        <v>200</v>
      </c>
    </row>
    <row r="971" ht="26" customHeight="1" spans="3:10">
      <c r="C971" s="67" t="str">
        <f>_xlfn.XLOOKUP(E971,编码规则代码!B:B,编码规则代码!A:A)&amp;_xlfn.XLOOKUP(F971,编码规则代码!F:F,编码规则代码!E:E)&amp;_xlfn.XLOOKUP(G971,编码规则代码!J:J,编码规则代码!I:I)&amp;_xlfn.XLOOKUP(H971,编码规则代码!N:N,编码规则代码!M:M)&amp;L971</f>
        <v>HA</v>
      </c>
      <c r="D971" s="68" t="str" cm="1">
        <f t="array" ref="D971">_xlfn.XLOOKUP(E971,编码规则代码!B:B,编码规则代码!A:A)&amp;_xlfn.XLOOKUP(F971,编码规则代码!F:F,编码规则代码!E:E)&amp;_xlfn.XLOOKUP(G971,编码规则代码!J:J,编码规则代码!I:I)&amp;_xlfn.XLOOKUP(H971,编码规则代码!N:N,编码规则代码!M:M)&amp;L971&amp;_xlfn.XLOOKUP(K971,编码规则代码!V:V,编码规则代码!U:U&amp;_xlfn.XLOOKUP(J971,编码规则代码!R:R,编码规则代码!Q:Q))</f>
        <v>HAS</v>
      </c>
      <c r="E971" s="45" t="s">
        <v>196</v>
      </c>
      <c r="G971" s="45" t="s">
        <v>197</v>
      </c>
      <c r="I971" s="69"/>
      <c r="J971" s="45" t="s">
        <v>200</v>
      </c>
    </row>
    <row r="972" ht="26" customHeight="1" spans="3:10">
      <c r="C972" s="67" t="str">
        <f>_xlfn.XLOOKUP(E972,编码规则代码!B:B,编码规则代码!A:A)&amp;_xlfn.XLOOKUP(F972,编码规则代码!F:F,编码规则代码!E:E)&amp;_xlfn.XLOOKUP(G972,编码规则代码!J:J,编码规则代码!I:I)&amp;_xlfn.XLOOKUP(H972,编码规则代码!N:N,编码规则代码!M:M)&amp;L972</f>
        <v>HA</v>
      </c>
      <c r="D972" s="68" t="str" cm="1">
        <f t="array" ref="D972">_xlfn.XLOOKUP(E972,编码规则代码!B:B,编码规则代码!A:A)&amp;_xlfn.XLOOKUP(F972,编码规则代码!F:F,编码规则代码!E:E)&amp;_xlfn.XLOOKUP(G972,编码规则代码!J:J,编码规则代码!I:I)&amp;_xlfn.XLOOKUP(H972,编码规则代码!N:N,编码规则代码!M:M)&amp;L972&amp;_xlfn.XLOOKUP(K972,编码规则代码!V:V,编码规则代码!U:U&amp;_xlfn.XLOOKUP(J972,编码规则代码!R:R,编码规则代码!Q:Q))</f>
        <v>HAS</v>
      </c>
      <c r="E972" s="45" t="s">
        <v>196</v>
      </c>
      <c r="G972" s="45" t="s">
        <v>197</v>
      </c>
      <c r="I972" s="69"/>
      <c r="J972" s="45" t="s">
        <v>200</v>
      </c>
    </row>
    <row r="973" ht="26" customHeight="1" spans="3:10">
      <c r="C973" s="67" t="str">
        <f>_xlfn.XLOOKUP(E973,编码规则代码!B:B,编码规则代码!A:A)&amp;_xlfn.XLOOKUP(F973,编码规则代码!F:F,编码规则代码!E:E)&amp;_xlfn.XLOOKUP(G973,编码规则代码!J:J,编码规则代码!I:I)&amp;_xlfn.XLOOKUP(H973,编码规则代码!N:N,编码规则代码!M:M)&amp;L973</f>
        <v>HA</v>
      </c>
      <c r="D973" s="68" t="str" cm="1">
        <f t="array" ref="D973">_xlfn.XLOOKUP(E973,编码规则代码!B:B,编码规则代码!A:A)&amp;_xlfn.XLOOKUP(F973,编码规则代码!F:F,编码规则代码!E:E)&amp;_xlfn.XLOOKUP(G973,编码规则代码!J:J,编码规则代码!I:I)&amp;_xlfn.XLOOKUP(H973,编码规则代码!N:N,编码规则代码!M:M)&amp;L973&amp;_xlfn.XLOOKUP(K973,编码规则代码!V:V,编码规则代码!U:U&amp;_xlfn.XLOOKUP(J973,编码规则代码!R:R,编码规则代码!Q:Q))</f>
        <v>HAS</v>
      </c>
      <c r="E973" s="45" t="s">
        <v>196</v>
      </c>
      <c r="G973" s="45" t="s">
        <v>197</v>
      </c>
      <c r="I973" s="69"/>
      <c r="J973" s="45" t="s">
        <v>200</v>
      </c>
    </row>
    <row r="974" ht="26" customHeight="1" spans="3:10">
      <c r="C974" s="67" t="str">
        <f>_xlfn.XLOOKUP(E974,编码规则代码!B:B,编码规则代码!A:A)&amp;_xlfn.XLOOKUP(F974,编码规则代码!F:F,编码规则代码!E:E)&amp;_xlfn.XLOOKUP(G974,编码规则代码!J:J,编码规则代码!I:I)&amp;_xlfn.XLOOKUP(H974,编码规则代码!N:N,编码规则代码!M:M)&amp;L974</f>
        <v>HA</v>
      </c>
      <c r="D974" s="68" t="str" cm="1">
        <f t="array" ref="D974">_xlfn.XLOOKUP(E974,编码规则代码!B:B,编码规则代码!A:A)&amp;_xlfn.XLOOKUP(F974,编码规则代码!F:F,编码规则代码!E:E)&amp;_xlfn.XLOOKUP(G974,编码规则代码!J:J,编码规则代码!I:I)&amp;_xlfn.XLOOKUP(H974,编码规则代码!N:N,编码规则代码!M:M)&amp;L974&amp;_xlfn.XLOOKUP(K974,编码规则代码!V:V,编码规则代码!U:U&amp;_xlfn.XLOOKUP(J974,编码规则代码!R:R,编码规则代码!Q:Q))</f>
        <v>HAS</v>
      </c>
      <c r="E974" s="45" t="s">
        <v>196</v>
      </c>
      <c r="G974" s="45" t="s">
        <v>197</v>
      </c>
      <c r="I974" s="69"/>
      <c r="J974" s="45" t="s">
        <v>200</v>
      </c>
    </row>
    <row r="975" ht="26" customHeight="1" spans="3:10">
      <c r="C975" s="67" t="str">
        <f>_xlfn.XLOOKUP(E975,编码规则代码!B:B,编码规则代码!A:A)&amp;_xlfn.XLOOKUP(F975,编码规则代码!F:F,编码规则代码!E:E)&amp;_xlfn.XLOOKUP(G975,编码规则代码!J:J,编码规则代码!I:I)&amp;_xlfn.XLOOKUP(H975,编码规则代码!N:N,编码规则代码!M:M)&amp;L975</f>
        <v>HA</v>
      </c>
      <c r="D975" s="68" t="str" cm="1">
        <f t="array" ref="D975">_xlfn.XLOOKUP(E975,编码规则代码!B:B,编码规则代码!A:A)&amp;_xlfn.XLOOKUP(F975,编码规则代码!F:F,编码规则代码!E:E)&amp;_xlfn.XLOOKUP(G975,编码规则代码!J:J,编码规则代码!I:I)&amp;_xlfn.XLOOKUP(H975,编码规则代码!N:N,编码规则代码!M:M)&amp;L975&amp;_xlfn.XLOOKUP(K975,编码规则代码!V:V,编码规则代码!U:U&amp;_xlfn.XLOOKUP(J975,编码规则代码!R:R,编码规则代码!Q:Q))</f>
        <v>HAS</v>
      </c>
      <c r="E975" s="45" t="s">
        <v>196</v>
      </c>
      <c r="G975" s="45" t="s">
        <v>197</v>
      </c>
      <c r="I975" s="69"/>
      <c r="J975" s="45" t="s">
        <v>200</v>
      </c>
    </row>
    <row r="976" ht="26" customHeight="1" spans="3:10">
      <c r="C976" s="67" t="str">
        <f>_xlfn.XLOOKUP(E976,编码规则代码!B:B,编码规则代码!A:A)&amp;_xlfn.XLOOKUP(F976,编码规则代码!F:F,编码规则代码!E:E)&amp;_xlfn.XLOOKUP(G976,编码规则代码!J:J,编码规则代码!I:I)&amp;_xlfn.XLOOKUP(H976,编码规则代码!N:N,编码规则代码!M:M)&amp;L976</f>
        <v>HA</v>
      </c>
      <c r="D976" s="68" t="str" cm="1">
        <f t="array" ref="D976">_xlfn.XLOOKUP(E976,编码规则代码!B:B,编码规则代码!A:A)&amp;_xlfn.XLOOKUP(F976,编码规则代码!F:F,编码规则代码!E:E)&amp;_xlfn.XLOOKUP(G976,编码规则代码!J:J,编码规则代码!I:I)&amp;_xlfn.XLOOKUP(H976,编码规则代码!N:N,编码规则代码!M:M)&amp;L976&amp;_xlfn.XLOOKUP(K976,编码规则代码!V:V,编码规则代码!U:U&amp;_xlfn.XLOOKUP(J976,编码规则代码!R:R,编码规则代码!Q:Q))</f>
        <v>HAS</v>
      </c>
      <c r="E976" s="45" t="s">
        <v>196</v>
      </c>
      <c r="G976" s="45" t="s">
        <v>197</v>
      </c>
      <c r="I976" s="69"/>
      <c r="J976" s="45" t="s">
        <v>200</v>
      </c>
    </row>
    <row r="977" ht="26" customHeight="1" spans="3:10">
      <c r="C977" s="67" t="str">
        <f>_xlfn.XLOOKUP(E977,编码规则代码!B:B,编码规则代码!A:A)&amp;_xlfn.XLOOKUP(F977,编码规则代码!F:F,编码规则代码!E:E)&amp;_xlfn.XLOOKUP(G977,编码规则代码!J:J,编码规则代码!I:I)&amp;_xlfn.XLOOKUP(H977,编码规则代码!N:N,编码规则代码!M:M)&amp;L977</f>
        <v>HA</v>
      </c>
      <c r="D977" s="68" t="str" cm="1">
        <f t="array" ref="D977">_xlfn.XLOOKUP(E977,编码规则代码!B:B,编码规则代码!A:A)&amp;_xlfn.XLOOKUP(F977,编码规则代码!F:F,编码规则代码!E:E)&amp;_xlfn.XLOOKUP(G977,编码规则代码!J:J,编码规则代码!I:I)&amp;_xlfn.XLOOKUP(H977,编码规则代码!N:N,编码规则代码!M:M)&amp;L977&amp;_xlfn.XLOOKUP(K977,编码规则代码!V:V,编码规则代码!U:U&amp;_xlfn.XLOOKUP(J977,编码规则代码!R:R,编码规则代码!Q:Q))</f>
        <v>HAS</v>
      </c>
      <c r="E977" s="45" t="s">
        <v>196</v>
      </c>
      <c r="G977" s="45" t="s">
        <v>197</v>
      </c>
      <c r="I977" s="69"/>
      <c r="J977" s="45" t="s">
        <v>200</v>
      </c>
    </row>
    <row r="978" ht="26" customHeight="1" spans="3:10">
      <c r="C978" s="67" t="str">
        <f>_xlfn.XLOOKUP(E978,编码规则代码!B:B,编码规则代码!A:A)&amp;_xlfn.XLOOKUP(F978,编码规则代码!F:F,编码规则代码!E:E)&amp;_xlfn.XLOOKUP(G978,编码规则代码!J:J,编码规则代码!I:I)&amp;_xlfn.XLOOKUP(H978,编码规则代码!N:N,编码规则代码!M:M)&amp;L978</f>
        <v>HA</v>
      </c>
      <c r="D978" s="68" t="str" cm="1">
        <f t="array" ref="D978">_xlfn.XLOOKUP(E978,编码规则代码!B:B,编码规则代码!A:A)&amp;_xlfn.XLOOKUP(F978,编码规则代码!F:F,编码规则代码!E:E)&amp;_xlfn.XLOOKUP(G978,编码规则代码!J:J,编码规则代码!I:I)&amp;_xlfn.XLOOKUP(H978,编码规则代码!N:N,编码规则代码!M:M)&amp;L978&amp;_xlfn.XLOOKUP(K978,编码规则代码!V:V,编码规则代码!U:U&amp;_xlfn.XLOOKUP(J978,编码规则代码!R:R,编码规则代码!Q:Q))</f>
        <v>HAS</v>
      </c>
      <c r="E978" s="45" t="s">
        <v>196</v>
      </c>
      <c r="G978" s="45" t="s">
        <v>197</v>
      </c>
      <c r="I978" s="69"/>
      <c r="J978" s="45" t="s">
        <v>200</v>
      </c>
    </row>
    <row r="979" ht="26" customHeight="1" spans="3:10">
      <c r="C979" s="67" t="str">
        <f>_xlfn.XLOOKUP(E979,编码规则代码!B:B,编码规则代码!A:A)&amp;_xlfn.XLOOKUP(F979,编码规则代码!F:F,编码规则代码!E:E)&amp;_xlfn.XLOOKUP(G979,编码规则代码!J:J,编码规则代码!I:I)&amp;_xlfn.XLOOKUP(H979,编码规则代码!N:N,编码规则代码!M:M)&amp;L979</f>
        <v>HA</v>
      </c>
      <c r="D979" s="68" t="str" cm="1">
        <f t="array" ref="D979">_xlfn.XLOOKUP(E979,编码规则代码!B:B,编码规则代码!A:A)&amp;_xlfn.XLOOKUP(F979,编码规则代码!F:F,编码规则代码!E:E)&amp;_xlfn.XLOOKUP(G979,编码规则代码!J:J,编码规则代码!I:I)&amp;_xlfn.XLOOKUP(H979,编码规则代码!N:N,编码规则代码!M:M)&amp;L979&amp;_xlfn.XLOOKUP(K979,编码规则代码!V:V,编码规则代码!U:U&amp;_xlfn.XLOOKUP(J979,编码规则代码!R:R,编码规则代码!Q:Q))</f>
        <v>HAS</v>
      </c>
      <c r="E979" s="45" t="s">
        <v>196</v>
      </c>
      <c r="G979" s="45" t="s">
        <v>197</v>
      </c>
      <c r="I979" s="69"/>
      <c r="J979" s="45" t="s">
        <v>200</v>
      </c>
    </row>
    <row r="980" ht="26" customHeight="1" spans="3:10">
      <c r="C980" s="67" t="str">
        <f>_xlfn.XLOOKUP(E980,编码规则代码!B:B,编码规则代码!A:A)&amp;_xlfn.XLOOKUP(F980,编码规则代码!F:F,编码规则代码!E:E)&amp;_xlfn.XLOOKUP(G980,编码规则代码!J:J,编码规则代码!I:I)&amp;_xlfn.XLOOKUP(H980,编码规则代码!N:N,编码规则代码!M:M)&amp;L980</f>
        <v>HA</v>
      </c>
      <c r="D980" s="68" t="str" cm="1">
        <f t="array" ref="D980">_xlfn.XLOOKUP(E980,编码规则代码!B:B,编码规则代码!A:A)&amp;_xlfn.XLOOKUP(F980,编码规则代码!F:F,编码规则代码!E:E)&amp;_xlfn.XLOOKUP(G980,编码规则代码!J:J,编码规则代码!I:I)&amp;_xlfn.XLOOKUP(H980,编码规则代码!N:N,编码规则代码!M:M)&amp;L980&amp;_xlfn.XLOOKUP(K980,编码规则代码!V:V,编码规则代码!U:U&amp;_xlfn.XLOOKUP(J980,编码规则代码!R:R,编码规则代码!Q:Q))</f>
        <v>HAS</v>
      </c>
      <c r="E980" s="45" t="s">
        <v>196</v>
      </c>
      <c r="G980" s="45" t="s">
        <v>197</v>
      </c>
      <c r="I980" s="69"/>
      <c r="J980" s="45" t="s">
        <v>200</v>
      </c>
    </row>
    <row r="981" ht="26" customHeight="1" spans="3:10">
      <c r="C981" s="67" t="str">
        <f>_xlfn.XLOOKUP(E981,编码规则代码!B:B,编码规则代码!A:A)&amp;_xlfn.XLOOKUP(F981,编码规则代码!F:F,编码规则代码!E:E)&amp;_xlfn.XLOOKUP(G981,编码规则代码!J:J,编码规则代码!I:I)&amp;_xlfn.XLOOKUP(H981,编码规则代码!N:N,编码规则代码!M:M)&amp;L981</f>
        <v>HA</v>
      </c>
      <c r="D981" s="68" t="str" cm="1">
        <f t="array" ref="D981">_xlfn.XLOOKUP(E981,编码规则代码!B:B,编码规则代码!A:A)&amp;_xlfn.XLOOKUP(F981,编码规则代码!F:F,编码规则代码!E:E)&amp;_xlfn.XLOOKUP(G981,编码规则代码!J:J,编码规则代码!I:I)&amp;_xlfn.XLOOKUP(H981,编码规则代码!N:N,编码规则代码!M:M)&amp;L981&amp;_xlfn.XLOOKUP(K981,编码规则代码!V:V,编码规则代码!U:U&amp;_xlfn.XLOOKUP(J981,编码规则代码!R:R,编码规则代码!Q:Q))</f>
        <v>HAS</v>
      </c>
      <c r="E981" s="45" t="s">
        <v>196</v>
      </c>
      <c r="G981" s="45" t="s">
        <v>197</v>
      </c>
      <c r="I981" s="69"/>
      <c r="J981" s="45" t="s">
        <v>200</v>
      </c>
    </row>
    <row r="982" ht="26" customHeight="1" spans="3:10">
      <c r="C982" s="67" t="str">
        <f>_xlfn.XLOOKUP(E982,编码规则代码!B:B,编码规则代码!A:A)&amp;_xlfn.XLOOKUP(F982,编码规则代码!F:F,编码规则代码!E:E)&amp;_xlfn.XLOOKUP(G982,编码规则代码!J:J,编码规则代码!I:I)&amp;_xlfn.XLOOKUP(H982,编码规则代码!N:N,编码规则代码!M:M)&amp;L982</f>
        <v>HA</v>
      </c>
      <c r="D982" s="68" t="str" cm="1">
        <f t="array" ref="D982">_xlfn.XLOOKUP(E982,编码规则代码!B:B,编码规则代码!A:A)&amp;_xlfn.XLOOKUP(F982,编码规则代码!F:F,编码规则代码!E:E)&amp;_xlfn.XLOOKUP(G982,编码规则代码!J:J,编码规则代码!I:I)&amp;_xlfn.XLOOKUP(H982,编码规则代码!N:N,编码规则代码!M:M)&amp;L982&amp;_xlfn.XLOOKUP(K982,编码规则代码!V:V,编码规则代码!U:U&amp;_xlfn.XLOOKUP(J982,编码规则代码!R:R,编码规则代码!Q:Q))</f>
        <v>HAS</v>
      </c>
      <c r="E982" s="45" t="s">
        <v>196</v>
      </c>
      <c r="G982" s="45" t="s">
        <v>197</v>
      </c>
      <c r="I982" s="69"/>
      <c r="J982" s="45" t="s">
        <v>200</v>
      </c>
    </row>
    <row r="983" ht="26" customHeight="1" spans="3:10">
      <c r="C983" s="67" t="str">
        <f>_xlfn.XLOOKUP(E983,编码规则代码!B:B,编码规则代码!A:A)&amp;_xlfn.XLOOKUP(F983,编码规则代码!F:F,编码规则代码!E:E)&amp;_xlfn.XLOOKUP(G983,编码规则代码!J:J,编码规则代码!I:I)&amp;_xlfn.XLOOKUP(H983,编码规则代码!N:N,编码规则代码!M:M)&amp;L983</f>
        <v>HA</v>
      </c>
      <c r="D983" s="68" t="str" cm="1">
        <f t="array" ref="D983">_xlfn.XLOOKUP(E983,编码规则代码!B:B,编码规则代码!A:A)&amp;_xlfn.XLOOKUP(F983,编码规则代码!F:F,编码规则代码!E:E)&amp;_xlfn.XLOOKUP(G983,编码规则代码!J:J,编码规则代码!I:I)&amp;_xlfn.XLOOKUP(H983,编码规则代码!N:N,编码规则代码!M:M)&amp;L983&amp;_xlfn.XLOOKUP(K983,编码规则代码!V:V,编码规则代码!U:U&amp;_xlfn.XLOOKUP(J983,编码规则代码!R:R,编码规则代码!Q:Q))</f>
        <v>HAS</v>
      </c>
      <c r="E983" s="45" t="s">
        <v>196</v>
      </c>
      <c r="G983" s="45" t="s">
        <v>197</v>
      </c>
      <c r="I983" s="69"/>
      <c r="J983" s="45" t="s">
        <v>200</v>
      </c>
    </row>
    <row r="984" ht="26" customHeight="1" spans="3:10">
      <c r="C984" s="67" t="str">
        <f>_xlfn.XLOOKUP(E984,编码规则代码!B:B,编码规则代码!A:A)&amp;_xlfn.XLOOKUP(F984,编码规则代码!F:F,编码规则代码!E:E)&amp;_xlfn.XLOOKUP(G984,编码规则代码!J:J,编码规则代码!I:I)&amp;_xlfn.XLOOKUP(H984,编码规则代码!N:N,编码规则代码!M:M)&amp;L984</f>
        <v>HA</v>
      </c>
      <c r="D984" s="68" t="str" cm="1">
        <f t="array" ref="D984">_xlfn.XLOOKUP(E984,编码规则代码!B:B,编码规则代码!A:A)&amp;_xlfn.XLOOKUP(F984,编码规则代码!F:F,编码规则代码!E:E)&amp;_xlfn.XLOOKUP(G984,编码规则代码!J:J,编码规则代码!I:I)&amp;_xlfn.XLOOKUP(H984,编码规则代码!N:N,编码规则代码!M:M)&amp;L984&amp;_xlfn.XLOOKUP(K984,编码规则代码!V:V,编码规则代码!U:U&amp;_xlfn.XLOOKUP(J984,编码规则代码!R:R,编码规则代码!Q:Q))</f>
        <v>HAS</v>
      </c>
      <c r="E984" s="45" t="s">
        <v>196</v>
      </c>
      <c r="G984" s="45" t="s">
        <v>197</v>
      </c>
      <c r="I984" s="69"/>
      <c r="J984" s="45" t="s">
        <v>200</v>
      </c>
    </row>
    <row r="985" ht="26" customHeight="1" spans="3:10">
      <c r="C985" s="67" t="str">
        <f>_xlfn.XLOOKUP(E985,编码规则代码!B:B,编码规则代码!A:A)&amp;_xlfn.XLOOKUP(F985,编码规则代码!F:F,编码规则代码!E:E)&amp;_xlfn.XLOOKUP(G985,编码规则代码!J:J,编码规则代码!I:I)&amp;_xlfn.XLOOKUP(H985,编码规则代码!N:N,编码规则代码!M:M)&amp;L985</f>
        <v>HA</v>
      </c>
      <c r="D985" s="68" t="str" cm="1">
        <f t="array" ref="D985">_xlfn.XLOOKUP(E985,编码规则代码!B:B,编码规则代码!A:A)&amp;_xlfn.XLOOKUP(F985,编码规则代码!F:F,编码规则代码!E:E)&amp;_xlfn.XLOOKUP(G985,编码规则代码!J:J,编码规则代码!I:I)&amp;_xlfn.XLOOKUP(H985,编码规则代码!N:N,编码规则代码!M:M)&amp;L985&amp;_xlfn.XLOOKUP(K985,编码规则代码!V:V,编码规则代码!U:U&amp;_xlfn.XLOOKUP(J985,编码规则代码!R:R,编码规则代码!Q:Q))</f>
        <v>HAS</v>
      </c>
      <c r="E985" s="45" t="s">
        <v>196</v>
      </c>
      <c r="G985" s="45" t="s">
        <v>197</v>
      </c>
      <c r="I985" s="69"/>
      <c r="J985" s="45" t="s">
        <v>200</v>
      </c>
    </row>
    <row r="986" ht="26" customHeight="1" spans="3:10">
      <c r="C986" s="67" t="str">
        <f>_xlfn.XLOOKUP(E986,编码规则代码!B:B,编码规则代码!A:A)&amp;_xlfn.XLOOKUP(F986,编码规则代码!F:F,编码规则代码!E:E)&amp;_xlfn.XLOOKUP(G986,编码规则代码!J:J,编码规则代码!I:I)&amp;_xlfn.XLOOKUP(H986,编码规则代码!N:N,编码规则代码!M:M)&amp;L986</f>
        <v>HA</v>
      </c>
      <c r="D986" s="68" t="str" cm="1">
        <f t="array" ref="D986">_xlfn.XLOOKUP(E986,编码规则代码!B:B,编码规则代码!A:A)&amp;_xlfn.XLOOKUP(F986,编码规则代码!F:F,编码规则代码!E:E)&amp;_xlfn.XLOOKUP(G986,编码规则代码!J:J,编码规则代码!I:I)&amp;_xlfn.XLOOKUP(H986,编码规则代码!N:N,编码规则代码!M:M)&amp;L986&amp;_xlfn.XLOOKUP(K986,编码规则代码!V:V,编码规则代码!U:U&amp;_xlfn.XLOOKUP(J986,编码规则代码!R:R,编码规则代码!Q:Q))</f>
        <v>HAS</v>
      </c>
      <c r="E986" s="45" t="s">
        <v>196</v>
      </c>
      <c r="G986" s="45" t="s">
        <v>197</v>
      </c>
      <c r="I986" s="69"/>
      <c r="J986" s="45" t="s">
        <v>200</v>
      </c>
    </row>
    <row r="987" ht="26" customHeight="1" spans="3:10">
      <c r="C987" s="67" t="str">
        <f>_xlfn.XLOOKUP(E987,编码规则代码!B:B,编码规则代码!A:A)&amp;_xlfn.XLOOKUP(F987,编码规则代码!F:F,编码规则代码!E:E)&amp;_xlfn.XLOOKUP(G987,编码规则代码!J:J,编码规则代码!I:I)&amp;_xlfn.XLOOKUP(H987,编码规则代码!N:N,编码规则代码!M:M)&amp;L987</f>
        <v>HA</v>
      </c>
      <c r="D987" s="68" t="str" cm="1">
        <f t="array" ref="D987">_xlfn.XLOOKUP(E987,编码规则代码!B:B,编码规则代码!A:A)&amp;_xlfn.XLOOKUP(F987,编码规则代码!F:F,编码规则代码!E:E)&amp;_xlfn.XLOOKUP(G987,编码规则代码!J:J,编码规则代码!I:I)&amp;_xlfn.XLOOKUP(H987,编码规则代码!N:N,编码规则代码!M:M)&amp;L987&amp;_xlfn.XLOOKUP(K987,编码规则代码!V:V,编码规则代码!U:U&amp;_xlfn.XLOOKUP(J987,编码规则代码!R:R,编码规则代码!Q:Q))</f>
        <v>HAS</v>
      </c>
      <c r="E987" s="45" t="s">
        <v>196</v>
      </c>
      <c r="G987" s="45" t="s">
        <v>197</v>
      </c>
      <c r="I987" s="69"/>
      <c r="J987" s="45" t="s">
        <v>200</v>
      </c>
    </row>
    <row r="988" ht="26" customHeight="1" spans="3:10">
      <c r="C988" s="67" t="str">
        <f>_xlfn.XLOOKUP(E988,编码规则代码!B:B,编码规则代码!A:A)&amp;_xlfn.XLOOKUP(F988,编码规则代码!F:F,编码规则代码!E:E)&amp;_xlfn.XLOOKUP(G988,编码规则代码!J:J,编码规则代码!I:I)&amp;_xlfn.XLOOKUP(H988,编码规则代码!N:N,编码规则代码!M:M)&amp;L988</f>
        <v>HA</v>
      </c>
      <c r="D988" s="68" t="str" cm="1">
        <f t="array" ref="D988">_xlfn.XLOOKUP(E988,编码规则代码!B:B,编码规则代码!A:A)&amp;_xlfn.XLOOKUP(F988,编码规则代码!F:F,编码规则代码!E:E)&amp;_xlfn.XLOOKUP(G988,编码规则代码!J:J,编码规则代码!I:I)&amp;_xlfn.XLOOKUP(H988,编码规则代码!N:N,编码规则代码!M:M)&amp;L988&amp;_xlfn.XLOOKUP(K988,编码规则代码!V:V,编码规则代码!U:U&amp;_xlfn.XLOOKUP(J988,编码规则代码!R:R,编码规则代码!Q:Q))</f>
        <v>HAS</v>
      </c>
      <c r="E988" s="45" t="s">
        <v>196</v>
      </c>
      <c r="G988" s="45" t="s">
        <v>197</v>
      </c>
      <c r="I988" s="69"/>
      <c r="J988" s="45" t="s">
        <v>200</v>
      </c>
    </row>
    <row r="989" ht="26" customHeight="1" spans="3:10">
      <c r="C989" s="67" t="str">
        <f>_xlfn.XLOOKUP(E989,编码规则代码!B:B,编码规则代码!A:A)&amp;_xlfn.XLOOKUP(F989,编码规则代码!F:F,编码规则代码!E:E)&amp;_xlfn.XLOOKUP(G989,编码规则代码!J:J,编码规则代码!I:I)&amp;_xlfn.XLOOKUP(H989,编码规则代码!N:N,编码规则代码!M:M)&amp;L989</f>
        <v>HA</v>
      </c>
      <c r="D989" s="68" t="str" cm="1">
        <f t="array" ref="D989">_xlfn.XLOOKUP(E989,编码规则代码!B:B,编码规则代码!A:A)&amp;_xlfn.XLOOKUP(F989,编码规则代码!F:F,编码规则代码!E:E)&amp;_xlfn.XLOOKUP(G989,编码规则代码!J:J,编码规则代码!I:I)&amp;_xlfn.XLOOKUP(H989,编码规则代码!N:N,编码规则代码!M:M)&amp;L989&amp;_xlfn.XLOOKUP(K989,编码规则代码!V:V,编码规则代码!U:U&amp;_xlfn.XLOOKUP(J989,编码规则代码!R:R,编码规则代码!Q:Q))</f>
        <v>HAS</v>
      </c>
      <c r="E989" s="45" t="s">
        <v>196</v>
      </c>
      <c r="G989" s="45" t="s">
        <v>197</v>
      </c>
      <c r="I989" s="69"/>
      <c r="J989" s="45" t="s">
        <v>200</v>
      </c>
    </row>
    <row r="990" ht="26" customHeight="1" spans="3:10">
      <c r="C990" s="67" t="str">
        <f>_xlfn.XLOOKUP(E990,编码规则代码!B:B,编码规则代码!A:A)&amp;_xlfn.XLOOKUP(F990,编码规则代码!F:F,编码规则代码!E:E)&amp;_xlfn.XLOOKUP(G990,编码规则代码!J:J,编码规则代码!I:I)&amp;_xlfn.XLOOKUP(H990,编码规则代码!N:N,编码规则代码!M:M)&amp;L990</f>
        <v>HA</v>
      </c>
      <c r="D990" s="68" t="str" cm="1">
        <f t="array" ref="D990">_xlfn.XLOOKUP(E990,编码规则代码!B:B,编码规则代码!A:A)&amp;_xlfn.XLOOKUP(F990,编码规则代码!F:F,编码规则代码!E:E)&amp;_xlfn.XLOOKUP(G990,编码规则代码!J:J,编码规则代码!I:I)&amp;_xlfn.XLOOKUP(H990,编码规则代码!N:N,编码规则代码!M:M)&amp;L990&amp;_xlfn.XLOOKUP(K990,编码规则代码!V:V,编码规则代码!U:U&amp;_xlfn.XLOOKUP(J990,编码规则代码!R:R,编码规则代码!Q:Q))</f>
        <v>HAS</v>
      </c>
      <c r="E990" s="45" t="s">
        <v>196</v>
      </c>
      <c r="G990" s="45" t="s">
        <v>197</v>
      </c>
      <c r="I990" s="69"/>
      <c r="J990" s="45" t="s">
        <v>200</v>
      </c>
    </row>
    <row r="991" ht="26" customHeight="1" spans="3:10">
      <c r="C991" s="67" t="str">
        <f>_xlfn.XLOOKUP(E991,编码规则代码!B:B,编码规则代码!A:A)&amp;_xlfn.XLOOKUP(F991,编码规则代码!F:F,编码规则代码!E:E)&amp;_xlfn.XLOOKUP(G991,编码规则代码!J:J,编码规则代码!I:I)&amp;_xlfn.XLOOKUP(H991,编码规则代码!N:N,编码规则代码!M:M)&amp;L991</f>
        <v>HA</v>
      </c>
      <c r="D991" s="68" t="str" cm="1">
        <f t="array" ref="D991">_xlfn.XLOOKUP(E991,编码规则代码!B:B,编码规则代码!A:A)&amp;_xlfn.XLOOKUP(F991,编码规则代码!F:F,编码规则代码!E:E)&amp;_xlfn.XLOOKUP(G991,编码规则代码!J:J,编码规则代码!I:I)&amp;_xlfn.XLOOKUP(H991,编码规则代码!N:N,编码规则代码!M:M)&amp;L991&amp;_xlfn.XLOOKUP(K991,编码规则代码!V:V,编码规则代码!U:U&amp;_xlfn.XLOOKUP(J991,编码规则代码!R:R,编码规则代码!Q:Q))</f>
        <v>HAS</v>
      </c>
      <c r="E991" s="45" t="s">
        <v>196</v>
      </c>
      <c r="G991" s="45" t="s">
        <v>197</v>
      </c>
      <c r="I991" s="69"/>
      <c r="J991" s="45" t="s">
        <v>200</v>
      </c>
    </row>
    <row r="992" ht="26" customHeight="1" spans="3:10">
      <c r="C992" s="67" t="str">
        <f>_xlfn.XLOOKUP(E992,编码规则代码!B:B,编码规则代码!A:A)&amp;_xlfn.XLOOKUP(F992,编码规则代码!F:F,编码规则代码!E:E)&amp;_xlfn.XLOOKUP(G992,编码规则代码!J:J,编码规则代码!I:I)&amp;_xlfn.XLOOKUP(H992,编码规则代码!N:N,编码规则代码!M:M)&amp;L992</f>
        <v>HA</v>
      </c>
      <c r="D992" s="68" t="str" cm="1">
        <f t="array" ref="D992">_xlfn.XLOOKUP(E992,编码规则代码!B:B,编码规则代码!A:A)&amp;_xlfn.XLOOKUP(F992,编码规则代码!F:F,编码规则代码!E:E)&amp;_xlfn.XLOOKUP(G992,编码规则代码!J:J,编码规则代码!I:I)&amp;_xlfn.XLOOKUP(H992,编码规则代码!N:N,编码规则代码!M:M)&amp;L992&amp;_xlfn.XLOOKUP(K992,编码规则代码!V:V,编码规则代码!U:U&amp;_xlfn.XLOOKUP(J992,编码规则代码!R:R,编码规则代码!Q:Q))</f>
        <v>HAS</v>
      </c>
      <c r="E992" s="45" t="s">
        <v>196</v>
      </c>
      <c r="G992" s="45" t="s">
        <v>197</v>
      </c>
      <c r="I992" s="69"/>
      <c r="J992" s="45" t="s">
        <v>200</v>
      </c>
    </row>
    <row r="993" ht="26" customHeight="1" spans="3:10">
      <c r="C993" s="67" t="str">
        <f>_xlfn.XLOOKUP(E993,编码规则代码!B:B,编码规则代码!A:A)&amp;_xlfn.XLOOKUP(F993,编码规则代码!F:F,编码规则代码!E:E)&amp;_xlfn.XLOOKUP(G993,编码规则代码!J:J,编码规则代码!I:I)&amp;_xlfn.XLOOKUP(H993,编码规则代码!N:N,编码规则代码!M:M)&amp;L993</f>
        <v>HA</v>
      </c>
      <c r="D993" s="68" t="str" cm="1">
        <f t="array" ref="D993">_xlfn.XLOOKUP(E993,编码规则代码!B:B,编码规则代码!A:A)&amp;_xlfn.XLOOKUP(F993,编码规则代码!F:F,编码规则代码!E:E)&amp;_xlfn.XLOOKUP(G993,编码规则代码!J:J,编码规则代码!I:I)&amp;_xlfn.XLOOKUP(H993,编码规则代码!N:N,编码规则代码!M:M)&amp;L993&amp;_xlfn.XLOOKUP(K993,编码规则代码!V:V,编码规则代码!U:U&amp;_xlfn.XLOOKUP(J993,编码规则代码!R:R,编码规则代码!Q:Q))</f>
        <v>HAS</v>
      </c>
      <c r="E993" s="45" t="s">
        <v>196</v>
      </c>
      <c r="G993" s="45" t="s">
        <v>197</v>
      </c>
      <c r="I993" s="69"/>
      <c r="J993" s="45" t="s">
        <v>200</v>
      </c>
    </row>
    <row r="994" ht="26" customHeight="1" spans="3:10">
      <c r="C994" s="67" t="str">
        <f>_xlfn.XLOOKUP(E994,编码规则代码!B:B,编码规则代码!A:A)&amp;_xlfn.XLOOKUP(F994,编码规则代码!F:F,编码规则代码!E:E)&amp;_xlfn.XLOOKUP(G994,编码规则代码!J:J,编码规则代码!I:I)&amp;_xlfn.XLOOKUP(H994,编码规则代码!N:N,编码规则代码!M:M)&amp;L994</f>
        <v>HA</v>
      </c>
      <c r="D994" s="68" t="str" cm="1">
        <f t="array" ref="D994">_xlfn.XLOOKUP(E994,编码规则代码!B:B,编码规则代码!A:A)&amp;_xlfn.XLOOKUP(F994,编码规则代码!F:F,编码规则代码!E:E)&amp;_xlfn.XLOOKUP(G994,编码规则代码!J:J,编码规则代码!I:I)&amp;_xlfn.XLOOKUP(H994,编码规则代码!N:N,编码规则代码!M:M)&amp;L994&amp;_xlfn.XLOOKUP(K994,编码规则代码!V:V,编码规则代码!U:U&amp;_xlfn.XLOOKUP(J994,编码规则代码!R:R,编码规则代码!Q:Q))</f>
        <v>HAS</v>
      </c>
      <c r="E994" s="45" t="s">
        <v>196</v>
      </c>
      <c r="G994" s="45" t="s">
        <v>197</v>
      </c>
      <c r="I994" s="69"/>
      <c r="J994" s="45" t="s">
        <v>200</v>
      </c>
    </row>
    <row r="995" ht="26" customHeight="1" spans="3:10">
      <c r="C995" s="67" t="str">
        <f>_xlfn.XLOOKUP(E995,编码规则代码!B:B,编码规则代码!A:A)&amp;_xlfn.XLOOKUP(F995,编码规则代码!F:F,编码规则代码!E:E)&amp;_xlfn.XLOOKUP(G995,编码规则代码!J:J,编码规则代码!I:I)&amp;_xlfn.XLOOKUP(H995,编码规则代码!N:N,编码规则代码!M:M)&amp;L995</f>
        <v>HA</v>
      </c>
      <c r="D995" s="68" t="str" cm="1">
        <f t="array" ref="D995">_xlfn.XLOOKUP(E995,编码规则代码!B:B,编码规则代码!A:A)&amp;_xlfn.XLOOKUP(F995,编码规则代码!F:F,编码规则代码!E:E)&amp;_xlfn.XLOOKUP(G995,编码规则代码!J:J,编码规则代码!I:I)&amp;_xlfn.XLOOKUP(H995,编码规则代码!N:N,编码规则代码!M:M)&amp;L995&amp;_xlfn.XLOOKUP(K995,编码规则代码!V:V,编码规则代码!U:U&amp;_xlfn.XLOOKUP(J995,编码规则代码!R:R,编码规则代码!Q:Q))</f>
        <v>HAS</v>
      </c>
      <c r="E995" s="45" t="s">
        <v>196</v>
      </c>
      <c r="G995" s="45" t="s">
        <v>197</v>
      </c>
      <c r="I995" s="69"/>
      <c r="J995" s="45" t="s">
        <v>200</v>
      </c>
    </row>
    <row r="996" ht="26" customHeight="1" spans="3:10">
      <c r="C996" s="67" t="str">
        <f>_xlfn.XLOOKUP(E996,编码规则代码!B:B,编码规则代码!A:A)&amp;_xlfn.XLOOKUP(F996,编码规则代码!F:F,编码规则代码!E:E)&amp;_xlfn.XLOOKUP(G996,编码规则代码!J:J,编码规则代码!I:I)&amp;_xlfn.XLOOKUP(H996,编码规则代码!N:N,编码规则代码!M:M)&amp;L996</f>
        <v>HA</v>
      </c>
      <c r="D996" s="68" t="str" cm="1">
        <f t="array" ref="D996">_xlfn.XLOOKUP(E996,编码规则代码!B:B,编码规则代码!A:A)&amp;_xlfn.XLOOKUP(F996,编码规则代码!F:F,编码规则代码!E:E)&amp;_xlfn.XLOOKUP(G996,编码规则代码!J:J,编码规则代码!I:I)&amp;_xlfn.XLOOKUP(H996,编码规则代码!N:N,编码规则代码!M:M)&amp;L996&amp;_xlfn.XLOOKUP(K996,编码规则代码!V:V,编码规则代码!U:U&amp;_xlfn.XLOOKUP(J996,编码规则代码!R:R,编码规则代码!Q:Q))</f>
        <v>HAS</v>
      </c>
      <c r="E996" s="45" t="s">
        <v>196</v>
      </c>
      <c r="G996" s="45" t="s">
        <v>197</v>
      </c>
      <c r="I996" s="69"/>
      <c r="J996" s="45" t="s">
        <v>200</v>
      </c>
    </row>
    <row r="997" ht="26" customHeight="1" spans="3:10">
      <c r="C997" s="67" t="str">
        <f>_xlfn.XLOOKUP(E997,编码规则代码!B:B,编码规则代码!A:A)&amp;_xlfn.XLOOKUP(F997,编码规则代码!F:F,编码规则代码!E:E)&amp;_xlfn.XLOOKUP(G997,编码规则代码!J:J,编码规则代码!I:I)&amp;_xlfn.XLOOKUP(H997,编码规则代码!N:N,编码规则代码!M:M)&amp;L997</f>
        <v>HA</v>
      </c>
      <c r="D997" s="68" t="str" cm="1">
        <f t="array" ref="D997">_xlfn.XLOOKUP(E997,编码规则代码!B:B,编码规则代码!A:A)&amp;_xlfn.XLOOKUP(F997,编码规则代码!F:F,编码规则代码!E:E)&amp;_xlfn.XLOOKUP(G997,编码规则代码!J:J,编码规则代码!I:I)&amp;_xlfn.XLOOKUP(H997,编码规则代码!N:N,编码规则代码!M:M)&amp;L997&amp;_xlfn.XLOOKUP(K997,编码规则代码!V:V,编码规则代码!U:U&amp;_xlfn.XLOOKUP(J997,编码规则代码!R:R,编码规则代码!Q:Q))</f>
        <v>HAS</v>
      </c>
      <c r="E997" s="45" t="s">
        <v>196</v>
      </c>
      <c r="G997" s="45" t="s">
        <v>197</v>
      </c>
      <c r="I997" s="69"/>
      <c r="J997" s="45" t="s">
        <v>200</v>
      </c>
    </row>
    <row r="998" ht="26" customHeight="1" spans="3:10">
      <c r="C998" s="67" t="str">
        <f>_xlfn.XLOOKUP(E998,编码规则代码!B:B,编码规则代码!A:A)&amp;_xlfn.XLOOKUP(F998,编码规则代码!F:F,编码规则代码!E:E)&amp;_xlfn.XLOOKUP(G998,编码规则代码!J:J,编码规则代码!I:I)&amp;_xlfn.XLOOKUP(H998,编码规则代码!N:N,编码规则代码!M:M)&amp;L998</f>
        <v>HA</v>
      </c>
      <c r="D998" s="68" t="str" cm="1">
        <f t="array" ref="D998">_xlfn.XLOOKUP(E998,编码规则代码!B:B,编码规则代码!A:A)&amp;_xlfn.XLOOKUP(F998,编码规则代码!F:F,编码规则代码!E:E)&amp;_xlfn.XLOOKUP(G998,编码规则代码!J:J,编码规则代码!I:I)&amp;_xlfn.XLOOKUP(H998,编码规则代码!N:N,编码规则代码!M:M)&amp;L998&amp;_xlfn.XLOOKUP(K998,编码规则代码!V:V,编码规则代码!U:U&amp;_xlfn.XLOOKUP(J998,编码规则代码!R:R,编码规则代码!Q:Q))</f>
        <v>HAS</v>
      </c>
      <c r="E998" s="45" t="s">
        <v>196</v>
      </c>
      <c r="G998" s="45" t="s">
        <v>197</v>
      </c>
      <c r="I998" s="69"/>
      <c r="J998" s="45" t="s">
        <v>200</v>
      </c>
    </row>
    <row r="999" ht="26" customHeight="1" spans="3:10">
      <c r="C999" s="67" t="str">
        <f>_xlfn.XLOOKUP(E999,编码规则代码!B:B,编码规则代码!A:A)&amp;_xlfn.XLOOKUP(F999,编码规则代码!F:F,编码规则代码!E:E)&amp;_xlfn.XLOOKUP(G999,编码规则代码!J:J,编码规则代码!I:I)&amp;_xlfn.XLOOKUP(H999,编码规则代码!N:N,编码规则代码!M:M)&amp;L999</f>
        <v>HA</v>
      </c>
      <c r="D999" s="68" t="str" cm="1">
        <f t="array" ref="D999">_xlfn.XLOOKUP(E999,编码规则代码!B:B,编码规则代码!A:A)&amp;_xlfn.XLOOKUP(F999,编码规则代码!F:F,编码规则代码!E:E)&amp;_xlfn.XLOOKUP(G999,编码规则代码!J:J,编码规则代码!I:I)&amp;_xlfn.XLOOKUP(H999,编码规则代码!N:N,编码规则代码!M:M)&amp;L999&amp;_xlfn.XLOOKUP(K999,编码规则代码!V:V,编码规则代码!U:U&amp;_xlfn.XLOOKUP(J999,编码规则代码!R:R,编码规则代码!Q:Q))</f>
        <v>HAS</v>
      </c>
      <c r="E999" s="45" t="s">
        <v>196</v>
      </c>
      <c r="G999" s="45" t="s">
        <v>197</v>
      </c>
      <c r="I999" s="69"/>
      <c r="J999" s="45" t="s">
        <v>200</v>
      </c>
    </row>
    <row r="1000" ht="26" customHeight="1" spans="3:10">
      <c r="C1000" s="67" t="str">
        <f>_xlfn.XLOOKUP(E1000,编码规则代码!B:B,编码规则代码!A:A)&amp;_xlfn.XLOOKUP(F1000,编码规则代码!F:F,编码规则代码!E:E)&amp;_xlfn.XLOOKUP(G1000,编码规则代码!J:J,编码规则代码!I:I)&amp;_xlfn.XLOOKUP(H1000,编码规则代码!N:N,编码规则代码!M:M)&amp;L1000</f>
        <v>HA</v>
      </c>
      <c r="D1000" s="68" t="str" cm="1">
        <f t="array" ref="D1000">_xlfn.XLOOKUP(E1000,编码规则代码!B:B,编码规则代码!A:A)&amp;_xlfn.XLOOKUP(F1000,编码规则代码!F:F,编码规则代码!E:E)&amp;_xlfn.XLOOKUP(G1000,编码规则代码!J:J,编码规则代码!I:I)&amp;_xlfn.XLOOKUP(H1000,编码规则代码!N:N,编码规则代码!M:M)&amp;L1000&amp;_xlfn.XLOOKUP(K1000,编码规则代码!V:V,编码规则代码!U:U&amp;_xlfn.XLOOKUP(J1000,编码规则代码!R:R,编码规则代码!Q:Q))</f>
        <v>HAS</v>
      </c>
      <c r="E1000" s="45" t="s">
        <v>196</v>
      </c>
      <c r="G1000" s="45" t="s">
        <v>197</v>
      </c>
      <c r="I1000" s="69"/>
      <c r="J1000" s="45" t="s">
        <v>200</v>
      </c>
    </row>
    <row r="1001" ht="26" customHeight="1" spans="3:10">
      <c r="C1001" s="67" t="str">
        <f>_xlfn.XLOOKUP(E1001,编码规则代码!B:B,编码规则代码!A:A)&amp;_xlfn.XLOOKUP(F1001,编码规则代码!F:F,编码规则代码!E:E)&amp;_xlfn.XLOOKUP(G1001,编码规则代码!J:J,编码规则代码!I:I)&amp;_xlfn.XLOOKUP(H1001,编码规则代码!N:N,编码规则代码!M:M)&amp;L1001</f>
        <v>HA</v>
      </c>
      <c r="D1001" s="68" t="str" cm="1">
        <f t="array" ref="D1001">_xlfn.XLOOKUP(E1001,编码规则代码!B:B,编码规则代码!A:A)&amp;_xlfn.XLOOKUP(F1001,编码规则代码!F:F,编码规则代码!E:E)&amp;_xlfn.XLOOKUP(G1001,编码规则代码!J:J,编码规则代码!I:I)&amp;_xlfn.XLOOKUP(H1001,编码规则代码!N:N,编码规则代码!M:M)&amp;L1001&amp;_xlfn.XLOOKUP(K1001,编码规则代码!V:V,编码规则代码!U:U&amp;_xlfn.XLOOKUP(J1001,编码规则代码!R:R,编码规则代码!Q:Q))</f>
        <v>HAS</v>
      </c>
      <c r="E1001" s="45" t="s">
        <v>196</v>
      </c>
      <c r="G1001" s="45" t="s">
        <v>197</v>
      </c>
      <c r="I1001" s="69"/>
      <c r="J1001" s="45" t="s">
        <v>200</v>
      </c>
    </row>
    <row r="1002" ht="26" customHeight="1" spans="3:10">
      <c r="C1002" s="67" t="str">
        <f>_xlfn.XLOOKUP(E1002,编码规则代码!B:B,编码规则代码!A:A)&amp;_xlfn.XLOOKUP(F1002,编码规则代码!F:F,编码规则代码!E:E)&amp;_xlfn.XLOOKUP(G1002,编码规则代码!J:J,编码规则代码!I:I)&amp;_xlfn.XLOOKUP(H1002,编码规则代码!N:N,编码规则代码!M:M)&amp;L1002</f>
        <v>HA</v>
      </c>
      <c r="D1002" s="68" t="str" cm="1">
        <f t="array" ref="D1002">_xlfn.XLOOKUP(E1002,编码规则代码!B:B,编码规则代码!A:A)&amp;_xlfn.XLOOKUP(F1002,编码规则代码!F:F,编码规则代码!E:E)&amp;_xlfn.XLOOKUP(G1002,编码规则代码!J:J,编码规则代码!I:I)&amp;_xlfn.XLOOKUP(H1002,编码规则代码!N:N,编码规则代码!M:M)&amp;L1002&amp;_xlfn.XLOOKUP(K1002,编码规则代码!V:V,编码规则代码!U:U&amp;_xlfn.XLOOKUP(J1002,编码规则代码!R:R,编码规则代码!Q:Q))</f>
        <v>HAS</v>
      </c>
      <c r="E1002" s="45" t="s">
        <v>196</v>
      </c>
      <c r="G1002" s="45" t="s">
        <v>197</v>
      </c>
      <c r="I1002" s="69"/>
      <c r="J1002" s="45" t="s">
        <v>200</v>
      </c>
    </row>
    <row r="1003" ht="26" customHeight="1" spans="3:10">
      <c r="C1003" s="67" t="str">
        <f>_xlfn.XLOOKUP(E1003,编码规则代码!B:B,编码规则代码!A:A)&amp;_xlfn.XLOOKUP(F1003,编码规则代码!F:F,编码规则代码!E:E)&amp;_xlfn.XLOOKUP(G1003,编码规则代码!J:J,编码规则代码!I:I)&amp;_xlfn.XLOOKUP(H1003,编码规则代码!N:N,编码规则代码!M:M)&amp;L1003</f>
        <v>HA</v>
      </c>
      <c r="D1003" s="68" t="str" cm="1">
        <f t="array" ref="D1003">_xlfn.XLOOKUP(E1003,编码规则代码!B:B,编码规则代码!A:A)&amp;_xlfn.XLOOKUP(F1003,编码规则代码!F:F,编码规则代码!E:E)&amp;_xlfn.XLOOKUP(G1003,编码规则代码!J:J,编码规则代码!I:I)&amp;_xlfn.XLOOKUP(H1003,编码规则代码!N:N,编码规则代码!M:M)&amp;L1003&amp;_xlfn.XLOOKUP(K1003,编码规则代码!V:V,编码规则代码!U:U&amp;_xlfn.XLOOKUP(J1003,编码规则代码!R:R,编码规则代码!Q:Q))</f>
        <v>HAS</v>
      </c>
      <c r="E1003" s="45" t="s">
        <v>196</v>
      </c>
      <c r="G1003" s="45" t="s">
        <v>197</v>
      </c>
      <c r="I1003" s="69"/>
      <c r="J1003" s="45" t="s">
        <v>200</v>
      </c>
    </row>
    <row r="1004" ht="26" customHeight="1" spans="3:10">
      <c r="C1004" s="67" t="str">
        <f>_xlfn.XLOOKUP(E1004,编码规则代码!B:B,编码规则代码!A:A)&amp;_xlfn.XLOOKUP(F1004,编码规则代码!F:F,编码规则代码!E:E)&amp;_xlfn.XLOOKUP(G1004,编码规则代码!J:J,编码规则代码!I:I)&amp;_xlfn.XLOOKUP(H1004,编码规则代码!N:N,编码规则代码!M:M)&amp;L1004</f>
        <v>HA</v>
      </c>
      <c r="D1004" s="68" t="str" cm="1">
        <f t="array" ref="D1004">_xlfn.XLOOKUP(E1004,编码规则代码!B:B,编码规则代码!A:A)&amp;_xlfn.XLOOKUP(F1004,编码规则代码!F:F,编码规则代码!E:E)&amp;_xlfn.XLOOKUP(G1004,编码规则代码!J:J,编码规则代码!I:I)&amp;_xlfn.XLOOKUP(H1004,编码规则代码!N:N,编码规则代码!M:M)&amp;L1004&amp;_xlfn.XLOOKUP(K1004,编码规则代码!V:V,编码规则代码!U:U&amp;_xlfn.XLOOKUP(J1004,编码规则代码!R:R,编码规则代码!Q:Q))</f>
        <v>HAS</v>
      </c>
      <c r="E1004" s="45" t="s">
        <v>196</v>
      </c>
      <c r="G1004" s="45" t="s">
        <v>197</v>
      </c>
      <c r="I1004" s="69"/>
      <c r="J1004" s="45" t="s">
        <v>200</v>
      </c>
    </row>
    <row r="1005" ht="26" customHeight="1" spans="3:10">
      <c r="C1005" s="67" t="str">
        <f>_xlfn.XLOOKUP(E1005,编码规则代码!B:B,编码规则代码!A:A)&amp;_xlfn.XLOOKUP(F1005,编码规则代码!F:F,编码规则代码!E:E)&amp;_xlfn.XLOOKUP(G1005,编码规则代码!J:J,编码规则代码!I:I)&amp;_xlfn.XLOOKUP(H1005,编码规则代码!N:N,编码规则代码!M:M)&amp;L1005</f>
        <v>HA</v>
      </c>
      <c r="D1005" s="68" t="str" cm="1">
        <f t="array" ref="D1005">_xlfn.XLOOKUP(E1005,编码规则代码!B:B,编码规则代码!A:A)&amp;_xlfn.XLOOKUP(F1005,编码规则代码!F:F,编码规则代码!E:E)&amp;_xlfn.XLOOKUP(G1005,编码规则代码!J:J,编码规则代码!I:I)&amp;_xlfn.XLOOKUP(H1005,编码规则代码!N:N,编码规则代码!M:M)&amp;L1005&amp;_xlfn.XLOOKUP(K1005,编码规则代码!V:V,编码规则代码!U:U&amp;_xlfn.XLOOKUP(J1005,编码规则代码!R:R,编码规则代码!Q:Q))</f>
        <v>HAS</v>
      </c>
      <c r="E1005" s="45" t="s">
        <v>196</v>
      </c>
      <c r="G1005" s="45" t="s">
        <v>197</v>
      </c>
      <c r="I1005" s="69"/>
      <c r="J1005" s="45" t="s">
        <v>200</v>
      </c>
    </row>
    <row r="1006" ht="26" customHeight="1" spans="3:10">
      <c r="C1006" s="67" t="str">
        <f>_xlfn.XLOOKUP(E1006,编码规则代码!B:B,编码规则代码!A:A)&amp;_xlfn.XLOOKUP(F1006,编码规则代码!F:F,编码规则代码!E:E)&amp;_xlfn.XLOOKUP(G1006,编码规则代码!J:J,编码规则代码!I:I)&amp;_xlfn.XLOOKUP(H1006,编码规则代码!N:N,编码规则代码!M:M)&amp;L1006</f>
        <v>HA</v>
      </c>
      <c r="D1006" s="68" t="str" cm="1">
        <f t="array" ref="D1006">_xlfn.XLOOKUP(E1006,编码规则代码!B:B,编码规则代码!A:A)&amp;_xlfn.XLOOKUP(F1006,编码规则代码!F:F,编码规则代码!E:E)&amp;_xlfn.XLOOKUP(G1006,编码规则代码!J:J,编码规则代码!I:I)&amp;_xlfn.XLOOKUP(H1006,编码规则代码!N:N,编码规则代码!M:M)&amp;L1006&amp;_xlfn.XLOOKUP(K1006,编码规则代码!V:V,编码规则代码!U:U&amp;_xlfn.XLOOKUP(J1006,编码规则代码!R:R,编码规则代码!Q:Q))</f>
        <v>HAS</v>
      </c>
      <c r="E1006" s="45" t="s">
        <v>196</v>
      </c>
      <c r="G1006" s="45" t="s">
        <v>197</v>
      </c>
      <c r="I1006" s="69"/>
      <c r="J1006" s="45" t="s">
        <v>200</v>
      </c>
    </row>
    <row r="1007" ht="26" customHeight="1" spans="3:10">
      <c r="C1007" s="67" t="str">
        <f>_xlfn.XLOOKUP(E1007,编码规则代码!B:B,编码规则代码!A:A)&amp;_xlfn.XLOOKUP(F1007,编码规则代码!F:F,编码规则代码!E:E)&amp;_xlfn.XLOOKUP(G1007,编码规则代码!J:J,编码规则代码!I:I)&amp;_xlfn.XLOOKUP(H1007,编码规则代码!N:N,编码规则代码!M:M)&amp;L1007</f>
        <v>HA</v>
      </c>
      <c r="D1007" s="68" t="str" cm="1">
        <f t="array" ref="D1007">_xlfn.XLOOKUP(E1007,编码规则代码!B:B,编码规则代码!A:A)&amp;_xlfn.XLOOKUP(F1007,编码规则代码!F:F,编码规则代码!E:E)&amp;_xlfn.XLOOKUP(G1007,编码规则代码!J:J,编码规则代码!I:I)&amp;_xlfn.XLOOKUP(H1007,编码规则代码!N:N,编码规则代码!M:M)&amp;L1007&amp;_xlfn.XLOOKUP(K1007,编码规则代码!V:V,编码规则代码!U:U&amp;_xlfn.XLOOKUP(J1007,编码规则代码!R:R,编码规则代码!Q:Q))</f>
        <v>HAS</v>
      </c>
      <c r="E1007" s="45" t="s">
        <v>196</v>
      </c>
      <c r="G1007" s="45" t="s">
        <v>197</v>
      </c>
      <c r="I1007" s="69"/>
      <c r="J1007" s="45" t="s">
        <v>200</v>
      </c>
    </row>
    <row r="1008" ht="26" customHeight="1" spans="3:10">
      <c r="C1008" s="67" t="str">
        <f>_xlfn.XLOOKUP(E1008,编码规则代码!B:B,编码规则代码!A:A)&amp;_xlfn.XLOOKUP(F1008,编码规则代码!F:F,编码规则代码!E:E)&amp;_xlfn.XLOOKUP(G1008,编码规则代码!J:J,编码规则代码!I:I)&amp;_xlfn.XLOOKUP(H1008,编码规则代码!N:N,编码规则代码!M:M)&amp;L1008</f>
        <v>HA</v>
      </c>
      <c r="D1008" s="68" t="str" cm="1">
        <f t="array" ref="D1008">_xlfn.XLOOKUP(E1008,编码规则代码!B:B,编码规则代码!A:A)&amp;_xlfn.XLOOKUP(F1008,编码规则代码!F:F,编码规则代码!E:E)&amp;_xlfn.XLOOKUP(G1008,编码规则代码!J:J,编码规则代码!I:I)&amp;_xlfn.XLOOKUP(H1008,编码规则代码!N:N,编码规则代码!M:M)&amp;L1008&amp;_xlfn.XLOOKUP(K1008,编码规则代码!V:V,编码规则代码!U:U&amp;_xlfn.XLOOKUP(J1008,编码规则代码!R:R,编码规则代码!Q:Q))</f>
        <v>HAS</v>
      </c>
      <c r="E1008" s="45" t="s">
        <v>196</v>
      </c>
      <c r="G1008" s="45" t="s">
        <v>197</v>
      </c>
      <c r="I1008" s="69"/>
      <c r="J1008" s="45" t="s">
        <v>200</v>
      </c>
    </row>
    <row r="1009" ht="26" customHeight="1" spans="3:10">
      <c r="C1009" s="67" t="str">
        <f>_xlfn.XLOOKUP(E1009,编码规则代码!B:B,编码规则代码!A:A)&amp;_xlfn.XLOOKUP(F1009,编码规则代码!F:F,编码规则代码!E:E)&amp;_xlfn.XLOOKUP(G1009,编码规则代码!J:J,编码规则代码!I:I)&amp;_xlfn.XLOOKUP(H1009,编码规则代码!N:N,编码规则代码!M:M)&amp;L1009</f>
        <v>HA</v>
      </c>
      <c r="D1009" s="68" t="str" cm="1">
        <f t="array" ref="D1009">_xlfn.XLOOKUP(E1009,编码规则代码!B:B,编码规则代码!A:A)&amp;_xlfn.XLOOKUP(F1009,编码规则代码!F:F,编码规则代码!E:E)&amp;_xlfn.XLOOKUP(G1009,编码规则代码!J:J,编码规则代码!I:I)&amp;_xlfn.XLOOKUP(H1009,编码规则代码!N:N,编码规则代码!M:M)&amp;L1009&amp;_xlfn.XLOOKUP(K1009,编码规则代码!V:V,编码规则代码!U:U&amp;_xlfn.XLOOKUP(J1009,编码规则代码!R:R,编码规则代码!Q:Q))</f>
        <v>HAS</v>
      </c>
      <c r="E1009" s="45" t="s">
        <v>196</v>
      </c>
      <c r="G1009" s="45" t="s">
        <v>197</v>
      </c>
      <c r="I1009" s="69"/>
      <c r="J1009" s="45" t="s">
        <v>200</v>
      </c>
    </row>
    <row r="1010" ht="26" customHeight="1" spans="3:10">
      <c r="C1010" s="67" t="str">
        <f>_xlfn.XLOOKUP(E1010,编码规则代码!B:B,编码规则代码!A:A)&amp;_xlfn.XLOOKUP(F1010,编码规则代码!F:F,编码规则代码!E:E)&amp;_xlfn.XLOOKUP(G1010,编码规则代码!J:J,编码规则代码!I:I)&amp;_xlfn.XLOOKUP(H1010,编码规则代码!N:N,编码规则代码!M:M)&amp;L1010</f>
        <v>HA</v>
      </c>
      <c r="D1010" s="68" t="str" cm="1">
        <f t="array" ref="D1010">_xlfn.XLOOKUP(E1010,编码规则代码!B:B,编码规则代码!A:A)&amp;_xlfn.XLOOKUP(F1010,编码规则代码!F:F,编码规则代码!E:E)&amp;_xlfn.XLOOKUP(G1010,编码规则代码!J:J,编码规则代码!I:I)&amp;_xlfn.XLOOKUP(H1010,编码规则代码!N:N,编码规则代码!M:M)&amp;L1010&amp;_xlfn.XLOOKUP(K1010,编码规则代码!V:V,编码规则代码!U:U&amp;_xlfn.XLOOKUP(J1010,编码规则代码!R:R,编码规则代码!Q:Q))</f>
        <v>HAS</v>
      </c>
      <c r="E1010" s="45" t="s">
        <v>196</v>
      </c>
      <c r="G1010" s="45" t="s">
        <v>197</v>
      </c>
      <c r="I1010" s="69"/>
      <c r="J1010" s="45" t="s">
        <v>200</v>
      </c>
    </row>
    <row r="1011" ht="26" customHeight="1" spans="3:10">
      <c r="C1011" s="67" t="str">
        <f>_xlfn.XLOOKUP(E1011,编码规则代码!B:B,编码规则代码!A:A)&amp;_xlfn.XLOOKUP(F1011,编码规则代码!F:F,编码规则代码!E:E)&amp;_xlfn.XLOOKUP(G1011,编码规则代码!J:J,编码规则代码!I:I)&amp;_xlfn.XLOOKUP(H1011,编码规则代码!N:N,编码规则代码!M:M)&amp;L1011</f>
        <v>HA</v>
      </c>
      <c r="D1011" s="68" t="str" cm="1">
        <f t="array" ref="D1011">_xlfn.XLOOKUP(E1011,编码规则代码!B:B,编码规则代码!A:A)&amp;_xlfn.XLOOKUP(F1011,编码规则代码!F:F,编码规则代码!E:E)&amp;_xlfn.XLOOKUP(G1011,编码规则代码!J:J,编码规则代码!I:I)&amp;_xlfn.XLOOKUP(H1011,编码规则代码!N:N,编码规则代码!M:M)&amp;L1011&amp;_xlfn.XLOOKUP(K1011,编码规则代码!V:V,编码规则代码!U:U&amp;_xlfn.XLOOKUP(J1011,编码规则代码!R:R,编码规则代码!Q:Q))</f>
        <v>HAS</v>
      </c>
      <c r="E1011" s="45" t="s">
        <v>196</v>
      </c>
      <c r="G1011" s="45" t="s">
        <v>197</v>
      </c>
      <c r="I1011" s="69"/>
      <c r="J1011" s="45" t="s">
        <v>200</v>
      </c>
    </row>
    <row r="1012" ht="26" customHeight="1" spans="3:10">
      <c r="C1012" s="67" t="str">
        <f>_xlfn.XLOOKUP(E1012,编码规则代码!B:B,编码规则代码!A:A)&amp;_xlfn.XLOOKUP(F1012,编码规则代码!F:F,编码规则代码!E:E)&amp;_xlfn.XLOOKUP(G1012,编码规则代码!J:J,编码规则代码!I:I)&amp;_xlfn.XLOOKUP(H1012,编码规则代码!N:N,编码规则代码!M:M)&amp;L1012</f>
        <v>HA</v>
      </c>
      <c r="D1012" s="68" t="str" cm="1">
        <f t="array" ref="D1012">_xlfn.XLOOKUP(E1012,编码规则代码!B:B,编码规则代码!A:A)&amp;_xlfn.XLOOKUP(F1012,编码规则代码!F:F,编码规则代码!E:E)&amp;_xlfn.XLOOKUP(G1012,编码规则代码!J:J,编码规则代码!I:I)&amp;_xlfn.XLOOKUP(H1012,编码规则代码!N:N,编码规则代码!M:M)&amp;L1012&amp;_xlfn.XLOOKUP(K1012,编码规则代码!V:V,编码规则代码!U:U&amp;_xlfn.XLOOKUP(J1012,编码规则代码!R:R,编码规则代码!Q:Q))</f>
        <v>HAS</v>
      </c>
      <c r="E1012" s="45" t="s">
        <v>196</v>
      </c>
      <c r="G1012" s="45" t="s">
        <v>197</v>
      </c>
      <c r="I1012" s="69"/>
      <c r="J1012" s="45" t="s">
        <v>200</v>
      </c>
    </row>
    <row r="1013" ht="26" customHeight="1" spans="3:10">
      <c r="C1013" s="67" t="str">
        <f>_xlfn.XLOOKUP(E1013,编码规则代码!B:B,编码规则代码!A:A)&amp;_xlfn.XLOOKUP(F1013,编码规则代码!F:F,编码规则代码!E:E)&amp;_xlfn.XLOOKUP(G1013,编码规则代码!J:J,编码规则代码!I:I)&amp;_xlfn.XLOOKUP(H1013,编码规则代码!N:N,编码规则代码!M:M)&amp;L1013</f>
        <v>HA</v>
      </c>
      <c r="D1013" s="68" t="str" cm="1">
        <f t="array" ref="D1013">_xlfn.XLOOKUP(E1013,编码规则代码!B:B,编码规则代码!A:A)&amp;_xlfn.XLOOKUP(F1013,编码规则代码!F:F,编码规则代码!E:E)&amp;_xlfn.XLOOKUP(G1013,编码规则代码!J:J,编码规则代码!I:I)&amp;_xlfn.XLOOKUP(H1013,编码规则代码!N:N,编码规则代码!M:M)&amp;L1013&amp;_xlfn.XLOOKUP(K1013,编码规则代码!V:V,编码规则代码!U:U&amp;_xlfn.XLOOKUP(J1013,编码规则代码!R:R,编码规则代码!Q:Q))</f>
        <v>HAS</v>
      </c>
      <c r="E1013" s="45" t="s">
        <v>196</v>
      </c>
      <c r="G1013" s="45" t="s">
        <v>197</v>
      </c>
      <c r="I1013" s="69"/>
      <c r="J1013" s="45" t="s">
        <v>200</v>
      </c>
    </row>
    <row r="1014" ht="26" customHeight="1" spans="3:10">
      <c r="C1014" s="67" t="str">
        <f>_xlfn.XLOOKUP(E1014,编码规则代码!B:B,编码规则代码!A:A)&amp;_xlfn.XLOOKUP(F1014,编码规则代码!F:F,编码规则代码!E:E)&amp;_xlfn.XLOOKUP(G1014,编码规则代码!J:J,编码规则代码!I:I)&amp;_xlfn.XLOOKUP(H1014,编码规则代码!N:N,编码规则代码!M:M)&amp;L1014</f>
        <v>HA</v>
      </c>
      <c r="D1014" s="68" t="str" cm="1">
        <f t="array" ref="D1014">_xlfn.XLOOKUP(E1014,编码规则代码!B:B,编码规则代码!A:A)&amp;_xlfn.XLOOKUP(F1014,编码规则代码!F:F,编码规则代码!E:E)&amp;_xlfn.XLOOKUP(G1014,编码规则代码!J:J,编码规则代码!I:I)&amp;_xlfn.XLOOKUP(H1014,编码规则代码!N:N,编码规则代码!M:M)&amp;L1014&amp;_xlfn.XLOOKUP(K1014,编码规则代码!V:V,编码规则代码!U:U&amp;_xlfn.XLOOKUP(J1014,编码规则代码!R:R,编码规则代码!Q:Q))</f>
        <v>HAS</v>
      </c>
      <c r="E1014" s="45" t="s">
        <v>196</v>
      </c>
      <c r="G1014" s="45" t="s">
        <v>197</v>
      </c>
      <c r="I1014" s="69"/>
      <c r="J1014" s="45" t="s">
        <v>200</v>
      </c>
    </row>
    <row r="1015" ht="26" customHeight="1" spans="3:10">
      <c r="C1015" s="67" t="str">
        <f>_xlfn.XLOOKUP(E1015,编码规则代码!B:B,编码规则代码!A:A)&amp;_xlfn.XLOOKUP(F1015,编码规则代码!F:F,编码规则代码!E:E)&amp;_xlfn.XLOOKUP(G1015,编码规则代码!J:J,编码规则代码!I:I)&amp;_xlfn.XLOOKUP(H1015,编码规则代码!N:N,编码规则代码!M:M)&amp;L1015</f>
        <v>HA</v>
      </c>
      <c r="D1015" s="68" t="str" cm="1">
        <f t="array" ref="D1015">_xlfn.XLOOKUP(E1015,编码规则代码!B:B,编码规则代码!A:A)&amp;_xlfn.XLOOKUP(F1015,编码规则代码!F:F,编码规则代码!E:E)&amp;_xlfn.XLOOKUP(G1015,编码规则代码!J:J,编码规则代码!I:I)&amp;_xlfn.XLOOKUP(H1015,编码规则代码!N:N,编码规则代码!M:M)&amp;L1015&amp;_xlfn.XLOOKUP(K1015,编码规则代码!V:V,编码规则代码!U:U&amp;_xlfn.XLOOKUP(J1015,编码规则代码!R:R,编码规则代码!Q:Q))</f>
        <v>HAS</v>
      </c>
      <c r="E1015" s="45" t="s">
        <v>196</v>
      </c>
      <c r="G1015" s="45" t="s">
        <v>197</v>
      </c>
      <c r="I1015" s="69"/>
      <c r="J1015" s="45" t="s">
        <v>200</v>
      </c>
    </row>
    <row r="1016" ht="26" customHeight="1" spans="3:10">
      <c r="C1016" s="67" t="str">
        <f>_xlfn.XLOOKUP(E1016,编码规则代码!B:B,编码规则代码!A:A)&amp;_xlfn.XLOOKUP(F1016,编码规则代码!F:F,编码规则代码!E:E)&amp;_xlfn.XLOOKUP(G1016,编码规则代码!J:J,编码规则代码!I:I)&amp;_xlfn.XLOOKUP(H1016,编码规则代码!N:N,编码规则代码!M:M)&amp;L1016</f>
        <v>HA</v>
      </c>
      <c r="D1016" s="68" t="str" cm="1">
        <f t="array" ref="D1016">_xlfn.XLOOKUP(E1016,编码规则代码!B:B,编码规则代码!A:A)&amp;_xlfn.XLOOKUP(F1016,编码规则代码!F:F,编码规则代码!E:E)&amp;_xlfn.XLOOKUP(G1016,编码规则代码!J:J,编码规则代码!I:I)&amp;_xlfn.XLOOKUP(H1016,编码规则代码!N:N,编码规则代码!M:M)&amp;L1016&amp;_xlfn.XLOOKUP(K1016,编码规则代码!V:V,编码规则代码!U:U&amp;_xlfn.XLOOKUP(J1016,编码规则代码!R:R,编码规则代码!Q:Q))</f>
        <v>HAS</v>
      </c>
      <c r="E1016" s="45" t="s">
        <v>196</v>
      </c>
      <c r="G1016" s="45" t="s">
        <v>197</v>
      </c>
      <c r="I1016" s="69"/>
      <c r="J1016" s="45" t="s">
        <v>200</v>
      </c>
    </row>
    <row r="1017" ht="26" customHeight="1" spans="3:10">
      <c r="C1017" s="67" t="str">
        <f>_xlfn.XLOOKUP(E1017,编码规则代码!B:B,编码规则代码!A:A)&amp;_xlfn.XLOOKUP(F1017,编码规则代码!F:F,编码规则代码!E:E)&amp;_xlfn.XLOOKUP(G1017,编码规则代码!J:J,编码规则代码!I:I)&amp;_xlfn.XLOOKUP(H1017,编码规则代码!N:N,编码规则代码!M:M)&amp;L1017</f>
        <v>HA</v>
      </c>
      <c r="D1017" s="68" t="str" cm="1">
        <f t="array" ref="D1017">_xlfn.XLOOKUP(E1017,编码规则代码!B:B,编码规则代码!A:A)&amp;_xlfn.XLOOKUP(F1017,编码规则代码!F:F,编码规则代码!E:E)&amp;_xlfn.XLOOKUP(G1017,编码规则代码!J:J,编码规则代码!I:I)&amp;_xlfn.XLOOKUP(H1017,编码规则代码!N:N,编码规则代码!M:M)&amp;L1017&amp;_xlfn.XLOOKUP(K1017,编码规则代码!V:V,编码规则代码!U:U&amp;_xlfn.XLOOKUP(J1017,编码规则代码!R:R,编码规则代码!Q:Q))</f>
        <v>HAS</v>
      </c>
      <c r="E1017" s="45" t="s">
        <v>196</v>
      </c>
      <c r="G1017" s="45" t="s">
        <v>197</v>
      </c>
      <c r="I1017" s="69"/>
      <c r="J1017" s="45" t="s">
        <v>200</v>
      </c>
    </row>
    <row r="1018" ht="26" customHeight="1" spans="3:10">
      <c r="C1018" s="67" t="str">
        <f>_xlfn.XLOOKUP(E1018,编码规则代码!B:B,编码规则代码!A:A)&amp;_xlfn.XLOOKUP(F1018,编码规则代码!F:F,编码规则代码!E:E)&amp;_xlfn.XLOOKUP(G1018,编码规则代码!J:J,编码规则代码!I:I)&amp;_xlfn.XLOOKUP(H1018,编码规则代码!N:N,编码规则代码!M:M)&amp;L1018</f>
        <v>HA</v>
      </c>
      <c r="D1018" s="68" t="str" cm="1">
        <f t="array" ref="D1018">_xlfn.XLOOKUP(E1018,编码规则代码!B:B,编码规则代码!A:A)&amp;_xlfn.XLOOKUP(F1018,编码规则代码!F:F,编码规则代码!E:E)&amp;_xlfn.XLOOKUP(G1018,编码规则代码!J:J,编码规则代码!I:I)&amp;_xlfn.XLOOKUP(H1018,编码规则代码!N:N,编码规则代码!M:M)&amp;L1018&amp;_xlfn.XLOOKUP(K1018,编码规则代码!V:V,编码规则代码!U:U&amp;_xlfn.XLOOKUP(J1018,编码规则代码!R:R,编码规则代码!Q:Q))</f>
        <v>HAS</v>
      </c>
      <c r="E1018" s="45" t="s">
        <v>196</v>
      </c>
      <c r="G1018" s="45" t="s">
        <v>197</v>
      </c>
      <c r="I1018" s="69"/>
      <c r="J1018" s="45" t="s">
        <v>200</v>
      </c>
    </row>
    <row r="1019" ht="26" customHeight="1" spans="3:10">
      <c r="C1019" s="67" t="str">
        <f>_xlfn.XLOOKUP(E1019,编码规则代码!B:B,编码规则代码!A:A)&amp;_xlfn.XLOOKUP(F1019,编码规则代码!F:F,编码规则代码!E:E)&amp;_xlfn.XLOOKUP(G1019,编码规则代码!J:J,编码规则代码!I:I)&amp;_xlfn.XLOOKUP(H1019,编码规则代码!N:N,编码规则代码!M:M)&amp;L1019</f>
        <v>HA</v>
      </c>
      <c r="D1019" s="68" t="str" cm="1">
        <f t="array" ref="D1019">_xlfn.XLOOKUP(E1019,编码规则代码!B:B,编码规则代码!A:A)&amp;_xlfn.XLOOKUP(F1019,编码规则代码!F:F,编码规则代码!E:E)&amp;_xlfn.XLOOKUP(G1019,编码规则代码!J:J,编码规则代码!I:I)&amp;_xlfn.XLOOKUP(H1019,编码规则代码!N:N,编码规则代码!M:M)&amp;L1019&amp;_xlfn.XLOOKUP(K1019,编码规则代码!V:V,编码规则代码!U:U&amp;_xlfn.XLOOKUP(J1019,编码规则代码!R:R,编码规则代码!Q:Q))</f>
        <v>HAS</v>
      </c>
      <c r="E1019" s="45" t="s">
        <v>196</v>
      </c>
      <c r="G1019" s="45" t="s">
        <v>197</v>
      </c>
      <c r="I1019" s="69"/>
      <c r="J1019" s="45" t="s">
        <v>200</v>
      </c>
    </row>
    <row r="1020" ht="26" customHeight="1" spans="3:10">
      <c r="C1020" s="67" t="str">
        <f>_xlfn.XLOOKUP(E1020,编码规则代码!B:B,编码规则代码!A:A)&amp;_xlfn.XLOOKUP(F1020,编码规则代码!F:F,编码规则代码!E:E)&amp;_xlfn.XLOOKUP(G1020,编码规则代码!J:J,编码规则代码!I:I)&amp;_xlfn.XLOOKUP(H1020,编码规则代码!N:N,编码规则代码!M:M)&amp;L1020</f>
        <v>HA</v>
      </c>
      <c r="D1020" s="68" t="str" cm="1">
        <f t="array" ref="D1020">_xlfn.XLOOKUP(E1020,编码规则代码!B:B,编码规则代码!A:A)&amp;_xlfn.XLOOKUP(F1020,编码规则代码!F:F,编码规则代码!E:E)&amp;_xlfn.XLOOKUP(G1020,编码规则代码!J:J,编码规则代码!I:I)&amp;_xlfn.XLOOKUP(H1020,编码规则代码!N:N,编码规则代码!M:M)&amp;L1020&amp;_xlfn.XLOOKUP(K1020,编码规则代码!V:V,编码规则代码!U:U&amp;_xlfn.XLOOKUP(J1020,编码规则代码!R:R,编码规则代码!Q:Q))</f>
        <v>HAS</v>
      </c>
      <c r="E1020" s="45" t="s">
        <v>196</v>
      </c>
      <c r="G1020" s="45" t="s">
        <v>197</v>
      </c>
      <c r="I1020" s="69"/>
      <c r="J1020" s="45" t="s">
        <v>200</v>
      </c>
    </row>
    <row r="1021" ht="26" customHeight="1" spans="3:10">
      <c r="C1021" s="67" t="str">
        <f>_xlfn.XLOOKUP(E1021,编码规则代码!B:B,编码规则代码!A:A)&amp;_xlfn.XLOOKUP(F1021,编码规则代码!F:F,编码规则代码!E:E)&amp;_xlfn.XLOOKUP(G1021,编码规则代码!J:J,编码规则代码!I:I)&amp;_xlfn.XLOOKUP(H1021,编码规则代码!N:N,编码规则代码!M:M)&amp;L1021</f>
        <v>HA</v>
      </c>
      <c r="D1021" s="68" t="str" cm="1">
        <f t="array" ref="D1021">_xlfn.XLOOKUP(E1021,编码规则代码!B:B,编码规则代码!A:A)&amp;_xlfn.XLOOKUP(F1021,编码规则代码!F:F,编码规则代码!E:E)&amp;_xlfn.XLOOKUP(G1021,编码规则代码!J:J,编码规则代码!I:I)&amp;_xlfn.XLOOKUP(H1021,编码规则代码!N:N,编码规则代码!M:M)&amp;L1021&amp;_xlfn.XLOOKUP(K1021,编码规则代码!V:V,编码规则代码!U:U&amp;_xlfn.XLOOKUP(J1021,编码规则代码!R:R,编码规则代码!Q:Q))</f>
        <v>HAS</v>
      </c>
      <c r="E1021" s="45" t="s">
        <v>196</v>
      </c>
      <c r="G1021" s="45" t="s">
        <v>197</v>
      </c>
      <c r="I1021" s="69"/>
      <c r="J1021" s="45" t="s">
        <v>200</v>
      </c>
    </row>
    <row r="1022" ht="26" customHeight="1" spans="3:10">
      <c r="C1022" s="67" t="str">
        <f>_xlfn.XLOOKUP(E1022,编码规则代码!B:B,编码规则代码!A:A)&amp;_xlfn.XLOOKUP(F1022,编码规则代码!F:F,编码规则代码!E:E)&amp;_xlfn.XLOOKUP(G1022,编码规则代码!J:J,编码规则代码!I:I)&amp;_xlfn.XLOOKUP(H1022,编码规则代码!N:N,编码规则代码!M:M)&amp;L1022</f>
        <v>HA</v>
      </c>
      <c r="D1022" s="68" t="str" cm="1">
        <f t="array" ref="D1022">_xlfn.XLOOKUP(E1022,编码规则代码!B:B,编码规则代码!A:A)&amp;_xlfn.XLOOKUP(F1022,编码规则代码!F:F,编码规则代码!E:E)&amp;_xlfn.XLOOKUP(G1022,编码规则代码!J:J,编码规则代码!I:I)&amp;_xlfn.XLOOKUP(H1022,编码规则代码!N:N,编码规则代码!M:M)&amp;L1022&amp;_xlfn.XLOOKUP(K1022,编码规则代码!V:V,编码规则代码!U:U&amp;_xlfn.XLOOKUP(J1022,编码规则代码!R:R,编码规则代码!Q:Q))</f>
        <v>HAS</v>
      </c>
      <c r="E1022" s="45" t="s">
        <v>196</v>
      </c>
      <c r="G1022" s="45" t="s">
        <v>197</v>
      </c>
      <c r="I1022" s="69"/>
      <c r="J1022" s="45" t="s">
        <v>200</v>
      </c>
    </row>
    <row r="1023" ht="26" customHeight="1" spans="3:10">
      <c r="C1023" s="67" t="str">
        <f>_xlfn.XLOOKUP(E1023,编码规则代码!B:B,编码规则代码!A:A)&amp;_xlfn.XLOOKUP(F1023,编码规则代码!F:F,编码规则代码!E:E)&amp;_xlfn.XLOOKUP(G1023,编码规则代码!J:J,编码规则代码!I:I)&amp;_xlfn.XLOOKUP(H1023,编码规则代码!N:N,编码规则代码!M:M)&amp;L1023</f>
        <v>HA</v>
      </c>
      <c r="D1023" s="68" t="str" cm="1">
        <f t="array" ref="D1023">_xlfn.XLOOKUP(E1023,编码规则代码!B:B,编码规则代码!A:A)&amp;_xlfn.XLOOKUP(F1023,编码规则代码!F:F,编码规则代码!E:E)&amp;_xlfn.XLOOKUP(G1023,编码规则代码!J:J,编码规则代码!I:I)&amp;_xlfn.XLOOKUP(H1023,编码规则代码!N:N,编码规则代码!M:M)&amp;L1023&amp;_xlfn.XLOOKUP(K1023,编码规则代码!V:V,编码规则代码!U:U&amp;_xlfn.XLOOKUP(J1023,编码规则代码!R:R,编码规则代码!Q:Q))</f>
        <v>HAS</v>
      </c>
      <c r="E1023" s="45" t="s">
        <v>196</v>
      </c>
      <c r="G1023" s="45" t="s">
        <v>197</v>
      </c>
      <c r="I1023" s="69"/>
      <c r="J1023" s="45" t="s">
        <v>200</v>
      </c>
    </row>
    <row r="1024" ht="26" customHeight="1" spans="3:10">
      <c r="C1024" s="67" t="str">
        <f>_xlfn.XLOOKUP(E1024,编码规则代码!B:B,编码规则代码!A:A)&amp;_xlfn.XLOOKUP(F1024,编码规则代码!F:F,编码规则代码!E:E)&amp;_xlfn.XLOOKUP(G1024,编码规则代码!J:J,编码规则代码!I:I)&amp;_xlfn.XLOOKUP(H1024,编码规则代码!N:N,编码规则代码!M:M)&amp;L1024</f>
        <v>HA</v>
      </c>
      <c r="D1024" s="68" t="str" cm="1">
        <f t="array" ref="D1024">_xlfn.XLOOKUP(E1024,编码规则代码!B:B,编码规则代码!A:A)&amp;_xlfn.XLOOKUP(F1024,编码规则代码!F:F,编码规则代码!E:E)&amp;_xlfn.XLOOKUP(G1024,编码规则代码!J:J,编码规则代码!I:I)&amp;_xlfn.XLOOKUP(H1024,编码规则代码!N:N,编码规则代码!M:M)&amp;L1024&amp;_xlfn.XLOOKUP(K1024,编码规则代码!V:V,编码规则代码!U:U&amp;_xlfn.XLOOKUP(J1024,编码规则代码!R:R,编码规则代码!Q:Q))</f>
        <v>HAS</v>
      </c>
      <c r="E1024" s="45" t="s">
        <v>196</v>
      </c>
      <c r="G1024" s="45" t="s">
        <v>197</v>
      </c>
      <c r="I1024" s="69"/>
      <c r="J1024" s="45" t="s">
        <v>200</v>
      </c>
    </row>
    <row r="1025" ht="26" customHeight="1" spans="3:10">
      <c r="C1025" s="67" t="str">
        <f>_xlfn.XLOOKUP(E1025,编码规则代码!B:B,编码规则代码!A:A)&amp;_xlfn.XLOOKUP(F1025,编码规则代码!F:F,编码规则代码!E:E)&amp;_xlfn.XLOOKUP(G1025,编码规则代码!J:J,编码规则代码!I:I)&amp;_xlfn.XLOOKUP(H1025,编码规则代码!N:N,编码规则代码!M:M)&amp;L1025</f>
        <v>HA</v>
      </c>
      <c r="D1025" s="68" t="str" cm="1">
        <f t="array" ref="D1025">_xlfn.XLOOKUP(E1025,编码规则代码!B:B,编码规则代码!A:A)&amp;_xlfn.XLOOKUP(F1025,编码规则代码!F:F,编码规则代码!E:E)&amp;_xlfn.XLOOKUP(G1025,编码规则代码!J:J,编码规则代码!I:I)&amp;_xlfn.XLOOKUP(H1025,编码规则代码!N:N,编码规则代码!M:M)&amp;L1025&amp;_xlfn.XLOOKUP(K1025,编码规则代码!V:V,编码规则代码!U:U&amp;_xlfn.XLOOKUP(J1025,编码规则代码!R:R,编码规则代码!Q:Q))</f>
        <v>HAS</v>
      </c>
      <c r="E1025" s="45" t="s">
        <v>196</v>
      </c>
      <c r="G1025" s="45" t="s">
        <v>197</v>
      </c>
      <c r="I1025" s="69"/>
      <c r="J1025" s="45" t="s">
        <v>200</v>
      </c>
    </row>
    <row r="1026" ht="26" customHeight="1" spans="3:10">
      <c r="C1026" s="67" t="str">
        <f>_xlfn.XLOOKUP(E1026,编码规则代码!B:B,编码规则代码!A:A)&amp;_xlfn.XLOOKUP(F1026,编码规则代码!F:F,编码规则代码!E:E)&amp;_xlfn.XLOOKUP(G1026,编码规则代码!J:J,编码规则代码!I:I)&amp;_xlfn.XLOOKUP(H1026,编码规则代码!N:N,编码规则代码!M:M)&amp;L1026</f>
        <v>HA</v>
      </c>
      <c r="D1026" s="68" t="str" cm="1">
        <f t="array" ref="D1026">_xlfn.XLOOKUP(E1026,编码规则代码!B:B,编码规则代码!A:A)&amp;_xlfn.XLOOKUP(F1026,编码规则代码!F:F,编码规则代码!E:E)&amp;_xlfn.XLOOKUP(G1026,编码规则代码!J:J,编码规则代码!I:I)&amp;_xlfn.XLOOKUP(H1026,编码规则代码!N:N,编码规则代码!M:M)&amp;L1026&amp;_xlfn.XLOOKUP(K1026,编码规则代码!V:V,编码规则代码!U:U&amp;_xlfn.XLOOKUP(J1026,编码规则代码!R:R,编码规则代码!Q:Q))</f>
        <v>HAS</v>
      </c>
      <c r="E1026" s="45" t="s">
        <v>196</v>
      </c>
      <c r="G1026" s="45" t="s">
        <v>197</v>
      </c>
      <c r="I1026" s="69"/>
      <c r="J1026" s="45" t="s">
        <v>200</v>
      </c>
    </row>
    <row r="1027" ht="26" customHeight="1" spans="3:10">
      <c r="C1027" s="67" t="str">
        <f>_xlfn.XLOOKUP(E1027,编码规则代码!B:B,编码规则代码!A:A)&amp;_xlfn.XLOOKUP(F1027,编码规则代码!F:F,编码规则代码!E:E)&amp;_xlfn.XLOOKUP(G1027,编码规则代码!J:J,编码规则代码!I:I)&amp;_xlfn.XLOOKUP(H1027,编码规则代码!N:N,编码规则代码!M:M)&amp;L1027</f>
        <v>HA</v>
      </c>
      <c r="D1027" s="68" t="str" cm="1">
        <f t="array" ref="D1027">_xlfn.XLOOKUP(E1027,编码规则代码!B:B,编码规则代码!A:A)&amp;_xlfn.XLOOKUP(F1027,编码规则代码!F:F,编码规则代码!E:E)&amp;_xlfn.XLOOKUP(G1027,编码规则代码!J:J,编码规则代码!I:I)&amp;_xlfn.XLOOKUP(H1027,编码规则代码!N:N,编码规则代码!M:M)&amp;L1027&amp;_xlfn.XLOOKUP(K1027,编码规则代码!V:V,编码规则代码!U:U&amp;_xlfn.XLOOKUP(J1027,编码规则代码!R:R,编码规则代码!Q:Q))</f>
        <v>HAS</v>
      </c>
      <c r="E1027" s="45" t="s">
        <v>196</v>
      </c>
      <c r="G1027" s="45" t="s">
        <v>197</v>
      </c>
      <c r="I1027" s="69"/>
      <c r="J1027" s="45" t="s">
        <v>200</v>
      </c>
    </row>
    <row r="1028" ht="26" customHeight="1" spans="3:10">
      <c r="C1028" s="67" t="str">
        <f>_xlfn.XLOOKUP(E1028,编码规则代码!B:B,编码规则代码!A:A)&amp;_xlfn.XLOOKUP(F1028,编码规则代码!F:F,编码规则代码!E:E)&amp;_xlfn.XLOOKUP(G1028,编码规则代码!J:J,编码规则代码!I:I)&amp;_xlfn.XLOOKUP(H1028,编码规则代码!N:N,编码规则代码!M:M)&amp;L1028</f>
        <v>HA</v>
      </c>
      <c r="D1028" s="68" t="str" cm="1">
        <f t="array" ref="D1028">_xlfn.XLOOKUP(E1028,编码规则代码!B:B,编码规则代码!A:A)&amp;_xlfn.XLOOKUP(F1028,编码规则代码!F:F,编码规则代码!E:E)&amp;_xlfn.XLOOKUP(G1028,编码规则代码!J:J,编码规则代码!I:I)&amp;_xlfn.XLOOKUP(H1028,编码规则代码!N:N,编码规则代码!M:M)&amp;L1028&amp;_xlfn.XLOOKUP(K1028,编码规则代码!V:V,编码规则代码!U:U&amp;_xlfn.XLOOKUP(J1028,编码规则代码!R:R,编码规则代码!Q:Q))</f>
        <v>HAS</v>
      </c>
      <c r="E1028" s="45" t="s">
        <v>196</v>
      </c>
      <c r="G1028" s="45" t="s">
        <v>197</v>
      </c>
      <c r="I1028" s="69"/>
      <c r="J1028" s="45" t="s">
        <v>200</v>
      </c>
    </row>
    <row r="1029" ht="26" customHeight="1" spans="3:10">
      <c r="C1029" s="67" t="str">
        <f>_xlfn.XLOOKUP(E1029,编码规则代码!B:B,编码规则代码!A:A)&amp;_xlfn.XLOOKUP(F1029,编码规则代码!F:F,编码规则代码!E:E)&amp;_xlfn.XLOOKUP(G1029,编码规则代码!J:J,编码规则代码!I:I)&amp;_xlfn.XLOOKUP(H1029,编码规则代码!N:N,编码规则代码!M:M)&amp;L1029</f>
        <v>HA</v>
      </c>
      <c r="D1029" s="68" t="str" cm="1">
        <f t="array" ref="D1029">_xlfn.XLOOKUP(E1029,编码规则代码!B:B,编码规则代码!A:A)&amp;_xlfn.XLOOKUP(F1029,编码规则代码!F:F,编码规则代码!E:E)&amp;_xlfn.XLOOKUP(G1029,编码规则代码!J:J,编码规则代码!I:I)&amp;_xlfn.XLOOKUP(H1029,编码规则代码!N:N,编码规则代码!M:M)&amp;L1029&amp;_xlfn.XLOOKUP(K1029,编码规则代码!V:V,编码规则代码!U:U&amp;_xlfn.XLOOKUP(J1029,编码规则代码!R:R,编码规则代码!Q:Q))</f>
        <v>HAS</v>
      </c>
      <c r="E1029" s="45" t="s">
        <v>196</v>
      </c>
      <c r="G1029" s="45" t="s">
        <v>197</v>
      </c>
      <c r="I1029" s="69"/>
      <c r="J1029" s="45" t="s">
        <v>200</v>
      </c>
    </row>
    <row r="1030" ht="26" customHeight="1" spans="3:10">
      <c r="C1030" s="67" t="str">
        <f>_xlfn.XLOOKUP(E1030,编码规则代码!B:B,编码规则代码!A:A)&amp;_xlfn.XLOOKUP(F1030,编码规则代码!F:F,编码规则代码!E:E)&amp;_xlfn.XLOOKUP(G1030,编码规则代码!J:J,编码规则代码!I:I)&amp;_xlfn.XLOOKUP(H1030,编码规则代码!N:N,编码规则代码!M:M)&amp;L1030</f>
        <v>HA</v>
      </c>
      <c r="D1030" s="68" t="str" cm="1">
        <f t="array" ref="D1030">_xlfn.XLOOKUP(E1030,编码规则代码!B:B,编码规则代码!A:A)&amp;_xlfn.XLOOKUP(F1030,编码规则代码!F:F,编码规则代码!E:E)&amp;_xlfn.XLOOKUP(G1030,编码规则代码!J:J,编码规则代码!I:I)&amp;_xlfn.XLOOKUP(H1030,编码规则代码!N:N,编码规则代码!M:M)&amp;L1030&amp;_xlfn.XLOOKUP(K1030,编码规则代码!V:V,编码规则代码!U:U&amp;_xlfn.XLOOKUP(J1030,编码规则代码!R:R,编码规则代码!Q:Q))</f>
        <v>HAS</v>
      </c>
      <c r="E1030" s="45" t="s">
        <v>196</v>
      </c>
      <c r="G1030" s="45" t="s">
        <v>197</v>
      </c>
      <c r="I1030" s="69"/>
      <c r="J1030" s="45" t="s">
        <v>200</v>
      </c>
    </row>
    <row r="1031" ht="26" customHeight="1" spans="3:10">
      <c r="C1031" s="67" t="str">
        <f>_xlfn.XLOOKUP(E1031,编码规则代码!B:B,编码规则代码!A:A)&amp;_xlfn.XLOOKUP(F1031,编码规则代码!F:F,编码规则代码!E:E)&amp;_xlfn.XLOOKUP(G1031,编码规则代码!J:J,编码规则代码!I:I)&amp;_xlfn.XLOOKUP(H1031,编码规则代码!N:N,编码规则代码!M:M)&amp;L1031</f>
        <v>HA</v>
      </c>
      <c r="D1031" s="68" t="str" cm="1">
        <f t="array" ref="D1031">_xlfn.XLOOKUP(E1031,编码规则代码!B:B,编码规则代码!A:A)&amp;_xlfn.XLOOKUP(F1031,编码规则代码!F:F,编码规则代码!E:E)&amp;_xlfn.XLOOKUP(G1031,编码规则代码!J:J,编码规则代码!I:I)&amp;_xlfn.XLOOKUP(H1031,编码规则代码!N:N,编码规则代码!M:M)&amp;L1031&amp;_xlfn.XLOOKUP(K1031,编码规则代码!V:V,编码规则代码!U:U&amp;_xlfn.XLOOKUP(J1031,编码规则代码!R:R,编码规则代码!Q:Q))</f>
        <v>HAS</v>
      </c>
      <c r="E1031" s="45" t="s">
        <v>196</v>
      </c>
      <c r="G1031" s="45" t="s">
        <v>197</v>
      </c>
      <c r="I1031" s="69"/>
      <c r="J1031" s="45" t="s">
        <v>200</v>
      </c>
    </row>
    <row r="1032" ht="26" customHeight="1" spans="3:10">
      <c r="C1032" s="67" t="str">
        <f>_xlfn.XLOOKUP(E1032,编码规则代码!B:B,编码规则代码!A:A)&amp;_xlfn.XLOOKUP(F1032,编码规则代码!F:F,编码规则代码!E:E)&amp;_xlfn.XLOOKUP(G1032,编码规则代码!J:J,编码规则代码!I:I)&amp;_xlfn.XLOOKUP(H1032,编码规则代码!N:N,编码规则代码!M:M)&amp;L1032</f>
        <v>HA</v>
      </c>
      <c r="D1032" s="68" t="str" cm="1">
        <f t="array" ref="D1032">_xlfn.XLOOKUP(E1032,编码规则代码!B:B,编码规则代码!A:A)&amp;_xlfn.XLOOKUP(F1032,编码规则代码!F:F,编码规则代码!E:E)&amp;_xlfn.XLOOKUP(G1032,编码规则代码!J:J,编码规则代码!I:I)&amp;_xlfn.XLOOKUP(H1032,编码规则代码!N:N,编码规则代码!M:M)&amp;L1032&amp;_xlfn.XLOOKUP(K1032,编码规则代码!V:V,编码规则代码!U:U&amp;_xlfn.XLOOKUP(J1032,编码规则代码!R:R,编码规则代码!Q:Q))</f>
        <v>HAS</v>
      </c>
      <c r="E1032" s="45" t="s">
        <v>196</v>
      </c>
      <c r="G1032" s="45" t="s">
        <v>197</v>
      </c>
      <c r="I1032" s="69"/>
      <c r="J1032" s="45" t="s">
        <v>200</v>
      </c>
    </row>
    <row r="1033" ht="26" customHeight="1" spans="3:10">
      <c r="C1033" s="67" t="str">
        <f>_xlfn.XLOOKUP(E1033,编码规则代码!B:B,编码规则代码!A:A)&amp;_xlfn.XLOOKUP(F1033,编码规则代码!F:F,编码规则代码!E:E)&amp;_xlfn.XLOOKUP(G1033,编码规则代码!J:J,编码规则代码!I:I)&amp;_xlfn.XLOOKUP(H1033,编码规则代码!N:N,编码规则代码!M:M)&amp;L1033</f>
        <v>HA</v>
      </c>
      <c r="D1033" s="68" t="str" cm="1">
        <f t="array" ref="D1033">_xlfn.XLOOKUP(E1033,编码规则代码!B:B,编码规则代码!A:A)&amp;_xlfn.XLOOKUP(F1033,编码规则代码!F:F,编码规则代码!E:E)&amp;_xlfn.XLOOKUP(G1033,编码规则代码!J:J,编码规则代码!I:I)&amp;_xlfn.XLOOKUP(H1033,编码规则代码!N:N,编码规则代码!M:M)&amp;L1033&amp;_xlfn.XLOOKUP(K1033,编码规则代码!V:V,编码规则代码!U:U&amp;_xlfn.XLOOKUP(J1033,编码规则代码!R:R,编码规则代码!Q:Q))</f>
        <v>HAS</v>
      </c>
      <c r="E1033" s="45" t="s">
        <v>196</v>
      </c>
      <c r="G1033" s="45" t="s">
        <v>197</v>
      </c>
      <c r="I1033" s="69"/>
      <c r="J1033" s="45" t="s">
        <v>200</v>
      </c>
    </row>
    <row r="1034" ht="26" customHeight="1" spans="3:10">
      <c r="C1034" s="67" t="str">
        <f>_xlfn.XLOOKUP(E1034,编码规则代码!B:B,编码规则代码!A:A)&amp;_xlfn.XLOOKUP(F1034,编码规则代码!F:F,编码规则代码!E:E)&amp;_xlfn.XLOOKUP(G1034,编码规则代码!J:J,编码规则代码!I:I)&amp;_xlfn.XLOOKUP(H1034,编码规则代码!N:N,编码规则代码!M:M)&amp;L1034</f>
        <v>HA</v>
      </c>
      <c r="D1034" s="68" t="str" cm="1">
        <f t="array" ref="D1034">_xlfn.XLOOKUP(E1034,编码规则代码!B:B,编码规则代码!A:A)&amp;_xlfn.XLOOKUP(F1034,编码规则代码!F:F,编码规则代码!E:E)&amp;_xlfn.XLOOKUP(G1034,编码规则代码!J:J,编码规则代码!I:I)&amp;_xlfn.XLOOKUP(H1034,编码规则代码!N:N,编码规则代码!M:M)&amp;L1034&amp;_xlfn.XLOOKUP(K1034,编码规则代码!V:V,编码规则代码!U:U&amp;_xlfn.XLOOKUP(J1034,编码规则代码!R:R,编码规则代码!Q:Q))</f>
        <v>HAS</v>
      </c>
      <c r="E1034" s="45" t="s">
        <v>196</v>
      </c>
      <c r="G1034" s="45" t="s">
        <v>197</v>
      </c>
      <c r="I1034" s="69"/>
      <c r="J1034" s="45" t="s">
        <v>200</v>
      </c>
    </row>
    <row r="1035" ht="26" customHeight="1" spans="3:10">
      <c r="C1035" s="67" t="str">
        <f>_xlfn.XLOOKUP(E1035,编码规则代码!B:B,编码规则代码!A:A)&amp;_xlfn.XLOOKUP(F1035,编码规则代码!F:F,编码规则代码!E:E)&amp;_xlfn.XLOOKUP(G1035,编码规则代码!J:J,编码规则代码!I:I)&amp;_xlfn.XLOOKUP(H1035,编码规则代码!N:N,编码规则代码!M:M)&amp;L1035</f>
        <v>HA</v>
      </c>
      <c r="D1035" s="68" t="str" cm="1">
        <f t="array" ref="D1035">_xlfn.XLOOKUP(E1035,编码规则代码!B:B,编码规则代码!A:A)&amp;_xlfn.XLOOKUP(F1035,编码规则代码!F:F,编码规则代码!E:E)&amp;_xlfn.XLOOKUP(G1035,编码规则代码!J:J,编码规则代码!I:I)&amp;_xlfn.XLOOKUP(H1035,编码规则代码!N:N,编码规则代码!M:M)&amp;L1035&amp;_xlfn.XLOOKUP(K1035,编码规则代码!V:V,编码规则代码!U:U&amp;_xlfn.XLOOKUP(J1035,编码规则代码!R:R,编码规则代码!Q:Q))</f>
        <v>HAS</v>
      </c>
      <c r="E1035" s="45" t="s">
        <v>196</v>
      </c>
      <c r="G1035" s="45" t="s">
        <v>197</v>
      </c>
      <c r="I1035" s="69"/>
      <c r="J1035" s="45" t="s">
        <v>200</v>
      </c>
    </row>
    <row r="1036" ht="26" customHeight="1" spans="3:10">
      <c r="C1036" s="67" t="str">
        <f>_xlfn.XLOOKUP(E1036,编码规则代码!B:B,编码规则代码!A:A)&amp;_xlfn.XLOOKUP(F1036,编码规则代码!F:F,编码规则代码!E:E)&amp;_xlfn.XLOOKUP(G1036,编码规则代码!J:J,编码规则代码!I:I)&amp;_xlfn.XLOOKUP(H1036,编码规则代码!N:N,编码规则代码!M:M)&amp;L1036</f>
        <v>HA</v>
      </c>
      <c r="D1036" s="68" t="str" cm="1">
        <f t="array" ref="D1036">_xlfn.XLOOKUP(E1036,编码规则代码!B:B,编码规则代码!A:A)&amp;_xlfn.XLOOKUP(F1036,编码规则代码!F:F,编码规则代码!E:E)&amp;_xlfn.XLOOKUP(G1036,编码规则代码!J:J,编码规则代码!I:I)&amp;_xlfn.XLOOKUP(H1036,编码规则代码!N:N,编码规则代码!M:M)&amp;L1036&amp;_xlfn.XLOOKUP(K1036,编码规则代码!V:V,编码规则代码!U:U&amp;_xlfn.XLOOKUP(J1036,编码规则代码!R:R,编码规则代码!Q:Q))</f>
        <v>HAS</v>
      </c>
      <c r="E1036" s="45" t="s">
        <v>196</v>
      </c>
      <c r="G1036" s="45" t="s">
        <v>197</v>
      </c>
      <c r="I1036" s="69"/>
      <c r="J1036" s="45" t="s">
        <v>200</v>
      </c>
    </row>
    <row r="1037" ht="26" customHeight="1" spans="3:10">
      <c r="C1037" s="67" t="str">
        <f>_xlfn.XLOOKUP(E1037,编码规则代码!B:B,编码规则代码!A:A)&amp;_xlfn.XLOOKUP(F1037,编码规则代码!F:F,编码规则代码!E:E)&amp;_xlfn.XLOOKUP(G1037,编码规则代码!J:J,编码规则代码!I:I)&amp;_xlfn.XLOOKUP(H1037,编码规则代码!N:N,编码规则代码!M:M)&amp;L1037</f>
        <v>HA</v>
      </c>
      <c r="D1037" s="68" t="str" cm="1">
        <f t="array" ref="D1037">_xlfn.XLOOKUP(E1037,编码规则代码!B:B,编码规则代码!A:A)&amp;_xlfn.XLOOKUP(F1037,编码规则代码!F:F,编码规则代码!E:E)&amp;_xlfn.XLOOKUP(G1037,编码规则代码!J:J,编码规则代码!I:I)&amp;_xlfn.XLOOKUP(H1037,编码规则代码!N:N,编码规则代码!M:M)&amp;L1037&amp;_xlfn.XLOOKUP(K1037,编码规则代码!V:V,编码规则代码!U:U&amp;_xlfn.XLOOKUP(J1037,编码规则代码!R:R,编码规则代码!Q:Q))</f>
        <v>HAS</v>
      </c>
      <c r="E1037" s="45" t="s">
        <v>196</v>
      </c>
      <c r="G1037" s="45" t="s">
        <v>197</v>
      </c>
      <c r="I1037" s="69"/>
      <c r="J1037" s="45" t="s">
        <v>200</v>
      </c>
    </row>
    <row r="1038" ht="26" customHeight="1" spans="3:10">
      <c r="C1038" s="67" t="str">
        <f>_xlfn.XLOOKUP(E1038,编码规则代码!B:B,编码规则代码!A:A)&amp;_xlfn.XLOOKUP(F1038,编码规则代码!F:F,编码规则代码!E:E)&amp;_xlfn.XLOOKUP(G1038,编码规则代码!J:J,编码规则代码!I:I)&amp;_xlfn.XLOOKUP(H1038,编码规则代码!N:N,编码规则代码!M:M)&amp;L1038</f>
        <v>HA</v>
      </c>
      <c r="D1038" s="68" t="str" cm="1">
        <f t="array" ref="D1038">_xlfn.XLOOKUP(E1038,编码规则代码!B:B,编码规则代码!A:A)&amp;_xlfn.XLOOKUP(F1038,编码规则代码!F:F,编码规则代码!E:E)&amp;_xlfn.XLOOKUP(G1038,编码规则代码!J:J,编码规则代码!I:I)&amp;_xlfn.XLOOKUP(H1038,编码规则代码!N:N,编码规则代码!M:M)&amp;L1038&amp;_xlfn.XLOOKUP(K1038,编码规则代码!V:V,编码规则代码!U:U&amp;_xlfn.XLOOKUP(J1038,编码规则代码!R:R,编码规则代码!Q:Q))</f>
        <v>HAS</v>
      </c>
      <c r="E1038" s="45" t="s">
        <v>196</v>
      </c>
      <c r="G1038" s="45" t="s">
        <v>197</v>
      </c>
      <c r="I1038" s="69"/>
      <c r="J1038" s="45" t="s">
        <v>200</v>
      </c>
    </row>
    <row r="1039" ht="26" customHeight="1" spans="3:10">
      <c r="C1039" s="67" t="str">
        <f>_xlfn.XLOOKUP(E1039,编码规则代码!B:B,编码规则代码!A:A)&amp;_xlfn.XLOOKUP(F1039,编码规则代码!F:F,编码规则代码!E:E)&amp;_xlfn.XLOOKUP(G1039,编码规则代码!J:J,编码规则代码!I:I)&amp;_xlfn.XLOOKUP(H1039,编码规则代码!N:N,编码规则代码!M:M)&amp;L1039</f>
        <v>HA</v>
      </c>
      <c r="D1039" s="68" t="str" cm="1">
        <f t="array" ref="D1039">_xlfn.XLOOKUP(E1039,编码规则代码!B:B,编码规则代码!A:A)&amp;_xlfn.XLOOKUP(F1039,编码规则代码!F:F,编码规则代码!E:E)&amp;_xlfn.XLOOKUP(G1039,编码规则代码!J:J,编码规则代码!I:I)&amp;_xlfn.XLOOKUP(H1039,编码规则代码!N:N,编码规则代码!M:M)&amp;L1039&amp;_xlfn.XLOOKUP(K1039,编码规则代码!V:V,编码规则代码!U:U&amp;_xlfn.XLOOKUP(J1039,编码规则代码!R:R,编码规则代码!Q:Q))</f>
        <v>HAS</v>
      </c>
      <c r="E1039" s="45" t="s">
        <v>196</v>
      </c>
      <c r="G1039" s="45" t="s">
        <v>197</v>
      </c>
      <c r="I1039" s="69"/>
      <c r="J1039" s="45" t="s">
        <v>200</v>
      </c>
    </row>
    <row r="1040" ht="26" customHeight="1" spans="3:10">
      <c r="C1040" s="67" t="str">
        <f>_xlfn.XLOOKUP(E1040,编码规则代码!B:B,编码规则代码!A:A)&amp;_xlfn.XLOOKUP(F1040,编码规则代码!F:F,编码规则代码!E:E)&amp;_xlfn.XLOOKUP(G1040,编码规则代码!J:J,编码规则代码!I:I)&amp;_xlfn.XLOOKUP(H1040,编码规则代码!N:N,编码规则代码!M:M)&amp;L1040</f>
        <v>HA</v>
      </c>
      <c r="D1040" s="68" t="str" cm="1">
        <f t="array" ref="D1040">_xlfn.XLOOKUP(E1040,编码规则代码!B:B,编码规则代码!A:A)&amp;_xlfn.XLOOKUP(F1040,编码规则代码!F:F,编码规则代码!E:E)&amp;_xlfn.XLOOKUP(G1040,编码规则代码!J:J,编码规则代码!I:I)&amp;_xlfn.XLOOKUP(H1040,编码规则代码!N:N,编码规则代码!M:M)&amp;L1040&amp;_xlfn.XLOOKUP(K1040,编码规则代码!V:V,编码规则代码!U:U&amp;_xlfn.XLOOKUP(J1040,编码规则代码!R:R,编码规则代码!Q:Q))</f>
        <v>HAS</v>
      </c>
      <c r="E1040" s="45" t="s">
        <v>196</v>
      </c>
      <c r="G1040" s="45" t="s">
        <v>197</v>
      </c>
      <c r="I1040" s="69"/>
      <c r="J1040" s="45" t="s">
        <v>200</v>
      </c>
    </row>
    <row r="1041" ht="26" customHeight="1" spans="3:10">
      <c r="C1041" s="67" t="str">
        <f>_xlfn.XLOOKUP(E1041,编码规则代码!B:B,编码规则代码!A:A)&amp;_xlfn.XLOOKUP(F1041,编码规则代码!F:F,编码规则代码!E:E)&amp;_xlfn.XLOOKUP(G1041,编码规则代码!J:J,编码规则代码!I:I)&amp;_xlfn.XLOOKUP(H1041,编码规则代码!N:N,编码规则代码!M:M)&amp;L1041</f>
        <v>HA</v>
      </c>
      <c r="D1041" s="68" t="str" cm="1">
        <f t="array" ref="D1041">_xlfn.XLOOKUP(E1041,编码规则代码!B:B,编码规则代码!A:A)&amp;_xlfn.XLOOKUP(F1041,编码规则代码!F:F,编码规则代码!E:E)&amp;_xlfn.XLOOKUP(G1041,编码规则代码!J:J,编码规则代码!I:I)&amp;_xlfn.XLOOKUP(H1041,编码规则代码!N:N,编码规则代码!M:M)&amp;L1041&amp;_xlfn.XLOOKUP(K1041,编码规则代码!V:V,编码规则代码!U:U&amp;_xlfn.XLOOKUP(J1041,编码规则代码!R:R,编码规则代码!Q:Q))</f>
        <v>HAS</v>
      </c>
      <c r="E1041" s="45" t="s">
        <v>196</v>
      </c>
      <c r="G1041" s="45" t="s">
        <v>197</v>
      </c>
      <c r="I1041" s="69"/>
      <c r="J1041" s="45" t="s">
        <v>200</v>
      </c>
    </row>
    <row r="1042" ht="26" customHeight="1" spans="3:10">
      <c r="C1042" s="67" t="str">
        <f>_xlfn.XLOOKUP(E1042,编码规则代码!B:B,编码规则代码!A:A)&amp;_xlfn.XLOOKUP(F1042,编码规则代码!F:F,编码规则代码!E:E)&amp;_xlfn.XLOOKUP(G1042,编码规则代码!J:J,编码规则代码!I:I)&amp;_xlfn.XLOOKUP(H1042,编码规则代码!N:N,编码规则代码!M:M)&amp;L1042</f>
        <v>HA</v>
      </c>
      <c r="D1042" s="68" t="str" cm="1">
        <f t="array" ref="D1042">_xlfn.XLOOKUP(E1042,编码规则代码!B:B,编码规则代码!A:A)&amp;_xlfn.XLOOKUP(F1042,编码规则代码!F:F,编码规则代码!E:E)&amp;_xlfn.XLOOKUP(G1042,编码规则代码!J:J,编码规则代码!I:I)&amp;_xlfn.XLOOKUP(H1042,编码规则代码!N:N,编码规则代码!M:M)&amp;L1042&amp;_xlfn.XLOOKUP(K1042,编码规则代码!V:V,编码规则代码!U:U&amp;_xlfn.XLOOKUP(J1042,编码规则代码!R:R,编码规则代码!Q:Q))</f>
        <v>HAS</v>
      </c>
      <c r="E1042" s="45" t="s">
        <v>196</v>
      </c>
      <c r="G1042" s="45" t="s">
        <v>197</v>
      </c>
      <c r="I1042" s="69"/>
      <c r="J1042" s="45" t="s">
        <v>200</v>
      </c>
    </row>
    <row r="1043" ht="26" customHeight="1" spans="3:10">
      <c r="C1043" s="67" t="str">
        <f>_xlfn.XLOOKUP(E1043,编码规则代码!B:B,编码规则代码!A:A)&amp;_xlfn.XLOOKUP(F1043,编码规则代码!F:F,编码规则代码!E:E)&amp;_xlfn.XLOOKUP(G1043,编码规则代码!J:J,编码规则代码!I:I)&amp;_xlfn.XLOOKUP(H1043,编码规则代码!N:N,编码规则代码!M:M)&amp;L1043</f>
        <v>HA</v>
      </c>
      <c r="D1043" s="68" t="str" cm="1">
        <f t="array" ref="D1043">_xlfn.XLOOKUP(E1043,编码规则代码!B:B,编码规则代码!A:A)&amp;_xlfn.XLOOKUP(F1043,编码规则代码!F:F,编码规则代码!E:E)&amp;_xlfn.XLOOKUP(G1043,编码规则代码!J:J,编码规则代码!I:I)&amp;_xlfn.XLOOKUP(H1043,编码规则代码!N:N,编码规则代码!M:M)&amp;L1043&amp;_xlfn.XLOOKUP(K1043,编码规则代码!V:V,编码规则代码!U:U&amp;_xlfn.XLOOKUP(J1043,编码规则代码!R:R,编码规则代码!Q:Q))</f>
        <v>HAS</v>
      </c>
      <c r="E1043" s="45" t="s">
        <v>196</v>
      </c>
      <c r="G1043" s="45" t="s">
        <v>197</v>
      </c>
      <c r="I1043" s="69"/>
      <c r="J1043" s="45" t="s">
        <v>200</v>
      </c>
    </row>
    <row r="1044" ht="26" customHeight="1" spans="3:10">
      <c r="C1044" s="67" t="str">
        <f>_xlfn.XLOOKUP(E1044,编码规则代码!B:B,编码规则代码!A:A)&amp;_xlfn.XLOOKUP(F1044,编码规则代码!F:F,编码规则代码!E:E)&amp;_xlfn.XLOOKUP(G1044,编码规则代码!J:J,编码规则代码!I:I)&amp;_xlfn.XLOOKUP(H1044,编码规则代码!N:N,编码规则代码!M:M)&amp;L1044</f>
        <v>HA</v>
      </c>
      <c r="D1044" s="68" t="str" cm="1">
        <f t="array" ref="D1044">_xlfn.XLOOKUP(E1044,编码规则代码!B:B,编码规则代码!A:A)&amp;_xlfn.XLOOKUP(F1044,编码规则代码!F:F,编码规则代码!E:E)&amp;_xlfn.XLOOKUP(G1044,编码规则代码!J:J,编码规则代码!I:I)&amp;_xlfn.XLOOKUP(H1044,编码规则代码!N:N,编码规则代码!M:M)&amp;L1044&amp;_xlfn.XLOOKUP(K1044,编码规则代码!V:V,编码规则代码!U:U&amp;_xlfn.XLOOKUP(J1044,编码规则代码!R:R,编码规则代码!Q:Q))</f>
        <v>HAS</v>
      </c>
      <c r="E1044" s="45" t="s">
        <v>196</v>
      </c>
      <c r="G1044" s="45" t="s">
        <v>197</v>
      </c>
      <c r="I1044" s="69"/>
      <c r="J1044" s="45" t="s">
        <v>200</v>
      </c>
    </row>
    <row r="1045" ht="26" customHeight="1" spans="3:10">
      <c r="C1045" s="67" t="str">
        <f>_xlfn.XLOOKUP(E1045,编码规则代码!B:B,编码规则代码!A:A)&amp;_xlfn.XLOOKUP(F1045,编码规则代码!F:F,编码规则代码!E:E)&amp;_xlfn.XLOOKUP(G1045,编码规则代码!J:J,编码规则代码!I:I)&amp;_xlfn.XLOOKUP(H1045,编码规则代码!N:N,编码规则代码!M:M)&amp;L1045</f>
        <v>HA</v>
      </c>
      <c r="D1045" s="68" t="str" cm="1">
        <f t="array" ref="D1045">_xlfn.XLOOKUP(E1045,编码规则代码!B:B,编码规则代码!A:A)&amp;_xlfn.XLOOKUP(F1045,编码规则代码!F:F,编码规则代码!E:E)&amp;_xlfn.XLOOKUP(G1045,编码规则代码!J:J,编码规则代码!I:I)&amp;_xlfn.XLOOKUP(H1045,编码规则代码!N:N,编码规则代码!M:M)&amp;L1045&amp;_xlfn.XLOOKUP(K1045,编码规则代码!V:V,编码规则代码!U:U&amp;_xlfn.XLOOKUP(J1045,编码规则代码!R:R,编码规则代码!Q:Q))</f>
        <v>HAS</v>
      </c>
      <c r="E1045" s="45" t="s">
        <v>196</v>
      </c>
      <c r="G1045" s="45" t="s">
        <v>197</v>
      </c>
      <c r="I1045" s="69"/>
      <c r="J1045" s="45" t="s">
        <v>200</v>
      </c>
    </row>
    <row r="1046" ht="26" customHeight="1" spans="3:10">
      <c r="C1046" s="67" t="str">
        <f>_xlfn.XLOOKUP(E1046,编码规则代码!B:B,编码规则代码!A:A)&amp;_xlfn.XLOOKUP(F1046,编码规则代码!F:F,编码规则代码!E:E)&amp;_xlfn.XLOOKUP(G1046,编码规则代码!J:J,编码规则代码!I:I)&amp;_xlfn.XLOOKUP(H1046,编码规则代码!N:N,编码规则代码!M:M)&amp;L1046</f>
        <v>HA</v>
      </c>
      <c r="D1046" s="68" t="str" cm="1">
        <f t="array" ref="D1046">_xlfn.XLOOKUP(E1046,编码规则代码!B:B,编码规则代码!A:A)&amp;_xlfn.XLOOKUP(F1046,编码规则代码!F:F,编码规则代码!E:E)&amp;_xlfn.XLOOKUP(G1046,编码规则代码!J:J,编码规则代码!I:I)&amp;_xlfn.XLOOKUP(H1046,编码规则代码!N:N,编码规则代码!M:M)&amp;L1046&amp;_xlfn.XLOOKUP(K1046,编码规则代码!V:V,编码规则代码!U:U&amp;_xlfn.XLOOKUP(J1046,编码规则代码!R:R,编码规则代码!Q:Q))</f>
        <v>HAS</v>
      </c>
      <c r="E1046" s="45" t="s">
        <v>196</v>
      </c>
      <c r="G1046" s="45" t="s">
        <v>197</v>
      </c>
      <c r="I1046" s="69"/>
      <c r="J1046" s="45" t="s">
        <v>200</v>
      </c>
    </row>
    <row r="1047" ht="26" customHeight="1" spans="3:10">
      <c r="C1047" s="67" t="str">
        <f>_xlfn.XLOOKUP(E1047,编码规则代码!B:B,编码规则代码!A:A)&amp;_xlfn.XLOOKUP(F1047,编码规则代码!F:F,编码规则代码!E:E)&amp;_xlfn.XLOOKUP(G1047,编码规则代码!J:J,编码规则代码!I:I)&amp;_xlfn.XLOOKUP(H1047,编码规则代码!N:N,编码规则代码!M:M)&amp;L1047</f>
        <v>HA</v>
      </c>
      <c r="D1047" s="68" t="str" cm="1">
        <f t="array" ref="D1047">_xlfn.XLOOKUP(E1047,编码规则代码!B:B,编码规则代码!A:A)&amp;_xlfn.XLOOKUP(F1047,编码规则代码!F:F,编码规则代码!E:E)&amp;_xlfn.XLOOKUP(G1047,编码规则代码!J:J,编码规则代码!I:I)&amp;_xlfn.XLOOKUP(H1047,编码规则代码!N:N,编码规则代码!M:M)&amp;L1047&amp;_xlfn.XLOOKUP(K1047,编码规则代码!V:V,编码规则代码!U:U&amp;_xlfn.XLOOKUP(J1047,编码规则代码!R:R,编码规则代码!Q:Q))</f>
        <v>HAS</v>
      </c>
      <c r="E1047" s="45" t="s">
        <v>196</v>
      </c>
      <c r="G1047" s="45" t="s">
        <v>197</v>
      </c>
      <c r="I1047" s="69"/>
      <c r="J1047" s="45" t="s">
        <v>200</v>
      </c>
    </row>
    <row r="1048" ht="26" customHeight="1" spans="3:10">
      <c r="C1048" s="67" t="str">
        <f>_xlfn.XLOOKUP(E1048,编码规则代码!B:B,编码规则代码!A:A)&amp;_xlfn.XLOOKUP(F1048,编码规则代码!F:F,编码规则代码!E:E)&amp;_xlfn.XLOOKUP(G1048,编码规则代码!J:J,编码规则代码!I:I)&amp;_xlfn.XLOOKUP(H1048,编码规则代码!N:N,编码规则代码!M:M)&amp;L1048</f>
        <v>HA</v>
      </c>
      <c r="D1048" s="68" t="str" cm="1">
        <f t="array" ref="D1048">_xlfn.XLOOKUP(E1048,编码规则代码!B:B,编码规则代码!A:A)&amp;_xlfn.XLOOKUP(F1048,编码规则代码!F:F,编码规则代码!E:E)&amp;_xlfn.XLOOKUP(G1048,编码规则代码!J:J,编码规则代码!I:I)&amp;_xlfn.XLOOKUP(H1048,编码规则代码!N:N,编码规则代码!M:M)&amp;L1048&amp;_xlfn.XLOOKUP(K1048,编码规则代码!V:V,编码规则代码!U:U&amp;_xlfn.XLOOKUP(J1048,编码规则代码!R:R,编码规则代码!Q:Q))</f>
        <v>HAS</v>
      </c>
      <c r="E1048" s="45" t="s">
        <v>196</v>
      </c>
      <c r="G1048" s="45" t="s">
        <v>197</v>
      </c>
      <c r="I1048" s="69"/>
      <c r="J1048" s="45" t="s">
        <v>200</v>
      </c>
    </row>
    <row r="1049" ht="26" customHeight="1" spans="3:10">
      <c r="C1049" s="67" t="str">
        <f>_xlfn.XLOOKUP(E1049,编码规则代码!B:B,编码规则代码!A:A)&amp;_xlfn.XLOOKUP(F1049,编码规则代码!F:F,编码规则代码!E:E)&amp;_xlfn.XLOOKUP(G1049,编码规则代码!J:J,编码规则代码!I:I)&amp;_xlfn.XLOOKUP(H1049,编码规则代码!N:N,编码规则代码!M:M)&amp;L1049</f>
        <v>HA</v>
      </c>
      <c r="D1049" s="68" t="str" cm="1">
        <f t="array" ref="D1049">_xlfn.XLOOKUP(E1049,编码规则代码!B:B,编码规则代码!A:A)&amp;_xlfn.XLOOKUP(F1049,编码规则代码!F:F,编码规则代码!E:E)&amp;_xlfn.XLOOKUP(G1049,编码规则代码!J:J,编码规则代码!I:I)&amp;_xlfn.XLOOKUP(H1049,编码规则代码!N:N,编码规则代码!M:M)&amp;L1049&amp;_xlfn.XLOOKUP(K1049,编码规则代码!V:V,编码规则代码!U:U&amp;_xlfn.XLOOKUP(J1049,编码规则代码!R:R,编码规则代码!Q:Q))</f>
        <v>HAS</v>
      </c>
      <c r="E1049" s="45" t="s">
        <v>196</v>
      </c>
      <c r="G1049" s="45" t="s">
        <v>197</v>
      </c>
      <c r="I1049" s="69"/>
      <c r="J1049" s="45" t="s">
        <v>200</v>
      </c>
    </row>
    <row r="1050" ht="26" customHeight="1" spans="3:10">
      <c r="C1050" s="67" t="str">
        <f>_xlfn.XLOOKUP(E1050,编码规则代码!B:B,编码规则代码!A:A)&amp;_xlfn.XLOOKUP(F1050,编码规则代码!F:F,编码规则代码!E:E)&amp;_xlfn.XLOOKUP(G1050,编码规则代码!J:J,编码规则代码!I:I)&amp;_xlfn.XLOOKUP(H1050,编码规则代码!N:N,编码规则代码!M:M)&amp;L1050</f>
        <v>HA</v>
      </c>
      <c r="D1050" s="68" t="str" cm="1">
        <f t="array" ref="D1050">_xlfn.XLOOKUP(E1050,编码规则代码!B:B,编码规则代码!A:A)&amp;_xlfn.XLOOKUP(F1050,编码规则代码!F:F,编码规则代码!E:E)&amp;_xlfn.XLOOKUP(G1050,编码规则代码!J:J,编码规则代码!I:I)&amp;_xlfn.XLOOKUP(H1050,编码规则代码!N:N,编码规则代码!M:M)&amp;L1050&amp;_xlfn.XLOOKUP(K1050,编码规则代码!V:V,编码规则代码!U:U&amp;_xlfn.XLOOKUP(J1050,编码规则代码!R:R,编码规则代码!Q:Q))</f>
        <v>HAS</v>
      </c>
      <c r="E1050" s="45" t="s">
        <v>196</v>
      </c>
      <c r="G1050" s="45" t="s">
        <v>197</v>
      </c>
      <c r="I1050" s="69"/>
      <c r="J1050" s="45" t="s">
        <v>200</v>
      </c>
    </row>
    <row r="1051" ht="26" customHeight="1" spans="3:10">
      <c r="C1051" s="67" t="str">
        <f>_xlfn.XLOOKUP(E1051,编码规则代码!B:B,编码规则代码!A:A)&amp;_xlfn.XLOOKUP(F1051,编码规则代码!F:F,编码规则代码!E:E)&amp;_xlfn.XLOOKUP(G1051,编码规则代码!J:J,编码规则代码!I:I)&amp;_xlfn.XLOOKUP(H1051,编码规则代码!N:N,编码规则代码!M:M)&amp;L1051</f>
        <v>HA</v>
      </c>
      <c r="D1051" s="68" t="str" cm="1">
        <f t="array" ref="D1051">_xlfn.XLOOKUP(E1051,编码规则代码!B:B,编码规则代码!A:A)&amp;_xlfn.XLOOKUP(F1051,编码规则代码!F:F,编码规则代码!E:E)&amp;_xlfn.XLOOKUP(G1051,编码规则代码!J:J,编码规则代码!I:I)&amp;_xlfn.XLOOKUP(H1051,编码规则代码!N:N,编码规则代码!M:M)&amp;L1051&amp;_xlfn.XLOOKUP(K1051,编码规则代码!V:V,编码规则代码!U:U&amp;_xlfn.XLOOKUP(J1051,编码规则代码!R:R,编码规则代码!Q:Q))</f>
        <v>HAS</v>
      </c>
      <c r="E1051" s="45" t="s">
        <v>196</v>
      </c>
      <c r="G1051" s="45" t="s">
        <v>197</v>
      </c>
      <c r="I1051" s="69"/>
      <c r="J1051" s="45" t="s">
        <v>200</v>
      </c>
    </row>
    <row r="1052" ht="26" customHeight="1" spans="3:10">
      <c r="C1052" s="67" t="str">
        <f>_xlfn.XLOOKUP(E1052,编码规则代码!B:B,编码规则代码!A:A)&amp;_xlfn.XLOOKUP(F1052,编码规则代码!F:F,编码规则代码!E:E)&amp;_xlfn.XLOOKUP(G1052,编码规则代码!J:J,编码规则代码!I:I)&amp;_xlfn.XLOOKUP(H1052,编码规则代码!N:N,编码规则代码!M:M)&amp;L1052</f>
        <v>HA</v>
      </c>
      <c r="D1052" s="68" t="str" cm="1">
        <f t="array" ref="D1052">_xlfn.XLOOKUP(E1052,编码规则代码!B:B,编码规则代码!A:A)&amp;_xlfn.XLOOKUP(F1052,编码规则代码!F:F,编码规则代码!E:E)&amp;_xlfn.XLOOKUP(G1052,编码规则代码!J:J,编码规则代码!I:I)&amp;_xlfn.XLOOKUP(H1052,编码规则代码!N:N,编码规则代码!M:M)&amp;L1052&amp;_xlfn.XLOOKUP(K1052,编码规则代码!V:V,编码规则代码!U:U&amp;_xlfn.XLOOKUP(J1052,编码规则代码!R:R,编码规则代码!Q:Q))</f>
        <v>HAS</v>
      </c>
      <c r="E1052" s="45" t="s">
        <v>196</v>
      </c>
      <c r="G1052" s="45" t="s">
        <v>197</v>
      </c>
      <c r="I1052" s="69"/>
      <c r="J1052" s="45" t="s">
        <v>200</v>
      </c>
    </row>
    <row r="1053" ht="26" customHeight="1" spans="3:10">
      <c r="C1053" s="67" t="str">
        <f>_xlfn.XLOOKUP(E1053,编码规则代码!B:B,编码规则代码!A:A)&amp;_xlfn.XLOOKUP(F1053,编码规则代码!F:F,编码规则代码!E:E)&amp;_xlfn.XLOOKUP(G1053,编码规则代码!J:J,编码规则代码!I:I)&amp;_xlfn.XLOOKUP(H1053,编码规则代码!N:N,编码规则代码!M:M)&amp;L1053</f>
        <v>HA</v>
      </c>
      <c r="D1053" s="68" t="str" cm="1">
        <f t="array" ref="D1053">_xlfn.XLOOKUP(E1053,编码规则代码!B:B,编码规则代码!A:A)&amp;_xlfn.XLOOKUP(F1053,编码规则代码!F:F,编码规则代码!E:E)&amp;_xlfn.XLOOKUP(G1053,编码规则代码!J:J,编码规则代码!I:I)&amp;_xlfn.XLOOKUP(H1053,编码规则代码!N:N,编码规则代码!M:M)&amp;L1053&amp;_xlfn.XLOOKUP(K1053,编码规则代码!V:V,编码规则代码!U:U&amp;_xlfn.XLOOKUP(J1053,编码规则代码!R:R,编码规则代码!Q:Q))</f>
        <v>HAS</v>
      </c>
      <c r="E1053" s="45" t="s">
        <v>196</v>
      </c>
      <c r="G1053" s="45" t="s">
        <v>197</v>
      </c>
      <c r="I1053" s="69"/>
      <c r="J1053" s="45" t="s">
        <v>200</v>
      </c>
    </row>
    <row r="1054" ht="26" customHeight="1" spans="3:10">
      <c r="C1054" s="67" t="str">
        <f>_xlfn.XLOOKUP(E1054,编码规则代码!B:B,编码规则代码!A:A)&amp;_xlfn.XLOOKUP(F1054,编码规则代码!F:F,编码规则代码!E:E)&amp;_xlfn.XLOOKUP(G1054,编码规则代码!J:J,编码规则代码!I:I)&amp;_xlfn.XLOOKUP(H1054,编码规则代码!N:N,编码规则代码!M:M)&amp;L1054</f>
        <v>HA</v>
      </c>
      <c r="D1054" s="68" t="str" cm="1">
        <f t="array" ref="D1054">_xlfn.XLOOKUP(E1054,编码规则代码!B:B,编码规则代码!A:A)&amp;_xlfn.XLOOKUP(F1054,编码规则代码!F:F,编码规则代码!E:E)&amp;_xlfn.XLOOKUP(G1054,编码规则代码!J:J,编码规则代码!I:I)&amp;_xlfn.XLOOKUP(H1054,编码规则代码!N:N,编码规则代码!M:M)&amp;L1054&amp;_xlfn.XLOOKUP(K1054,编码规则代码!V:V,编码规则代码!U:U&amp;_xlfn.XLOOKUP(J1054,编码规则代码!R:R,编码规则代码!Q:Q))</f>
        <v>HAS</v>
      </c>
      <c r="E1054" s="45" t="s">
        <v>196</v>
      </c>
      <c r="G1054" s="45" t="s">
        <v>197</v>
      </c>
      <c r="I1054" s="69"/>
      <c r="J1054" s="45" t="s">
        <v>200</v>
      </c>
    </row>
    <row r="1055" ht="26" customHeight="1" spans="3:10">
      <c r="C1055" s="67" t="str">
        <f>_xlfn.XLOOKUP(E1055,编码规则代码!B:B,编码规则代码!A:A)&amp;_xlfn.XLOOKUP(F1055,编码规则代码!F:F,编码规则代码!E:E)&amp;_xlfn.XLOOKUP(G1055,编码规则代码!J:J,编码规则代码!I:I)&amp;_xlfn.XLOOKUP(H1055,编码规则代码!N:N,编码规则代码!M:M)&amp;L1055</f>
        <v>HA</v>
      </c>
      <c r="D1055" s="68" t="str" cm="1">
        <f t="array" ref="D1055">_xlfn.XLOOKUP(E1055,编码规则代码!B:B,编码规则代码!A:A)&amp;_xlfn.XLOOKUP(F1055,编码规则代码!F:F,编码规则代码!E:E)&amp;_xlfn.XLOOKUP(G1055,编码规则代码!J:J,编码规则代码!I:I)&amp;_xlfn.XLOOKUP(H1055,编码规则代码!N:N,编码规则代码!M:M)&amp;L1055&amp;_xlfn.XLOOKUP(K1055,编码规则代码!V:V,编码规则代码!U:U&amp;_xlfn.XLOOKUP(J1055,编码规则代码!R:R,编码规则代码!Q:Q))</f>
        <v>HAS</v>
      </c>
      <c r="E1055" s="45" t="s">
        <v>196</v>
      </c>
      <c r="G1055" s="45" t="s">
        <v>197</v>
      </c>
      <c r="I1055" s="69"/>
      <c r="J1055" s="45" t="s">
        <v>200</v>
      </c>
    </row>
    <row r="1056" ht="26" customHeight="1" spans="3:10">
      <c r="C1056" s="67" t="str">
        <f>_xlfn.XLOOKUP(E1056,编码规则代码!B:B,编码规则代码!A:A)&amp;_xlfn.XLOOKUP(F1056,编码规则代码!F:F,编码规则代码!E:E)&amp;_xlfn.XLOOKUP(G1056,编码规则代码!J:J,编码规则代码!I:I)&amp;_xlfn.XLOOKUP(H1056,编码规则代码!N:N,编码规则代码!M:M)&amp;L1056</f>
        <v>HA</v>
      </c>
      <c r="D1056" s="68" t="str" cm="1">
        <f t="array" ref="D1056">_xlfn.XLOOKUP(E1056,编码规则代码!B:B,编码规则代码!A:A)&amp;_xlfn.XLOOKUP(F1056,编码规则代码!F:F,编码规则代码!E:E)&amp;_xlfn.XLOOKUP(G1056,编码规则代码!J:J,编码规则代码!I:I)&amp;_xlfn.XLOOKUP(H1056,编码规则代码!N:N,编码规则代码!M:M)&amp;L1056&amp;_xlfn.XLOOKUP(K1056,编码规则代码!V:V,编码规则代码!U:U&amp;_xlfn.XLOOKUP(J1056,编码规则代码!R:R,编码规则代码!Q:Q))</f>
        <v>HAS</v>
      </c>
      <c r="E1056" s="45" t="s">
        <v>196</v>
      </c>
      <c r="G1056" s="45" t="s">
        <v>197</v>
      </c>
      <c r="I1056" s="69"/>
      <c r="J1056" s="45" t="s">
        <v>200</v>
      </c>
    </row>
    <row r="1057" ht="26" customHeight="1" spans="3:10">
      <c r="C1057" s="67" t="str">
        <f>_xlfn.XLOOKUP(E1057,编码规则代码!B:B,编码规则代码!A:A)&amp;_xlfn.XLOOKUP(F1057,编码规则代码!F:F,编码规则代码!E:E)&amp;_xlfn.XLOOKUP(G1057,编码规则代码!J:J,编码规则代码!I:I)&amp;_xlfn.XLOOKUP(H1057,编码规则代码!N:N,编码规则代码!M:M)&amp;L1057</f>
        <v>HA</v>
      </c>
      <c r="D1057" s="68" t="str" cm="1">
        <f t="array" ref="D1057">_xlfn.XLOOKUP(E1057,编码规则代码!B:B,编码规则代码!A:A)&amp;_xlfn.XLOOKUP(F1057,编码规则代码!F:F,编码规则代码!E:E)&amp;_xlfn.XLOOKUP(G1057,编码规则代码!J:J,编码规则代码!I:I)&amp;_xlfn.XLOOKUP(H1057,编码规则代码!N:N,编码规则代码!M:M)&amp;L1057&amp;_xlfn.XLOOKUP(K1057,编码规则代码!V:V,编码规则代码!U:U&amp;_xlfn.XLOOKUP(J1057,编码规则代码!R:R,编码规则代码!Q:Q))</f>
        <v>HAS</v>
      </c>
      <c r="E1057" s="45" t="s">
        <v>196</v>
      </c>
      <c r="G1057" s="45" t="s">
        <v>197</v>
      </c>
      <c r="I1057" s="69"/>
      <c r="J1057" s="45" t="s">
        <v>200</v>
      </c>
    </row>
    <row r="1058" ht="26" customHeight="1" spans="3:10">
      <c r="C1058" s="67" t="str">
        <f>_xlfn.XLOOKUP(E1058,编码规则代码!B:B,编码规则代码!A:A)&amp;_xlfn.XLOOKUP(F1058,编码规则代码!F:F,编码规则代码!E:E)&amp;_xlfn.XLOOKUP(G1058,编码规则代码!J:J,编码规则代码!I:I)&amp;_xlfn.XLOOKUP(H1058,编码规则代码!N:N,编码规则代码!M:M)&amp;L1058</f>
        <v>HA</v>
      </c>
      <c r="D1058" s="68" t="str" cm="1">
        <f t="array" ref="D1058">_xlfn.XLOOKUP(E1058,编码规则代码!B:B,编码规则代码!A:A)&amp;_xlfn.XLOOKUP(F1058,编码规则代码!F:F,编码规则代码!E:E)&amp;_xlfn.XLOOKUP(G1058,编码规则代码!J:J,编码规则代码!I:I)&amp;_xlfn.XLOOKUP(H1058,编码规则代码!N:N,编码规则代码!M:M)&amp;L1058&amp;_xlfn.XLOOKUP(K1058,编码规则代码!V:V,编码规则代码!U:U&amp;_xlfn.XLOOKUP(J1058,编码规则代码!R:R,编码规则代码!Q:Q))</f>
        <v>HAS</v>
      </c>
      <c r="E1058" s="45" t="s">
        <v>196</v>
      </c>
      <c r="G1058" s="45" t="s">
        <v>197</v>
      </c>
      <c r="I1058" s="69"/>
      <c r="J1058" s="45" t="s">
        <v>200</v>
      </c>
    </row>
    <row r="1059" ht="26" customHeight="1" spans="3:10">
      <c r="C1059" s="67" t="str">
        <f>_xlfn.XLOOKUP(E1059,编码规则代码!B:B,编码规则代码!A:A)&amp;_xlfn.XLOOKUP(F1059,编码规则代码!F:F,编码规则代码!E:E)&amp;_xlfn.XLOOKUP(G1059,编码规则代码!J:J,编码规则代码!I:I)&amp;_xlfn.XLOOKUP(H1059,编码规则代码!N:N,编码规则代码!M:M)&amp;L1059</f>
        <v>HA</v>
      </c>
      <c r="D1059" s="68" t="str" cm="1">
        <f t="array" ref="D1059">_xlfn.XLOOKUP(E1059,编码规则代码!B:B,编码规则代码!A:A)&amp;_xlfn.XLOOKUP(F1059,编码规则代码!F:F,编码规则代码!E:E)&amp;_xlfn.XLOOKUP(G1059,编码规则代码!J:J,编码规则代码!I:I)&amp;_xlfn.XLOOKUP(H1059,编码规则代码!N:N,编码规则代码!M:M)&amp;L1059&amp;_xlfn.XLOOKUP(K1059,编码规则代码!V:V,编码规则代码!U:U&amp;_xlfn.XLOOKUP(J1059,编码规则代码!R:R,编码规则代码!Q:Q))</f>
        <v>HAS</v>
      </c>
      <c r="E1059" s="45" t="s">
        <v>196</v>
      </c>
      <c r="G1059" s="45" t="s">
        <v>197</v>
      </c>
      <c r="I1059" s="69"/>
      <c r="J1059" s="45" t="s">
        <v>200</v>
      </c>
    </row>
    <row r="1060" ht="26" customHeight="1" spans="3:10">
      <c r="C1060" s="67" t="str">
        <f>_xlfn.XLOOKUP(E1060,编码规则代码!B:B,编码规则代码!A:A)&amp;_xlfn.XLOOKUP(F1060,编码规则代码!F:F,编码规则代码!E:E)&amp;_xlfn.XLOOKUP(G1060,编码规则代码!J:J,编码规则代码!I:I)&amp;_xlfn.XLOOKUP(H1060,编码规则代码!N:N,编码规则代码!M:M)&amp;L1060</f>
        <v>HA</v>
      </c>
      <c r="D1060" s="68" t="str" cm="1">
        <f t="array" ref="D1060">_xlfn.XLOOKUP(E1060,编码规则代码!B:B,编码规则代码!A:A)&amp;_xlfn.XLOOKUP(F1060,编码规则代码!F:F,编码规则代码!E:E)&amp;_xlfn.XLOOKUP(G1060,编码规则代码!J:J,编码规则代码!I:I)&amp;_xlfn.XLOOKUP(H1060,编码规则代码!N:N,编码规则代码!M:M)&amp;L1060&amp;_xlfn.XLOOKUP(K1060,编码规则代码!V:V,编码规则代码!U:U&amp;_xlfn.XLOOKUP(J1060,编码规则代码!R:R,编码规则代码!Q:Q))</f>
        <v>HAS</v>
      </c>
      <c r="E1060" s="45" t="s">
        <v>196</v>
      </c>
      <c r="G1060" s="45" t="s">
        <v>197</v>
      </c>
      <c r="I1060" s="69"/>
      <c r="J1060" s="45" t="s">
        <v>200</v>
      </c>
    </row>
    <row r="1061" ht="26" customHeight="1" spans="3:10">
      <c r="C1061" s="67" t="str">
        <f>_xlfn.XLOOKUP(E1061,编码规则代码!B:B,编码规则代码!A:A)&amp;_xlfn.XLOOKUP(F1061,编码规则代码!F:F,编码规则代码!E:E)&amp;_xlfn.XLOOKUP(G1061,编码规则代码!J:J,编码规则代码!I:I)&amp;_xlfn.XLOOKUP(H1061,编码规则代码!N:N,编码规则代码!M:M)&amp;L1061</f>
        <v>HA</v>
      </c>
      <c r="D1061" s="68" t="str" cm="1">
        <f t="array" ref="D1061">_xlfn.XLOOKUP(E1061,编码规则代码!B:B,编码规则代码!A:A)&amp;_xlfn.XLOOKUP(F1061,编码规则代码!F:F,编码规则代码!E:E)&amp;_xlfn.XLOOKUP(G1061,编码规则代码!J:J,编码规则代码!I:I)&amp;_xlfn.XLOOKUP(H1061,编码规则代码!N:N,编码规则代码!M:M)&amp;L1061&amp;_xlfn.XLOOKUP(K1061,编码规则代码!V:V,编码规则代码!U:U&amp;_xlfn.XLOOKUP(J1061,编码规则代码!R:R,编码规则代码!Q:Q))</f>
        <v>HAS</v>
      </c>
      <c r="E1061" s="45" t="s">
        <v>196</v>
      </c>
      <c r="G1061" s="45" t="s">
        <v>197</v>
      </c>
      <c r="I1061" s="69"/>
      <c r="J1061" s="45" t="s">
        <v>200</v>
      </c>
    </row>
    <row r="1062" ht="26" customHeight="1" spans="3:10">
      <c r="C1062" s="67" t="str">
        <f>_xlfn.XLOOKUP(E1062,编码规则代码!B:B,编码规则代码!A:A)&amp;_xlfn.XLOOKUP(F1062,编码规则代码!F:F,编码规则代码!E:E)&amp;_xlfn.XLOOKUP(G1062,编码规则代码!J:J,编码规则代码!I:I)&amp;_xlfn.XLOOKUP(H1062,编码规则代码!N:N,编码规则代码!M:M)&amp;L1062</f>
        <v>HA</v>
      </c>
      <c r="D1062" s="68" t="str" cm="1">
        <f t="array" ref="D1062">_xlfn.XLOOKUP(E1062,编码规则代码!B:B,编码规则代码!A:A)&amp;_xlfn.XLOOKUP(F1062,编码规则代码!F:F,编码规则代码!E:E)&amp;_xlfn.XLOOKUP(G1062,编码规则代码!J:J,编码规则代码!I:I)&amp;_xlfn.XLOOKUP(H1062,编码规则代码!N:N,编码规则代码!M:M)&amp;L1062&amp;_xlfn.XLOOKUP(K1062,编码规则代码!V:V,编码规则代码!U:U&amp;_xlfn.XLOOKUP(J1062,编码规则代码!R:R,编码规则代码!Q:Q))</f>
        <v>HAS</v>
      </c>
      <c r="E1062" s="45" t="s">
        <v>196</v>
      </c>
      <c r="G1062" s="45" t="s">
        <v>197</v>
      </c>
      <c r="I1062" s="69"/>
      <c r="J1062" s="45" t="s">
        <v>200</v>
      </c>
    </row>
    <row r="1063" ht="26" customHeight="1" spans="3:10">
      <c r="C1063" s="67" t="str">
        <f>_xlfn.XLOOKUP(E1063,编码规则代码!B:B,编码规则代码!A:A)&amp;_xlfn.XLOOKUP(F1063,编码规则代码!F:F,编码规则代码!E:E)&amp;_xlfn.XLOOKUP(G1063,编码规则代码!J:J,编码规则代码!I:I)&amp;_xlfn.XLOOKUP(H1063,编码规则代码!N:N,编码规则代码!M:M)&amp;L1063</f>
        <v>HA</v>
      </c>
      <c r="D1063" s="68" t="str" cm="1">
        <f t="array" ref="D1063">_xlfn.XLOOKUP(E1063,编码规则代码!B:B,编码规则代码!A:A)&amp;_xlfn.XLOOKUP(F1063,编码规则代码!F:F,编码规则代码!E:E)&amp;_xlfn.XLOOKUP(G1063,编码规则代码!J:J,编码规则代码!I:I)&amp;_xlfn.XLOOKUP(H1063,编码规则代码!N:N,编码规则代码!M:M)&amp;L1063&amp;_xlfn.XLOOKUP(K1063,编码规则代码!V:V,编码规则代码!U:U&amp;_xlfn.XLOOKUP(J1063,编码规则代码!R:R,编码规则代码!Q:Q))</f>
        <v>HAS</v>
      </c>
      <c r="E1063" s="45" t="s">
        <v>196</v>
      </c>
      <c r="G1063" s="45" t="s">
        <v>197</v>
      </c>
      <c r="I1063" s="69"/>
      <c r="J1063" s="45" t="s">
        <v>200</v>
      </c>
    </row>
    <row r="1064" ht="26" customHeight="1" spans="3:10">
      <c r="C1064" s="67" t="str">
        <f>_xlfn.XLOOKUP(E1064,编码规则代码!B:B,编码规则代码!A:A)&amp;_xlfn.XLOOKUP(F1064,编码规则代码!F:F,编码规则代码!E:E)&amp;_xlfn.XLOOKUP(G1064,编码规则代码!J:J,编码规则代码!I:I)&amp;_xlfn.XLOOKUP(H1064,编码规则代码!N:N,编码规则代码!M:M)&amp;L1064</f>
        <v>HA</v>
      </c>
      <c r="D1064" s="68" t="str" cm="1">
        <f t="array" ref="D1064">_xlfn.XLOOKUP(E1064,编码规则代码!B:B,编码规则代码!A:A)&amp;_xlfn.XLOOKUP(F1064,编码规则代码!F:F,编码规则代码!E:E)&amp;_xlfn.XLOOKUP(G1064,编码规则代码!J:J,编码规则代码!I:I)&amp;_xlfn.XLOOKUP(H1064,编码规则代码!N:N,编码规则代码!M:M)&amp;L1064&amp;_xlfn.XLOOKUP(K1064,编码规则代码!V:V,编码规则代码!U:U&amp;_xlfn.XLOOKUP(J1064,编码规则代码!R:R,编码规则代码!Q:Q))</f>
        <v>HAS</v>
      </c>
      <c r="E1064" s="45" t="s">
        <v>196</v>
      </c>
      <c r="G1064" s="45" t="s">
        <v>197</v>
      </c>
      <c r="I1064" s="69"/>
      <c r="J1064" s="45" t="s">
        <v>200</v>
      </c>
    </row>
    <row r="1065" ht="26" customHeight="1" spans="3:10">
      <c r="C1065" s="67" t="str">
        <f>_xlfn.XLOOKUP(E1065,编码规则代码!B:B,编码规则代码!A:A)&amp;_xlfn.XLOOKUP(F1065,编码规则代码!F:F,编码规则代码!E:E)&amp;_xlfn.XLOOKUP(G1065,编码规则代码!J:J,编码规则代码!I:I)&amp;_xlfn.XLOOKUP(H1065,编码规则代码!N:N,编码规则代码!M:M)&amp;L1065</f>
        <v>HA</v>
      </c>
      <c r="D1065" s="68" t="str" cm="1">
        <f t="array" ref="D1065">_xlfn.XLOOKUP(E1065,编码规则代码!B:B,编码规则代码!A:A)&amp;_xlfn.XLOOKUP(F1065,编码规则代码!F:F,编码规则代码!E:E)&amp;_xlfn.XLOOKUP(G1065,编码规则代码!J:J,编码规则代码!I:I)&amp;_xlfn.XLOOKUP(H1065,编码规则代码!N:N,编码规则代码!M:M)&amp;L1065&amp;_xlfn.XLOOKUP(K1065,编码规则代码!V:V,编码规则代码!U:U&amp;_xlfn.XLOOKUP(J1065,编码规则代码!R:R,编码规则代码!Q:Q))</f>
        <v>HAS</v>
      </c>
      <c r="E1065" s="45" t="s">
        <v>196</v>
      </c>
      <c r="G1065" s="45" t="s">
        <v>197</v>
      </c>
      <c r="I1065" s="69"/>
      <c r="J1065" s="45" t="s">
        <v>200</v>
      </c>
    </row>
    <row r="1066" ht="26" customHeight="1" spans="3:10">
      <c r="C1066" s="67" t="str">
        <f>_xlfn.XLOOKUP(E1066,编码规则代码!B:B,编码规则代码!A:A)&amp;_xlfn.XLOOKUP(F1066,编码规则代码!F:F,编码规则代码!E:E)&amp;_xlfn.XLOOKUP(G1066,编码规则代码!J:J,编码规则代码!I:I)&amp;_xlfn.XLOOKUP(H1066,编码规则代码!N:N,编码规则代码!M:M)&amp;L1066</f>
        <v>HA</v>
      </c>
      <c r="D1066" s="68" t="str" cm="1">
        <f t="array" ref="D1066">_xlfn.XLOOKUP(E1066,编码规则代码!B:B,编码规则代码!A:A)&amp;_xlfn.XLOOKUP(F1066,编码规则代码!F:F,编码规则代码!E:E)&amp;_xlfn.XLOOKUP(G1066,编码规则代码!J:J,编码规则代码!I:I)&amp;_xlfn.XLOOKUP(H1066,编码规则代码!N:N,编码规则代码!M:M)&amp;L1066&amp;_xlfn.XLOOKUP(K1066,编码规则代码!V:V,编码规则代码!U:U&amp;_xlfn.XLOOKUP(J1066,编码规则代码!R:R,编码规则代码!Q:Q))</f>
        <v>HAS</v>
      </c>
      <c r="E1066" s="45" t="s">
        <v>196</v>
      </c>
      <c r="G1066" s="45" t="s">
        <v>197</v>
      </c>
      <c r="I1066" s="69"/>
      <c r="J1066" s="45" t="s">
        <v>200</v>
      </c>
    </row>
    <row r="1067" ht="26" customHeight="1" spans="3:10">
      <c r="C1067" s="67" t="str">
        <f>_xlfn.XLOOKUP(E1067,编码规则代码!B:B,编码规则代码!A:A)&amp;_xlfn.XLOOKUP(F1067,编码规则代码!F:F,编码规则代码!E:E)&amp;_xlfn.XLOOKUP(G1067,编码规则代码!J:J,编码规则代码!I:I)&amp;_xlfn.XLOOKUP(H1067,编码规则代码!N:N,编码规则代码!M:M)&amp;L1067</f>
        <v>HA</v>
      </c>
      <c r="D1067" s="68" t="str" cm="1">
        <f t="array" ref="D1067">_xlfn.XLOOKUP(E1067,编码规则代码!B:B,编码规则代码!A:A)&amp;_xlfn.XLOOKUP(F1067,编码规则代码!F:F,编码规则代码!E:E)&amp;_xlfn.XLOOKUP(G1067,编码规则代码!J:J,编码规则代码!I:I)&amp;_xlfn.XLOOKUP(H1067,编码规则代码!N:N,编码规则代码!M:M)&amp;L1067&amp;_xlfn.XLOOKUP(K1067,编码规则代码!V:V,编码规则代码!U:U&amp;_xlfn.XLOOKUP(J1067,编码规则代码!R:R,编码规则代码!Q:Q))</f>
        <v>HAS</v>
      </c>
      <c r="E1067" s="45" t="s">
        <v>196</v>
      </c>
      <c r="G1067" s="45" t="s">
        <v>197</v>
      </c>
      <c r="I1067" s="69"/>
      <c r="J1067" s="45" t="s">
        <v>200</v>
      </c>
    </row>
    <row r="1068" ht="26" customHeight="1" spans="3:10">
      <c r="C1068" s="67" t="str">
        <f>_xlfn.XLOOKUP(E1068,编码规则代码!B:B,编码规则代码!A:A)&amp;_xlfn.XLOOKUP(F1068,编码规则代码!F:F,编码规则代码!E:E)&amp;_xlfn.XLOOKUP(G1068,编码规则代码!J:J,编码规则代码!I:I)&amp;_xlfn.XLOOKUP(H1068,编码规则代码!N:N,编码规则代码!M:M)&amp;L1068</f>
        <v>HA</v>
      </c>
      <c r="D1068" s="68" t="str" cm="1">
        <f t="array" ref="D1068">_xlfn.XLOOKUP(E1068,编码规则代码!B:B,编码规则代码!A:A)&amp;_xlfn.XLOOKUP(F1068,编码规则代码!F:F,编码规则代码!E:E)&amp;_xlfn.XLOOKUP(G1068,编码规则代码!J:J,编码规则代码!I:I)&amp;_xlfn.XLOOKUP(H1068,编码规则代码!N:N,编码规则代码!M:M)&amp;L1068&amp;_xlfn.XLOOKUP(K1068,编码规则代码!V:V,编码规则代码!U:U&amp;_xlfn.XLOOKUP(J1068,编码规则代码!R:R,编码规则代码!Q:Q))</f>
        <v>HAS</v>
      </c>
      <c r="E1068" s="45" t="s">
        <v>196</v>
      </c>
      <c r="G1068" s="45" t="s">
        <v>197</v>
      </c>
      <c r="I1068" s="69"/>
      <c r="J1068" s="45" t="s">
        <v>200</v>
      </c>
    </row>
    <row r="1069" ht="26" customHeight="1" spans="3:10">
      <c r="C1069" s="67" t="str">
        <f>_xlfn.XLOOKUP(E1069,编码规则代码!B:B,编码规则代码!A:A)&amp;_xlfn.XLOOKUP(F1069,编码规则代码!F:F,编码规则代码!E:E)&amp;_xlfn.XLOOKUP(G1069,编码规则代码!J:J,编码规则代码!I:I)&amp;_xlfn.XLOOKUP(H1069,编码规则代码!N:N,编码规则代码!M:M)&amp;L1069</f>
        <v>HA</v>
      </c>
      <c r="D1069" s="68" t="str" cm="1">
        <f t="array" ref="D1069">_xlfn.XLOOKUP(E1069,编码规则代码!B:B,编码规则代码!A:A)&amp;_xlfn.XLOOKUP(F1069,编码规则代码!F:F,编码规则代码!E:E)&amp;_xlfn.XLOOKUP(G1069,编码规则代码!J:J,编码规则代码!I:I)&amp;_xlfn.XLOOKUP(H1069,编码规则代码!N:N,编码规则代码!M:M)&amp;L1069&amp;_xlfn.XLOOKUP(K1069,编码规则代码!V:V,编码规则代码!U:U&amp;_xlfn.XLOOKUP(J1069,编码规则代码!R:R,编码规则代码!Q:Q))</f>
        <v>HAS</v>
      </c>
      <c r="E1069" s="45" t="s">
        <v>196</v>
      </c>
      <c r="G1069" s="45" t="s">
        <v>197</v>
      </c>
      <c r="I1069" s="69"/>
      <c r="J1069" s="45" t="s">
        <v>200</v>
      </c>
    </row>
    <row r="1070" ht="26" customHeight="1" spans="3:10">
      <c r="C1070" s="67" t="str">
        <f>_xlfn.XLOOKUP(E1070,编码规则代码!B:B,编码规则代码!A:A)&amp;_xlfn.XLOOKUP(F1070,编码规则代码!F:F,编码规则代码!E:E)&amp;_xlfn.XLOOKUP(G1070,编码规则代码!J:J,编码规则代码!I:I)&amp;_xlfn.XLOOKUP(H1070,编码规则代码!N:N,编码规则代码!M:M)&amp;L1070</f>
        <v>HA</v>
      </c>
      <c r="D1070" s="68" t="str" cm="1">
        <f t="array" ref="D1070">_xlfn.XLOOKUP(E1070,编码规则代码!B:B,编码规则代码!A:A)&amp;_xlfn.XLOOKUP(F1070,编码规则代码!F:F,编码规则代码!E:E)&amp;_xlfn.XLOOKUP(G1070,编码规则代码!J:J,编码规则代码!I:I)&amp;_xlfn.XLOOKUP(H1070,编码规则代码!N:N,编码规则代码!M:M)&amp;L1070&amp;_xlfn.XLOOKUP(K1070,编码规则代码!V:V,编码规则代码!U:U&amp;_xlfn.XLOOKUP(J1070,编码规则代码!R:R,编码规则代码!Q:Q))</f>
        <v>HAS</v>
      </c>
      <c r="E1070" s="45" t="s">
        <v>196</v>
      </c>
      <c r="G1070" s="45" t="s">
        <v>197</v>
      </c>
      <c r="I1070" s="69"/>
      <c r="J1070" s="45" t="s">
        <v>200</v>
      </c>
    </row>
    <row r="1071" ht="26" customHeight="1" spans="3:10">
      <c r="C1071" s="67" t="str">
        <f>_xlfn.XLOOKUP(E1071,编码规则代码!B:B,编码规则代码!A:A)&amp;_xlfn.XLOOKUP(F1071,编码规则代码!F:F,编码规则代码!E:E)&amp;_xlfn.XLOOKUP(G1071,编码规则代码!J:J,编码规则代码!I:I)&amp;_xlfn.XLOOKUP(H1071,编码规则代码!N:N,编码规则代码!M:M)&amp;L1071</f>
        <v>HA</v>
      </c>
      <c r="D1071" s="68" t="str" cm="1">
        <f t="array" ref="D1071">_xlfn.XLOOKUP(E1071,编码规则代码!B:B,编码规则代码!A:A)&amp;_xlfn.XLOOKUP(F1071,编码规则代码!F:F,编码规则代码!E:E)&amp;_xlfn.XLOOKUP(G1071,编码规则代码!J:J,编码规则代码!I:I)&amp;_xlfn.XLOOKUP(H1071,编码规则代码!N:N,编码规则代码!M:M)&amp;L1071&amp;_xlfn.XLOOKUP(K1071,编码规则代码!V:V,编码规则代码!U:U&amp;_xlfn.XLOOKUP(J1071,编码规则代码!R:R,编码规则代码!Q:Q))</f>
        <v>HAS</v>
      </c>
      <c r="E1071" s="45" t="s">
        <v>196</v>
      </c>
      <c r="G1071" s="45" t="s">
        <v>197</v>
      </c>
      <c r="I1071" s="69"/>
      <c r="J1071" s="45" t="s">
        <v>200</v>
      </c>
    </row>
    <row r="1072" ht="26" customHeight="1" spans="3:10">
      <c r="C1072" s="67" t="str">
        <f>_xlfn.XLOOKUP(E1072,编码规则代码!B:B,编码规则代码!A:A)&amp;_xlfn.XLOOKUP(F1072,编码规则代码!F:F,编码规则代码!E:E)&amp;_xlfn.XLOOKUP(G1072,编码规则代码!J:J,编码规则代码!I:I)&amp;_xlfn.XLOOKUP(H1072,编码规则代码!N:N,编码规则代码!M:M)&amp;L1072</f>
        <v>HA</v>
      </c>
      <c r="D1072" s="68" t="str" cm="1">
        <f t="array" ref="D1072">_xlfn.XLOOKUP(E1072,编码规则代码!B:B,编码规则代码!A:A)&amp;_xlfn.XLOOKUP(F1072,编码规则代码!F:F,编码规则代码!E:E)&amp;_xlfn.XLOOKUP(G1072,编码规则代码!J:J,编码规则代码!I:I)&amp;_xlfn.XLOOKUP(H1072,编码规则代码!N:N,编码规则代码!M:M)&amp;L1072&amp;_xlfn.XLOOKUP(K1072,编码规则代码!V:V,编码规则代码!U:U&amp;_xlfn.XLOOKUP(J1072,编码规则代码!R:R,编码规则代码!Q:Q))</f>
        <v>HAS</v>
      </c>
      <c r="E1072" s="45" t="s">
        <v>196</v>
      </c>
      <c r="G1072" s="45" t="s">
        <v>197</v>
      </c>
      <c r="I1072" s="69"/>
      <c r="J1072" s="45" t="s">
        <v>200</v>
      </c>
    </row>
    <row r="1073" ht="26" customHeight="1" spans="3:10">
      <c r="C1073" s="67" t="str">
        <f>_xlfn.XLOOKUP(E1073,编码规则代码!B:B,编码规则代码!A:A)&amp;_xlfn.XLOOKUP(F1073,编码规则代码!F:F,编码规则代码!E:E)&amp;_xlfn.XLOOKUP(G1073,编码规则代码!J:J,编码规则代码!I:I)&amp;_xlfn.XLOOKUP(H1073,编码规则代码!N:N,编码规则代码!M:M)&amp;L1073</f>
        <v>HA</v>
      </c>
      <c r="D1073" s="68" t="str" cm="1">
        <f t="array" ref="D1073">_xlfn.XLOOKUP(E1073,编码规则代码!B:B,编码规则代码!A:A)&amp;_xlfn.XLOOKUP(F1073,编码规则代码!F:F,编码规则代码!E:E)&amp;_xlfn.XLOOKUP(G1073,编码规则代码!J:J,编码规则代码!I:I)&amp;_xlfn.XLOOKUP(H1073,编码规则代码!N:N,编码规则代码!M:M)&amp;L1073&amp;_xlfn.XLOOKUP(K1073,编码规则代码!V:V,编码规则代码!U:U&amp;_xlfn.XLOOKUP(J1073,编码规则代码!R:R,编码规则代码!Q:Q))</f>
        <v>HAS</v>
      </c>
      <c r="E1073" s="45" t="s">
        <v>196</v>
      </c>
      <c r="G1073" s="45" t="s">
        <v>197</v>
      </c>
      <c r="I1073" s="69"/>
      <c r="J1073" s="45" t="s">
        <v>200</v>
      </c>
    </row>
    <row r="1074" ht="26" customHeight="1" spans="3:10">
      <c r="C1074" s="67" t="str">
        <f>_xlfn.XLOOKUP(E1074,编码规则代码!B:B,编码规则代码!A:A)&amp;_xlfn.XLOOKUP(F1074,编码规则代码!F:F,编码规则代码!E:E)&amp;_xlfn.XLOOKUP(G1074,编码规则代码!J:J,编码规则代码!I:I)&amp;_xlfn.XLOOKUP(H1074,编码规则代码!N:N,编码规则代码!M:M)&amp;L1074</f>
        <v>HA</v>
      </c>
      <c r="D1074" s="68" t="str" cm="1">
        <f t="array" ref="D1074">_xlfn.XLOOKUP(E1074,编码规则代码!B:B,编码规则代码!A:A)&amp;_xlfn.XLOOKUP(F1074,编码规则代码!F:F,编码规则代码!E:E)&amp;_xlfn.XLOOKUP(G1074,编码规则代码!J:J,编码规则代码!I:I)&amp;_xlfn.XLOOKUP(H1074,编码规则代码!N:N,编码规则代码!M:M)&amp;L1074&amp;_xlfn.XLOOKUP(K1074,编码规则代码!V:V,编码规则代码!U:U&amp;_xlfn.XLOOKUP(J1074,编码规则代码!R:R,编码规则代码!Q:Q))</f>
        <v>HAS</v>
      </c>
      <c r="E1074" s="45" t="s">
        <v>196</v>
      </c>
      <c r="G1074" s="45" t="s">
        <v>197</v>
      </c>
      <c r="I1074" s="69"/>
      <c r="J1074" s="45" t="s">
        <v>200</v>
      </c>
    </row>
    <row r="1075" ht="26" customHeight="1" spans="3:10">
      <c r="C1075" s="67" t="str">
        <f>_xlfn.XLOOKUP(E1075,编码规则代码!B:B,编码规则代码!A:A)&amp;_xlfn.XLOOKUP(F1075,编码规则代码!F:F,编码规则代码!E:E)&amp;_xlfn.XLOOKUP(G1075,编码规则代码!J:J,编码规则代码!I:I)&amp;_xlfn.XLOOKUP(H1075,编码规则代码!N:N,编码规则代码!M:M)&amp;L1075</f>
        <v>HA</v>
      </c>
      <c r="D1075" s="68" t="str" cm="1">
        <f t="array" ref="D1075">_xlfn.XLOOKUP(E1075,编码规则代码!B:B,编码规则代码!A:A)&amp;_xlfn.XLOOKUP(F1075,编码规则代码!F:F,编码规则代码!E:E)&amp;_xlfn.XLOOKUP(G1075,编码规则代码!J:J,编码规则代码!I:I)&amp;_xlfn.XLOOKUP(H1075,编码规则代码!N:N,编码规则代码!M:M)&amp;L1075&amp;_xlfn.XLOOKUP(K1075,编码规则代码!V:V,编码规则代码!U:U&amp;_xlfn.XLOOKUP(J1075,编码规则代码!R:R,编码规则代码!Q:Q))</f>
        <v>HAS</v>
      </c>
      <c r="E1075" s="45" t="s">
        <v>196</v>
      </c>
      <c r="G1075" s="45" t="s">
        <v>197</v>
      </c>
      <c r="I1075" s="69"/>
      <c r="J1075" s="45" t="s">
        <v>200</v>
      </c>
    </row>
    <row r="1076" ht="26" customHeight="1" spans="3:10">
      <c r="C1076" s="67" t="str">
        <f>_xlfn.XLOOKUP(E1076,编码规则代码!B:B,编码规则代码!A:A)&amp;_xlfn.XLOOKUP(F1076,编码规则代码!F:F,编码规则代码!E:E)&amp;_xlfn.XLOOKUP(G1076,编码规则代码!J:J,编码规则代码!I:I)&amp;_xlfn.XLOOKUP(H1076,编码规则代码!N:N,编码规则代码!M:M)&amp;L1076</f>
        <v>HA</v>
      </c>
      <c r="D1076" s="68" t="str" cm="1">
        <f t="array" ref="D1076">_xlfn.XLOOKUP(E1076,编码规则代码!B:B,编码规则代码!A:A)&amp;_xlfn.XLOOKUP(F1076,编码规则代码!F:F,编码规则代码!E:E)&amp;_xlfn.XLOOKUP(G1076,编码规则代码!J:J,编码规则代码!I:I)&amp;_xlfn.XLOOKUP(H1076,编码规则代码!N:N,编码规则代码!M:M)&amp;L1076&amp;_xlfn.XLOOKUP(K1076,编码规则代码!V:V,编码规则代码!U:U&amp;_xlfn.XLOOKUP(J1076,编码规则代码!R:R,编码规则代码!Q:Q))</f>
        <v>HAS</v>
      </c>
      <c r="E1076" s="45" t="s">
        <v>196</v>
      </c>
      <c r="G1076" s="45" t="s">
        <v>197</v>
      </c>
      <c r="I1076" s="69"/>
      <c r="J1076" s="45" t="s">
        <v>200</v>
      </c>
    </row>
    <row r="1077" ht="26" customHeight="1" spans="3:10">
      <c r="C1077" s="67" t="str">
        <f>_xlfn.XLOOKUP(E1077,编码规则代码!B:B,编码规则代码!A:A)&amp;_xlfn.XLOOKUP(F1077,编码规则代码!F:F,编码规则代码!E:E)&amp;_xlfn.XLOOKUP(G1077,编码规则代码!J:J,编码规则代码!I:I)&amp;_xlfn.XLOOKUP(H1077,编码规则代码!N:N,编码规则代码!M:M)&amp;L1077</f>
        <v>HA</v>
      </c>
      <c r="D1077" s="68" t="str" cm="1">
        <f t="array" ref="D1077">_xlfn.XLOOKUP(E1077,编码规则代码!B:B,编码规则代码!A:A)&amp;_xlfn.XLOOKUP(F1077,编码规则代码!F:F,编码规则代码!E:E)&amp;_xlfn.XLOOKUP(G1077,编码规则代码!J:J,编码规则代码!I:I)&amp;_xlfn.XLOOKUP(H1077,编码规则代码!N:N,编码规则代码!M:M)&amp;L1077&amp;_xlfn.XLOOKUP(K1077,编码规则代码!V:V,编码规则代码!U:U&amp;_xlfn.XLOOKUP(J1077,编码规则代码!R:R,编码规则代码!Q:Q))</f>
        <v>HAS</v>
      </c>
      <c r="E1077" s="45" t="s">
        <v>196</v>
      </c>
      <c r="G1077" s="45" t="s">
        <v>197</v>
      </c>
      <c r="I1077" s="69"/>
      <c r="J1077" s="45" t="s">
        <v>200</v>
      </c>
    </row>
    <row r="1078" ht="26" customHeight="1" spans="3:10">
      <c r="C1078" s="67" t="str">
        <f>_xlfn.XLOOKUP(E1078,编码规则代码!B:B,编码规则代码!A:A)&amp;_xlfn.XLOOKUP(F1078,编码规则代码!F:F,编码规则代码!E:E)&amp;_xlfn.XLOOKUP(G1078,编码规则代码!J:J,编码规则代码!I:I)&amp;_xlfn.XLOOKUP(H1078,编码规则代码!N:N,编码规则代码!M:M)&amp;L1078</f>
        <v>HA</v>
      </c>
      <c r="D1078" s="68" t="str" cm="1">
        <f t="array" ref="D1078">_xlfn.XLOOKUP(E1078,编码规则代码!B:B,编码规则代码!A:A)&amp;_xlfn.XLOOKUP(F1078,编码规则代码!F:F,编码规则代码!E:E)&amp;_xlfn.XLOOKUP(G1078,编码规则代码!J:J,编码规则代码!I:I)&amp;_xlfn.XLOOKUP(H1078,编码规则代码!N:N,编码规则代码!M:M)&amp;L1078&amp;_xlfn.XLOOKUP(K1078,编码规则代码!V:V,编码规则代码!U:U&amp;_xlfn.XLOOKUP(J1078,编码规则代码!R:R,编码规则代码!Q:Q))</f>
        <v>HAS</v>
      </c>
      <c r="E1078" s="45" t="s">
        <v>196</v>
      </c>
      <c r="G1078" s="45" t="s">
        <v>197</v>
      </c>
      <c r="I1078" s="69"/>
      <c r="J1078" s="45" t="s">
        <v>200</v>
      </c>
    </row>
    <row r="1079" ht="26" customHeight="1" spans="3:10">
      <c r="C1079" s="67" t="str">
        <f>_xlfn.XLOOKUP(E1079,编码规则代码!B:B,编码规则代码!A:A)&amp;_xlfn.XLOOKUP(F1079,编码规则代码!F:F,编码规则代码!E:E)&amp;_xlfn.XLOOKUP(G1079,编码规则代码!J:J,编码规则代码!I:I)&amp;_xlfn.XLOOKUP(H1079,编码规则代码!N:N,编码规则代码!M:M)&amp;L1079</f>
        <v>HA</v>
      </c>
      <c r="D1079" s="68" t="str" cm="1">
        <f t="array" ref="D1079">_xlfn.XLOOKUP(E1079,编码规则代码!B:B,编码规则代码!A:A)&amp;_xlfn.XLOOKUP(F1079,编码规则代码!F:F,编码规则代码!E:E)&amp;_xlfn.XLOOKUP(G1079,编码规则代码!J:J,编码规则代码!I:I)&amp;_xlfn.XLOOKUP(H1079,编码规则代码!N:N,编码规则代码!M:M)&amp;L1079&amp;_xlfn.XLOOKUP(K1079,编码规则代码!V:V,编码规则代码!U:U&amp;_xlfn.XLOOKUP(J1079,编码规则代码!R:R,编码规则代码!Q:Q))</f>
        <v>HAS</v>
      </c>
      <c r="E1079" s="45" t="s">
        <v>196</v>
      </c>
      <c r="G1079" s="45" t="s">
        <v>197</v>
      </c>
      <c r="I1079" s="69"/>
      <c r="J1079" s="45" t="s">
        <v>200</v>
      </c>
    </row>
    <row r="1080" ht="26" customHeight="1" spans="3:10">
      <c r="C1080" s="67" t="str">
        <f>_xlfn.XLOOKUP(E1080,编码规则代码!B:B,编码规则代码!A:A)&amp;_xlfn.XLOOKUP(F1080,编码规则代码!F:F,编码规则代码!E:E)&amp;_xlfn.XLOOKUP(G1080,编码规则代码!J:J,编码规则代码!I:I)&amp;_xlfn.XLOOKUP(H1080,编码规则代码!N:N,编码规则代码!M:M)&amp;L1080</f>
        <v>HA</v>
      </c>
      <c r="D1080" s="68" t="str" cm="1">
        <f t="array" ref="D1080">_xlfn.XLOOKUP(E1080,编码规则代码!B:B,编码规则代码!A:A)&amp;_xlfn.XLOOKUP(F1080,编码规则代码!F:F,编码规则代码!E:E)&amp;_xlfn.XLOOKUP(G1080,编码规则代码!J:J,编码规则代码!I:I)&amp;_xlfn.XLOOKUP(H1080,编码规则代码!N:N,编码规则代码!M:M)&amp;L1080&amp;_xlfn.XLOOKUP(K1080,编码规则代码!V:V,编码规则代码!U:U&amp;_xlfn.XLOOKUP(J1080,编码规则代码!R:R,编码规则代码!Q:Q))</f>
        <v>HAS</v>
      </c>
      <c r="E1080" s="45" t="s">
        <v>196</v>
      </c>
      <c r="G1080" s="45" t="s">
        <v>197</v>
      </c>
      <c r="I1080" s="69"/>
      <c r="J1080" s="45" t="s">
        <v>200</v>
      </c>
    </row>
    <row r="1081" ht="26" customHeight="1" spans="3:10">
      <c r="C1081" s="67" t="str">
        <f>_xlfn.XLOOKUP(E1081,编码规则代码!B:B,编码规则代码!A:A)&amp;_xlfn.XLOOKUP(F1081,编码规则代码!F:F,编码规则代码!E:E)&amp;_xlfn.XLOOKUP(G1081,编码规则代码!J:J,编码规则代码!I:I)&amp;_xlfn.XLOOKUP(H1081,编码规则代码!N:N,编码规则代码!M:M)&amp;L1081</f>
        <v>HA</v>
      </c>
      <c r="D1081" s="68" t="str" cm="1">
        <f t="array" ref="D1081">_xlfn.XLOOKUP(E1081,编码规则代码!B:B,编码规则代码!A:A)&amp;_xlfn.XLOOKUP(F1081,编码规则代码!F:F,编码规则代码!E:E)&amp;_xlfn.XLOOKUP(G1081,编码规则代码!J:J,编码规则代码!I:I)&amp;_xlfn.XLOOKUP(H1081,编码规则代码!N:N,编码规则代码!M:M)&amp;L1081&amp;_xlfn.XLOOKUP(K1081,编码规则代码!V:V,编码规则代码!U:U&amp;_xlfn.XLOOKUP(J1081,编码规则代码!R:R,编码规则代码!Q:Q))</f>
        <v>HAS</v>
      </c>
      <c r="E1081" s="45" t="s">
        <v>196</v>
      </c>
      <c r="G1081" s="45" t="s">
        <v>197</v>
      </c>
      <c r="I1081" s="69"/>
      <c r="J1081" s="45" t="s">
        <v>200</v>
      </c>
    </row>
    <row r="1082" ht="26" customHeight="1" spans="3:10">
      <c r="C1082" s="67" t="str">
        <f>_xlfn.XLOOKUP(E1082,编码规则代码!B:B,编码规则代码!A:A)&amp;_xlfn.XLOOKUP(F1082,编码规则代码!F:F,编码规则代码!E:E)&amp;_xlfn.XLOOKUP(G1082,编码规则代码!J:J,编码规则代码!I:I)&amp;_xlfn.XLOOKUP(H1082,编码规则代码!N:N,编码规则代码!M:M)&amp;L1082</f>
        <v>HA</v>
      </c>
      <c r="D1082" s="68" t="str" cm="1">
        <f t="array" ref="D1082">_xlfn.XLOOKUP(E1082,编码规则代码!B:B,编码规则代码!A:A)&amp;_xlfn.XLOOKUP(F1082,编码规则代码!F:F,编码规则代码!E:E)&amp;_xlfn.XLOOKUP(G1082,编码规则代码!J:J,编码规则代码!I:I)&amp;_xlfn.XLOOKUP(H1082,编码规则代码!N:N,编码规则代码!M:M)&amp;L1082&amp;_xlfn.XLOOKUP(K1082,编码规则代码!V:V,编码规则代码!U:U&amp;_xlfn.XLOOKUP(J1082,编码规则代码!R:R,编码规则代码!Q:Q))</f>
        <v>HAS</v>
      </c>
      <c r="E1082" s="45" t="s">
        <v>196</v>
      </c>
      <c r="G1082" s="45" t="s">
        <v>197</v>
      </c>
      <c r="I1082" s="69"/>
      <c r="J1082" s="45" t="s">
        <v>200</v>
      </c>
    </row>
    <row r="1083" ht="26" customHeight="1" spans="3:10">
      <c r="C1083" s="67" t="str">
        <f>_xlfn.XLOOKUP(E1083,编码规则代码!B:B,编码规则代码!A:A)&amp;_xlfn.XLOOKUP(F1083,编码规则代码!F:F,编码规则代码!E:E)&amp;_xlfn.XLOOKUP(G1083,编码规则代码!J:J,编码规则代码!I:I)&amp;_xlfn.XLOOKUP(H1083,编码规则代码!N:N,编码规则代码!M:M)&amp;L1083</f>
        <v>HA</v>
      </c>
      <c r="D1083" s="68" t="str" cm="1">
        <f t="array" ref="D1083">_xlfn.XLOOKUP(E1083,编码规则代码!B:B,编码规则代码!A:A)&amp;_xlfn.XLOOKUP(F1083,编码规则代码!F:F,编码规则代码!E:E)&amp;_xlfn.XLOOKUP(G1083,编码规则代码!J:J,编码规则代码!I:I)&amp;_xlfn.XLOOKUP(H1083,编码规则代码!N:N,编码规则代码!M:M)&amp;L1083&amp;_xlfn.XLOOKUP(K1083,编码规则代码!V:V,编码规则代码!U:U&amp;_xlfn.XLOOKUP(J1083,编码规则代码!R:R,编码规则代码!Q:Q))</f>
        <v>HAS</v>
      </c>
      <c r="E1083" s="45" t="s">
        <v>196</v>
      </c>
      <c r="G1083" s="45" t="s">
        <v>197</v>
      </c>
      <c r="I1083" s="69"/>
      <c r="J1083" s="45" t="s">
        <v>200</v>
      </c>
    </row>
    <row r="1084" ht="26" customHeight="1" spans="3:10">
      <c r="C1084" s="67" t="str">
        <f>_xlfn.XLOOKUP(E1084,编码规则代码!B:B,编码规则代码!A:A)&amp;_xlfn.XLOOKUP(F1084,编码规则代码!F:F,编码规则代码!E:E)&amp;_xlfn.XLOOKUP(G1084,编码规则代码!J:J,编码规则代码!I:I)&amp;_xlfn.XLOOKUP(H1084,编码规则代码!N:N,编码规则代码!M:M)&amp;L1084</f>
        <v>HA</v>
      </c>
      <c r="D1084" s="68" t="str" cm="1">
        <f t="array" ref="D1084">_xlfn.XLOOKUP(E1084,编码规则代码!B:B,编码规则代码!A:A)&amp;_xlfn.XLOOKUP(F1084,编码规则代码!F:F,编码规则代码!E:E)&amp;_xlfn.XLOOKUP(G1084,编码规则代码!J:J,编码规则代码!I:I)&amp;_xlfn.XLOOKUP(H1084,编码规则代码!N:N,编码规则代码!M:M)&amp;L1084&amp;_xlfn.XLOOKUP(K1084,编码规则代码!V:V,编码规则代码!U:U&amp;_xlfn.XLOOKUP(J1084,编码规则代码!R:R,编码规则代码!Q:Q))</f>
        <v>HAS</v>
      </c>
      <c r="E1084" s="45" t="s">
        <v>196</v>
      </c>
      <c r="G1084" s="45" t="s">
        <v>197</v>
      </c>
      <c r="I1084" s="69"/>
      <c r="J1084" s="45" t="s">
        <v>200</v>
      </c>
    </row>
    <row r="1085" ht="26" customHeight="1" spans="3:10">
      <c r="C1085" s="67" t="str">
        <f>_xlfn.XLOOKUP(E1085,编码规则代码!B:B,编码规则代码!A:A)&amp;_xlfn.XLOOKUP(F1085,编码规则代码!F:F,编码规则代码!E:E)&amp;_xlfn.XLOOKUP(G1085,编码规则代码!J:J,编码规则代码!I:I)&amp;_xlfn.XLOOKUP(H1085,编码规则代码!N:N,编码规则代码!M:M)&amp;L1085</f>
        <v>HA</v>
      </c>
      <c r="D1085" s="68" t="str" cm="1">
        <f t="array" ref="D1085">_xlfn.XLOOKUP(E1085,编码规则代码!B:B,编码规则代码!A:A)&amp;_xlfn.XLOOKUP(F1085,编码规则代码!F:F,编码规则代码!E:E)&amp;_xlfn.XLOOKUP(G1085,编码规则代码!J:J,编码规则代码!I:I)&amp;_xlfn.XLOOKUP(H1085,编码规则代码!N:N,编码规则代码!M:M)&amp;L1085&amp;_xlfn.XLOOKUP(K1085,编码规则代码!V:V,编码规则代码!U:U&amp;_xlfn.XLOOKUP(J1085,编码规则代码!R:R,编码规则代码!Q:Q))</f>
        <v>HAS</v>
      </c>
      <c r="E1085" s="45" t="s">
        <v>196</v>
      </c>
      <c r="G1085" s="45" t="s">
        <v>197</v>
      </c>
      <c r="I1085" s="69"/>
      <c r="J1085" s="45" t="s">
        <v>200</v>
      </c>
    </row>
    <row r="1086" ht="26" customHeight="1" spans="3:10">
      <c r="C1086" s="67" t="str">
        <f>_xlfn.XLOOKUP(E1086,编码规则代码!B:B,编码规则代码!A:A)&amp;_xlfn.XLOOKUP(F1086,编码规则代码!F:F,编码规则代码!E:E)&amp;_xlfn.XLOOKUP(G1086,编码规则代码!J:J,编码规则代码!I:I)&amp;_xlfn.XLOOKUP(H1086,编码规则代码!N:N,编码规则代码!M:M)&amp;L1086</f>
        <v>HA</v>
      </c>
      <c r="D1086" s="68" t="str" cm="1">
        <f t="array" ref="D1086">_xlfn.XLOOKUP(E1086,编码规则代码!B:B,编码规则代码!A:A)&amp;_xlfn.XLOOKUP(F1086,编码规则代码!F:F,编码规则代码!E:E)&amp;_xlfn.XLOOKUP(G1086,编码规则代码!J:J,编码规则代码!I:I)&amp;_xlfn.XLOOKUP(H1086,编码规则代码!N:N,编码规则代码!M:M)&amp;L1086&amp;_xlfn.XLOOKUP(K1086,编码规则代码!V:V,编码规则代码!U:U&amp;_xlfn.XLOOKUP(J1086,编码规则代码!R:R,编码规则代码!Q:Q))</f>
        <v>HAS</v>
      </c>
      <c r="E1086" s="45" t="s">
        <v>196</v>
      </c>
      <c r="G1086" s="45" t="s">
        <v>197</v>
      </c>
      <c r="I1086" s="69"/>
      <c r="J1086" s="45" t="s">
        <v>200</v>
      </c>
    </row>
    <row r="1087" ht="26" customHeight="1" spans="3:10">
      <c r="C1087" s="67" t="str">
        <f>_xlfn.XLOOKUP(E1087,编码规则代码!B:B,编码规则代码!A:A)&amp;_xlfn.XLOOKUP(F1087,编码规则代码!F:F,编码规则代码!E:E)&amp;_xlfn.XLOOKUP(G1087,编码规则代码!J:J,编码规则代码!I:I)&amp;_xlfn.XLOOKUP(H1087,编码规则代码!N:N,编码规则代码!M:M)&amp;L1087</f>
        <v>HA</v>
      </c>
      <c r="D1087" s="68" t="str" cm="1">
        <f t="array" ref="D1087">_xlfn.XLOOKUP(E1087,编码规则代码!B:B,编码规则代码!A:A)&amp;_xlfn.XLOOKUP(F1087,编码规则代码!F:F,编码规则代码!E:E)&amp;_xlfn.XLOOKUP(G1087,编码规则代码!J:J,编码规则代码!I:I)&amp;_xlfn.XLOOKUP(H1087,编码规则代码!N:N,编码规则代码!M:M)&amp;L1087&amp;_xlfn.XLOOKUP(K1087,编码规则代码!V:V,编码规则代码!U:U&amp;_xlfn.XLOOKUP(J1087,编码规则代码!R:R,编码规则代码!Q:Q))</f>
        <v>HAS</v>
      </c>
      <c r="E1087" s="45" t="s">
        <v>196</v>
      </c>
      <c r="G1087" s="45" t="s">
        <v>197</v>
      </c>
      <c r="I1087" s="69"/>
      <c r="J1087" s="45" t="s">
        <v>200</v>
      </c>
    </row>
    <row r="1088" ht="26" customHeight="1" spans="3:10">
      <c r="C1088" s="67" t="str">
        <f>_xlfn.XLOOKUP(E1088,编码规则代码!B:B,编码规则代码!A:A)&amp;_xlfn.XLOOKUP(F1088,编码规则代码!F:F,编码规则代码!E:E)&amp;_xlfn.XLOOKUP(G1088,编码规则代码!J:J,编码规则代码!I:I)&amp;_xlfn.XLOOKUP(H1088,编码规则代码!N:N,编码规则代码!M:M)&amp;L1088</f>
        <v>HA</v>
      </c>
      <c r="D1088" s="68" t="str" cm="1">
        <f t="array" ref="D1088">_xlfn.XLOOKUP(E1088,编码规则代码!B:B,编码规则代码!A:A)&amp;_xlfn.XLOOKUP(F1088,编码规则代码!F:F,编码规则代码!E:E)&amp;_xlfn.XLOOKUP(G1088,编码规则代码!J:J,编码规则代码!I:I)&amp;_xlfn.XLOOKUP(H1088,编码规则代码!N:N,编码规则代码!M:M)&amp;L1088&amp;_xlfn.XLOOKUP(K1088,编码规则代码!V:V,编码规则代码!U:U&amp;_xlfn.XLOOKUP(J1088,编码规则代码!R:R,编码规则代码!Q:Q))</f>
        <v>HAS</v>
      </c>
      <c r="E1088" s="45" t="s">
        <v>196</v>
      </c>
      <c r="G1088" s="45" t="s">
        <v>197</v>
      </c>
      <c r="I1088" s="69"/>
      <c r="J1088" s="45" t="s">
        <v>200</v>
      </c>
    </row>
    <row r="1089" ht="26" customHeight="1" spans="3:10">
      <c r="C1089" s="67" t="str">
        <f>_xlfn.XLOOKUP(E1089,编码规则代码!B:B,编码规则代码!A:A)&amp;_xlfn.XLOOKUP(F1089,编码规则代码!F:F,编码规则代码!E:E)&amp;_xlfn.XLOOKUP(G1089,编码规则代码!J:J,编码规则代码!I:I)&amp;_xlfn.XLOOKUP(H1089,编码规则代码!N:N,编码规则代码!M:M)&amp;L1089</f>
        <v>HA</v>
      </c>
      <c r="D1089" s="68" t="str" cm="1">
        <f t="array" ref="D1089">_xlfn.XLOOKUP(E1089,编码规则代码!B:B,编码规则代码!A:A)&amp;_xlfn.XLOOKUP(F1089,编码规则代码!F:F,编码规则代码!E:E)&amp;_xlfn.XLOOKUP(G1089,编码规则代码!J:J,编码规则代码!I:I)&amp;_xlfn.XLOOKUP(H1089,编码规则代码!N:N,编码规则代码!M:M)&amp;L1089&amp;_xlfn.XLOOKUP(K1089,编码规则代码!V:V,编码规则代码!U:U&amp;_xlfn.XLOOKUP(J1089,编码规则代码!R:R,编码规则代码!Q:Q))</f>
        <v>HAS</v>
      </c>
      <c r="E1089" s="45" t="s">
        <v>196</v>
      </c>
      <c r="G1089" s="45" t="s">
        <v>197</v>
      </c>
      <c r="I1089" s="69"/>
      <c r="J1089" s="45" t="s">
        <v>200</v>
      </c>
    </row>
    <row r="1090" ht="26" customHeight="1" spans="3:10">
      <c r="C1090" s="67" t="str">
        <f>_xlfn.XLOOKUP(E1090,编码规则代码!B:B,编码规则代码!A:A)&amp;_xlfn.XLOOKUP(F1090,编码规则代码!F:F,编码规则代码!E:E)&amp;_xlfn.XLOOKUP(G1090,编码规则代码!J:J,编码规则代码!I:I)&amp;_xlfn.XLOOKUP(H1090,编码规则代码!N:N,编码规则代码!M:M)&amp;L1090</f>
        <v>HA</v>
      </c>
      <c r="D1090" s="68" t="str" cm="1">
        <f t="array" ref="D1090">_xlfn.XLOOKUP(E1090,编码规则代码!B:B,编码规则代码!A:A)&amp;_xlfn.XLOOKUP(F1090,编码规则代码!F:F,编码规则代码!E:E)&amp;_xlfn.XLOOKUP(G1090,编码规则代码!J:J,编码规则代码!I:I)&amp;_xlfn.XLOOKUP(H1090,编码规则代码!N:N,编码规则代码!M:M)&amp;L1090&amp;_xlfn.XLOOKUP(K1090,编码规则代码!V:V,编码规则代码!U:U&amp;_xlfn.XLOOKUP(J1090,编码规则代码!R:R,编码规则代码!Q:Q))</f>
        <v>HAS</v>
      </c>
      <c r="E1090" s="45" t="s">
        <v>196</v>
      </c>
      <c r="G1090" s="45" t="s">
        <v>197</v>
      </c>
      <c r="I1090" s="69"/>
      <c r="J1090" s="45" t="s">
        <v>200</v>
      </c>
    </row>
    <row r="1091" ht="26" customHeight="1" spans="3:10">
      <c r="C1091" s="67" t="str">
        <f>_xlfn.XLOOKUP(E1091,编码规则代码!B:B,编码规则代码!A:A)&amp;_xlfn.XLOOKUP(F1091,编码规则代码!F:F,编码规则代码!E:E)&amp;_xlfn.XLOOKUP(G1091,编码规则代码!J:J,编码规则代码!I:I)&amp;_xlfn.XLOOKUP(H1091,编码规则代码!N:N,编码规则代码!M:M)&amp;L1091</f>
        <v>HA</v>
      </c>
      <c r="D1091" s="68" t="str" cm="1">
        <f t="array" ref="D1091">_xlfn.XLOOKUP(E1091,编码规则代码!B:B,编码规则代码!A:A)&amp;_xlfn.XLOOKUP(F1091,编码规则代码!F:F,编码规则代码!E:E)&amp;_xlfn.XLOOKUP(G1091,编码规则代码!J:J,编码规则代码!I:I)&amp;_xlfn.XLOOKUP(H1091,编码规则代码!N:N,编码规则代码!M:M)&amp;L1091&amp;_xlfn.XLOOKUP(K1091,编码规则代码!V:V,编码规则代码!U:U&amp;_xlfn.XLOOKUP(J1091,编码规则代码!R:R,编码规则代码!Q:Q))</f>
        <v>HAS</v>
      </c>
      <c r="E1091" s="45" t="s">
        <v>196</v>
      </c>
      <c r="G1091" s="45" t="s">
        <v>197</v>
      </c>
      <c r="I1091" s="69"/>
      <c r="J1091" s="45" t="s">
        <v>200</v>
      </c>
    </row>
    <row r="1092" ht="26" customHeight="1" spans="3:10">
      <c r="C1092" s="67" t="str">
        <f>_xlfn.XLOOKUP(E1092,编码规则代码!B:B,编码规则代码!A:A)&amp;_xlfn.XLOOKUP(F1092,编码规则代码!F:F,编码规则代码!E:E)&amp;_xlfn.XLOOKUP(G1092,编码规则代码!J:J,编码规则代码!I:I)&amp;_xlfn.XLOOKUP(H1092,编码规则代码!N:N,编码规则代码!M:M)&amp;L1092</f>
        <v>HA</v>
      </c>
      <c r="D1092" s="68" t="str" cm="1">
        <f t="array" ref="D1092">_xlfn.XLOOKUP(E1092,编码规则代码!B:B,编码规则代码!A:A)&amp;_xlfn.XLOOKUP(F1092,编码规则代码!F:F,编码规则代码!E:E)&amp;_xlfn.XLOOKUP(G1092,编码规则代码!J:J,编码规则代码!I:I)&amp;_xlfn.XLOOKUP(H1092,编码规则代码!N:N,编码规则代码!M:M)&amp;L1092&amp;_xlfn.XLOOKUP(K1092,编码规则代码!V:V,编码规则代码!U:U&amp;_xlfn.XLOOKUP(J1092,编码规则代码!R:R,编码规则代码!Q:Q))</f>
        <v>HAS</v>
      </c>
      <c r="E1092" s="45" t="s">
        <v>196</v>
      </c>
      <c r="G1092" s="45" t="s">
        <v>197</v>
      </c>
      <c r="I1092" s="69"/>
      <c r="J1092" s="45" t="s">
        <v>200</v>
      </c>
    </row>
    <row r="1093" ht="26" customHeight="1" spans="3:10">
      <c r="C1093" s="67" t="str">
        <f>_xlfn.XLOOKUP(E1093,编码规则代码!B:B,编码规则代码!A:A)&amp;_xlfn.XLOOKUP(F1093,编码规则代码!F:F,编码规则代码!E:E)&amp;_xlfn.XLOOKUP(G1093,编码规则代码!J:J,编码规则代码!I:I)&amp;_xlfn.XLOOKUP(H1093,编码规则代码!N:N,编码规则代码!M:M)&amp;L1093</f>
        <v>HA</v>
      </c>
      <c r="D1093" s="68" t="str" cm="1">
        <f t="array" ref="D1093">_xlfn.XLOOKUP(E1093,编码规则代码!B:B,编码规则代码!A:A)&amp;_xlfn.XLOOKUP(F1093,编码规则代码!F:F,编码规则代码!E:E)&amp;_xlfn.XLOOKUP(G1093,编码规则代码!J:J,编码规则代码!I:I)&amp;_xlfn.XLOOKUP(H1093,编码规则代码!N:N,编码规则代码!M:M)&amp;L1093&amp;_xlfn.XLOOKUP(K1093,编码规则代码!V:V,编码规则代码!U:U&amp;_xlfn.XLOOKUP(J1093,编码规则代码!R:R,编码规则代码!Q:Q))</f>
        <v>HAS</v>
      </c>
      <c r="E1093" s="45" t="s">
        <v>196</v>
      </c>
      <c r="G1093" s="45" t="s">
        <v>197</v>
      </c>
      <c r="I1093" s="69"/>
      <c r="J1093" s="45" t="s">
        <v>200</v>
      </c>
    </row>
    <row r="1094" ht="26" customHeight="1" spans="3:10">
      <c r="C1094" s="67" t="str">
        <f>_xlfn.XLOOKUP(E1094,编码规则代码!B:B,编码规则代码!A:A)&amp;_xlfn.XLOOKUP(F1094,编码规则代码!F:F,编码规则代码!E:E)&amp;_xlfn.XLOOKUP(G1094,编码规则代码!J:J,编码规则代码!I:I)&amp;_xlfn.XLOOKUP(H1094,编码规则代码!N:N,编码规则代码!M:M)&amp;L1094</f>
        <v>HA</v>
      </c>
      <c r="D1094" s="68" t="str" cm="1">
        <f t="array" ref="D1094">_xlfn.XLOOKUP(E1094,编码规则代码!B:B,编码规则代码!A:A)&amp;_xlfn.XLOOKUP(F1094,编码规则代码!F:F,编码规则代码!E:E)&amp;_xlfn.XLOOKUP(G1094,编码规则代码!J:J,编码规则代码!I:I)&amp;_xlfn.XLOOKUP(H1094,编码规则代码!N:N,编码规则代码!M:M)&amp;L1094&amp;_xlfn.XLOOKUP(K1094,编码规则代码!V:V,编码规则代码!U:U&amp;_xlfn.XLOOKUP(J1094,编码规则代码!R:R,编码规则代码!Q:Q))</f>
        <v>HAS</v>
      </c>
      <c r="E1094" s="45" t="s">
        <v>196</v>
      </c>
      <c r="G1094" s="45" t="s">
        <v>197</v>
      </c>
      <c r="I1094" s="69"/>
      <c r="J1094" s="45" t="s">
        <v>200</v>
      </c>
    </row>
    <row r="1095" ht="26" customHeight="1" spans="3:10">
      <c r="C1095" s="67" t="str">
        <f>_xlfn.XLOOKUP(E1095,编码规则代码!B:B,编码规则代码!A:A)&amp;_xlfn.XLOOKUP(F1095,编码规则代码!F:F,编码规则代码!E:E)&amp;_xlfn.XLOOKUP(G1095,编码规则代码!J:J,编码规则代码!I:I)&amp;_xlfn.XLOOKUP(H1095,编码规则代码!N:N,编码规则代码!M:M)&amp;L1095</f>
        <v>HA</v>
      </c>
      <c r="D1095" s="68" t="str" cm="1">
        <f t="array" ref="D1095">_xlfn.XLOOKUP(E1095,编码规则代码!B:B,编码规则代码!A:A)&amp;_xlfn.XLOOKUP(F1095,编码规则代码!F:F,编码规则代码!E:E)&amp;_xlfn.XLOOKUP(G1095,编码规则代码!J:J,编码规则代码!I:I)&amp;_xlfn.XLOOKUP(H1095,编码规则代码!N:N,编码规则代码!M:M)&amp;L1095&amp;_xlfn.XLOOKUP(K1095,编码规则代码!V:V,编码规则代码!U:U&amp;_xlfn.XLOOKUP(J1095,编码规则代码!R:R,编码规则代码!Q:Q))</f>
        <v>HAS</v>
      </c>
      <c r="E1095" s="45" t="s">
        <v>196</v>
      </c>
      <c r="G1095" s="45" t="s">
        <v>197</v>
      </c>
      <c r="I1095" s="69"/>
      <c r="J1095" s="45" t="s">
        <v>200</v>
      </c>
    </row>
    <row r="1096" ht="26" customHeight="1" spans="3:10">
      <c r="C1096" s="67" t="str">
        <f>_xlfn.XLOOKUP(E1096,编码规则代码!B:B,编码规则代码!A:A)&amp;_xlfn.XLOOKUP(F1096,编码规则代码!F:F,编码规则代码!E:E)&amp;_xlfn.XLOOKUP(G1096,编码规则代码!J:J,编码规则代码!I:I)&amp;_xlfn.XLOOKUP(H1096,编码规则代码!N:N,编码规则代码!M:M)&amp;L1096</f>
        <v>HA</v>
      </c>
      <c r="D1096" s="68" t="str" cm="1">
        <f t="array" ref="D1096">_xlfn.XLOOKUP(E1096,编码规则代码!B:B,编码规则代码!A:A)&amp;_xlfn.XLOOKUP(F1096,编码规则代码!F:F,编码规则代码!E:E)&amp;_xlfn.XLOOKUP(G1096,编码规则代码!J:J,编码规则代码!I:I)&amp;_xlfn.XLOOKUP(H1096,编码规则代码!N:N,编码规则代码!M:M)&amp;L1096&amp;_xlfn.XLOOKUP(K1096,编码规则代码!V:V,编码规则代码!U:U&amp;_xlfn.XLOOKUP(J1096,编码规则代码!R:R,编码规则代码!Q:Q))</f>
        <v>HAS</v>
      </c>
      <c r="E1096" s="45" t="s">
        <v>196</v>
      </c>
      <c r="G1096" s="45" t="s">
        <v>197</v>
      </c>
      <c r="I1096" s="69"/>
      <c r="J1096" s="45" t="s">
        <v>200</v>
      </c>
    </row>
    <row r="1097" ht="26" customHeight="1" spans="3:10">
      <c r="C1097" s="67" t="str">
        <f>_xlfn.XLOOKUP(E1097,编码规则代码!B:B,编码规则代码!A:A)&amp;_xlfn.XLOOKUP(F1097,编码规则代码!F:F,编码规则代码!E:E)&amp;_xlfn.XLOOKUP(G1097,编码规则代码!J:J,编码规则代码!I:I)&amp;_xlfn.XLOOKUP(H1097,编码规则代码!N:N,编码规则代码!M:M)&amp;L1097</f>
        <v>HA</v>
      </c>
      <c r="D1097" s="68" t="str" cm="1">
        <f t="array" ref="D1097">_xlfn.XLOOKUP(E1097,编码规则代码!B:B,编码规则代码!A:A)&amp;_xlfn.XLOOKUP(F1097,编码规则代码!F:F,编码规则代码!E:E)&amp;_xlfn.XLOOKUP(G1097,编码规则代码!J:J,编码规则代码!I:I)&amp;_xlfn.XLOOKUP(H1097,编码规则代码!N:N,编码规则代码!M:M)&amp;L1097&amp;_xlfn.XLOOKUP(K1097,编码规则代码!V:V,编码规则代码!U:U&amp;_xlfn.XLOOKUP(J1097,编码规则代码!R:R,编码规则代码!Q:Q))</f>
        <v>HAS</v>
      </c>
      <c r="E1097" s="45" t="s">
        <v>196</v>
      </c>
      <c r="G1097" s="45" t="s">
        <v>197</v>
      </c>
      <c r="I1097" s="69"/>
      <c r="J1097" s="45" t="s">
        <v>200</v>
      </c>
    </row>
    <row r="1098" ht="26" customHeight="1" spans="3:10">
      <c r="C1098" s="67" t="str">
        <f>_xlfn.XLOOKUP(E1098,编码规则代码!B:B,编码规则代码!A:A)&amp;_xlfn.XLOOKUP(F1098,编码规则代码!F:F,编码规则代码!E:E)&amp;_xlfn.XLOOKUP(G1098,编码规则代码!J:J,编码规则代码!I:I)&amp;_xlfn.XLOOKUP(H1098,编码规则代码!N:N,编码规则代码!M:M)&amp;L1098</f>
        <v>HA</v>
      </c>
      <c r="D1098" s="68" t="str" cm="1">
        <f t="array" ref="D1098">_xlfn.XLOOKUP(E1098,编码规则代码!B:B,编码规则代码!A:A)&amp;_xlfn.XLOOKUP(F1098,编码规则代码!F:F,编码规则代码!E:E)&amp;_xlfn.XLOOKUP(G1098,编码规则代码!J:J,编码规则代码!I:I)&amp;_xlfn.XLOOKUP(H1098,编码规则代码!N:N,编码规则代码!M:M)&amp;L1098&amp;_xlfn.XLOOKUP(K1098,编码规则代码!V:V,编码规则代码!U:U&amp;_xlfn.XLOOKUP(J1098,编码规则代码!R:R,编码规则代码!Q:Q))</f>
        <v>HAS</v>
      </c>
      <c r="E1098" s="45" t="s">
        <v>196</v>
      </c>
      <c r="G1098" s="45" t="s">
        <v>197</v>
      </c>
      <c r="I1098" s="69"/>
      <c r="J1098" s="45" t="s">
        <v>200</v>
      </c>
    </row>
    <row r="1099" ht="26" customHeight="1" spans="3:10">
      <c r="C1099" s="67" t="str">
        <f>_xlfn.XLOOKUP(E1099,编码规则代码!B:B,编码规则代码!A:A)&amp;_xlfn.XLOOKUP(F1099,编码规则代码!F:F,编码规则代码!E:E)&amp;_xlfn.XLOOKUP(G1099,编码规则代码!J:J,编码规则代码!I:I)&amp;_xlfn.XLOOKUP(H1099,编码规则代码!N:N,编码规则代码!M:M)&amp;L1099</f>
        <v>HA</v>
      </c>
      <c r="D1099" s="68" t="str" cm="1">
        <f t="array" ref="D1099">_xlfn.XLOOKUP(E1099,编码规则代码!B:B,编码规则代码!A:A)&amp;_xlfn.XLOOKUP(F1099,编码规则代码!F:F,编码规则代码!E:E)&amp;_xlfn.XLOOKUP(G1099,编码规则代码!J:J,编码规则代码!I:I)&amp;_xlfn.XLOOKUP(H1099,编码规则代码!N:N,编码规则代码!M:M)&amp;L1099&amp;_xlfn.XLOOKUP(K1099,编码规则代码!V:V,编码规则代码!U:U&amp;_xlfn.XLOOKUP(J1099,编码规则代码!R:R,编码规则代码!Q:Q))</f>
        <v>HAS</v>
      </c>
      <c r="E1099" s="45" t="s">
        <v>196</v>
      </c>
      <c r="G1099" s="45" t="s">
        <v>197</v>
      </c>
      <c r="I1099" s="69"/>
      <c r="J1099" s="45" t="s">
        <v>200</v>
      </c>
    </row>
    <row r="1100" ht="26" customHeight="1" spans="3:10">
      <c r="C1100" s="67" t="str">
        <f>_xlfn.XLOOKUP(E1100,编码规则代码!B:B,编码规则代码!A:A)&amp;_xlfn.XLOOKUP(F1100,编码规则代码!F:F,编码规则代码!E:E)&amp;_xlfn.XLOOKUP(G1100,编码规则代码!J:J,编码规则代码!I:I)&amp;_xlfn.XLOOKUP(H1100,编码规则代码!N:N,编码规则代码!M:M)&amp;L1100</f>
        <v>HA</v>
      </c>
      <c r="D1100" s="68" t="str" cm="1">
        <f t="array" ref="D1100">_xlfn.XLOOKUP(E1100,编码规则代码!B:B,编码规则代码!A:A)&amp;_xlfn.XLOOKUP(F1100,编码规则代码!F:F,编码规则代码!E:E)&amp;_xlfn.XLOOKUP(G1100,编码规则代码!J:J,编码规则代码!I:I)&amp;_xlfn.XLOOKUP(H1100,编码规则代码!N:N,编码规则代码!M:M)&amp;L1100&amp;_xlfn.XLOOKUP(K1100,编码规则代码!V:V,编码规则代码!U:U&amp;_xlfn.XLOOKUP(J1100,编码规则代码!R:R,编码规则代码!Q:Q))</f>
        <v>HAS</v>
      </c>
      <c r="E1100" s="45" t="s">
        <v>196</v>
      </c>
      <c r="G1100" s="45" t="s">
        <v>197</v>
      </c>
      <c r="I1100" s="69"/>
      <c r="J1100" s="45" t="s">
        <v>200</v>
      </c>
    </row>
    <row r="1101" ht="26" customHeight="1" spans="3:10">
      <c r="C1101" s="67" t="str">
        <f>_xlfn.XLOOKUP(E1101,编码规则代码!B:B,编码规则代码!A:A)&amp;_xlfn.XLOOKUP(F1101,编码规则代码!F:F,编码规则代码!E:E)&amp;_xlfn.XLOOKUP(G1101,编码规则代码!J:J,编码规则代码!I:I)&amp;_xlfn.XLOOKUP(H1101,编码规则代码!N:N,编码规则代码!M:M)&amp;L1101</f>
        <v>HA</v>
      </c>
      <c r="D1101" s="68" t="str" cm="1">
        <f t="array" ref="D1101">_xlfn.XLOOKUP(E1101,编码规则代码!B:B,编码规则代码!A:A)&amp;_xlfn.XLOOKUP(F1101,编码规则代码!F:F,编码规则代码!E:E)&amp;_xlfn.XLOOKUP(G1101,编码规则代码!J:J,编码规则代码!I:I)&amp;_xlfn.XLOOKUP(H1101,编码规则代码!N:N,编码规则代码!M:M)&amp;L1101&amp;_xlfn.XLOOKUP(K1101,编码规则代码!V:V,编码规则代码!U:U&amp;_xlfn.XLOOKUP(J1101,编码规则代码!R:R,编码规则代码!Q:Q))</f>
        <v>HAS</v>
      </c>
      <c r="E1101" s="45" t="s">
        <v>196</v>
      </c>
      <c r="G1101" s="45" t="s">
        <v>197</v>
      </c>
      <c r="I1101" s="69"/>
      <c r="J1101" s="45" t="s">
        <v>200</v>
      </c>
    </row>
    <row r="1102" ht="26" customHeight="1" spans="3:10">
      <c r="C1102" s="67" t="str">
        <f>_xlfn.XLOOKUP(E1102,编码规则代码!B:B,编码规则代码!A:A)&amp;_xlfn.XLOOKUP(F1102,编码规则代码!F:F,编码规则代码!E:E)&amp;_xlfn.XLOOKUP(G1102,编码规则代码!J:J,编码规则代码!I:I)&amp;_xlfn.XLOOKUP(H1102,编码规则代码!N:N,编码规则代码!M:M)&amp;L1102</f>
        <v>HA</v>
      </c>
      <c r="D1102" s="68" t="str" cm="1">
        <f t="array" ref="D1102">_xlfn.XLOOKUP(E1102,编码规则代码!B:B,编码规则代码!A:A)&amp;_xlfn.XLOOKUP(F1102,编码规则代码!F:F,编码规则代码!E:E)&amp;_xlfn.XLOOKUP(G1102,编码规则代码!J:J,编码规则代码!I:I)&amp;_xlfn.XLOOKUP(H1102,编码规则代码!N:N,编码规则代码!M:M)&amp;L1102&amp;_xlfn.XLOOKUP(K1102,编码规则代码!V:V,编码规则代码!U:U&amp;_xlfn.XLOOKUP(J1102,编码规则代码!R:R,编码规则代码!Q:Q))</f>
        <v>HAS</v>
      </c>
      <c r="E1102" s="45" t="s">
        <v>196</v>
      </c>
      <c r="G1102" s="45" t="s">
        <v>197</v>
      </c>
      <c r="I1102" s="69"/>
      <c r="J1102" s="45" t="s">
        <v>200</v>
      </c>
    </row>
    <row r="1103" ht="26" customHeight="1" spans="3:10">
      <c r="C1103" s="67" t="str">
        <f>_xlfn.XLOOKUP(E1103,编码规则代码!B:B,编码规则代码!A:A)&amp;_xlfn.XLOOKUP(F1103,编码规则代码!F:F,编码规则代码!E:E)&amp;_xlfn.XLOOKUP(G1103,编码规则代码!J:J,编码规则代码!I:I)&amp;_xlfn.XLOOKUP(H1103,编码规则代码!N:N,编码规则代码!M:M)&amp;L1103</f>
        <v>HA</v>
      </c>
      <c r="D1103" s="68" t="str" cm="1">
        <f t="array" ref="D1103">_xlfn.XLOOKUP(E1103,编码规则代码!B:B,编码规则代码!A:A)&amp;_xlfn.XLOOKUP(F1103,编码规则代码!F:F,编码规则代码!E:E)&amp;_xlfn.XLOOKUP(G1103,编码规则代码!J:J,编码规则代码!I:I)&amp;_xlfn.XLOOKUP(H1103,编码规则代码!N:N,编码规则代码!M:M)&amp;L1103&amp;_xlfn.XLOOKUP(K1103,编码规则代码!V:V,编码规则代码!U:U&amp;_xlfn.XLOOKUP(J1103,编码规则代码!R:R,编码规则代码!Q:Q))</f>
        <v>HAS</v>
      </c>
      <c r="E1103" s="45" t="s">
        <v>196</v>
      </c>
      <c r="G1103" s="45" t="s">
        <v>197</v>
      </c>
      <c r="I1103" s="69"/>
      <c r="J1103" s="45" t="s">
        <v>200</v>
      </c>
    </row>
    <row r="1104" ht="26" customHeight="1" spans="3:10">
      <c r="C1104" s="67" t="str">
        <f>_xlfn.XLOOKUP(E1104,编码规则代码!B:B,编码规则代码!A:A)&amp;_xlfn.XLOOKUP(F1104,编码规则代码!F:F,编码规则代码!E:E)&amp;_xlfn.XLOOKUP(G1104,编码规则代码!J:J,编码规则代码!I:I)&amp;_xlfn.XLOOKUP(H1104,编码规则代码!N:N,编码规则代码!M:M)&amp;L1104</f>
        <v>HA</v>
      </c>
      <c r="D1104" s="68" t="str" cm="1">
        <f t="array" ref="D1104">_xlfn.XLOOKUP(E1104,编码规则代码!B:B,编码规则代码!A:A)&amp;_xlfn.XLOOKUP(F1104,编码规则代码!F:F,编码规则代码!E:E)&amp;_xlfn.XLOOKUP(G1104,编码规则代码!J:J,编码规则代码!I:I)&amp;_xlfn.XLOOKUP(H1104,编码规则代码!N:N,编码规则代码!M:M)&amp;L1104&amp;_xlfn.XLOOKUP(K1104,编码规则代码!V:V,编码规则代码!U:U&amp;_xlfn.XLOOKUP(J1104,编码规则代码!R:R,编码规则代码!Q:Q))</f>
        <v>HAS</v>
      </c>
      <c r="E1104" s="45" t="s">
        <v>196</v>
      </c>
      <c r="G1104" s="45" t="s">
        <v>197</v>
      </c>
      <c r="I1104" s="69"/>
      <c r="J1104" s="45" t="s">
        <v>200</v>
      </c>
    </row>
    <row r="1105" ht="26" customHeight="1" spans="3:10">
      <c r="C1105" s="67" t="str">
        <f>_xlfn.XLOOKUP(E1105,编码规则代码!B:B,编码规则代码!A:A)&amp;_xlfn.XLOOKUP(F1105,编码规则代码!F:F,编码规则代码!E:E)&amp;_xlfn.XLOOKUP(G1105,编码规则代码!J:J,编码规则代码!I:I)&amp;_xlfn.XLOOKUP(H1105,编码规则代码!N:N,编码规则代码!M:M)&amp;L1105</f>
        <v>HA</v>
      </c>
      <c r="D1105" s="68" t="str" cm="1">
        <f t="array" ref="D1105">_xlfn.XLOOKUP(E1105,编码规则代码!B:B,编码规则代码!A:A)&amp;_xlfn.XLOOKUP(F1105,编码规则代码!F:F,编码规则代码!E:E)&amp;_xlfn.XLOOKUP(G1105,编码规则代码!J:J,编码规则代码!I:I)&amp;_xlfn.XLOOKUP(H1105,编码规则代码!N:N,编码规则代码!M:M)&amp;L1105&amp;_xlfn.XLOOKUP(K1105,编码规则代码!V:V,编码规则代码!U:U&amp;_xlfn.XLOOKUP(J1105,编码规则代码!R:R,编码规则代码!Q:Q))</f>
        <v>HAS</v>
      </c>
      <c r="E1105" s="45" t="s">
        <v>196</v>
      </c>
      <c r="G1105" s="45" t="s">
        <v>197</v>
      </c>
      <c r="I1105" s="69"/>
      <c r="J1105" s="45" t="s">
        <v>200</v>
      </c>
    </row>
    <row r="1106" ht="26" customHeight="1" spans="3:10">
      <c r="C1106" s="67" t="str">
        <f>_xlfn.XLOOKUP(E1106,编码规则代码!B:B,编码规则代码!A:A)&amp;_xlfn.XLOOKUP(F1106,编码规则代码!F:F,编码规则代码!E:E)&amp;_xlfn.XLOOKUP(G1106,编码规则代码!J:J,编码规则代码!I:I)&amp;_xlfn.XLOOKUP(H1106,编码规则代码!N:N,编码规则代码!M:M)&amp;L1106</f>
        <v>HA</v>
      </c>
      <c r="D1106" s="68" t="str" cm="1">
        <f t="array" ref="D1106">_xlfn.XLOOKUP(E1106,编码规则代码!B:B,编码规则代码!A:A)&amp;_xlfn.XLOOKUP(F1106,编码规则代码!F:F,编码规则代码!E:E)&amp;_xlfn.XLOOKUP(G1106,编码规则代码!J:J,编码规则代码!I:I)&amp;_xlfn.XLOOKUP(H1106,编码规则代码!N:N,编码规则代码!M:M)&amp;L1106&amp;_xlfn.XLOOKUP(K1106,编码规则代码!V:V,编码规则代码!U:U&amp;_xlfn.XLOOKUP(J1106,编码规则代码!R:R,编码规则代码!Q:Q))</f>
        <v>HAS</v>
      </c>
      <c r="E1106" s="45" t="s">
        <v>196</v>
      </c>
      <c r="G1106" s="45" t="s">
        <v>197</v>
      </c>
      <c r="I1106" s="69"/>
      <c r="J1106" s="45" t="s">
        <v>200</v>
      </c>
    </row>
    <row r="1107" ht="26" customHeight="1" spans="3:10">
      <c r="C1107" s="67" t="str">
        <f>_xlfn.XLOOKUP(E1107,编码规则代码!B:B,编码规则代码!A:A)&amp;_xlfn.XLOOKUP(F1107,编码规则代码!F:F,编码规则代码!E:E)&amp;_xlfn.XLOOKUP(G1107,编码规则代码!J:J,编码规则代码!I:I)&amp;_xlfn.XLOOKUP(H1107,编码规则代码!N:N,编码规则代码!M:M)&amp;L1107</f>
        <v>HA</v>
      </c>
      <c r="D1107" s="68" t="str" cm="1">
        <f t="array" ref="D1107">_xlfn.XLOOKUP(E1107,编码规则代码!B:B,编码规则代码!A:A)&amp;_xlfn.XLOOKUP(F1107,编码规则代码!F:F,编码规则代码!E:E)&amp;_xlfn.XLOOKUP(G1107,编码规则代码!J:J,编码规则代码!I:I)&amp;_xlfn.XLOOKUP(H1107,编码规则代码!N:N,编码规则代码!M:M)&amp;L1107&amp;_xlfn.XLOOKUP(K1107,编码规则代码!V:V,编码规则代码!U:U&amp;_xlfn.XLOOKUP(J1107,编码规则代码!R:R,编码规则代码!Q:Q))</f>
        <v>HAS</v>
      </c>
      <c r="E1107" s="45" t="s">
        <v>196</v>
      </c>
      <c r="G1107" s="45" t="s">
        <v>197</v>
      </c>
      <c r="I1107" s="69"/>
      <c r="J1107" s="45" t="s">
        <v>200</v>
      </c>
    </row>
    <row r="1108" ht="26" customHeight="1" spans="3:10">
      <c r="C1108" s="67" t="str">
        <f>_xlfn.XLOOKUP(E1108,编码规则代码!B:B,编码规则代码!A:A)&amp;_xlfn.XLOOKUP(F1108,编码规则代码!F:F,编码规则代码!E:E)&amp;_xlfn.XLOOKUP(G1108,编码规则代码!J:J,编码规则代码!I:I)&amp;_xlfn.XLOOKUP(H1108,编码规则代码!N:N,编码规则代码!M:M)&amp;L1108</f>
        <v>HA</v>
      </c>
      <c r="D1108" s="68" t="str" cm="1">
        <f t="array" ref="D1108">_xlfn.XLOOKUP(E1108,编码规则代码!B:B,编码规则代码!A:A)&amp;_xlfn.XLOOKUP(F1108,编码规则代码!F:F,编码规则代码!E:E)&amp;_xlfn.XLOOKUP(G1108,编码规则代码!J:J,编码规则代码!I:I)&amp;_xlfn.XLOOKUP(H1108,编码规则代码!N:N,编码规则代码!M:M)&amp;L1108&amp;_xlfn.XLOOKUP(K1108,编码规则代码!V:V,编码规则代码!U:U&amp;_xlfn.XLOOKUP(J1108,编码规则代码!R:R,编码规则代码!Q:Q))</f>
        <v>HAS</v>
      </c>
      <c r="E1108" s="45" t="s">
        <v>196</v>
      </c>
      <c r="G1108" s="45" t="s">
        <v>197</v>
      </c>
      <c r="I1108" s="69"/>
      <c r="J1108" s="45" t="s">
        <v>200</v>
      </c>
    </row>
    <row r="1109" ht="26" customHeight="1" spans="3:10">
      <c r="C1109" s="67" t="str">
        <f>_xlfn.XLOOKUP(E1109,编码规则代码!B:B,编码规则代码!A:A)&amp;_xlfn.XLOOKUP(F1109,编码规则代码!F:F,编码规则代码!E:E)&amp;_xlfn.XLOOKUP(G1109,编码规则代码!J:J,编码规则代码!I:I)&amp;_xlfn.XLOOKUP(H1109,编码规则代码!N:N,编码规则代码!M:M)&amp;L1109</f>
        <v>HA</v>
      </c>
      <c r="D1109" s="68" t="str" cm="1">
        <f t="array" ref="D1109">_xlfn.XLOOKUP(E1109,编码规则代码!B:B,编码规则代码!A:A)&amp;_xlfn.XLOOKUP(F1109,编码规则代码!F:F,编码规则代码!E:E)&amp;_xlfn.XLOOKUP(G1109,编码规则代码!J:J,编码规则代码!I:I)&amp;_xlfn.XLOOKUP(H1109,编码规则代码!N:N,编码规则代码!M:M)&amp;L1109&amp;_xlfn.XLOOKUP(K1109,编码规则代码!V:V,编码规则代码!U:U&amp;_xlfn.XLOOKUP(J1109,编码规则代码!R:R,编码规则代码!Q:Q))</f>
        <v>HAS</v>
      </c>
      <c r="E1109" s="45" t="s">
        <v>196</v>
      </c>
      <c r="G1109" s="45" t="s">
        <v>197</v>
      </c>
      <c r="I1109" s="69"/>
      <c r="J1109" s="45" t="s">
        <v>200</v>
      </c>
    </row>
    <row r="1110" ht="26" customHeight="1" spans="3:10">
      <c r="C1110" s="67" t="str">
        <f>_xlfn.XLOOKUP(E1110,编码规则代码!B:B,编码规则代码!A:A)&amp;_xlfn.XLOOKUP(F1110,编码规则代码!F:F,编码规则代码!E:E)&amp;_xlfn.XLOOKUP(G1110,编码规则代码!J:J,编码规则代码!I:I)&amp;_xlfn.XLOOKUP(H1110,编码规则代码!N:N,编码规则代码!M:M)&amp;L1110</f>
        <v>HA</v>
      </c>
      <c r="D1110" s="68" t="str" cm="1">
        <f t="array" ref="D1110">_xlfn.XLOOKUP(E1110,编码规则代码!B:B,编码规则代码!A:A)&amp;_xlfn.XLOOKUP(F1110,编码规则代码!F:F,编码规则代码!E:E)&amp;_xlfn.XLOOKUP(G1110,编码规则代码!J:J,编码规则代码!I:I)&amp;_xlfn.XLOOKUP(H1110,编码规则代码!N:N,编码规则代码!M:M)&amp;L1110&amp;_xlfn.XLOOKUP(K1110,编码规则代码!V:V,编码规则代码!U:U&amp;_xlfn.XLOOKUP(J1110,编码规则代码!R:R,编码规则代码!Q:Q))</f>
        <v>HAS</v>
      </c>
      <c r="E1110" s="45" t="s">
        <v>196</v>
      </c>
      <c r="G1110" s="45" t="s">
        <v>197</v>
      </c>
      <c r="I1110" s="69"/>
      <c r="J1110" s="45" t="s">
        <v>200</v>
      </c>
    </row>
    <row r="1111" ht="26" customHeight="1" spans="3:10">
      <c r="C1111" s="67" t="str">
        <f>_xlfn.XLOOKUP(E1111,编码规则代码!B:B,编码规则代码!A:A)&amp;_xlfn.XLOOKUP(F1111,编码规则代码!F:F,编码规则代码!E:E)&amp;_xlfn.XLOOKUP(G1111,编码规则代码!J:J,编码规则代码!I:I)&amp;_xlfn.XLOOKUP(H1111,编码规则代码!N:N,编码规则代码!M:M)&amp;L1111</f>
        <v>HA</v>
      </c>
      <c r="D1111" s="68" t="str" cm="1">
        <f t="array" ref="D1111">_xlfn.XLOOKUP(E1111,编码规则代码!B:B,编码规则代码!A:A)&amp;_xlfn.XLOOKUP(F1111,编码规则代码!F:F,编码规则代码!E:E)&amp;_xlfn.XLOOKUP(G1111,编码规则代码!J:J,编码规则代码!I:I)&amp;_xlfn.XLOOKUP(H1111,编码规则代码!N:N,编码规则代码!M:M)&amp;L1111&amp;_xlfn.XLOOKUP(K1111,编码规则代码!V:V,编码规则代码!U:U&amp;_xlfn.XLOOKUP(J1111,编码规则代码!R:R,编码规则代码!Q:Q))</f>
        <v>HAS</v>
      </c>
      <c r="E1111" s="45" t="s">
        <v>196</v>
      </c>
      <c r="G1111" s="45" t="s">
        <v>197</v>
      </c>
      <c r="I1111" s="69"/>
      <c r="J1111" s="45" t="s">
        <v>200</v>
      </c>
    </row>
    <row r="1112" ht="26" customHeight="1" spans="3:10">
      <c r="C1112" s="67" t="str">
        <f>_xlfn.XLOOKUP(E1112,编码规则代码!B:B,编码规则代码!A:A)&amp;_xlfn.XLOOKUP(F1112,编码规则代码!F:F,编码规则代码!E:E)&amp;_xlfn.XLOOKUP(G1112,编码规则代码!J:J,编码规则代码!I:I)&amp;_xlfn.XLOOKUP(H1112,编码规则代码!N:N,编码规则代码!M:M)&amp;L1112</f>
        <v>HA</v>
      </c>
      <c r="D1112" s="68" t="str" cm="1">
        <f t="array" ref="D1112">_xlfn.XLOOKUP(E1112,编码规则代码!B:B,编码规则代码!A:A)&amp;_xlfn.XLOOKUP(F1112,编码规则代码!F:F,编码规则代码!E:E)&amp;_xlfn.XLOOKUP(G1112,编码规则代码!J:J,编码规则代码!I:I)&amp;_xlfn.XLOOKUP(H1112,编码规则代码!N:N,编码规则代码!M:M)&amp;L1112&amp;_xlfn.XLOOKUP(K1112,编码规则代码!V:V,编码规则代码!U:U&amp;_xlfn.XLOOKUP(J1112,编码规则代码!R:R,编码规则代码!Q:Q))</f>
        <v>HAS</v>
      </c>
      <c r="E1112" s="45" t="s">
        <v>196</v>
      </c>
      <c r="G1112" s="45" t="s">
        <v>197</v>
      </c>
      <c r="I1112" s="69"/>
      <c r="J1112" s="45" t="s">
        <v>200</v>
      </c>
    </row>
    <row r="1113" ht="26" customHeight="1" spans="3:10">
      <c r="C1113" s="67" t="str">
        <f>_xlfn.XLOOKUP(E1113,编码规则代码!B:B,编码规则代码!A:A)&amp;_xlfn.XLOOKUP(F1113,编码规则代码!F:F,编码规则代码!E:E)&amp;_xlfn.XLOOKUP(G1113,编码规则代码!J:J,编码规则代码!I:I)&amp;_xlfn.XLOOKUP(H1113,编码规则代码!N:N,编码规则代码!M:M)&amp;L1113</f>
        <v>HA</v>
      </c>
      <c r="D1113" s="68" t="str" cm="1">
        <f t="array" ref="D1113">_xlfn.XLOOKUP(E1113,编码规则代码!B:B,编码规则代码!A:A)&amp;_xlfn.XLOOKUP(F1113,编码规则代码!F:F,编码规则代码!E:E)&amp;_xlfn.XLOOKUP(G1113,编码规则代码!J:J,编码规则代码!I:I)&amp;_xlfn.XLOOKUP(H1113,编码规则代码!N:N,编码规则代码!M:M)&amp;L1113&amp;_xlfn.XLOOKUP(K1113,编码规则代码!V:V,编码规则代码!U:U&amp;_xlfn.XLOOKUP(J1113,编码规则代码!R:R,编码规则代码!Q:Q))</f>
        <v>HAS</v>
      </c>
      <c r="E1113" s="45" t="s">
        <v>196</v>
      </c>
      <c r="G1113" s="45" t="s">
        <v>197</v>
      </c>
      <c r="I1113" s="69"/>
      <c r="J1113" s="45" t="s">
        <v>200</v>
      </c>
    </row>
    <row r="1114" ht="26" customHeight="1" spans="3:10">
      <c r="C1114" s="67" t="str">
        <f>_xlfn.XLOOKUP(E1114,编码规则代码!B:B,编码规则代码!A:A)&amp;_xlfn.XLOOKUP(F1114,编码规则代码!F:F,编码规则代码!E:E)&amp;_xlfn.XLOOKUP(G1114,编码规则代码!J:J,编码规则代码!I:I)&amp;_xlfn.XLOOKUP(H1114,编码规则代码!N:N,编码规则代码!M:M)&amp;L1114</f>
        <v>HA</v>
      </c>
      <c r="D1114" s="68" t="str" cm="1">
        <f t="array" ref="D1114">_xlfn.XLOOKUP(E1114,编码规则代码!B:B,编码规则代码!A:A)&amp;_xlfn.XLOOKUP(F1114,编码规则代码!F:F,编码规则代码!E:E)&amp;_xlfn.XLOOKUP(G1114,编码规则代码!J:J,编码规则代码!I:I)&amp;_xlfn.XLOOKUP(H1114,编码规则代码!N:N,编码规则代码!M:M)&amp;L1114&amp;_xlfn.XLOOKUP(K1114,编码规则代码!V:V,编码规则代码!U:U&amp;_xlfn.XLOOKUP(J1114,编码规则代码!R:R,编码规则代码!Q:Q))</f>
        <v>HAS</v>
      </c>
      <c r="E1114" s="45" t="s">
        <v>196</v>
      </c>
      <c r="G1114" s="45" t="s">
        <v>197</v>
      </c>
      <c r="I1114" s="69"/>
      <c r="J1114" s="45" t="s">
        <v>200</v>
      </c>
    </row>
    <row r="1115" ht="26" customHeight="1" spans="3:10">
      <c r="C1115" s="67" t="str">
        <f>_xlfn.XLOOKUP(E1115,编码规则代码!B:B,编码规则代码!A:A)&amp;_xlfn.XLOOKUP(F1115,编码规则代码!F:F,编码规则代码!E:E)&amp;_xlfn.XLOOKUP(G1115,编码规则代码!J:J,编码规则代码!I:I)&amp;_xlfn.XLOOKUP(H1115,编码规则代码!N:N,编码规则代码!M:M)&amp;L1115</f>
        <v>HA</v>
      </c>
      <c r="D1115" s="68" t="str" cm="1">
        <f t="array" ref="D1115">_xlfn.XLOOKUP(E1115,编码规则代码!B:B,编码规则代码!A:A)&amp;_xlfn.XLOOKUP(F1115,编码规则代码!F:F,编码规则代码!E:E)&amp;_xlfn.XLOOKUP(G1115,编码规则代码!J:J,编码规则代码!I:I)&amp;_xlfn.XLOOKUP(H1115,编码规则代码!N:N,编码规则代码!M:M)&amp;L1115&amp;_xlfn.XLOOKUP(K1115,编码规则代码!V:V,编码规则代码!U:U&amp;_xlfn.XLOOKUP(J1115,编码规则代码!R:R,编码规则代码!Q:Q))</f>
        <v>HAS</v>
      </c>
      <c r="E1115" s="45" t="s">
        <v>196</v>
      </c>
      <c r="G1115" s="45" t="s">
        <v>197</v>
      </c>
      <c r="I1115" s="69"/>
      <c r="J1115" s="45" t="s">
        <v>200</v>
      </c>
    </row>
    <row r="1116" ht="26" customHeight="1" spans="3:10">
      <c r="C1116" s="67" t="str">
        <f>_xlfn.XLOOKUP(E1116,编码规则代码!B:B,编码规则代码!A:A)&amp;_xlfn.XLOOKUP(F1116,编码规则代码!F:F,编码规则代码!E:E)&amp;_xlfn.XLOOKUP(G1116,编码规则代码!J:J,编码规则代码!I:I)&amp;_xlfn.XLOOKUP(H1116,编码规则代码!N:N,编码规则代码!M:M)&amp;L1116</f>
        <v>HA</v>
      </c>
      <c r="D1116" s="68" t="str" cm="1">
        <f t="array" ref="D1116">_xlfn.XLOOKUP(E1116,编码规则代码!B:B,编码规则代码!A:A)&amp;_xlfn.XLOOKUP(F1116,编码规则代码!F:F,编码规则代码!E:E)&amp;_xlfn.XLOOKUP(G1116,编码规则代码!J:J,编码规则代码!I:I)&amp;_xlfn.XLOOKUP(H1116,编码规则代码!N:N,编码规则代码!M:M)&amp;L1116&amp;_xlfn.XLOOKUP(K1116,编码规则代码!V:V,编码规则代码!U:U&amp;_xlfn.XLOOKUP(J1116,编码规则代码!R:R,编码规则代码!Q:Q))</f>
        <v>HAS</v>
      </c>
      <c r="E1116" s="45" t="s">
        <v>196</v>
      </c>
      <c r="G1116" s="45" t="s">
        <v>197</v>
      </c>
      <c r="I1116" s="69"/>
      <c r="J1116" s="45" t="s">
        <v>200</v>
      </c>
    </row>
    <row r="1117" ht="26" customHeight="1" spans="3:10">
      <c r="C1117" s="67" t="str">
        <f>_xlfn.XLOOKUP(E1117,编码规则代码!B:B,编码规则代码!A:A)&amp;_xlfn.XLOOKUP(F1117,编码规则代码!F:F,编码规则代码!E:E)&amp;_xlfn.XLOOKUP(G1117,编码规则代码!J:J,编码规则代码!I:I)&amp;_xlfn.XLOOKUP(H1117,编码规则代码!N:N,编码规则代码!M:M)&amp;L1117</f>
        <v>HA</v>
      </c>
      <c r="D1117" s="68" t="str" cm="1">
        <f t="array" ref="D1117">_xlfn.XLOOKUP(E1117,编码规则代码!B:B,编码规则代码!A:A)&amp;_xlfn.XLOOKUP(F1117,编码规则代码!F:F,编码规则代码!E:E)&amp;_xlfn.XLOOKUP(G1117,编码规则代码!J:J,编码规则代码!I:I)&amp;_xlfn.XLOOKUP(H1117,编码规则代码!N:N,编码规则代码!M:M)&amp;L1117&amp;_xlfn.XLOOKUP(K1117,编码规则代码!V:V,编码规则代码!U:U&amp;_xlfn.XLOOKUP(J1117,编码规则代码!R:R,编码规则代码!Q:Q))</f>
        <v>HAS</v>
      </c>
      <c r="E1117" s="45" t="s">
        <v>196</v>
      </c>
      <c r="G1117" s="45" t="s">
        <v>197</v>
      </c>
      <c r="I1117" s="69"/>
      <c r="J1117" s="45" t="s">
        <v>200</v>
      </c>
    </row>
    <row r="1118" ht="26" customHeight="1" spans="3:10">
      <c r="C1118" s="67" t="str">
        <f>_xlfn.XLOOKUP(E1118,编码规则代码!B:B,编码规则代码!A:A)&amp;_xlfn.XLOOKUP(F1118,编码规则代码!F:F,编码规则代码!E:E)&amp;_xlfn.XLOOKUP(G1118,编码规则代码!J:J,编码规则代码!I:I)&amp;_xlfn.XLOOKUP(H1118,编码规则代码!N:N,编码规则代码!M:M)&amp;L1118</f>
        <v>HA</v>
      </c>
      <c r="D1118" s="68" t="str" cm="1">
        <f t="array" ref="D1118">_xlfn.XLOOKUP(E1118,编码规则代码!B:B,编码规则代码!A:A)&amp;_xlfn.XLOOKUP(F1118,编码规则代码!F:F,编码规则代码!E:E)&amp;_xlfn.XLOOKUP(G1118,编码规则代码!J:J,编码规则代码!I:I)&amp;_xlfn.XLOOKUP(H1118,编码规则代码!N:N,编码规则代码!M:M)&amp;L1118&amp;_xlfn.XLOOKUP(K1118,编码规则代码!V:V,编码规则代码!U:U&amp;_xlfn.XLOOKUP(J1118,编码规则代码!R:R,编码规则代码!Q:Q))</f>
        <v>HAS</v>
      </c>
      <c r="E1118" s="45" t="s">
        <v>196</v>
      </c>
      <c r="G1118" s="45" t="s">
        <v>197</v>
      </c>
      <c r="I1118" s="69"/>
      <c r="J1118" s="45" t="s">
        <v>200</v>
      </c>
    </row>
    <row r="1119" ht="26" customHeight="1" spans="3:10">
      <c r="C1119" s="67" t="str">
        <f>_xlfn.XLOOKUP(E1119,编码规则代码!B:B,编码规则代码!A:A)&amp;_xlfn.XLOOKUP(F1119,编码规则代码!F:F,编码规则代码!E:E)&amp;_xlfn.XLOOKUP(G1119,编码规则代码!J:J,编码规则代码!I:I)&amp;_xlfn.XLOOKUP(H1119,编码规则代码!N:N,编码规则代码!M:M)&amp;L1119</f>
        <v>HA</v>
      </c>
      <c r="D1119" s="68" t="str" cm="1">
        <f t="array" ref="D1119">_xlfn.XLOOKUP(E1119,编码规则代码!B:B,编码规则代码!A:A)&amp;_xlfn.XLOOKUP(F1119,编码规则代码!F:F,编码规则代码!E:E)&amp;_xlfn.XLOOKUP(G1119,编码规则代码!J:J,编码规则代码!I:I)&amp;_xlfn.XLOOKUP(H1119,编码规则代码!N:N,编码规则代码!M:M)&amp;L1119&amp;_xlfn.XLOOKUP(K1119,编码规则代码!V:V,编码规则代码!U:U&amp;_xlfn.XLOOKUP(J1119,编码规则代码!R:R,编码规则代码!Q:Q))</f>
        <v>HAS</v>
      </c>
      <c r="E1119" s="45" t="s">
        <v>196</v>
      </c>
      <c r="G1119" s="45" t="s">
        <v>197</v>
      </c>
      <c r="I1119" s="69"/>
      <c r="J1119" s="45" t="s">
        <v>200</v>
      </c>
    </row>
    <row r="1120" ht="26" customHeight="1" spans="3:10">
      <c r="C1120" s="67" t="str">
        <f>_xlfn.XLOOKUP(E1120,编码规则代码!B:B,编码规则代码!A:A)&amp;_xlfn.XLOOKUP(F1120,编码规则代码!F:F,编码规则代码!E:E)&amp;_xlfn.XLOOKUP(G1120,编码规则代码!J:J,编码规则代码!I:I)&amp;_xlfn.XLOOKUP(H1120,编码规则代码!N:N,编码规则代码!M:M)&amp;L1120</f>
        <v>HA</v>
      </c>
      <c r="D1120" s="68" t="str" cm="1">
        <f t="array" ref="D1120">_xlfn.XLOOKUP(E1120,编码规则代码!B:B,编码规则代码!A:A)&amp;_xlfn.XLOOKUP(F1120,编码规则代码!F:F,编码规则代码!E:E)&amp;_xlfn.XLOOKUP(G1120,编码规则代码!J:J,编码规则代码!I:I)&amp;_xlfn.XLOOKUP(H1120,编码规则代码!N:N,编码规则代码!M:M)&amp;L1120&amp;_xlfn.XLOOKUP(K1120,编码规则代码!V:V,编码规则代码!U:U&amp;_xlfn.XLOOKUP(J1120,编码规则代码!R:R,编码规则代码!Q:Q))</f>
        <v>HAS</v>
      </c>
      <c r="E1120" s="45" t="s">
        <v>196</v>
      </c>
      <c r="G1120" s="45" t="s">
        <v>197</v>
      </c>
      <c r="I1120" s="69"/>
      <c r="J1120" s="45" t="s">
        <v>200</v>
      </c>
    </row>
    <row r="1121" ht="26" customHeight="1" spans="3:10">
      <c r="C1121" s="67" t="str">
        <f>_xlfn.XLOOKUP(E1121,编码规则代码!B:B,编码规则代码!A:A)&amp;_xlfn.XLOOKUP(F1121,编码规则代码!F:F,编码规则代码!E:E)&amp;_xlfn.XLOOKUP(G1121,编码规则代码!J:J,编码规则代码!I:I)&amp;_xlfn.XLOOKUP(H1121,编码规则代码!N:N,编码规则代码!M:M)&amp;L1121</f>
        <v>HA</v>
      </c>
      <c r="D1121" s="68" t="str" cm="1">
        <f t="array" ref="D1121">_xlfn.XLOOKUP(E1121,编码规则代码!B:B,编码规则代码!A:A)&amp;_xlfn.XLOOKUP(F1121,编码规则代码!F:F,编码规则代码!E:E)&amp;_xlfn.XLOOKUP(G1121,编码规则代码!J:J,编码规则代码!I:I)&amp;_xlfn.XLOOKUP(H1121,编码规则代码!N:N,编码规则代码!M:M)&amp;L1121&amp;_xlfn.XLOOKUP(K1121,编码规则代码!V:V,编码规则代码!U:U&amp;_xlfn.XLOOKUP(J1121,编码规则代码!R:R,编码规则代码!Q:Q))</f>
        <v>HAS</v>
      </c>
      <c r="E1121" s="45" t="s">
        <v>196</v>
      </c>
      <c r="G1121" s="45" t="s">
        <v>197</v>
      </c>
      <c r="I1121" s="69"/>
      <c r="J1121" s="45" t="s">
        <v>200</v>
      </c>
    </row>
    <row r="1122" ht="26" customHeight="1" spans="3:10">
      <c r="C1122" s="67" t="str">
        <f>_xlfn.XLOOKUP(E1122,编码规则代码!B:B,编码规则代码!A:A)&amp;_xlfn.XLOOKUP(F1122,编码规则代码!F:F,编码规则代码!E:E)&amp;_xlfn.XLOOKUP(G1122,编码规则代码!J:J,编码规则代码!I:I)&amp;_xlfn.XLOOKUP(H1122,编码规则代码!N:N,编码规则代码!M:M)&amp;L1122</f>
        <v>HA</v>
      </c>
      <c r="D1122" s="68" t="str" cm="1">
        <f t="array" ref="D1122">_xlfn.XLOOKUP(E1122,编码规则代码!B:B,编码规则代码!A:A)&amp;_xlfn.XLOOKUP(F1122,编码规则代码!F:F,编码规则代码!E:E)&amp;_xlfn.XLOOKUP(G1122,编码规则代码!J:J,编码规则代码!I:I)&amp;_xlfn.XLOOKUP(H1122,编码规则代码!N:N,编码规则代码!M:M)&amp;L1122&amp;_xlfn.XLOOKUP(K1122,编码规则代码!V:V,编码规则代码!U:U&amp;_xlfn.XLOOKUP(J1122,编码规则代码!R:R,编码规则代码!Q:Q))</f>
        <v>HAS</v>
      </c>
      <c r="E1122" s="45" t="s">
        <v>196</v>
      </c>
      <c r="G1122" s="45" t="s">
        <v>197</v>
      </c>
      <c r="I1122" s="69"/>
      <c r="J1122" s="45" t="s">
        <v>200</v>
      </c>
    </row>
    <row r="1123" ht="26" customHeight="1" spans="3:10">
      <c r="C1123" s="67" t="str">
        <f>_xlfn.XLOOKUP(E1123,编码规则代码!B:B,编码规则代码!A:A)&amp;_xlfn.XLOOKUP(F1123,编码规则代码!F:F,编码规则代码!E:E)&amp;_xlfn.XLOOKUP(G1123,编码规则代码!J:J,编码规则代码!I:I)&amp;_xlfn.XLOOKUP(H1123,编码规则代码!N:N,编码规则代码!M:M)&amp;L1123</f>
        <v>HA</v>
      </c>
      <c r="D1123" s="68" t="str" cm="1">
        <f t="array" ref="D1123">_xlfn.XLOOKUP(E1123,编码规则代码!B:B,编码规则代码!A:A)&amp;_xlfn.XLOOKUP(F1123,编码规则代码!F:F,编码规则代码!E:E)&amp;_xlfn.XLOOKUP(G1123,编码规则代码!J:J,编码规则代码!I:I)&amp;_xlfn.XLOOKUP(H1123,编码规则代码!N:N,编码规则代码!M:M)&amp;L1123&amp;_xlfn.XLOOKUP(K1123,编码规则代码!V:V,编码规则代码!U:U&amp;_xlfn.XLOOKUP(J1123,编码规则代码!R:R,编码规则代码!Q:Q))</f>
        <v>HAS</v>
      </c>
      <c r="E1123" s="45" t="s">
        <v>196</v>
      </c>
      <c r="G1123" s="45" t="s">
        <v>197</v>
      </c>
      <c r="I1123" s="69"/>
      <c r="J1123" s="45" t="s">
        <v>200</v>
      </c>
    </row>
    <row r="1124" ht="26" customHeight="1" spans="3:10">
      <c r="C1124" s="67" t="str">
        <f>_xlfn.XLOOKUP(E1124,编码规则代码!B:B,编码规则代码!A:A)&amp;_xlfn.XLOOKUP(F1124,编码规则代码!F:F,编码规则代码!E:E)&amp;_xlfn.XLOOKUP(G1124,编码规则代码!J:J,编码规则代码!I:I)&amp;_xlfn.XLOOKUP(H1124,编码规则代码!N:N,编码规则代码!M:M)&amp;L1124</f>
        <v>HA</v>
      </c>
      <c r="D1124" s="68" t="str" cm="1">
        <f t="array" ref="D1124">_xlfn.XLOOKUP(E1124,编码规则代码!B:B,编码规则代码!A:A)&amp;_xlfn.XLOOKUP(F1124,编码规则代码!F:F,编码规则代码!E:E)&amp;_xlfn.XLOOKUP(G1124,编码规则代码!J:J,编码规则代码!I:I)&amp;_xlfn.XLOOKUP(H1124,编码规则代码!N:N,编码规则代码!M:M)&amp;L1124&amp;_xlfn.XLOOKUP(K1124,编码规则代码!V:V,编码规则代码!U:U&amp;_xlfn.XLOOKUP(J1124,编码规则代码!R:R,编码规则代码!Q:Q))</f>
        <v>HAS</v>
      </c>
      <c r="E1124" s="45" t="s">
        <v>196</v>
      </c>
      <c r="G1124" s="45" t="s">
        <v>197</v>
      </c>
      <c r="I1124" s="69"/>
      <c r="J1124" s="45" t="s">
        <v>200</v>
      </c>
    </row>
    <row r="1125" ht="26" customHeight="1" spans="3:10">
      <c r="C1125" s="67" t="str">
        <f>_xlfn.XLOOKUP(E1125,编码规则代码!B:B,编码规则代码!A:A)&amp;_xlfn.XLOOKUP(F1125,编码规则代码!F:F,编码规则代码!E:E)&amp;_xlfn.XLOOKUP(G1125,编码规则代码!J:J,编码规则代码!I:I)&amp;_xlfn.XLOOKUP(H1125,编码规则代码!N:N,编码规则代码!M:M)&amp;L1125</f>
        <v>HA</v>
      </c>
      <c r="D1125" s="68" t="str" cm="1">
        <f t="array" ref="D1125">_xlfn.XLOOKUP(E1125,编码规则代码!B:B,编码规则代码!A:A)&amp;_xlfn.XLOOKUP(F1125,编码规则代码!F:F,编码规则代码!E:E)&amp;_xlfn.XLOOKUP(G1125,编码规则代码!J:J,编码规则代码!I:I)&amp;_xlfn.XLOOKUP(H1125,编码规则代码!N:N,编码规则代码!M:M)&amp;L1125&amp;_xlfn.XLOOKUP(K1125,编码规则代码!V:V,编码规则代码!U:U&amp;_xlfn.XLOOKUP(J1125,编码规则代码!R:R,编码规则代码!Q:Q))</f>
        <v>HAS</v>
      </c>
      <c r="E1125" s="45" t="s">
        <v>196</v>
      </c>
      <c r="G1125" s="45" t="s">
        <v>197</v>
      </c>
      <c r="I1125" s="69"/>
      <c r="J1125" s="45" t="s">
        <v>200</v>
      </c>
    </row>
    <row r="1126" ht="26" customHeight="1" spans="3:10">
      <c r="C1126" s="67" t="str">
        <f>_xlfn.XLOOKUP(E1126,编码规则代码!B:B,编码规则代码!A:A)&amp;_xlfn.XLOOKUP(F1126,编码规则代码!F:F,编码规则代码!E:E)&amp;_xlfn.XLOOKUP(G1126,编码规则代码!J:J,编码规则代码!I:I)&amp;_xlfn.XLOOKUP(H1126,编码规则代码!N:N,编码规则代码!M:M)&amp;L1126</f>
        <v>HA</v>
      </c>
      <c r="D1126" s="68" t="str" cm="1">
        <f t="array" ref="D1126">_xlfn.XLOOKUP(E1126,编码规则代码!B:B,编码规则代码!A:A)&amp;_xlfn.XLOOKUP(F1126,编码规则代码!F:F,编码规则代码!E:E)&amp;_xlfn.XLOOKUP(G1126,编码规则代码!J:J,编码规则代码!I:I)&amp;_xlfn.XLOOKUP(H1126,编码规则代码!N:N,编码规则代码!M:M)&amp;L1126&amp;_xlfn.XLOOKUP(K1126,编码规则代码!V:V,编码规则代码!U:U&amp;_xlfn.XLOOKUP(J1126,编码规则代码!R:R,编码规则代码!Q:Q))</f>
        <v>HAS</v>
      </c>
      <c r="E1126" s="45" t="s">
        <v>196</v>
      </c>
      <c r="G1126" s="45" t="s">
        <v>197</v>
      </c>
      <c r="I1126" s="69"/>
      <c r="J1126" s="45" t="s">
        <v>200</v>
      </c>
    </row>
    <row r="1127" ht="26" customHeight="1" spans="3:10">
      <c r="C1127" s="67" t="str">
        <f>_xlfn.XLOOKUP(E1127,编码规则代码!B:B,编码规则代码!A:A)&amp;_xlfn.XLOOKUP(F1127,编码规则代码!F:F,编码规则代码!E:E)&amp;_xlfn.XLOOKUP(G1127,编码规则代码!J:J,编码规则代码!I:I)&amp;_xlfn.XLOOKUP(H1127,编码规则代码!N:N,编码规则代码!M:M)&amp;L1127</f>
        <v>HA</v>
      </c>
      <c r="D1127" s="68" t="str" cm="1">
        <f t="array" ref="D1127">_xlfn.XLOOKUP(E1127,编码规则代码!B:B,编码规则代码!A:A)&amp;_xlfn.XLOOKUP(F1127,编码规则代码!F:F,编码规则代码!E:E)&amp;_xlfn.XLOOKUP(G1127,编码规则代码!J:J,编码规则代码!I:I)&amp;_xlfn.XLOOKUP(H1127,编码规则代码!N:N,编码规则代码!M:M)&amp;L1127&amp;_xlfn.XLOOKUP(K1127,编码规则代码!V:V,编码规则代码!U:U&amp;_xlfn.XLOOKUP(J1127,编码规则代码!R:R,编码规则代码!Q:Q))</f>
        <v>HAS</v>
      </c>
      <c r="E1127" s="45" t="s">
        <v>196</v>
      </c>
      <c r="G1127" s="45" t="s">
        <v>197</v>
      </c>
      <c r="I1127" s="69"/>
      <c r="J1127" s="45" t="s">
        <v>200</v>
      </c>
    </row>
    <row r="1128" ht="26" customHeight="1" spans="3:10">
      <c r="C1128" s="67" t="str">
        <f>_xlfn.XLOOKUP(E1128,编码规则代码!B:B,编码规则代码!A:A)&amp;_xlfn.XLOOKUP(F1128,编码规则代码!F:F,编码规则代码!E:E)&amp;_xlfn.XLOOKUP(G1128,编码规则代码!J:J,编码规则代码!I:I)&amp;_xlfn.XLOOKUP(H1128,编码规则代码!N:N,编码规则代码!M:M)&amp;L1128</f>
        <v>HA</v>
      </c>
      <c r="D1128" s="68" t="str" cm="1">
        <f t="array" ref="D1128">_xlfn.XLOOKUP(E1128,编码规则代码!B:B,编码规则代码!A:A)&amp;_xlfn.XLOOKUP(F1128,编码规则代码!F:F,编码规则代码!E:E)&amp;_xlfn.XLOOKUP(G1128,编码规则代码!J:J,编码规则代码!I:I)&amp;_xlfn.XLOOKUP(H1128,编码规则代码!N:N,编码规则代码!M:M)&amp;L1128&amp;_xlfn.XLOOKUP(K1128,编码规则代码!V:V,编码规则代码!U:U&amp;_xlfn.XLOOKUP(J1128,编码规则代码!R:R,编码规则代码!Q:Q))</f>
        <v>HAS</v>
      </c>
      <c r="E1128" s="45" t="s">
        <v>196</v>
      </c>
      <c r="G1128" s="45" t="s">
        <v>197</v>
      </c>
      <c r="I1128" s="69"/>
      <c r="J1128" s="45" t="s">
        <v>200</v>
      </c>
    </row>
    <row r="1129" ht="26" customHeight="1" spans="3:10">
      <c r="C1129" s="67" t="str">
        <f>_xlfn.XLOOKUP(E1129,编码规则代码!B:B,编码规则代码!A:A)&amp;_xlfn.XLOOKUP(F1129,编码规则代码!F:F,编码规则代码!E:E)&amp;_xlfn.XLOOKUP(G1129,编码规则代码!J:J,编码规则代码!I:I)&amp;_xlfn.XLOOKUP(H1129,编码规则代码!N:N,编码规则代码!M:M)&amp;L1129</f>
        <v>HA</v>
      </c>
      <c r="D1129" s="68" t="str" cm="1">
        <f t="array" ref="D1129">_xlfn.XLOOKUP(E1129,编码规则代码!B:B,编码规则代码!A:A)&amp;_xlfn.XLOOKUP(F1129,编码规则代码!F:F,编码规则代码!E:E)&amp;_xlfn.XLOOKUP(G1129,编码规则代码!J:J,编码规则代码!I:I)&amp;_xlfn.XLOOKUP(H1129,编码规则代码!N:N,编码规则代码!M:M)&amp;L1129&amp;_xlfn.XLOOKUP(K1129,编码规则代码!V:V,编码规则代码!U:U&amp;_xlfn.XLOOKUP(J1129,编码规则代码!R:R,编码规则代码!Q:Q))</f>
        <v>HAS</v>
      </c>
      <c r="E1129" s="45" t="s">
        <v>196</v>
      </c>
      <c r="G1129" s="45" t="s">
        <v>197</v>
      </c>
      <c r="I1129" s="69"/>
      <c r="J1129" s="45" t="s">
        <v>200</v>
      </c>
    </row>
    <row r="1130" ht="26" customHeight="1" spans="3:10">
      <c r="C1130" s="67" t="str">
        <f>_xlfn.XLOOKUP(E1130,编码规则代码!B:B,编码规则代码!A:A)&amp;_xlfn.XLOOKUP(F1130,编码规则代码!F:F,编码规则代码!E:E)&amp;_xlfn.XLOOKUP(G1130,编码规则代码!J:J,编码规则代码!I:I)&amp;_xlfn.XLOOKUP(H1130,编码规则代码!N:N,编码规则代码!M:M)&amp;L1130</f>
        <v>HA</v>
      </c>
      <c r="D1130" s="68" t="str" cm="1">
        <f t="array" ref="D1130">_xlfn.XLOOKUP(E1130,编码规则代码!B:B,编码规则代码!A:A)&amp;_xlfn.XLOOKUP(F1130,编码规则代码!F:F,编码规则代码!E:E)&amp;_xlfn.XLOOKUP(G1130,编码规则代码!J:J,编码规则代码!I:I)&amp;_xlfn.XLOOKUP(H1130,编码规则代码!N:N,编码规则代码!M:M)&amp;L1130&amp;_xlfn.XLOOKUP(K1130,编码规则代码!V:V,编码规则代码!U:U&amp;_xlfn.XLOOKUP(J1130,编码规则代码!R:R,编码规则代码!Q:Q))</f>
        <v>HAS</v>
      </c>
      <c r="E1130" s="45" t="s">
        <v>196</v>
      </c>
      <c r="G1130" s="45" t="s">
        <v>197</v>
      </c>
      <c r="I1130" s="69"/>
      <c r="J1130" s="45" t="s">
        <v>200</v>
      </c>
    </row>
    <row r="1131" ht="26" customHeight="1" spans="3:10">
      <c r="C1131" s="67" t="str">
        <f>_xlfn.XLOOKUP(E1131,编码规则代码!B:B,编码规则代码!A:A)&amp;_xlfn.XLOOKUP(F1131,编码规则代码!F:F,编码规则代码!E:E)&amp;_xlfn.XLOOKUP(G1131,编码规则代码!J:J,编码规则代码!I:I)&amp;_xlfn.XLOOKUP(H1131,编码规则代码!N:N,编码规则代码!M:M)&amp;L1131</f>
        <v>HA</v>
      </c>
      <c r="D1131" s="68" t="str" cm="1">
        <f t="array" ref="D1131">_xlfn.XLOOKUP(E1131,编码规则代码!B:B,编码规则代码!A:A)&amp;_xlfn.XLOOKUP(F1131,编码规则代码!F:F,编码规则代码!E:E)&amp;_xlfn.XLOOKUP(G1131,编码规则代码!J:J,编码规则代码!I:I)&amp;_xlfn.XLOOKUP(H1131,编码规则代码!N:N,编码规则代码!M:M)&amp;L1131&amp;_xlfn.XLOOKUP(K1131,编码规则代码!V:V,编码规则代码!U:U&amp;_xlfn.XLOOKUP(J1131,编码规则代码!R:R,编码规则代码!Q:Q))</f>
        <v>HAS</v>
      </c>
      <c r="E1131" s="45" t="s">
        <v>196</v>
      </c>
      <c r="G1131" s="45" t="s">
        <v>197</v>
      </c>
      <c r="I1131" s="69"/>
      <c r="J1131" s="45" t="s">
        <v>200</v>
      </c>
    </row>
    <row r="1132" ht="26" customHeight="1" spans="3:10">
      <c r="C1132" s="67" t="str">
        <f>_xlfn.XLOOKUP(E1132,编码规则代码!B:B,编码规则代码!A:A)&amp;_xlfn.XLOOKUP(F1132,编码规则代码!F:F,编码规则代码!E:E)&amp;_xlfn.XLOOKUP(G1132,编码规则代码!J:J,编码规则代码!I:I)&amp;_xlfn.XLOOKUP(H1132,编码规则代码!N:N,编码规则代码!M:M)&amp;L1132</f>
        <v>HA</v>
      </c>
      <c r="D1132" s="68" t="str" cm="1">
        <f t="array" ref="D1132">_xlfn.XLOOKUP(E1132,编码规则代码!B:B,编码规则代码!A:A)&amp;_xlfn.XLOOKUP(F1132,编码规则代码!F:F,编码规则代码!E:E)&amp;_xlfn.XLOOKUP(G1132,编码规则代码!J:J,编码规则代码!I:I)&amp;_xlfn.XLOOKUP(H1132,编码规则代码!N:N,编码规则代码!M:M)&amp;L1132&amp;_xlfn.XLOOKUP(K1132,编码规则代码!V:V,编码规则代码!U:U&amp;_xlfn.XLOOKUP(J1132,编码规则代码!R:R,编码规则代码!Q:Q))</f>
        <v>HAS</v>
      </c>
      <c r="E1132" s="45" t="s">
        <v>196</v>
      </c>
      <c r="G1132" s="45" t="s">
        <v>197</v>
      </c>
      <c r="I1132" s="69"/>
      <c r="J1132" s="45" t="s">
        <v>200</v>
      </c>
    </row>
    <row r="1133" ht="26" customHeight="1" spans="3:10">
      <c r="C1133" s="67" t="str">
        <f>_xlfn.XLOOKUP(E1133,编码规则代码!B:B,编码规则代码!A:A)&amp;_xlfn.XLOOKUP(F1133,编码规则代码!F:F,编码规则代码!E:E)&amp;_xlfn.XLOOKUP(G1133,编码规则代码!J:J,编码规则代码!I:I)&amp;_xlfn.XLOOKUP(H1133,编码规则代码!N:N,编码规则代码!M:M)&amp;L1133</f>
        <v>HA</v>
      </c>
      <c r="D1133" s="68" t="str" cm="1">
        <f t="array" ref="D1133">_xlfn.XLOOKUP(E1133,编码规则代码!B:B,编码规则代码!A:A)&amp;_xlfn.XLOOKUP(F1133,编码规则代码!F:F,编码规则代码!E:E)&amp;_xlfn.XLOOKUP(G1133,编码规则代码!J:J,编码规则代码!I:I)&amp;_xlfn.XLOOKUP(H1133,编码规则代码!N:N,编码规则代码!M:M)&amp;L1133&amp;_xlfn.XLOOKUP(K1133,编码规则代码!V:V,编码规则代码!U:U&amp;_xlfn.XLOOKUP(J1133,编码规则代码!R:R,编码规则代码!Q:Q))</f>
        <v>HAS</v>
      </c>
      <c r="E1133" s="45" t="s">
        <v>196</v>
      </c>
      <c r="G1133" s="45" t="s">
        <v>197</v>
      </c>
      <c r="I1133" s="69"/>
      <c r="J1133" s="45" t="s">
        <v>200</v>
      </c>
    </row>
    <row r="1134" ht="26" customHeight="1" spans="3:10">
      <c r="C1134" s="67" t="str">
        <f>_xlfn.XLOOKUP(E1134,编码规则代码!B:B,编码规则代码!A:A)&amp;_xlfn.XLOOKUP(F1134,编码规则代码!F:F,编码规则代码!E:E)&amp;_xlfn.XLOOKUP(G1134,编码规则代码!J:J,编码规则代码!I:I)&amp;_xlfn.XLOOKUP(H1134,编码规则代码!N:N,编码规则代码!M:M)&amp;L1134</f>
        <v>HA</v>
      </c>
      <c r="D1134" s="68" t="str" cm="1">
        <f t="array" ref="D1134">_xlfn.XLOOKUP(E1134,编码规则代码!B:B,编码规则代码!A:A)&amp;_xlfn.XLOOKUP(F1134,编码规则代码!F:F,编码规则代码!E:E)&amp;_xlfn.XLOOKUP(G1134,编码规则代码!J:J,编码规则代码!I:I)&amp;_xlfn.XLOOKUP(H1134,编码规则代码!N:N,编码规则代码!M:M)&amp;L1134&amp;_xlfn.XLOOKUP(K1134,编码规则代码!V:V,编码规则代码!U:U&amp;_xlfn.XLOOKUP(J1134,编码规则代码!R:R,编码规则代码!Q:Q))</f>
        <v>HAS</v>
      </c>
      <c r="E1134" s="45" t="s">
        <v>196</v>
      </c>
      <c r="G1134" s="45" t="s">
        <v>197</v>
      </c>
      <c r="I1134" s="69"/>
      <c r="J1134" s="45" t="s">
        <v>200</v>
      </c>
    </row>
    <row r="1135" ht="26" customHeight="1" spans="3:10">
      <c r="C1135" s="67" t="str">
        <f>_xlfn.XLOOKUP(E1135,编码规则代码!B:B,编码规则代码!A:A)&amp;_xlfn.XLOOKUP(F1135,编码规则代码!F:F,编码规则代码!E:E)&amp;_xlfn.XLOOKUP(G1135,编码规则代码!J:J,编码规则代码!I:I)&amp;_xlfn.XLOOKUP(H1135,编码规则代码!N:N,编码规则代码!M:M)&amp;L1135</f>
        <v>HA</v>
      </c>
      <c r="D1135" s="68" t="str" cm="1">
        <f t="array" ref="D1135">_xlfn.XLOOKUP(E1135,编码规则代码!B:B,编码规则代码!A:A)&amp;_xlfn.XLOOKUP(F1135,编码规则代码!F:F,编码规则代码!E:E)&amp;_xlfn.XLOOKUP(G1135,编码规则代码!J:J,编码规则代码!I:I)&amp;_xlfn.XLOOKUP(H1135,编码规则代码!N:N,编码规则代码!M:M)&amp;L1135&amp;_xlfn.XLOOKUP(K1135,编码规则代码!V:V,编码规则代码!U:U&amp;_xlfn.XLOOKUP(J1135,编码规则代码!R:R,编码规则代码!Q:Q))</f>
        <v>HAS</v>
      </c>
      <c r="E1135" s="45" t="s">
        <v>196</v>
      </c>
      <c r="G1135" s="45" t="s">
        <v>197</v>
      </c>
      <c r="I1135" s="69"/>
      <c r="J1135" s="45" t="s">
        <v>200</v>
      </c>
    </row>
    <row r="1136" ht="26" customHeight="1" spans="3:10">
      <c r="C1136" s="67" t="str">
        <f>_xlfn.XLOOKUP(E1136,编码规则代码!B:B,编码规则代码!A:A)&amp;_xlfn.XLOOKUP(F1136,编码规则代码!F:F,编码规则代码!E:E)&amp;_xlfn.XLOOKUP(G1136,编码规则代码!J:J,编码规则代码!I:I)&amp;_xlfn.XLOOKUP(H1136,编码规则代码!N:N,编码规则代码!M:M)&amp;L1136</f>
        <v>HA</v>
      </c>
      <c r="D1136" s="68" t="str" cm="1">
        <f t="array" ref="D1136">_xlfn.XLOOKUP(E1136,编码规则代码!B:B,编码规则代码!A:A)&amp;_xlfn.XLOOKUP(F1136,编码规则代码!F:F,编码规则代码!E:E)&amp;_xlfn.XLOOKUP(G1136,编码规则代码!J:J,编码规则代码!I:I)&amp;_xlfn.XLOOKUP(H1136,编码规则代码!N:N,编码规则代码!M:M)&amp;L1136&amp;_xlfn.XLOOKUP(K1136,编码规则代码!V:V,编码规则代码!U:U&amp;_xlfn.XLOOKUP(J1136,编码规则代码!R:R,编码规则代码!Q:Q))</f>
        <v>HAS</v>
      </c>
      <c r="E1136" s="45" t="s">
        <v>196</v>
      </c>
      <c r="G1136" s="45" t="s">
        <v>197</v>
      </c>
      <c r="I1136" s="69"/>
      <c r="J1136" s="45" t="s">
        <v>200</v>
      </c>
    </row>
    <row r="1137" ht="26" customHeight="1" spans="3:10">
      <c r="C1137" s="67" t="str">
        <f>_xlfn.XLOOKUP(E1137,编码规则代码!B:B,编码规则代码!A:A)&amp;_xlfn.XLOOKUP(F1137,编码规则代码!F:F,编码规则代码!E:E)&amp;_xlfn.XLOOKUP(G1137,编码规则代码!J:J,编码规则代码!I:I)&amp;_xlfn.XLOOKUP(H1137,编码规则代码!N:N,编码规则代码!M:M)&amp;L1137</f>
        <v>HA</v>
      </c>
      <c r="D1137" s="68" t="str" cm="1">
        <f t="array" ref="D1137">_xlfn.XLOOKUP(E1137,编码规则代码!B:B,编码规则代码!A:A)&amp;_xlfn.XLOOKUP(F1137,编码规则代码!F:F,编码规则代码!E:E)&amp;_xlfn.XLOOKUP(G1137,编码规则代码!J:J,编码规则代码!I:I)&amp;_xlfn.XLOOKUP(H1137,编码规则代码!N:N,编码规则代码!M:M)&amp;L1137&amp;_xlfn.XLOOKUP(K1137,编码规则代码!V:V,编码规则代码!U:U&amp;_xlfn.XLOOKUP(J1137,编码规则代码!R:R,编码规则代码!Q:Q))</f>
        <v>HAS</v>
      </c>
      <c r="E1137" s="45" t="s">
        <v>196</v>
      </c>
      <c r="G1137" s="45" t="s">
        <v>197</v>
      </c>
      <c r="I1137" s="69"/>
      <c r="J1137" s="45" t="s">
        <v>200</v>
      </c>
    </row>
    <row r="1138" ht="26" customHeight="1" spans="3:10">
      <c r="C1138" s="67" t="str">
        <f>_xlfn.XLOOKUP(E1138,编码规则代码!B:B,编码规则代码!A:A)&amp;_xlfn.XLOOKUP(F1138,编码规则代码!F:F,编码规则代码!E:E)&amp;_xlfn.XLOOKUP(G1138,编码规则代码!J:J,编码规则代码!I:I)&amp;_xlfn.XLOOKUP(H1138,编码规则代码!N:N,编码规则代码!M:M)&amp;L1138</f>
        <v>HA</v>
      </c>
      <c r="D1138" s="68" t="str" cm="1">
        <f t="array" ref="D1138">_xlfn.XLOOKUP(E1138,编码规则代码!B:B,编码规则代码!A:A)&amp;_xlfn.XLOOKUP(F1138,编码规则代码!F:F,编码规则代码!E:E)&amp;_xlfn.XLOOKUP(G1138,编码规则代码!J:J,编码规则代码!I:I)&amp;_xlfn.XLOOKUP(H1138,编码规则代码!N:N,编码规则代码!M:M)&amp;L1138&amp;_xlfn.XLOOKUP(K1138,编码规则代码!V:V,编码规则代码!U:U&amp;_xlfn.XLOOKUP(J1138,编码规则代码!R:R,编码规则代码!Q:Q))</f>
        <v>HAS</v>
      </c>
      <c r="E1138" s="45" t="s">
        <v>196</v>
      </c>
      <c r="G1138" s="45" t="s">
        <v>197</v>
      </c>
      <c r="I1138" s="69"/>
      <c r="J1138" s="45" t="s">
        <v>200</v>
      </c>
    </row>
    <row r="1139" ht="26" customHeight="1" spans="3:10">
      <c r="C1139" s="67" t="str">
        <f>_xlfn.XLOOKUP(E1139,编码规则代码!B:B,编码规则代码!A:A)&amp;_xlfn.XLOOKUP(F1139,编码规则代码!F:F,编码规则代码!E:E)&amp;_xlfn.XLOOKUP(G1139,编码规则代码!J:J,编码规则代码!I:I)&amp;_xlfn.XLOOKUP(H1139,编码规则代码!N:N,编码规则代码!M:M)&amp;L1139</f>
        <v>HA</v>
      </c>
      <c r="D1139" s="68" t="str" cm="1">
        <f t="array" ref="D1139">_xlfn.XLOOKUP(E1139,编码规则代码!B:B,编码规则代码!A:A)&amp;_xlfn.XLOOKUP(F1139,编码规则代码!F:F,编码规则代码!E:E)&amp;_xlfn.XLOOKUP(G1139,编码规则代码!J:J,编码规则代码!I:I)&amp;_xlfn.XLOOKUP(H1139,编码规则代码!N:N,编码规则代码!M:M)&amp;L1139&amp;_xlfn.XLOOKUP(K1139,编码规则代码!V:V,编码规则代码!U:U&amp;_xlfn.XLOOKUP(J1139,编码规则代码!R:R,编码规则代码!Q:Q))</f>
        <v>HAS</v>
      </c>
      <c r="E1139" s="45" t="s">
        <v>196</v>
      </c>
      <c r="G1139" s="45" t="s">
        <v>197</v>
      </c>
      <c r="I1139" s="69"/>
      <c r="J1139" s="45" t="s">
        <v>200</v>
      </c>
    </row>
    <row r="1140" ht="26" customHeight="1" spans="3:10">
      <c r="C1140" s="67" t="str">
        <f>_xlfn.XLOOKUP(E1140,编码规则代码!B:B,编码规则代码!A:A)&amp;_xlfn.XLOOKUP(F1140,编码规则代码!F:F,编码规则代码!E:E)&amp;_xlfn.XLOOKUP(G1140,编码规则代码!J:J,编码规则代码!I:I)&amp;_xlfn.XLOOKUP(H1140,编码规则代码!N:N,编码规则代码!M:M)&amp;L1140</f>
        <v>HA</v>
      </c>
      <c r="D1140" s="68" t="str" cm="1">
        <f t="array" ref="D1140">_xlfn.XLOOKUP(E1140,编码规则代码!B:B,编码规则代码!A:A)&amp;_xlfn.XLOOKUP(F1140,编码规则代码!F:F,编码规则代码!E:E)&amp;_xlfn.XLOOKUP(G1140,编码规则代码!J:J,编码规则代码!I:I)&amp;_xlfn.XLOOKUP(H1140,编码规则代码!N:N,编码规则代码!M:M)&amp;L1140&amp;_xlfn.XLOOKUP(K1140,编码规则代码!V:V,编码规则代码!U:U&amp;_xlfn.XLOOKUP(J1140,编码规则代码!R:R,编码规则代码!Q:Q))</f>
        <v>HAS</v>
      </c>
      <c r="E1140" s="45" t="s">
        <v>196</v>
      </c>
      <c r="G1140" s="45" t="s">
        <v>197</v>
      </c>
      <c r="I1140" s="69"/>
      <c r="J1140" s="45" t="s">
        <v>200</v>
      </c>
    </row>
    <row r="1141" ht="26" customHeight="1" spans="3:10">
      <c r="C1141" s="67" t="str">
        <f>_xlfn.XLOOKUP(E1141,编码规则代码!B:B,编码规则代码!A:A)&amp;_xlfn.XLOOKUP(F1141,编码规则代码!F:F,编码规则代码!E:E)&amp;_xlfn.XLOOKUP(G1141,编码规则代码!J:J,编码规则代码!I:I)&amp;_xlfn.XLOOKUP(H1141,编码规则代码!N:N,编码规则代码!M:M)&amp;L1141</f>
        <v>HA</v>
      </c>
      <c r="D1141" s="68" t="str" cm="1">
        <f t="array" ref="D1141">_xlfn.XLOOKUP(E1141,编码规则代码!B:B,编码规则代码!A:A)&amp;_xlfn.XLOOKUP(F1141,编码规则代码!F:F,编码规则代码!E:E)&amp;_xlfn.XLOOKUP(G1141,编码规则代码!J:J,编码规则代码!I:I)&amp;_xlfn.XLOOKUP(H1141,编码规则代码!N:N,编码规则代码!M:M)&amp;L1141&amp;_xlfn.XLOOKUP(K1141,编码规则代码!V:V,编码规则代码!U:U&amp;_xlfn.XLOOKUP(J1141,编码规则代码!R:R,编码规则代码!Q:Q))</f>
        <v>HAS</v>
      </c>
      <c r="E1141" s="45" t="s">
        <v>196</v>
      </c>
      <c r="G1141" s="45" t="s">
        <v>197</v>
      </c>
      <c r="I1141" s="69"/>
      <c r="J1141" s="45" t="s">
        <v>200</v>
      </c>
    </row>
    <row r="1142" ht="26" customHeight="1" spans="3:10">
      <c r="C1142" s="67" t="str">
        <f>_xlfn.XLOOKUP(E1142,编码规则代码!B:B,编码规则代码!A:A)&amp;_xlfn.XLOOKUP(F1142,编码规则代码!F:F,编码规则代码!E:E)&amp;_xlfn.XLOOKUP(G1142,编码规则代码!J:J,编码规则代码!I:I)&amp;_xlfn.XLOOKUP(H1142,编码规则代码!N:N,编码规则代码!M:M)&amp;L1142</f>
        <v>HA</v>
      </c>
      <c r="D1142" s="68" t="str" cm="1">
        <f t="array" ref="D1142">_xlfn.XLOOKUP(E1142,编码规则代码!B:B,编码规则代码!A:A)&amp;_xlfn.XLOOKUP(F1142,编码规则代码!F:F,编码规则代码!E:E)&amp;_xlfn.XLOOKUP(G1142,编码规则代码!J:J,编码规则代码!I:I)&amp;_xlfn.XLOOKUP(H1142,编码规则代码!N:N,编码规则代码!M:M)&amp;L1142&amp;_xlfn.XLOOKUP(K1142,编码规则代码!V:V,编码规则代码!U:U&amp;_xlfn.XLOOKUP(J1142,编码规则代码!R:R,编码规则代码!Q:Q))</f>
        <v>HAS</v>
      </c>
      <c r="E1142" s="45" t="s">
        <v>196</v>
      </c>
      <c r="G1142" s="45" t="s">
        <v>197</v>
      </c>
      <c r="I1142" s="69"/>
      <c r="J1142" s="45" t="s">
        <v>200</v>
      </c>
    </row>
    <row r="1143" ht="26" customHeight="1" spans="3:10">
      <c r="C1143" s="67" t="str">
        <f>_xlfn.XLOOKUP(E1143,编码规则代码!B:B,编码规则代码!A:A)&amp;_xlfn.XLOOKUP(F1143,编码规则代码!F:F,编码规则代码!E:E)&amp;_xlfn.XLOOKUP(G1143,编码规则代码!J:J,编码规则代码!I:I)&amp;_xlfn.XLOOKUP(H1143,编码规则代码!N:N,编码规则代码!M:M)&amp;L1143</f>
        <v>HA</v>
      </c>
      <c r="D1143" s="68" t="str" cm="1">
        <f t="array" ref="D1143">_xlfn.XLOOKUP(E1143,编码规则代码!B:B,编码规则代码!A:A)&amp;_xlfn.XLOOKUP(F1143,编码规则代码!F:F,编码规则代码!E:E)&amp;_xlfn.XLOOKUP(G1143,编码规则代码!J:J,编码规则代码!I:I)&amp;_xlfn.XLOOKUP(H1143,编码规则代码!N:N,编码规则代码!M:M)&amp;L1143&amp;_xlfn.XLOOKUP(K1143,编码规则代码!V:V,编码规则代码!U:U&amp;_xlfn.XLOOKUP(J1143,编码规则代码!R:R,编码规则代码!Q:Q))</f>
        <v>HAS</v>
      </c>
      <c r="E1143" s="45" t="s">
        <v>196</v>
      </c>
      <c r="G1143" s="45" t="s">
        <v>197</v>
      </c>
      <c r="I1143" s="69"/>
      <c r="J1143" s="45" t="s">
        <v>200</v>
      </c>
    </row>
    <row r="1144" ht="26" customHeight="1" spans="3:10">
      <c r="C1144" s="67" t="str">
        <f>_xlfn.XLOOKUP(E1144,编码规则代码!B:B,编码规则代码!A:A)&amp;_xlfn.XLOOKUP(F1144,编码规则代码!F:F,编码规则代码!E:E)&amp;_xlfn.XLOOKUP(G1144,编码规则代码!J:J,编码规则代码!I:I)&amp;_xlfn.XLOOKUP(H1144,编码规则代码!N:N,编码规则代码!M:M)&amp;L1144</f>
        <v>HA</v>
      </c>
      <c r="D1144" s="68" t="str" cm="1">
        <f t="array" ref="D1144">_xlfn.XLOOKUP(E1144,编码规则代码!B:B,编码规则代码!A:A)&amp;_xlfn.XLOOKUP(F1144,编码规则代码!F:F,编码规则代码!E:E)&amp;_xlfn.XLOOKUP(G1144,编码规则代码!J:J,编码规则代码!I:I)&amp;_xlfn.XLOOKUP(H1144,编码规则代码!N:N,编码规则代码!M:M)&amp;L1144&amp;_xlfn.XLOOKUP(K1144,编码规则代码!V:V,编码规则代码!U:U&amp;_xlfn.XLOOKUP(J1144,编码规则代码!R:R,编码规则代码!Q:Q))</f>
        <v>HAS</v>
      </c>
      <c r="E1144" s="45" t="s">
        <v>196</v>
      </c>
      <c r="G1144" s="45" t="s">
        <v>197</v>
      </c>
      <c r="I1144" s="69"/>
      <c r="J1144" s="45" t="s">
        <v>200</v>
      </c>
    </row>
    <row r="1145" ht="26" customHeight="1" spans="3:10">
      <c r="C1145" s="67" t="str">
        <f>_xlfn.XLOOKUP(E1145,编码规则代码!B:B,编码规则代码!A:A)&amp;_xlfn.XLOOKUP(F1145,编码规则代码!F:F,编码规则代码!E:E)&amp;_xlfn.XLOOKUP(G1145,编码规则代码!J:J,编码规则代码!I:I)&amp;_xlfn.XLOOKUP(H1145,编码规则代码!N:N,编码规则代码!M:M)&amp;L1145</f>
        <v>HA</v>
      </c>
      <c r="D1145" s="68" t="str" cm="1">
        <f t="array" ref="D1145">_xlfn.XLOOKUP(E1145,编码规则代码!B:B,编码规则代码!A:A)&amp;_xlfn.XLOOKUP(F1145,编码规则代码!F:F,编码规则代码!E:E)&amp;_xlfn.XLOOKUP(G1145,编码规则代码!J:J,编码规则代码!I:I)&amp;_xlfn.XLOOKUP(H1145,编码规则代码!N:N,编码规则代码!M:M)&amp;L1145&amp;_xlfn.XLOOKUP(K1145,编码规则代码!V:V,编码规则代码!U:U&amp;_xlfn.XLOOKUP(J1145,编码规则代码!R:R,编码规则代码!Q:Q))</f>
        <v>HAS</v>
      </c>
      <c r="E1145" s="45" t="s">
        <v>196</v>
      </c>
      <c r="G1145" s="45" t="s">
        <v>197</v>
      </c>
      <c r="I1145" s="69"/>
      <c r="J1145" s="45" t="s">
        <v>200</v>
      </c>
    </row>
    <row r="1146" ht="26" customHeight="1" spans="3:10">
      <c r="C1146" s="67" t="str">
        <f>_xlfn.XLOOKUP(E1146,编码规则代码!B:B,编码规则代码!A:A)&amp;_xlfn.XLOOKUP(F1146,编码规则代码!F:F,编码规则代码!E:E)&amp;_xlfn.XLOOKUP(G1146,编码规则代码!J:J,编码规则代码!I:I)&amp;_xlfn.XLOOKUP(H1146,编码规则代码!N:N,编码规则代码!M:M)&amp;L1146</f>
        <v>HA</v>
      </c>
      <c r="D1146" s="68" t="str" cm="1">
        <f t="array" ref="D1146">_xlfn.XLOOKUP(E1146,编码规则代码!B:B,编码规则代码!A:A)&amp;_xlfn.XLOOKUP(F1146,编码规则代码!F:F,编码规则代码!E:E)&amp;_xlfn.XLOOKUP(G1146,编码规则代码!J:J,编码规则代码!I:I)&amp;_xlfn.XLOOKUP(H1146,编码规则代码!N:N,编码规则代码!M:M)&amp;L1146&amp;_xlfn.XLOOKUP(K1146,编码规则代码!V:V,编码规则代码!U:U&amp;_xlfn.XLOOKUP(J1146,编码规则代码!R:R,编码规则代码!Q:Q))</f>
        <v>HAS</v>
      </c>
      <c r="E1146" s="45" t="s">
        <v>196</v>
      </c>
      <c r="G1146" s="45" t="s">
        <v>197</v>
      </c>
      <c r="I1146" s="69"/>
      <c r="J1146" s="45" t="s">
        <v>200</v>
      </c>
    </row>
    <row r="1147" ht="26" customHeight="1" spans="3:10">
      <c r="C1147" s="67" t="str">
        <f>_xlfn.XLOOKUP(E1147,编码规则代码!B:B,编码规则代码!A:A)&amp;_xlfn.XLOOKUP(F1147,编码规则代码!F:F,编码规则代码!E:E)&amp;_xlfn.XLOOKUP(G1147,编码规则代码!J:J,编码规则代码!I:I)&amp;_xlfn.XLOOKUP(H1147,编码规则代码!N:N,编码规则代码!M:M)&amp;L1147</f>
        <v>HA</v>
      </c>
      <c r="D1147" s="68" t="str" cm="1">
        <f t="array" ref="D1147">_xlfn.XLOOKUP(E1147,编码规则代码!B:B,编码规则代码!A:A)&amp;_xlfn.XLOOKUP(F1147,编码规则代码!F:F,编码规则代码!E:E)&amp;_xlfn.XLOOKUP(G1147,编码规则代码!J:J,编码规则代码!I:I)&amp;_xlfn.XLOOKUP(H1147,编码规则代码!N:N,编码规则代码!M:M)&amp;L1147&amp;_xlfn.XLOOKUP(K1147,编码规则代码!V:V,编码规则代码!U:U&amp;_xlfn.XLOOKUP(J1147,编码规则代码!R:R,编码规则代码!Q:Q))</f>
        <v>HAS</v>
      </c>
      <c r="E1147" s="45" t="s">
        <v>196</v>
      </c>
      <c r="G1147" s="45" t="s">
        <v>197</v>
      </c>
      <c r="I1147" s="69"/>
      <c r="J1147" s="45" t="s">
        <v>200</v>
      </c>
    </row>
    <row r="1148" ht="26" customHeight="1" spans="3:10">
      <c r="C1148" s="67" t="str">
        <f>_xlfn.XLOOKUP(E1148,编码规则代码!B:B,编码规则代码!A:A)&amp;_xlfn.XLOOKUP(F1148,编码规则代码!F:F,编码规则代码!E:E)&amp;_xlfn.XLOOKUP(G1148,编码规则代码!J:J,编码规则代码!I:I)&amp;_xlfn.XLOOKUP(H1148,编码规则代码!N:N,编码规则代码!M:M)&amp;L1148</f>
        <v>HA</v>
      </c>
      <c r="D1148" s="68" t="str" cm="1">
        <f t="array" ref="D1148">_xlfn.XLOOKUP(E1148,编码规则代码!B:B,编码规则代码!A:A)&amp;_xlfn.XLOOKUP(F1148,编码规则代码!F:F,编码规则代码!E:E)&amp;_xlfn.XLOOKUP(G1148,编码规则代码!J:J,编码规则代码!I:I)&amp;_xlfn.XLOOKUP(H1148,编码规则代码!N:N,编码规则代码!M:M)&amp;L1148&amp;_xlfn.XLOOKUP(K1148,编码规则代码!V:V,编码规则代码!U:U&amp;_xlfn.XLOOKUP(J1148,编码规则代码!R:R,编码规则代码!Q:Q))</f>
        <v>HAS</v>
      </c>
      <c r="E1148" s="45" t="s">
        <v>196</v>
      </c>
      <c r="G1148" s="45" t="s">
        <v>197</v>
      </c>
      <c r="I1148" s="69"/>
      <c r="J1148" s="45" t="s">
        <v>200</v>
      </c>
    </row>
    <row r="1149" ht="26" customHeight="1" spans="3:10">
      <c r="C1149" s="67" t="str">
        <f>_xlfn.XLOOKUP(E1149,编码规则代码!B:B,编码规则代码!A:A)&amp;_xlfn.XLOOKUP(F1149,编码规则代码!F:F,编码规则代码!E:E)&amp;_xlfn.XLOOKUP(G1149,编码规则代码!J:J,编码规则代码!I:I)&amp;_xlfn.XLOOKUP(H1149,编码规则代码!N:N,编码规则代码!M:M)&amp;L1149</f>
        <v>HA</v>
      </c>
      <c r="D1149" s="68" t="str" cm="1">
        <f t="array" ref="D1149">_xlfn.XLOOKUP(E1149,编码规则代码!B:B,编码规则代码!A:A)&amp;_xlfn.XLOOKUP(F1149,编码规则代码!F:F,编码规则代码!E:E)&amp;_xlfn.XLOOKUP(G1149,编码规则代码!J:J,编码规则代码!I:I)&amp;_xlfn.XLOOKUP(H1149,编码规则代码!N:N,编码规则代码!M:M)&amp;L1149&amp;_xlfn.XLOOKUP(K1149,编码规则代码!V:V,编码规则代码!U:U&amp;_xlfn.XLOOKUP(J1149,编码规则代码!R:R,编码规则代码!Q:Q))</f>
        <v>HAS</v>
      </c>
      <c r="E1149" s="45" t="s">
        <v>196</v>
      </c>
      <c r="G1149" s="45" t="s">
        <v>197</v>
      </c>
      <c r="I1149" s="69"/>
      <c r="J1149" s="45" t="s">
        <v>200</v>
      </c>
    </row>
    <row r="1150" ht="26" customHeight="1" spans="3:10">
      <c r="C1150" s="67" t="str">
        <f>_xlfn.XLOOKUP(E1150,编码规则代码!B:B,编码规则代码!A:A)&amp;_xlfn.XLOOKUP(F1150,编码规则代码!F:F,编码规则代码!E:E)&amp;_xlfn.XLOOKUP(G1150,编码规则代码!J:J,编码规则代码!I:I)&amp;_xlfn.XLOOKUP(H1150,编码规则代码!N:N,编码规则代码!M:M)&amp;L1150</f>
        <v>HA</v>
      </c>
      <c r="D1150" s="68" t="str" cm="1">
        <f t="array" ref="D1150">_xlfn.XLOOKUP(E1150,编码规则代码!B:B,编码规则代码!A:A)&amp;_xlfn.XLOOKUP(F1150,编码规则代码!F:F,编码规则代码!E:E)&amp;_xlfn.XLOOKUP(G1150,编码规则代码!J:J,编码规则代码!I:I)&amp;_xlfn.XLOOKUP(H1150,编码规则代码!N:N,编码规则代码!M:M)&amp;L1150&amp;_xlfn.XLOOKUP(K1150,编码规则代码!V:V,编码规则代码!U:U&amp;_xlfn.XLOOKUP(J1150,编码规则代码!R:R,编码规则代码!Q:Q))</f>
        <v>HAS</v>
      </c>
      <c r="E1150" s="45" t="s">
        <v>196</v>
      </c>
      <c r="G1150" s="45" t="s">
        <v>197</v>
      </c>
      <c r="I1150" s="69"/>
      <c r="J1150" s="45" t="s">
        <v>200</v>
      </c>
    </row>
    <row r="1151" ht="26" customHeight="1" spans="3:10">
      <c r="C1151" s="67" t="str">
        <f>_xlfn.XLOOKUP(E1151,编码规则代码!B:B,编码规则代码!A:A)&amp;_xlfn.XLOOKUP(F1151,编码规则代码!F:F,编码规则代码!E:E)&amp;_xlfn.XLOOKUP(G1151,编码规则代码!J:J,编码规则代码!I:I)&amp;_xlfn.XLOOKUP(H1151,编码规则代码!N:N,编码规则代码!M:M)&amp;L1151</f>
        <v>HA</v>
      </c>
      <c r="D1151" s="68" t="str" cm="1">
        <f t="array" ref="D1151">_xlfn.XLOOKUP(E1151,编码规则代码!B:B,编码规则代码!A:A)&amp;_xlfn.XLOOKUP(F1151,编码规则代码!F:F,编码规则代码!E:E)&amp;_xlfn.XLOOKUP(G1151,编码规则代码!J:J,编码规则代码!I:I)&amp;_xlfn.XLOOKUP(H1151,编码规则代码!N:N,编码规则代码!M:M)&amp;L1151&amp;_xlfn.XLOOKUP(K1151,编码规则代码!V:V,编码规则代码!U:U&amp;_xlfn.XLOOKUP(J1151,编码规则代码!R:R,编码规则代码!Q:Q))</f>
        <v>HAS</v>
      </c>
      <c r="E1151" s="45" t="s">
        <v>196</v>
      </c>
      <c r="G1151" s="45" t="s">
        <v>197</v>
      </c>
      <c r="I1151" s="69"/>
      <c r="J1151" s="45" t="s">
        <v>200</v>
      </c>
    </row>
    <row r="1152" ht="26" customHeight="1" spans="3:10">
      <c r="C1152" s="67" t="str">
        <f>_xlfn.XLOOKUP(E1152,编码规则代码!B:B,编码规则代码!A:A)&amp;_xlfn.XLOOKUP(F1152,编码规则代码!F:F,编码规则代码!E:E)&amp;_xlfn.XLOOKUP(G1152,编码规则代码!J:J,编码规则代码!I:I)&amp;_xlfn.XLOOKUP(H1152,编码规则代码!N:N,编码规则代码!M:M)&amp;L1152</f>
        <v>HA</v>
      </c>
      <c r="D1152" s="68" t="str" cm="1">
        <f t="array" ref="D1152">_xlfn.XLOOKUP(E1152,编码规则代码!B:B,编码规则代码!A:A)&amp;_xlfn.XLOOKUP(F1152,编码规则代码!F:F,编码规则代码!E:E)&amp;_xlfn.XLOOKUP(G1152,编码规则代码!J:J,编码规则代码!I:I)&amp;_xlfn.XLOOKUP(H1152,编码规则代码!N:N,编码规则代码!M:M)&amp;L1152&amp;_xlfn.XLOOKUP(K1152,编码规则代码!V:V,编码规则代码!U:U&amp;_xlfn.XLOOKUP(J1152,编码规则代码!R:R,编码规则代码!Q:Q))</f>
        <v>HAS</v>
      </c>
      <c r="E1152" s="45" t="s">
        <v>196</v>
      </c>
      <c r="G1152" s="45" t="s">
        <v>197</v>
      </c>
      <c r="I1152" s="69"/>
      <c r="J1152" s="45" t="s">
        <v>200</v>
      </c>
    </row>
    <row r="1153" ht="26" customHeight="1" spans="3:10">
      <c r="C1153" s="67" t="str">
        <f>_xlfn.XLOOKUP(E1153,编码规则代码!B:B,编码规则代码!A:A)&amp;_xlfn.XLOOKUP(F1153,编码规则代码!F:F,编码规则代码!E:E)&amp;_xlfn.XLOOKUP(G1153,编码规则代码!J:J,编码规则代码!I:I)&amp;_xlfn.XLOOKUP(H1153,编码规则代码!N:N,编码规则代码!M:M)&amp;L1153</f>
        <v>HA</v>
      </c>
      <c r="D1153" s="68" t="str" cm="1">
        <f t="array" ref="D1153">_xlfn.XLOOKUP(E1153,编码规则代码!B:B,编码规则代码!A:A)&amp;_xlfn.XLOOKUP(F1153,编码规则代码!F:F,编码规则代码!E:E)&amp;_xlfn.XLOOKUP(G1153,编码规则代码!J:J,编码规则代码!I:I)&amp;_xlfn.XLOOKUP(H1153,编码规则代码!N:N,编码规则代码!M:M)&amp;L1153&amp;_xlfn.XLOOKUP(K1153,编码规则代码!V:V,编码规则代码!U:U&amp;_xlfn.XLOOKUP(J1153,编码规则代码!R:R,编码规则代码!Q:Q))</f>
        <v>HAS</v>
      </c>
      <c r="E1153" s="45" t="s">
        <v>196</v>
      </c>
      <c r="G1153" s="45" t="s">
        <v>197</v>
      </c>
      <c r="I1153" s="69"/>
      <c r="J1153" s="45" t="s">
        <v>200</v>
      </c>
    </row>
    <row r="1154" ht="26" customHeight="1" spans="3:10">
      <c r="C1154" s="67" t="str">
        <f>_xlfn.XLOOKUP(E1154,编码规则代码!B:B,编码规则代码!A:A)&amp;_xlfn.XLOOKUP(F1154,编码规则代码!F:F,编码规则代码!E:E)&amp;_xlfn.XLOOKUP(G1154,编码规则代码!J:J,编码规则代码!I:I)&amp;_xlfn.XLOOKUP(H1154,编码规则代码!N:N,编码规则代码!M:M)&amp;L1154</f>
        <v>HA</v>
      </c>
      <c r="D1154" s="68" t="str" cm="1">
        <f t="array" ref="D1154">_xlfn.XLOOKUP(E1154,编码规则代码!B:B,编码规则代码!A:A)&amp;_xlfn.XLOOKUP(F1154,编码规则代码!F:F,编码规则代码!E:E)&amp;_xlfn.XLOOKUP(G1154,编码规则代码!J:J,编码规则代码!I:I)&amp;_xlfn.XLOOKUP(H1154,编码规则代码!N:N,编码规则代码!M:M)&amp;L1154&amp;_xlfn.XLOOKUP(K1154,编码规则代码!V:V,编码规则代码!U:U&amp;_xlfn.XLOOKUP(J1154,编码规则代码!R:R,编码规则代码!Q:Q))</f>
        <v>HAS</v>
      </c>
      <c r="E1154" s="45" t="s">
        <v>196</v>
      </c>
      <c r="G1154" s="45" t="s">
        <v>197</v>
      </c>
      <c r="I1154" s="69"/>
      <c r="J1154" s="45" t="s">
        <v>200</v>
      </c>
    </row>
    <row r="1155" ht="26" customHeight="1" spans="3:10">
      <c r="C1155" s="67" t="str">
        <f>_xlfn.XLOOKUP(E1155,编码规则代码!B:B,编码规则代码!A:A)&amp;_xlfn.XLOOKUP(F1155,编码规则代码!F:F,编码规则代码!E:E)&amp;_xlfn.XLOOKUP(G1155,编码规则代码!J:J,编码规则代码!I:I)&amp;_xlfn.XLOOKUP(H1155,编码规则代码!N:N,编码规则代码!M:M)&amp;L1155</f>
        <v>HA</v>
      </c>
      <c r="D1155" s="68" t="str" cm="1">
        <f t="array" ref="D1155">_xlfn.XLOOKUP(E1155,编码规则代码!B:B,编码规则代码!A:A)&amp;_xlfn.XLOOKUP(F1155,编码规则代码!F:F,编码规则代码!E:E)&amp;_xlfn.XLOOKUP(G1155,编码规则代码!J:J,编码规则代码!I:I)&amp;_xlfn.XLOOKUP(H1155,编码规则代码!N:N,编码规则代码!M:M)&amp;L1155&amp;_xlfn.XLOOKUP(K1155,编码规则代码!V:V,编码规则代码!U:U&amp;_xlfn.XLOOKUP(J1155,编码规则代码!R:R,编码规则代码!Q:Q))</f>
        <v>HAS</v>
      </c>
      <c r="E1155" s="45" t="s">
        <v>196</v>
      </c>
      <c r="G1155" s="45" t="s">
        <v>197</v>
      </c>
      <c r="I1155" s="69"/>
      <c r="J1155" s="45" t="s">
        <v>200</v>
      </c>
    </row>
    <row r="1156" ht="26" customHeight="1" spans="3:10">
      <c r="C1156" s="67" t="str">
        <f>_xlfn.XLOOKUP(E1156,编码规则代码!B:B,编码规则代码!A:A)&amp;_xlfn.XLOOKUP(F1156,编码规则代码!F:F,编码规则代码!E:E)&amp;_xlfn.XLOOKUP(G1156,编码规则代码!J:J,编码规则代码!I:I)&amp;_xlfn.XLOOKUP(H1156,编码规则代码!N:N,编码规则代码!M:M)&amp;L1156</f>
        <v>HA</v>
      </c>
      <c r="D1156" s="68" t="str" cm="1">
        <f t="array" ref="D1156">_xlfn.XLOOKUP(E1156,编码规则代码!B:B,编码规则代码!A:A)&amp;_xlfn.XLOOKUP(F1156,编码规则代码!F:F,编码规则代码!E:E)&amp;_xlfn.XLOOKUP(G1156,编码规则代码!J:J,编码规则代码!I:I)&amp;_xlfn.XLOOKUP(H1156,编码规则代码!N:N,编码规则代码!M:M)&amp;L1156&amp;_xlfn.XLOOKUP(K1156,编码规则代码!V:V,编码规则代码!U:U&amp;_xlfn.XLOOKUP(J1156,编码规则代码!R:R,编码规则代码!Q:Q))</f>
        <v>HAS</v>
      </c>
      <c r="E1156" s="45" t="s">
        <v>196</v>
      </c>
      <c r="G1156" s="45" t="s">
        <v>197</v>
      </c>
      <c r="I1156" s="69"/>
      <c r="J1156" s="45" t="s">
        <v>200</v>
      </c>
    </row>
    <row r="1157" ht="26" customHeight="1" spans="3:10">
      <c r="C1157" s="67" t="str">
        <f>_xlfn.XLOOKUP(E1157,编码规则代码!B:B,编码规则代码!A:A)&amp;_xlfn.XLOOKUP(F1157,编码规则代码!F:F,编码规则代码!E:E)&amp;_xlfn.XLOOKUP(G1157,编码规则代码!J:J,编码规则代码!I:I)&amp;_xlfn.XLOOKUP(H1157,编码规则代码!N:N,编码规则代码!M:M)&amp;L1157</f>
        <v>HA</v>
      </c>
      <c r="D1157" s="68" t="str" cm="1">
        <f t="array" ref="D1157">_xlfn.XLOOKUP(E1157,编码规则代码!B:B,编码规则代码!A:A)&amp;_xlfn.XLOOKUP(F1157,编码规则代码!F:F,编码规则代码!E:E)&amp;_xlfn.XLOOKUP(G1157,编码规则代码!J:J,编码规则代码!I:I)&amp;_xlfn.XLOOKUP(H1157,编码规则代码!N:N,编码规则代码!M:M)&amp;L1157&amp;_xlfn.XLOOKUP(K1157,编码规则代码!V:V,编码规则代码!U:U&amp;_xlfn.XLOOKUP(J1157,编码规则代码!R:R,编码规则代码!Q:Q))</f>
        <v>HAS</v>
      </c>
      <c r="E1157" s="45" t="s">
        <v>196</v>
      </c>
      <c r="G1157" s="45" t="s">
        <v>197</v>
      </c>
      <c r="I1157" s="69"/>
      <c r="J1157" s="45" t="s">
        <v>200</v>
      </c>
    </row>
    <row r="1158" ht="26" customHeight="1" spans="3:10">
      <c r="C1158" s="67" t="str">
        <f>_xlfn.XLOOKUP(E1158,编码规则代码!B:B,编码规则代码!A:A)&amp;_xlfn.XLOOKUP(F1158,编码规则代码!F:F,编码规则代码!E:E)&amp;_xlfn.XLOOKUP(G1158,编码规则代码!J:J,编码规则代码!I:I)&amp;_xlfn.XLOOKUP(H1158,编码规则代码!N:N,编码规则代码!M:M)&amp;L1158</f>
        <v>HA</v>
      </c>
      <c r="D1158" s="68" t="str" cm="1">
        <f t="array" ref="D1158">_xlfn.XLOOKUP(E1158,编码规则代码!B:B,编码规则代码!A:A)&amp;_xlfn.XLOOKUP(F1158,编码规则代码!F:F,编码规则代码!E:E)&amp;_xlfn.XLOOKUP(G1158,编码规则代码!J:J,编码规则代码!I:I)&amp;_xlfn.XLOOKUP(H1158,编码规则代码!N:N,编码规则代码!M:M)&amp;L1158&amp;_xlfn.XLOOKUP(K1158,编码规则代码!V:V,编码规则代码!U:U&amp;_xlfn.XLOOKUP(J1158,编码规则代码!R:R,编码规则代码!Q:Q))</f>
        <v>HAS</v>
      </c>
      <c r="E1158" s="45" t="s">
        <v>196</v>
      </c>
      <c r="G1158" s="45" t="s">
        <v>197</v>
      </c>
      <c r="I1158" s="69"/>
      <c r="J1158" s="45" t="s">
        <v>200</v>
      </c>
    </row>
    <row r="1159" ht="26" customHeight="1" spans="3:10">
      <c r="C1159" s="67" t="str">
        <f>_xlfn.XLOOKUP(E1159,编码规则代码!B:B,编码规则代码!A:A)&amp;_xlfn.XLOOKUP(F1159,编码规则代码!F:F,编码规则代码!E:E)&amp;_xlfn.XLOOKUP(G1159,编码规则代码!J:J,编码规则代码!I:I)&amp;_xlfn.XLOOKUP(H1159,编码规则代码!N:N,编码规则代码!M:M)&amp;L1159</f>
        <v>HA</v>
      </c>
      <c r="D1159" s="68" t="str" cm="1">
        <f t="array" ref="D1159">_xlfn.XLOOKUP(E1159,编码规则代码!B:B,编码规则代码!A:A)&amp;_xlfn.XLOOKUP(F1159,编码规则代码!F:F,编码规则代码!E:E)&amp;_xlfn.XLOOKUP(G1159,编码规则代码!J:J,编码规则代码!I:I)&amp;_xlfn.XLOOKUP(H1159,编码规则代码!N:N,编码规则代码!M:M)&amp;L1159&amp;_xlfn.XLOOKUP(K1159,编码规则代码!V:V,编码规则代码!U:U&amp;_xlfn.XLOOKUP(J1159,编码规则代码!R:R,编码规则代码!Q:Q))</f>
        <v>HAS</v>
      </c>
      <c r="E1159" s="45" t="s">
        <v>196</v>
      </c>
      <c r="G1159" s="45" t="s">
        <v>197</v>
      </c>
      <c r="I1159" s="69"/>
      <c r="J1159" s="45" t="s">
        <v>200</v>
      </c>
    </row>
    <row r="1160" ht="26" customHeight="1" spans="3:10">
      <c r="C1160" s="67" t="str">
        <f>_xlfn.XLOOKUP(E1160,编码规则代码!B:B,编码规则代码!A:A)&amp;_xlfn.XLOOKUP(F1160,编码规则代码!F:F,编码规则代码!E:E)&amp;_xlfn.XLOOKUP(G1160,编码规则代码!J:J,编码规则代码!I:I)&amp;_xlfn.XLOOKUP(H1160,编码规则代码!N:N,编码规则代码!M:M)&amp;L1160</f>
        <v>HA</v>
      </c>
      <c r="D1160" s="68" t="str" cm="1">
        <f t="array" ref="D1160">_xlfn.XLOOKUP(E1160,编码规则代码!B:B,编码规则代码!A:A)&amp;_xlfn.XLOOKUP(F1160,编码规则代码!F:F,编码规则代码!E:E)&amp;_xlfn.XLOOKUP(G1160,编码规则代码!J:J,编码规则代码!I:I)&amp;_xlfn.XLOOKUP(H1160,编码规则代码!N:N,编码规则代码!M:M)&amp;L1160&amp;_xlfn.XLOOKUP(K1160,编码规则代码!V:V,编码规则代码!U:U&amp;_xlfn.XLOOKUP(J1160,编码规则代码!R:R,编码规则代码!Q:Q))</f>
        <v>HAS</v>
      </c>
      <c r="E1160" s="45" t="s">
        <v>196</v>
      </c>
      <c r="G1160" s="45" t="s">
        <v>197</v>
      </c>
      <c r="I1160" s="69"/>
      <c r="J1160" s="45" t="s">
        <v>200</v>
      </c>
    </row>
    <row r="1161" ht="26" customHeight="1" spans="3:10">
      <c r="C1161" s="67" t="str">
        <f>_xlfn.XLOOKUP(E1161,编码规则代码!B:B,编码规则代码!A:A)&amp;_xlfn.XLOOKUP(F1161,编码规则代码!F:F,编码规则代码!E:E)&amp;_xlfn.XLOOKUP(G1161,编码规则代码!J:J,编码规则代码!I:I)&amp;_xlfn.XLOOKUP(H1161,编码规则代码!N:N,编码规则代码!M:M)&amp;L1161</f>
        <v>HA</v>
      </c>
      <c r="D1161" s="68" t="str" cm="1">
        <f t="array" ref="D1161">_xlfn.XLOOKUP(E1161,编码规则代码!B:B,编码规则代码!A:A)&amp;_xlfn.XLOOKUP(F1161,编码规则代码!F:F,编码规则代码!E:E)&amp;_xlfn.XLOOKUP(G1161,编码规则代码!J:J,编码规则代码!I:I)&amp;_xlfn.XLOOKUP(H1161,编码规则代码!N:N,编码规则代码!M:M)&amp;L1161&amp;_xlfn.XLOOKUP(K1161,编码规则代码!V:V,编码规则代码!U:U&amp;_xlfn.XLOOKUP(J1161,编码规则代码!R:R,编码规则代码!Q:Q))</f>
        <v>HAS</v>
      </c>
      <c r="E1161" s="45" t="s">
        <v>196</v>
      </c>
      <c r="G1161" s="45" t="s">
        <v>197</v>
      </c>
      <c r="I1161" s="69"/>
      <c r="J1161" s="45" t="s">
        <v>200</v>
      </c>
    </row>
    <row r="1162" ht="26" customHeight="1" spans="3:10">
      <c r="C1162" s="67" t="str">
        <f>_xlfn.XLOOKUP(E1162,编码规则代码!B:B,编码规则代码!A:A)&amp;_xlfn.XLOOKUP(F1162,编码规则代码!F:F,编码规则代码!E:E)&amp;_xlfn.XLOOKUP(G1162,编码规则代码!J:J,编码规则代码!I:I)&amp;_xlfn.XLOOKUP(H1162,编码规则代码!N:N,编码规则代码!M:M)&amp;L1162</f>
        <v>HA</v>
      </c>
      <c r="D1162" s="68" t="str" cm="1">
        <f t="array" ref="D1162">_xlfn.XLOOKUP(E1162,编码规则代码!B:B,编码规则代码!A:A)&amp;_xlfn.XLOOKUP(F1162,编码规则代码!F:F,编码规则代码!E:E)&amp;_xlfn.XLOOKUP(G1162,编码规则代码!J:J,编码规则代码!I:I)&amp;_xlfn.XLOOKUP(H1162,编码规则代码!N:N,编码规则代码!M:M)&amp;L1162&amp;_xlfn.XLOOKUP(K1162,编码规则代码!V:V,编码规则代码!U:U&amp;_xlfn.XLOOKUP(J1162,编码规则代码!R:R,编码规则代码!Q:Q))</f>
        <v>HAS</v>
      </c>
      <c r="E1162" s="45" t="s">
        <v>196</v>
      </c>
      <c r="G1162" s="45" t="s">
        <v>197</v>
      </c>
      <c r="I1162" s="69"/>
      <c r="J1162" s="45" t="s">
        <v>200</v>
      </c>
    </row>
    <row r="1163" ht="26" customHeight="1" spans="3:10">
      <c r="C1163" s="67" t="str">
        <f>_xlfn.XLOOKUP(E1163,编码规则代码!B:B,编码规则代码!A:A)&amp;_xlfn.XLOOKUP(F1163,编码规则代码!F:F,编码规则代码!E:E)&amp;_xlfn.XLOOKUP(G1163,编码规则代码!J:J,编码规则代码!I:I)&amp;_xlfn.XLOOKUP(H1163,编码规则代码!N:N,编码规则代码!M:M)&amp;L1163</f>
        <v>HA</v>
      </c>
      <c r="D1163" s="68" t="str" cm="1">
        <f t="array" ref="D1163">_xlfn.XLOOKUP(E1163,编码规则代码!B:B,编码规则代码!A:A)&amp;_xlfn.XLOOKUP(F1163,编码规则代码!F:F,编码规则代码!E:E)&amp;_xlfn.XLOOKUP(G1163,编码规则代码!J:J,编码规则代码!I:I)&amp;_xlfn.XLOOKUP(H1163,编码规则代码!N:N,编码规则代码!M:M)&amp;L1163&amp;_xlfn.XLOOKUP(K1163,编码规则代码!V:V,编码规则代码!U:U&amp;_xlfn.XLOOKUP(J1163,编码规则代码!R:R,编码规则代码!Q:Q))</f>
        <v>HAS</v>
      </c>
      <c r="E1163" s="45" t="s">
        <v>196</v>
      </c>
      <c r="G1163" s="45" t="s">
        <v>197</v>
      </c>
      <c r="I1163" s="69"/>
      <c r="J1163" s="45" t="s">
        <v>200</v>
      </c>
    </row>
    <row r="1164" ht="26" customHeight="1" spans="3:10">
      <c r="C1164" s="67" t="str">
        <f>_xlfn.XLOOKUP(E1164,编码规则代码!B:B,编码规则代码!A:A)&amp;_xlfn.XLOOKUP(F1164,编码规则代码!F:F,编码规则代码!E:E)&amp;_xlfn.XLOOKUP(G1164,编码规则代码!J:J,编码规则代码!I:I)&amp;_xlfn.XLOOKUP(H1164,编码规则代码!N:N,编码规则代码!M:M)&amp;L1164</f>
        <v>HA</v>
      </c>
      <c r="D1164" s="68" t="str" cm="1">
        <f t="array" ref="D1164">_xlfn.XLOOKUP(E1164,编码规则代码!B:B,编码规则代码!A:A)&amp;_xlfn.XLOOKUP(F1164,编码规则代码!F:F,编码规则代码!E:E)&amp;_xlfn.XLOOKUP(G1164,编码规则代码!J:J,编码规则代码!I:I)&amp;_xlfn.XLOOKUP(H1164,编码规则代码!N:N,编码规则代码!M:M)&amp;L1164&amp;_xlfn.XLOOKUP(K1164,编码规则代码!V:V,编码规则代码!U:U&amp;_xlfn.XLOOKUP(J1164,编码规则代码!R:R,编码规则代码!Q:Q))</f>
        <v>HAS</v>
      </c>
      <c r="E1164" s="45" t="s">
        <v>196</v>
      </c>
      <c r="G1164" s="45" t="s">
        <v>197</v>
      </c>
      <c r="I1164" s="69"/>
      <c r="J1164" s="45" t="s">
        <v>200</v>
      </c>
    </row>
    <row r="1165" ht="26" customHeight="1" spans="3:10">
      <c r="C1165" s="67" t="str">
        <f>_xlfn.XLOOKUP(E1165,编码规则代码!B:B,编码规则代码!A:A)&amp;_xlfn.XLOOKUP(F1165,编码规则代码!F:F,编码规则代码!E:E)&amp;_xlfn.XLOOKUP(G1165,编码规则代码!J:J,编码规则代码!I:I)&amp;_xlfn.XLOOKUP(H1165,编码规则代码!N:N,编码规则代码!M:M)&amp;L1165</f>
        <v>HA</v>
      </c>
      <c r="D1165" s="68" t="str" cm="1">
        <f t="array" ref="D1165">_xlfn.XLOOKUP(E1165,编码规则代码!B:B,编码规则代码!A:A)&amp;_xlfn.XLOOKUP(F1165,编码规则代码!F:F,编码规则代码!E:E)&amp;_xlfn.XLOOKUP(G1165,编码规则代码!J:J,编码规则代码!I:I)&amp;_xlfn.XLOOKUP(H1165,编码规则代码!N:N,编码规则代码!M:M)&amp;L1165&amp;_xlfn.XLOOKUP(K1165,编码规则代码!V:V,编码规则代码!U:U&amp;_xlfn.XLOOKUP(J1165,编码规则代码!R:R,编码规则代码!Q:Q))</f>
        <v>HAS</v>
      </c>
      <c r="E1165" s="45" t="s">
        <v>196</v>
      </c>
      <c r="G1165" s="45" t="s">
        <v>197</v>
      </c>
      <c r="I1165" s="69"/>
      <c r="J1165" s="45" t="s">
        <v>200</v>
      </c>
    </row>
    <row r="1166" ht="26" customHeight="1" spans="3:10">
      <c r="C1166" s="67" t="str">
        <f>_xlfn.XLOOKUP(E1166,编码规则代码!B:B,编码规则代码!A:A)&amp;_xlfn.XLOOKUP(F1166,编码规则代码!F:F,编码规则代码!E:E)&amp;_xlfn.XLOOKUP(G1166,编码规则代码!J:J,编码规则代码!I:I)&amp;_xlfn.XLOOKUP(H1166,编码规则代码!N:N,编码规则代码!M:M)&amp;L1166</f>
        <v>HA</v>
      </c>
      <c r="D1166" s="68" t="str" cm="1">
        <f t="array" ref="D1166">_xlfn.XLOOKUP(E1166,编码规则代码!B:B,编码规则代码!A:A)&amp;_xlfn.XLOOKUP(F1166,编码规则代码!F:F,编码规则代码!E:E)&amp;_xlfn.XLOOKUP(G1166,编码规则代码!J:J,编码规则代码!I:I)&amp;_xlfn.XLOOKUP(H1166,编码规则代码!N:N,编码规则代码!M:M)&amp;L1166&amp;_xlfn.XLOOKUP(K1166,编码规则代码!V:V,编码规则代码!U:U&amp;_xlfn.XLOOKUP(J1166,编码规则代码!R:R,编码规则代码!Q:Q))</f>
        <v>HAS</v>
      </c>
      <c r="E1166" s="45" t="s">
        <v>196</v>
      </c>
      <c r="G1166" s="45" t="s">
        <v>197</v>
      </c>
      <c r="I1166" s="69"/>
      <c r="J1166" s="45" t="s">
        <v>200</v>
      </c>
    </row>
    <row r="1167" ht="26" customHeight="1" spans="3:10">
      <c r="C1167" s="67" t="str">
        <f>_xlfn.XLOOKUP(E1167,编码规则代码!B:B,编码规则代码!A:A)&amp;_xlfn.XLOOKUP(F1167,编码规则代码!F:F,编码规则代码!E:E)&amp;_xlfn.XLOOKUP(G1167,编码规则代码!J:J,编码规则代码!I:I)&amp;_xlfn.XLOOKUP(H1167,编码规则代码!N:N,编码规则代码!M:M)&amp;L1167</f>
        <v>HA</v>
      </c>
      <c r="D1167" s="68" t="str" cm="1">
        <f t="array" ref="D1167">_xlfn.XLOOKUP(E1167,编码规则代码!B:B,编码规则代码!A:A)&amp;_xlfn.XLOOKUP(F1167,编码规则代码!F:F,编码规则代码!E:E)&amp;_xlfn.XLOOKUP(G1167,编码规则代码!J:J,编码规则代码!I:I)&amp;_xlfn.XLOOKUP(H1167,编码规则代码!N:N,编码规则代码!M:M)&amp;L1167&amp;_xlfn.XLOOKUP(K1167,编码规则代码!V:V,编码规则代码!U:U&amp;_xlfn.XLOOKUP(J1167,编码规则代码!R:R,编码规则代码!Q:Q))</f>
        <v>HAS</v>
      </c>
      <c r="E1167" s="45" t="s">
        <v>196</v>
      </c>
      <c r="G1167" s="45" t="s">
        <v>197</v>
      </c>
      <c r="I1167" s="69"/>
      <c r="J1167" s="45" t="s">
        <v>200</v>
      </c>
    </row>
    <row r="1168" ht="26" customHeight="1" spans="3:10">
      <c r="C1168" s="67" t="str">
        <f>_xlfn.XLOOKUP(E1168,编码规则代码!B:B,编码规则代码!A:A)&amp;_xlfn.XLOOKUP(F1168,编码规则代码!F:F,编码规则代码!E:E)&amp;_xlfn.XLOOKUP(G1168,编码规则代码!J:J,编码规则代码!I:I)&amp;_xlfn.XLOOKUP(H1168,编码规则代码!N:N,编码规则代码!M:M)&amp;L1168</f>
        <v>HA</v>
      </c>
      <c r="D1168" s="68" t="str" cm="1">
        <f t="array" ref="D1168">_xlfn.XLOOKUP(E1168,编码规则代码!B:B,编码规则代码!A:A)&amp;_xlfn.XLOOKUP(F1168,编码规则代码!F:F,编码规则代码!E:E)&amp;_xlfn.XLOOKUP(G1168,编码规则代码!J:J,编码规则代码!I:I)&amp;_xlfn.XLOOKUP(H1168,编码规则代码!N:N,编码规则代码!M:M)&amp;L1168&amp;_xlfn.XLOOKUP(K1168,编码规则代码!V:V,编码规则代码!U:U&amp;_xlfn.XLOOKUP(J1168,编码规则代码!R:R,编码规则代码!Q:Q))</f>
        <v>HAS</v>
      </c>
      <c r="E1168" s="45" t="s">
        <v>196</v>
      </c>
      <c r="G1168" s="45" t="s">
        <v>197</v>
      </c>
      <c r="I1168" s="69"/>
      <c r="J1168" s="45" t="s">
        <v>200</v>
      </c>
    </row>
    <row r="1169" ht="26" customHeight="1" spans="3:10">
      <c r="C1169" s="67" t="str">
        <f>_xlfn.XLOOKUP(E1169,编码规则代码!B:B,编码规则代码!A:A)&amp;_xlfn.XLOOKUP(F1169,编码规则代码!F:F,编码规则代码!E:E)&amp;_xlfn.XLOOKUP(G1169,编码规则代码!J:J,编码规则代码!I:I)&amp;_xlfn.XLOOKUP(H1169,编码规则代码!N:N,编码规则代码!M:M)&amp;L1169</f>
        <v>HA</v>
      </c>
      <c r="D1169" s="68" t="str" cm="1">
        <f t="array" ref="D1169">_xlfn.XLOOKUP(E1169,编码规则代码!B:B,编码规则代码!A:A)&amp;_xlfn.XLOOKUP(F1169,编码规则代码!F:F,编码规则代码!E:E)&amp;_xlfn.XLOOKUP(G1169,编码规则代码!J:J,编码规则代码!I:I)&amp;_xlfn.XLOOKUP(H1169,编码规则代码!N:N,编码规则代码!M:M)&amp;L1169&amp;_xlfn.XLOOKUP(K1169,编码规则代码!V:V,编码规则代码!U:U&amp;_xlfn.XLOOKUP(J1169,编码规则代码!R:R,编码规则代码!Q:Q))</f>
        <v>HAS</v>
      </c>
      <c r="E1169" s="45" t="s">
        <v>196</v>
      </c>
      <c r="G1169" s="45" t="s">
        <v>197</v>
      </c>
      <c r="I1169" s="69"/>
      <c r="J1169" s="45" t="s">
        <v>200</v>
      </c>
    </row>
    <row r="1170" ht="26" customHeight="1" spans="3:10">
      <c r="C1170" s="67" t="str">
        <f>_xlfn.XLOOKUP(E1170,编码规则代码!B:B,编码规则代码!A:A)&amp;_xlfn.XLOOKUP(F1170,编码规则代码!F:F,编码规则代码!E:E)&amp;_xlfn.XLOOKUP(G1170,编码规则代码!J:J,编码规则代码!I:I)&amp;_xlfn.XLOOKUP(H1170,编码规则代码!N:N,编码规则代码!M:M)&amp;L1170</f>
        <v>HA</v>
      </c>
      <c r="D1170" s="68" t="str" cm="1">
        <f t="array" ref="D1170">_xlfn.XLOOKUP(E1170,编码规则代码!B:B,编码规则代码!A:A)&amp;_xlfn.XLOOKUP(F1170,编码规则代码!F:F,编码规则代码!E:E)&amp;_xlfn.XLOOKUP(G1170,编码规则代码!J:J,编码规则代码!I:I)&amp;_xlfn.XLOOKUP(H1170,编码规则代码!N:N,编码规则代码!M:M)&amp;L1170&amp;_xlfn.XLOOKUP(K1170,编码规则代码!V:V,编码规则代码!U:U&amp;_xlfn.XLOOKUP(J1170,编码规则代码!R:R,编码规则代码!Q:Q))</f>
        <v>HAS</v>
      </c>
      <c r="E1170" s="45" t="s">
        <v>196</v>
      </c>
      <c r="G1170" s="45" t="s">
        <v>197</v>
      </c>
      <c r="I1170" s="69"/>
      <c r="J1170" s="45" t="s">
        <v>200</v>
      </c>
    </row>
    <row r="1171" ht="26" customHeight="1" spans="3:10">
      <c r="C1171" s="67" t="str">
        <f>_xlfn.XLOOKUP(E1171,编码规则代码!B:B,编码规则代码!A:A)&amp;_xlfn.XLOOKUP(F1171,编码规则代码!F:F,编码规则代码!E:E)&amp;_xlfn.XLOOKUP(G1171,编码规则代码!J:J,编码规则代码!I:I)&amp;_xlfn.XLOOKUP(H1171,编码规则代码!N:N,编码规则代码!M:M)&amp;L1171</f>
        <v>HA</v>
      </c>
      <c r="D1171" s="68" t="str" cm="1">
        <f t="array" ref="D1171">_xlfn.XLOOKUP(E1171,编码规则代码!B:B,编码规则代码!A:A)&amp;_xlfn.XLOOKUP(F1171,编码规则代码!F:F,编码规则代码!E:E)&amp;_xlfn.XLOOKUP(G1171,编码规则代码!J:J,编码规则代码!I:I)&amp;_xlfn.XLOOKUP(H1171,编码规则代码!N:N,编码规则代码!M:M)&amp;L1171&amp;_xlfn.XLOOKUP(K1171,编码规则代码!V:V,编码规则代码!U:U&amp;_xlfn.XLOOKUP(J1171,编码规则代码!R:R,编码规则代码!Q:Q))</f>
        <v>HAS</v>
      </c>
      <c r="E1171" s="45" t="s">
        <v>196</v>
      </c>
      <c r="G1171" s="45" t="s">
        <v>197</v>
      </c>
      <c r="I1171" s="69"/>
      <c r="J1171" s="45" t="s">
        <v>200</v>
      </c>
    </row>
    <row r="1172" ht="26" customHeight="1" spans="3:10">
      <c r="C1172" s="67" t="str">
        <f>_xlfn.XLOOKUP(E1172,编码规则代码!B:B,编码规则代码!A:A)&amp;_xlfn.XLOOKUP(F1172,编码规则代码!F:F,编码规则代码!E:E)&amp;_xlfn.XLOOKUP(G1172,编码规则代码!J:J,编码规则代码!I:I)&amp;_xlfn.XLOOKUP(H1172,编码规则代码!N:N,编码规则代码!M:M)&amp;L1172</f>
        <v>HA</v>
      </c>
      <c r="D1172" s="68" t="str" cm="1">
        <f t="array" ref="D1172">_xlfn.XLOOKUP(E1172,编码规则代码!B:B,编码规则代码!A:A)&amp;_xlfn.XLOOKUP(F1172,编码规则代码!F:F,编码规则代码!E:E)&amp;_xlfn.XLOOKUP(G1172,编码规则代码!J:J,编码规则代码!I:I)&amp;_xlfn.XLOOKUP(H1172,编码规则代码!N:N,编码规则代码!M:M)&amp;L1172&amp;_xlfn.XLOOKUP(K1172,编码规则代码!V:V,编码规则代码!U:U&amp;_xlfn.XLOOKUP(J1172,编码规则代码!R:R,编码规则代码!Q:Q))</f>
        <v>HAS</v>
      </c>
      <c r="E1172" s="45" t="s">
        <v>196</v>
      </c>
      <c r="G1172" s="45" t="s">
        <v>197</v>
      </c>
      <c r="I1172" s="69"/>
      <c r="J1172" s="45" t="s">
        <v>200</v>
      </c>
    </row>
    <row r="1173" ht="26" customHeight="1" spans="3:10">
      <c r="C1173" s="67" t="str">
        <f>_xlfn.XLOOKUP(E1173,编码规则代码!B:B,编码规则代码!A:A)&amp;_xlfn.XLOOKUP(F1173,编码规则代码!F:F,编码规则代码!E:E)&amp;_xlfn.XLOOKUP(G1173,编码规则代码!J:J,编码规则代码!I:I)&amp;_xlfn.XLOOKUP(H1173,编码规则代码!N:N,编码规则代码!M:M)&amp;L1173</f>
        <v>HA</v>
      </c>
      <c r="D1173" s="68" t="str" cm="1">
        <f t="array" ref="D1173">_xlfn.XLOOKUP(E1173,编码规则代码!B:B,编码规则代码!A:A)&amp;_xlfn.XLOOKUP(F1173,编码规则代码!F:F,编码规则代码!E:E)&amp;_xlfn.XLOOKUP(G1173,编码规则代码!J:J,编码规则代码!I:I)&amp;_xlfn.XLOOKUP(H1173,编码规则代码!N:N,编码规则代码!M:M)&amp;L1173&amp;_xlfn.XLOOKUP(K1173,编码规则代码!V:V,编码规则代码!U:U&amp;_xlfn.XLOOKUP(J1173,编码规则代码!R:R,编码规则代码!Q:Q))</f>
        <v>HAS</v>
      </c>
      <c r="E1173" s="45" t="s">
        <v>196</v>
      </c>
      <c r="G1173" s="45" t="s">
        <v>197</v>
      </c>
      <c r="I1173" s="69"/>
      <c r="J1173" s="45" t="s">
        <v>200</v>
      </c>
    </row>
    <row r="1174" ht="26" customHeight="1" spans="3:10">
      <c r="C1174" s="67" t="str">
        <f>_xlfn.XLOOKUP(E1174,编码规则代码!B:B,编码规则代码!A:A)&amp;_xlfn.XLOOKUP(F1174,编码规则代码!F:F,编码规则代码!E:E)&amp;_xlfn.XLOOKUP(G1174,编码规则代码!J:J,编码规则代码!I:I)&amp;_xlfn.XLOOKUP(H1174,编码规则代码!N:N,编码规则代码!M:M)&amp;L1174</f>
        <v>HA</v>
      </c>
      <c r="D1174" s="68" t="str" cm="1">
        <f t="array" ref="D1174">_xlfn.XLOOKUP(E1174,编码规则代码!B:B,编码规则代码!A:A)&amp;_xlfn.XLOOKUP(F1174,编码规则代码!F:F,编码规则代码!E:E)&amp;_xlfn.XLOOKUP(G1174,编码规则代码!J:J,编码规则代码!I:I)&amp;_xlfn.XLOOKUP(H1174,编码规则代码!N:N,编码规则代码!M:M)&amp;L1174&amp;_xlfn.XLOOKUP(K1174,编码规则代码!V:V,编码规则代码!U:U&amp;_xlfn.XLOOKUP(J1174,编码规则代码!R:R,编码规则代码!Q:Q))</f>
        <v>HAS</v>
      </c>
      <c r="E1174" s="45" t="s">
        <v>196</v>
      </c>
      <c r="G1174" s="45" t="s">
        <v>197</v>
      </c>
      <c r="I1174" s="69"/>
      <c r="J1174" s="45" t="s">
        <v>200</v>
      </c>
    </row>
    <row r="1175" ht="26" customHeight="1" spans="3:10">
      <c r="C1175" s="67" t="str">
        <f>_xlfn.XLOOKUP(E1175,编码规则代码!B:B,编码规则代码!A:A)&amp;_xlfn.XLOOKUP(F1175,编码规则代码!F:F,编码规则代码!E:E)&amp;_xlfn.XLOOKUP(G1175,编码规则代码!J:J,编码规则代码!I:I)&amp;_xlfn.XLOOKUP(H1175,编码规则代码!N:N,编码规则代码!M:M)&amp;L1175</f>
        <v>HA</v>
      </c>
      <c r="D1175" s="68" t="str" cm="1">
        <f t="array" ref="D1175">_xlfn.XLOOKUP(E1175,编码规则代码!B:B,编码规则代码!A:A)&amp;_xlfn.XLOOKUP(F1175,编码规则代码!F:F,编码规则代码!E:E)&amp;_xlfn.XLOOKUP(G1175,编码规则代码!J:J,编码规则代码!I:I)&amp;_xlfn.XLOOKUP(H1175,编码规则代码!N:N,编码规则代码!M:M)&amp;L1175&amp;_xlfn.XLOOKUP(K1175,编码规则代码!V:V,编码规则代码!U:U&amp;_xlfn.XLOOKUP(J1175,编码规则代码!R:R,编码规则代码!Q:Q))</f>
        <v>HAS</v>
      </c>
      <c r="E1175" s="45" t="s">
        <v>196</v>
      </c>
      <c r="G1175" s="45" t="s">
        <v>197</v>
      </c>
      <c r="I1175" s="69"/>
      <c r="J1175" s="45" t="s">
        <v>200</v>
      </c>
    </row>
    <row r="1176" ht="26" customHeight="1" spans="3:10">
      <c r="C1176" s="67" t="str">
        <f>_xlfn.XLOOKUP(E1176,编码规则代码!B:B,编码规则代码!A:A)&amp;_xlfn.XLOOKUP(F1176,编码规则代码!F:F,编码规则代码!E:E)&amp;_xlfn.XLOOKUP(G1176,编码规则代码!J:J,编码规则代码!I:I)&amp;_xlfn.XLOOKUP(H1176,编码规则代码!N:N,编码规则代码!M:M)&amp;L1176</f>
        <v>HA</v>
      </c>
      <c r="D1176" s="68" t="str" cm="1">
        <f t="array" ref="D1176">_xlfn.XLOOKUP(E1176,编码规则代码!B:B,编码规则代码!A:A)&amp;_xlfn.XLOOKUP(F1176,编码规则代码!F:F,编码规则代码!E:E)&amp;_xlfn.XLOOKUP(G1176,编码规则代码!J:J,编码规则代码!I:I)&amp;_xlfn.XLOOKUP(H1176,编码规则代码!N:N,编码规则代码!M:M)&amp;L1176&amp;_xlfn.XLOOKUP(K1176,编码规则代码!V:V,编码规则代码!U:U&amp;_xlfn.XLOOKUP(J1176,编码规则代码!R:R,编码规则代码!Q:Q))</f>
        <v>HAS</v>
      </c>
      <c r="E1176" s="45" t="s">
        <v>196</v>
      </c>
      <c r="G1176" s="45" t="s">
        <v>197</v>
      </c>
      <c r="I1176" s="69"/>
      <c r="J1176" s="45" t="s">
        <v>200</v>
      </c>
    </row>
    <row r="1177" ht="26" customHeight="1" spans="3:10">
      <c r="C1177" s="67" t="str">
        <f>_xlfn.XLOOKUP(E1177,编码规则代码!B:B,编码规则代码!A:A)&amp;_xlfn.XLOOKUP(F1177,编码规则代码!F:F,编码规则代码!E:E)&amp;_xlfn.XLOOKUP(G1177,编码规则代码!J:J,编码规则代码!I:I)&amp;_xlfn.XLOOKUP(H1177,编码规则代码!N:N,编码规则代码!M:M)&amp;L1177</f>
        <v>HA</v>
      </c>
      <c r="D1177" s="68" t="str" cm="1">
        <f t="array" ref="D1177">_xlfn.XLOOKUP(E1177,编码规则代码!B:B,编码规则代码!A:A)&amp;_xlfn.XLOOKUP(F1177,编码规则代码!F:F,编码规则代码!E:E)&amp;_xlfn.XLOOKUP(G1177,编码规则代码!J:J,编码规则代码!I:I)&amp;_xlfn.XLOOKUP(H1177,编码规则代码!N:N,编码规则代码!M:M)&amp;L1177&amp;_xlfn.XLOOKUP(K1177,编码规则代码!V:V,编码规则代码!U:U&amp;_xlfn.XLOOKUP(J1177,编码规则代码!R:R,编码规则代码!Q:Q))</f>
        <v>HAS</v>
      </c>
      <c r="E1177" s="45" t="s">
        <v>196</v>
      </c>
      <c r="G1177" s="45" t="s">
        <v>197</v>
      </c>
      <c r="I1177" s="69"/>
      <c r="J1177" s="45" t="s">
        <v>200</v>
      </c>
    </row>
    <row r="1178" ht="26" customHeight="1" spans="3:10">
      <c r="C1178" s="67" t="str">
        <f>_xlfn.XLOOKUP(E1178,编码规则代码!B:B,编码规则代码!A:A)&amp;_xlfn.XLOOKUP(F1178,编码规则代码!F:F,编码规则代码!E:E)&amp;_xlfn.XLOOKUP(G1178,编码规则代码!J:J,编码规则代码!I:I)&amp;_xlfn.XLOOKUP(H1178,编码规则代码!N:N,编码规则代码!M:M)&amp;L1178</f>
        <v>HA</v>
      </c>
      <c r="D1178" s="68" t="str" cm="1">
        <f t="array" ref="D1178">_xlfn.XLOOKUP(E1178,编码规则代码!B:B,编码规则代码!A:A)&amp;_xlfn.XLOOKUP(F1178,编码规则代码!F:F,编码规则代码!E:E)&amp;_xlfn.XLOOKUP(G1178,编码规则代码!J:J,编码规则代码!I:I)&amp;_xlfn.XLOOKUP(H1178,编码规则代码!N:N,编码规则代码!M:M)&amp;L1178&amp;_xlfn.XLOOKUP(K1178,编码规则代码!V:V,编码规则代码!U:U&amp;_xlfn.XLOOKUP(J1178,编码规则代码!R:R,编码规则代码!Q:Q))</f>
        <v>HAS</v>
      </c>
      <c r="E1178" s="45" t="s">
        <v>196</v>
      </c>
      <c r="G1178" s="45" t="s">
        <v>197</v>
      </c>
      <c r="I1178" s="69"/>
      <c r="J1178" s="45" t="s">
        <v>200</v>
      </c>
    </row>
    <row r="1179" ht="26" customHeight="1" spans="3:10">
      <c r="C1179" s="67" t="str">
        <f>_xlfn.XLOOKUP(E1179,编码规则代码!B:B,编码规则代码!A:A)&amp;_xlfn.XLOOKUP(F1179,编码规则代码!F:F,编码规则代码!E:E)&amp;_xlfn.XLOOKUP(G1179,编码规则代码!J:J,编码规则代码!I:I)&amp;_xlfn.XLOOKUP(H1179,编码规则代码!N:N,编码规则代码!M:M)&amp;L1179</f>
        <v>HA</v>
      </c>
      <c r="D1179" s="68" t="str" cm="1">
        <f t="array" ref="D1179">_xlfn.XLOOKUP(E1179,编码规则代码!B:B,编码规则代码!A:A)&amp;_xlfn.XLOOKUP(F1179,编码规则代码!F:F,编码规则代码!E:E)&amp;_xlfn.XLOOKUP(G1179,编码规则代码!J:J,编码规则代码!I:I)&amp;_xlfn.XLOOKUP(H1179,编码规则代码!N:N,编码规则代码!M:M)&amp;L1179&amp;_xlfn.XLOOKUP(K1179,编码规则代码!V:V,编码规则代码!U:U&amp;_xlfn.XLOOKUP(J1179,编码规则代码!R:R,编码规则代码!Q:Q))</f>
        <v>HAS</v>
      </c>
      <c r="E1179" s="45" t="s">
        <v>196</v>
      </c>
      <c r="G1179" s="45" t="s">
        <v>197</v>
      </c>
      <c r="I1179" s="69"/>
      <c r="J1179" s="45" t="s">
        <v>200</v>
      </c>
    </row>
    <row r="1180" ht="26" customHeight="1" spans="3:10">
      <c r="C1180" s="67" t="str">
        <f>_xlfn.XLOOKUP(E1180,编码规则代码!B:B,编码规则代码!A:A)&amp;_xlfn.XLOOKUP(F1180,编码规则代码!F:F,编码规则代码!E:E)&amp;_xlfn.XLOOKUP(G1180,编码规则代码!J:J,编码规则代码!I:I)&amp;_xlfn.XLOOKUP(H1180,编码规则代码!N:N,编码规则代码!M:M)&amp;L1180</f>
        <v>HA</v>
      </c>
      <c r="D1180" s="68" t="str" cm="1">
        <f t="array" ref="D1180">_xlfn.XLOOKUP(E1180,编码规则代码!B:B,编码规则代码!A:A)&amp;_xlfn.XLOOKUP(F1180,编码规则代码!F:F,编码规则代码!E:E)&amp;_xlfn.XLOOKUP(G1180,编码规则代码!J:J,编码规则代码!I:I)&amp;_xlfn.XLOOKUP(H1180,编码规则代码!N:N,编码规则代码!M:M)&amp;L1180&amp;_xlfn.XLOOKUP(K1180,编码规则代码!V:V,编码规则代码!U:U&amp;_xlfn.XLOOKUP(J1180,编码规则代码!R:R,编码规则代码!Q:Q))</f>
        <v>HAS</v>
      </c>
      <c r="E1180" s="45" t="s">
        <v>196</v>
      </c>
      <c r="G1180" s="45" t="s">
        <v>197</v>
      </c>
      <c r="I1180" s="69"/>
      <c r="J1180" s="45" t="s">
        <v>200</v>
      </c>
    </row>
    <row r="1181" ht="26" customHeight="1" spans="3:10">
      <c r="C1181" s="67" t="str">
        <f>_xlfn.XLOOKUP(E1181,编码规则代码!B:B,编码规则代码!A:A)&amp;_xlfn.XLOOKUP(F1181,编码规则代码!F:F,编码规则代码!E:E)&amp;_xlfn.XLOOKUP(G1181,编码规则代码!J:J,编码规则代码!I:I)&amp;_xlfn.XLOOKUP(H1181,编码规则代码!N:N,编码规则代码!M:M)&amp;L1181</f>
        <v>HA</v>
      </c>
      <c r="D1181" s="68" t="str" cm="1">
        <f t="array" ref="D1181">_xlfn.XLOOKUP(E1181,编码规则代码!B:B,编码规则代码!A:A)&amp;_xlfn.XLOOKUP(F1181,编码规则代码!F:F,编码规则代码!E:E)&amp;_xlfn.XLOOKUP(G1181,编码规则代码!J:J,编码规则代码!I:I)&amp;_xlfn.XLOOKUP(H1181,编码规则代码!N:N,编码规则代码!M:M)&amp;L1181&amp;_xlfn.XLOOKUP(K1181,编码规则代码!V:V,编码规则代码!U:U&amp;_xlfn.XLOOKUP(J1181,编码规则代码!R:R,编码规则代码!Q:Q))</f>
        <v>HAS</v>
      </c>
      <c r="E1181" s="45" t="s">
        <v>196</v>
      </c>
      <c r="G1181" s="45" t="s">
        <v>197</v>
      </c>
      <c r="I1181" s="69"/>
      <c r="J1181" s="45" t="s">
        <v>200</v>
      </c>
    </row>
    <row r="1182" ht="26" customHeight="1" spans="3:10">
      <c r="C1182" s="67" t="str">
        <f>_xlfn.XLOOKUP(E1182,编码规则代码!B:B,编码规则代码!A:A)&amp;_xlfn.XLOOKUP(F1182,编码规则代码!F:F,编码规则代码!E:E)&amp;_xlfn.XLOOKUP(G1182,编码规则代码!J:J,编码规则代码!I:I)&amp;_xlfn.XLOOKUP(H1182,编码规则代码!N:N,编码规则代码!M:M)&amp;L1182</f>
        <v>HA</v>
      </c>
      <c r="D1182" s="68" t="str" cm="1">
        <f t="array" ref="D1182">_xlfn.XLOOKUP(E1182,编码规则代码!B:B,编码规则代码!A:A)&amp;_xlfn.XLOOKUP(F1182,编码规则代码!F:F,编码规则代码!E:E)&amp;_xlfn.XLOOKUP(G1182,编码规则代码!J:J,编码规则代码!I:I)&amp;_xlfn.XLOOKUP(H1182,编码规则代码!N:N,编码规则代码!M:M)&amp;L1182&amp;_xlfn.XLOOKUP(K1182,编码规则代码!V:V,编码规则代码!U:U&amp;_xlfn.XLOOKUP(J1182,编码规则代码!R:R,编码规则代码!Q:Q))</f>
        <v>HAS</v>
      </c>
      <c r="E1182" s="45" t="s">
        <v>196</v>
      </c>
      <c r="G1182" s="45" t="s">
        <v>197</v>
      </c>
      <c r="I1182" s="69"/>
      <c r="J1182" s="45" t="s">
        <v>200</v>
      </c>
    </row>
    <row r="1183" ht="26" customHeight="1" spans="3:10">
      <c r="C1183" s="67" t="str">
        <f>_xlfn.XLOOKUP(E1183,编码规则代码!B:B,编码规则代码!A:A)&amp;_xlfn.XLOOKUP(F1183,编码规则代码!F:F,编码规则代码!E:E)&amp;_xlfn.XLOOKUP(G1183,编码规则代码!J:J,编码规则代码!I:I)&amp;_xlfn.XLOOKUP(H1183,编码规则代码!N:N,编码规则代码!M:M)&amp;L1183</f>
        <v>HA</v>
      </c>
      <c r="D1183" s="68" t="str" cm="1">
        <f t="array" ref="D1183">_xlfn.XLOOKUP(E1183,编码规则代码!B:B,编码规则代码!A:A)&amp;_xlfn.XLOOKUP(F1183,编码规则代码!F:F,编码规则代码!E:E)&amp;_xlfn.XLOOKUP(G1183,编码规则代码!J:J,编码规则代码!I:I)&amp;_xlfn.XLOOKUP(H1183,编码规则代码!N:N,编码规则代码!M:M)&amp;L1183&amp;_xlfn.XLOOKUP(K1183,编码规则代码!V:V,编码规则代码!U:U&amp;_xlfn.XLOOKUP(J1183,编码规则代码!R:R,编码规则代码!Q:Q))</f>
        <v>HAS</v>
      </c>
      <c r="E1183" s="45" t="s">
        <v>196</v>
      </c>
      <c r="G1183" s="45" t="s">
        <v>197</v>
      </c>
      <c r="I1183" s="69"/>
      <c r="J1183" s="45" t="s">
        <v>200</v>
      </c>
    </row>
    <row r="1184" ht="26" customHeight="1" spans="3:10">
      <c r="C1184" s="67" t="str">
        <f>_xlfn.XLOOKUP(E1184,编码规则代码!B:B,编码规则代码!A:A)&amp;_xlfn.XLOOKUP(F1184,编码规则代码!F:F,编码规则代码!E:E)&amp;_xlfn.XLOOKUP(G1184,编码规则代码!J:J,编码规则代码!I:I)&amp;_xlfn.XLOOKUP(H1184,编码规则代码!N:N,编码规则代码!M:M)&amp;L1184</f>
        <v>HA</v>
      </c>
      <c r="D1184" s="68" t="str" cm="1">
        <f t="array" ref="D1184">_xlfn.XLOOKUP(E1184,编码规则代码!B:B,编码规则代码!A:A)&amp;_xlfn.XLOOKUP(F1184,编码规则代码!F:F,编码规则代码!E:E)&amp;_xlfn.XLOOKUP(G1184,编码规则代码!J:J,编码规则代码!I:I)&amp;_xlfn.XLOOKUP(H1184,编码规则代码!N:N,编码规则代码!M:M)&amp;L1184&amp;_xlfn.XLOOKUP(K1184,编码规则代码!V:V,编码规则代码!U:U&amp;_xlfn.XLOOKUP(J1184,编码规则代码!R:R,编码规则代码!Q:Q))</f>
        <v>HAS</v>
      </c>
      <c r="E1184" s="45" t="s">
        <v>196</v>
      </c>
      <c r="G1184" s="45" t="s">
        <v>197</v>
      </c>
      <c r="I1184" s="69"/>
      <c r="J1184" s="45" t="s">
        <v>200</v>
      </c>
    </row>
    <row r="1185" ht="26" customHeight="1" spans="3:10">
      <c r="C1185" s="67" t="str">
        <f>_xlfn.XLOOKUP(E1185,编码规则代码!B:B,编码规则代码!A:A)&amp;_xlfn.XLOOKUP(F1185,编码规则代码!F:F,编码规则代码!E:E)&amp;_xlfn.XLOOKUP(G1185,编码规则代码!J:J,编码规则代码!I:I)&amp;_xlfn.XLOOKUP(H1185,编码规则代码!N:N,编码规则代码!M:M)&amp;L1185</f>
        <v>HA</v>
      </c>
      <c r="D1185" s="68" t="str" cm="1">
        <f t="array" ref="D1185">_xlfn.XLOOKUP(E1185,编码规则代码!B:B,编码规则代码!A:A)&amp;_xlfn.XLOOKUP(F1185,编码规则代码!F:F,编码规则代码!E:E)&amp;_xlfn.XLOOKUP(G1185,编码规则代码!J:J,编码规则代码!I:I)&amp;_xlfn.XLOOKUP(H1185,编码规则代码!N:N,编码规则代码!M:M)&amp;L1185&amp;_xlfn.XLOOKUP(K1185,编码规则代码!V:V,编码规则代码!U:U&amp;_xlfn.XLOOKUP(J1185,编码规则代码!R:R,编码规则代码!Q:Q))</f>
        <v>HAS</v>
      </c>
      <c r="E1185" s="45" t="s">
        <v>196</v>
      </c>
      <c r="G1185" s="45" t="s">
        <v>197</v>
      </c>
      <c r="I1185" s="69"/>
      <c r="J1185" s="45" t="s">
        <v>200</v>
      </c>
    </row>
    <row r="1186" ht="26" customHeight="1" spans="3:10">
      <c r="C1186" s="67" t="str">
        <f>_xlfn.XLOOKUP(E1186,编码规则代码!B:B,编码规则代码!A:A)&amp;_xlfn.XLOOKUP(F1186,编码规则代码!F:F,编码规则代码!E:E)&amp;_xlfn.XLOOKUP(G1186,编码规则代码!J:J,编码规则代码!I:I)&amp;_xlfn.XLOOKUP(H1186,编码规则代码!N:N,编码规则代码!M:M)&amp;L1186</f>
        <v>HA</v>
      </c>
      <c r="D1186" s="68" t="str" cm="1">
        <f t="array" ref="D1186">_xlfn.XLOOKUP(E1186,编码规则代码!B:B,编码规则代码!A:A)&amp;_xlfn.XLOOKUP(F1186,编码规则代码!F:F,编码规则代码!E:E)&amp;_xlfn.XLOOKUP(G1186,编码规则代码!J:J,编码规则代码!I:I)&amp;_xlfn.XLOOKUP(H1186,编码规则代码!N:N,编码规则代码!M:M)&amp;L1186&amp;_xlfn.XLOOKUP(K1186,编码规则代码!V:V,编码规则代码!U:U&amp;_xlfn.XLOOKUP(J1186,编码规则代码!R:R,编码规则代码!Q:Q))</f>
        <v>HAS</v>
      </c>
      <c r="E1186" s="45" t="s">
        <v>196</v>
      </c>
      <c r="G1186" s="45" t="s">
        <v>197</v>
      </c>
      <c r="I1186" s="69"/>
      <c r="J1186" s="45" t="s">
        <v>200</v>
      </c>
    </row>
    <row r="1187" ht="26" customHeight="1" spans="3:10">
      <c r="C1187" s="67" t="str">
        <f>_xlfn.XLOOKUP(E1187,编码规则代码!B:B,编码规则代码!A:A)&amp;_xlfn.XLOOKUP(F1187,编码规则代码!F:F,编码规则代码!E:E)&amp;_xlfn.XLOOKUP(G1187,编码规则代码!J:J,编码规则代码!I:I)&amp;_xlfn.XLOOKUP(H1187,编码规则代码!N:N,编码规则代码!M:M)&amp;L1187</f>
        <v>HA</v>
      </c>
      <c r="D1187" s="68" t="str" cm="1">
        <f t="array" ref="D1187">_xlfn.XLOOKUP(E1187,编码规则代码!B:B,编码规则代码!A:A)&amp;_xlfn.XLOOKUP(F1187,编码规则代码!F:F,编码规则代码!E:E)&amp;_xlfn.XLOOKUP(G1187,编码规则代码!J:J,编码规则代码!I:I)&amp;_xlfn.XLOOKUP(H1187,编码规则代码!N:N,编码规则代码!M:M)&amp;L1187&amp;_xlfn.XLOOKUP(K1187,编码规则代码!V:V,编码规则代码!U:U&amp;_xlfn.XLOOKUP(J1187,编码规则代码!R:R,编码规则代码!Q:Q))</f>
        <v>HAS</v>
      </c>
      <c r="E1187" s="45" t="s">
        <v>196</v>
      </c>
      <c r="G1187" s="45" t="s">
        <v>197</v>
      </c>
      <c r="I1187" s="69"/>
      <c r="J1187" s="45" t="s">
        <v>200</v>
      </c>
    </row>
    <row r="1188" ht="26" customHeight="1" spans="3:10">
      <c r="C1188" s="67" t="str">
        <f>_xlfn.XLOOKUP(E1188,编码规则代码!B:B,编码规则代码!A:A)&amp;_xlfn.XLOOKUP(F1188,编码规则代码!F:F,编码规则代码!E:E)&amp;_xlfn.XLOOKUP(G1188,编码规则代码!J:J,编码规则代码!I:I)&amp;_xlfn.XLOOKUP(H1188,编码规则代码!N:N,编码规则代码!M:M)&amp;L1188</f>
        <v>HA</v>
      </c>
      <c r="D1188" s="68" t="str" cm="1">
        <f t="array" ref="D1188">_xlfn.XLOOKUP(E1188,编码规则代码!B:B,编码规则代码!A:A)&amp;_xlfn.XLOOKUP(F1188,编码规则代码!F:F,编码规则代码!E:E)&amp;_xlfn.XLOOKUP(G1188,编码规则代码!J:J,编码规则代码!I:I)&amp;_xlfn.XLOOKUP(H1188,编码规则代码!N:N,编码规则代码!M:M)&amp;L1188&amp;_xlfn.XLOOKUP(K1188,编码规则代码!V:V,编码规则代码!U:U&amp;_xlfn.XLOOKUP(J1188,编码规则代码!R:R,编码规则代码!Q:Q))</f>
        <v>HAS</v>
      </c>
      <c r="E1188" s="45" t="s">
        <v>196</v>
      </c>
      <c r="G1188" s="45" t="s">
        <v>197</v>
      </c>
      <c r="I1188" s="69"/>
      <c r="J1188" s="45" t="s">
        <v>200</v>
      </c>
    </row>
    <row r="1189" ht="26" customHeight="1" spans="3:10">
      <c r="C1189" s="67" t="str">
        <f>_xlfn.XLOOKUP(E1189,编码规则代码!B:B,编码规则代码!A:A)&amp;_xlfn.XLOOKUP(F1189,编码规则代码!F:F,编码规则代码!E:E)&amp;_xlfn.XLOOKUP(G1189,编码规则代码!J:J,编码规则代码!I:I)&amp;_xlfn.XLOOKUP(H1189,编码规则代码!N:N,编码规则代码!M:M)&amp;L1189</f>
        <v>HA</v>
      </c>
      <c r="D1189" s="68" t="str" cm="1">
        <f t="array" ref="D1189">_xlfn.XLOOKUP(E1189,编码规则代码!B:B,编码规则代码!A:A)&amp;_xlfn.XLOOKUP(F1189,编码规则代码!F:F,编码规则代码!E:E)&amp;_xlfn.XLOOKUP(G1189,编码规则代码!J:J,编码规则代码!I:I)&amp;_xlfn.XLOOKUP(H1189,编码规则代码!N:N,编码规则代码!M:M)&amp;L1189&amp;_xlfn.XLOOKUP(K1189,编码规则代码!V:V,编码规则代码!U:U&amp;_xlfn.XLOOKUP(J1189,编码规则代码!R:R,编码规则代码!Q:Q))</f>
        <v>HAS</v>
      </c>
      <c r="E1189" s="45" t="s">
        <v>196</v>
      </c>
      <c r="G1189" s="45" t="s">
        <v>197</v>
      </c>
      <c r="I1189" s="69"/>
      <c r="J1189" s="45" t="s">
        <v>200</v>
      </c>
    </row>
    <row r="1190" ht="26" customHeight="1" spans="3:10">
      <c r="C1190" s="67" t="str">
        <f>_xlfn.XLOOKUP(E1190,编码规则代码!B:B,编码规则代码!A:A)&amp;_xlfn.XLOOKUP(F1190,编码规则代码!F:F,编码规则代码!E:E)&amp;_xlfn.XLOOKUP(G1190,编码规则代码!J:J,编码规则代码!I:I)&amp;_xlfn.XLOOKUP(H1190,编码规则代码!N:N,编码规则代码!M:M)&amp;L1190</f>
        <v>HA</v>
      </c>
      <c r="D1190" s="68" t="str" cm="1">
        <f t="array" ref="D1190">_xlfn.XLOOKUP(E1190,编码规则代码!B:B,编码规则代码!A:A)&amp;_xlfn.XLOOKUP(F1190,编码规则代码!F:F,编码规则代码!E:E)&amp;_xlfn.XLOOKUP(G1190,编码规则代码!J:J,编码规则代码!I:I)&amp;_xlfn.XLOOKUP(H1190,编码规则代码!N:N,编码规则代码!M:M)&amp;L1190&amp;_xlfn.XLOOKUP(K1190,编码规则代码!V:V,编码规则代码!U:U&amp;_xlfn.XLOOKUP(J1190,编码规则代码!R:R,编码规则代码!Q:Q))</f>
        <v>HAS</v>
      </c>
      <c r="E1190" s="45" t="s">
        <v>196</v>
      </c>
      <c r="G1190" s="45" t="s">
        <v>197</v>
      </c>
      <c r="I1190" s="69"/>
      <c r="J1190" s="45" t="s">
        <v>200</v>
      </c>
    </row>
    <row r="1191" ht="26" customHeight="1" spans="3:10">
      <c r="C1191" s="67" t="str">
        <f>_xlfn.XLOOKUP(E1191,编码规则代码!B:B,编码规则代码!A:A)&amp;_xlfn.XLOOKUP(F1191,编码规则代码!F:F,编码规则代码!E:E)&amp;_xlfn.XLOOKUP(G1191,编码规则代码!J:J,编码规则代码!I:I)&amp;_xlfn.XLOOKUP(H1191,编码规则代码!N:N,编码规则代码!M:M)&amp;L1191</f>
        <v>HA</v>
      </c>
      <c r="D1191" s="68" t="str" cm="1">
        <f t="array" ref="D1191">_xlfn.XLOOKUP(E1191,编码规则代码!B:B,编码规则代码!A:A)&amp;_xlfn.XLOOKUP(F1191,编码规则代码!F:F,编码规则代码!E:E)&amp;_xlfn.XLOOKUP(G1191,编码规则代码!J:J,编码规则代码!I:I)&amp;_xlfn.XLOOKUP(H1191,编码规则代码!N:N,编码规则代码!M:M)&amp;L1191&amp;_xlfn.XLOOKUP(K1191,编码规则代码!V:V,编码规则代码!U:U&amp;_xlfn.XLOOKUP(J1191,编码规则代码!R:R,编码规则代码!Q:Q))</f>
        <v>HAS</v>
      </c>
      <c r="E1191" s="45" t="s">
        <v>196</v>
      </c>
      <c r="G1191" s="45" t="s">
        <v>197</v>
      </c>
      <c r="I1191" s="69"/>
      <c r="J1191" s="45" t="s">
        <v>200</v>
      </c>
    </row>
    <row r="1192" ht="26" customHeight="1" spans="3:10">
      <c r="C1192" s="67" t="str">
        <f>_xlfn.XLOOKUP(E1192,编码规则代码!B:B,编码规则代码!A:A)&amp;_xlfn.XLOOKUP(F1192,编码规则代码!F:F,编码规则代码!E:E)&amp;_xlfn.XLOOKUP(G1192,编码规则代码!J:J,编码规则代码!I:I)&amp;_xlfn.XLOOKUP(H1192,编码规则代码!N:N,编码规则代码!M:M)&amp;L1192</f>
        <v>HA</v>
      </c>
      <c r="D1192" s="68" t="str" cm="1">
        <f t="array" ref="D1192">_xlfn.XLOOKUP(E1192,编码规则代码!B:B,编码规则代码!A:A)&amp;_xlfn.XLOOKUP(F1192,编码规则代码!F:F,编码规则代码!E:E)&amp;_xlfn.XLOOKUP(G1192,编码规则代码!J:J,编码规则代码!I:I)&amp;_xlfn.XLOOKUP(H1192,编码规则代码!N:N,编码规则代码!M:M)&amp;L1192&amp;_xlfn.XLOOKUP(K1192,编码规则代码!V:V,编码规则代码!U:U&amp;_xlfn.XLOOKUP(J1192,编码规则代码!R:R,编码规则代码!Q:Q))</f>
        <v>HAS</v>
      </c>
      <c r="E1192" s="45" t="s">
        <v>196</v>
      </c>
      <c r="G1192" s="45" t="s">
        <v>197</v>
      </c>
      <c r="I1192" s="69"/>
      <c r="J1192" s="45" t="s">
        <v>200</v>
      </c>
    </row>
    <row r="1193" ht="26" customHeight="1" spans="3:10">
      <c r="C1193" s="67" t="str">
        <f>_xlfn.XLOOKUP(E1193,编码规则代码!B:B,编码规则代码!A:A)&amp;_xlfn.XLOOKUP(F1193,编码规则代码!F:F,编码规则代码!E:E)&amp;_xlfn.XLOOKUP(G1193,编码规则代码!J:J,编码规则代码!I:I)&amp;_xlfn.XLOOKUP(H1193,编码规则代码!N:N,编码规则代码!M:M)&amp;L1193</f>
        <v>HA</v>
      </c>
      <c r="D1193" s="68" t="str" cm="1">
        <f t="array" ref="D1193">_xlfn.XLOOKUP(E1193,编码规则代码!B:B,编码规则代码!A:A)&amp;_xlfn.XLOOKUP(F1193,编码规则代码!F:F,编码规则代码!E:E)&amp;_xlfn.XLOOKUP(G1193,编码规则代码!J:J,编码规则代码!I:I)&amp;_xlfn.XLOOKUP(H1193,编码规则代码!N:N,编码规则代码!M:M)&amp;L1193&amp;_xlfn.XLOOKUP(K1193,编码规则代码!V:V,编码规则代码!U:U&amp;_xlfn.XLOOKUP(J1193,编码规则代码!R:R,编码规则代码!Q:Q))</f>
        <v>HAS</v>
      </c>
      <c r="E1193" s="45" t="s">
        <v>196</v>
      </c>
      <c r="G1193" s="45" t="s">
        <v>197</v>
      </c>
      <c r="I1193" s="69"/>
      <c r="J1193" s="45" t="s">
        <v>200</v>
      </c>
    </row>
    <row r="1194" ht="26" customHeight="1" spans="3:10">
      <c r="C1194" s="67" t="str">
        <f>_xlfn.XLOOKUP(E1194,编码规则代码!B:B,编码规则代码!A:A)&amp;_xlfn.XLOOKUP(F1194,编码规则代码!F:F,编码规则代码!E:E)&amp;_xlfn.XLOOKUP(G1194,编码规则代码!J:J,编码规则代码!I:I)&amp;_xlfn.XLOOKUP(H1194,编码规则代码!N:N,编码规则代码!M:M)&amp;L1194</f>
        <v>HA</v>
      </c>
      <c r="D1194" s="68" t="str" cm="1">
        <f t="array" ref="D1194">_xlfn.XLOOKUP(E1194,编码规则代码!B:B,编码规则代码!A:A)&amp;_xlfn.XLOOKUP(F1194,编码规则代码!F:F,编码规则代码!E:E)&amp;_xlfn.XLOOKUP(G1194,编码规则代码!J:J,编码规则代码!I:I)&amp;_xlfn.XLOOKUP(H1194,编码规则代码!N:N,编码规则代码!M:M)&amp;L1194&amp;_xlfn.XLOOKUP(K1194,编码规则代码!V:V,编码规则代码!U:U&amp;_xlfn.XLOOKUP(J1194,编码规则代码!R:R,编码规则代码!Q:Q))</f>
        <v>HAS</v>
      </c>
      <c r="E1194" s="45" t="s">
        <v>196</v>
      </c>
      <c r="G1194" s="45" t="s">
        <v>197</v>
      </c>
      <c r="I1194" s="69"/>
      <c r="J1194" s="45" t="s">
        <v>200</v>
      </c>
    </row>
    <row r="1195" ht="26" customHeight="1" spans="3:10">
      <c r="C1195" s="67" t="str">
        <f>_xlfn.XLOOKUP(E1195,编码规则代码!B:B,编码规则代码!A:A)&amp;_xlfn.XLOOKUP(F1195,编码规则代码!F:F,编码规则代码!E:E)&amp;_xlfn.XLOOKUP(G1195,编码规则代码!J:J,编码规则代码!I:I)&amp;_xlfn.XLOOKUP(H1195,编码规则代码!N:N,编码规则代码!M:M)&amp;L1195</f>
        <v>HA</v>
      </c>
      <c r="D1195" s="68" t="str" cm="1">
        <f t="array" ref="D1195">_xlfn.XLOOKUP(E1195,编码规则代码!B:B,编码规则代码!A:A)&amp;_xlfn.XLOOKUP(F1195,编码规则代码!F:F,编码规则代码!E:E)&amp;_xlfn.XLOOKUP(G1195,编码规则代码!J:J,编码规则代码!I:I)&amp;_xlfn.XLOOKUP(H1195,编码规则代码!N:N,编码规则代码!M:M)&amp;L1195&amp;_xlfn.XLOOKUP(K1195,编码规则代码!V:V,编码规则代码!U:U&amp;_xlfn.XLOOKUP(J1195,编码规则代码!R:R,编码规则代码!Q:Q))</f>
        <v>HAS</v>
      </c>
      <c r="E1195" s="45" t="s">
        <v>196</v>
      </c>
      <c r="G1195" s="45" t="s">
        <v>197</v>
      </c>
      <c r="I1195" s="69"/>
      <c r="J1195" s="45" t="s">
        <v>200</v>
      </c>
    </row>
    <row r="1196" ht="26" customHeight="1" spans="3:10">
      <c r="C1196" s="67" t="str">
        <f>_xlfn.XLOOKUP(E1196,编码规则代码!B:B,编码规则代码!A:A)&amp;_xlfn.XLOOKUP(F1196,编码规则代码!F:F,编码规则代码!E:E)&amp;_xlfn.XLOOKUP(G1196,编码规则代码!J:J,编码规则代码!I:I)&amp;_xlfn.XLOOKUP(H1196,编码规则代码!N:N,编码规则代码!M:M)&amp;L1196</f>
        <v>HA</v>
      </c>
      <c r="D1196" s="68" t="str" cm="1">
        <f t="array" ref="D1196">_xlfn.XLOOKUP(E1196,编码规则代码!B:B,编码规则代码!A:A)&amp;_xlfn.XLOOKUP(F1196,编码规则代码!F:F,编码规则代码!E:E)&amp;_xlfn.XLOOKUP(G1196,编码规则代码!J:J,编码规则代码!I:I)&amp;_xlfn.XLOOKUP(H1196,编码规则代码!N:N,编码规则代码!M:M)&amp;L1196&amp;_xlfn.XLOOKUP(K1196,编码规则代码!V:V,编码规则代码!U:U&amp;_xlfn.XLOOKUP(J1196,编码规则代码!R:R,编码规则代码!Q:Q))</f>
        <v>HAS</v>
      </c>
      <c r="E1196" s="45" t="s">
        <v>196</v>
      </c>
      <c r="G1196" s="45" t="s">
        <v>197</v>
      </c>
      <c r="I1196" s="69"/>
      <c r="J1196" s="45" t="s">
        <v>200</v>
      </c>
    </row>
    <row r="1197" ht="26" customHeight="1" spans="3:10">
      <c r="C1197" s="67" t="str">
        <f>_xlfn.XLOOKUP(E1197,编码规则代码!B:B,编码规则代码!A:A)&amp;_xlfn.XLOOKUP(F1197,编码规则代码!F:F,编码规则代码!E:E)&amp;_xlfn.XLOOKUP(G1197,编码规则代码!J:J,编码规则代码!I:I)&amp;_xlfn.XLOOKUP(H1197,编码规则代码!N:N,编码规则代码!M:M)&amp;L1197</f>
        <v>HA</v>
      </c>
      <c r="D1197" s="68" t="str" cm="1">
        <f t="array" ref="D1197">_xlfn.XLOOKUP(E1197,编码规则代码!B:B,编码规则代码!A:A)&amp;_xlfn.XLOOKUP(F1197,编码规则代码!F:F,编码规则代码!E:E)&amp;_xlfn.XLOOKUP(G1197,编码规则代码!J:J,编码规则代码!I:I)&amp;_xlfn.XLOOKUP(H1197,编码规则代码!N:N,编码规则代码!M:M)&amp;L1197&amp;_xlfn.XLOOKUP(K1197,编码规则代码!V:V,编码规则代码!U:U&amp;_xlfn.XLOOKUP(J1197,编码规则代码!R:R,编码规则代码!Q:Q))</f>
        <v>HAS</v>
      </c>
      <c r="E1197" s="45" t="s">
        <v>196</v>
      </c>
      <c r="G1197" s="45" t="s">
        <v>197</v>
      </c>
      <c r="I1197" s="69"/>
      <c r="J1197" s="45" t="s">
        <v>200</v>
      </c>
    </row>
    <row r="1198" ht="26" customHeight="1" spans="3:10">
      <c r="C1198" s="67" t="str">
        <f>_xlfn.XLOOKUP(E1198,编码规则代码!B:B,编码规则代码!A:A)&amp;_xlfn.XLOOKUP(F1198,编码规则代码!F:F,编码规则代码!E:E)&amp;_xlfn.XLOOKUP(G1198,编码规则代码!J:J,编码规则代码!I:I)&amp;_xlfn.XLOOKUP(H1198,编码规则代码!N:N,编码规则代码!M:M)&amp;L1198</f>
        <v>HA</v>
      </c>
      <c r="D1198" s="68" t="str" cm="1">
        <f t="array" ref="D1198">_xlfn.XLOOKUP(E1198,编码规则代码!B:B,编码规则代码!A:A)&amp;_xlfn.XLOOKUP(F1198,编码规则代码!F:F,编码规则代码!E:E)&amp;_xlfn.XLOOKUP(G1198,编码规则代码!J:J,编码规则代码!I:I)&amp;_xlfn.XLOOKUP(H1198,编码规则代码!N:N,编码规则代码!M:M)&amp;L1198&amp;_xlfn.XLOOKUP(K1198,编码规则代码!V:V,编码规则代码!U:U&amp;_xlfn.XLOOKUP(J1198,编码规则代码!R:R,编码规则代码!Q:Q))</f>
        <v>HAS</v>
      </c>
      <c r="E1198" s="45" t="s">
        <v>196</v>
      </c>
      <c r="G1198" s="45" t="s">
        <v>197</v>
      </c>
      <c r="I1198" s="69"/>
      <c r="J1198" s="45" t="s">
        <v>200</v>
      </c>
    </row>
    <row r="1199" ht="26" customHeight="1" spans="3:10">
      <c r="C1199" s="67" t="str">
        <f>_xlfn.XLOOKUP(E1199,编码规则代码!B:B,编码规则代码!A:A)&amp;_xlfn.XLOOKUP(F1199,编码规则代码!F:F,编码规则代码!E:E)&amp;_xlfn.XLOOKUP(G1199,编码规则代码!J:J,编码规则代码!I:I)&amp;_xlfn.XLOOKUP(H1199,编码规则代码!N:N,编码规则代码!M:M)&amp;L1199</f>
        <v>HA</v>
      </c>
      <c r="D1199" s="68" t="str" cm="1">
        <f t="array" ref="D1199">_xlfn.XLOOKUP(E1199,编码规则代码!B:B,编码规则代码!A:A)&amp;_xlfn.XLOOKUP(F1199,编码规则代码!F:F,编码规则代码!E:E)&amp;_xlfn.XLOOKUP(G1199,编码规则代码!J:J,编码规则代码!I:I)&amp;_xlfn.XLOOKUP(H1199,编码规则代码!N:N,编码规则代码!M:M)&amp;L1199&amp;_xlfn.XLOOKUP(K1199,编码规则代码!V:V,编码规则代码!U:U&amp;_xlfn.XLOOKUP(J1199,编码规则代码!R:R,编码规则代码!Q:Q))</f>
        <v>HAS</v>
      </c>
      <c r="E1199" s="45" t="s">
        <v>196</v>
      </c>
      <c r="G1199" s="45" t="s">
        <v>197</v>
      </c>
      <c r="I1199" s="69"/>
      <c r="J1199" s="45" t="s">
        <v>200</v>
      </c>
    </row>
    <row r="1200" ht="26" customHeight="1" spans="3:10">
      <c r="C1200" s="67" t="str">
        <f>_xlfn.XLOOKUP(E1200,编码规则代码!B:B,编码规则代码!A:A)&amp;_xlfn.XLOOKUP(F1200,编码规则代码!F:F,编码规则代码!E:E)&amp;_xlfn.XLOOKUP(G1200,编码规则代码!J:J,编码规则代码!I:I)&amp;_xlfn.XLOOKUP(H1200,编码规则代码!N:N,编码规则代码!M:M)&amp;L1200</f>
        <v>HA</v>
      </c>
      <c r="D1200" s="68" t="str" cm="1">
        <f t="array" ref="D1200">_xlfn.XLOOKUP(E1200,编码规则代码!B:B,编码规则代码!A:A)&amp;_xlfn.XLOOKUP(F1200,编码规则代码!F:F,编码规则代码!E:E)&amp;_xlfn.XLOOKUP(G1200,编码规则代码!J:J,编码规则代码!I:I)&amp;_xlfn.XLOOKUP(H1200,编码规则代码!N:N,编码规则代码!M:M)&amp;L1200&amp;_xlfn.XLOOKUP(K1200,编码规则代码!V:V,编码规则代码!U:U&amp;_xlfn.XLOOKUP(J1200,编码规则代码!R:R,编码规则代码!Q:Q))</f>
        <v>HAS</v>
      </c>
      <c r="E1200" s="45" t="s">
        <v>196</v>
      </c>
      <c r="G1200" s="45" t="s">
        <v>197</v>
      </c>
      <c r="I1200" s="69"/>
      <c r="J1200" s="45" t="s">
        <v>200</v>
      </c>
    </row>
    <row r="1201" ht="26" customHeight="1" spans="3:10">
      <c r="C1201" s="67" t="str">
        <f>_xlfn.XLOOKUP(E1201,编码规则代码!B:B,编码规则代码!A:A)&amp;_xlfn.XLOOKUP(F1201,编码规则代码!F:F,编码规则代码!E:E)&amp;_xlfn.XLOOKUP(G1201,编码规则代码!J:J,编码规则代码!I:I)&amp;_xlfn.XLOOKUP(H1201,编码规则代码!N:N,编码规则代码!M:M)&amp;L1201</f>
        <v>HA</v>
      </c>
      <c r="D1201" s="68" t="str" cm="1">
        <f t="array" ref="D1201">_xlfn.XLOOKUP(E1201,编码规则代码!B:B,编码规则代码!A:A)&amp;_xlfn.XLOOKUP(F1201,编码规则代码!F:F,编码规则代码!E:E)&amp;_xlfn.XLOOKUP(G1201,编码规则代码!J:J,编码规则代码!I:I)&amp;_xlfn.XLOOKUP(H1201,编码规则代码!N:N,编码规则代码!M:M)&amp;L1201&amp;_xlfn.XLOOKUP(K1201,编码规则代码!V:V,编码规则代码!U:U&amp;_xlfn.XLOOKUP(J1201,编码规则代码!R:R,编码规则代码!Q:Q))</f>
        <v>HAS</v>
      </c>
      <c r="E1201" s="45" t="s">
        <v>196</v>
      </c>
      <c r="G1201" s="45" t="s">
        <v>197</v>
      </c>
      <c r="I1201" s="69"/>
      <c r="J1201" s="45" t="s">
        <v>200</v>
      </c>
    </row>
    <row r="1202" ht="26" customHeight="1" spans="3:10">
      <c r="C1202" s="67" t="str">
        <f>_xlfn.XLOOKUP(E1202,编码规则代码!B:B,编码规则代码!A:A)&amp;_xlfn.XLOOKUP(F1202,编码规则代码!F:F,编码规则代码!E:E)&amp;_xlfn.XLOOKUP(G1202,编码规则代码!J:J,编码规则代码!I:I)&amp;_xlfn.XLOOKUP(H1202,编码规则代码!N:N,编码规则代码!M:M)&amp;L1202</f>
        <v>HA</v>
      </c>
      <c r="D1202" s="68" t="str" cm="1">
        <f t="array" ref="D1202">_xlfn.XLOOKUP(E1202,编码规则代码!B:B,编码规则代码!A:A)&amp;_xlfn.XLOOKUP(F1202,编码规则代码!F:F,编码规则代码!E:E)&amp;_xlfn.XLOOKUP(G1202,编码规则代码!J:J,编码规则代码!I:I)&amp;_xlfn.XLOOKUP(H1202,编码规则代码!N:N,编码规则代码!M:M)&amp;L1202&amp;_xlfn.XLOOKUP(K1202,编码规则代码!V:V,编码规则代码!U:U&amp;_xlfn.XLOOKUP(J1202,编码规则代码!R:R,编码规则代码!Q:Q))</f>
        <v>HAS</v>
      </c>
      <c r="E1202" s="45" t="s">
        <v>196</v>
      </c>
      <c r="G1202" s="45" t="s">
        <v>197</v>
      </c>
      <c r="I1202" s="69"/>
      <c r="J1202" s="45" t="s">
        <v>200</v>
      </c>
    </row>
    <row r="1203" ht="26" customHeight="1" spans="3:10">
      <c r="C1203" s="67" t="str">
        <f>_xlfn.XLOOKUP(E1203,编码规则代码!B:B,编码规则代码!A:A)&amp;_xlfn.XLOOKUP(F1203,编码规则代码!F:F,编码规则代码!E:E)&amp;_xlfn.XLOOKUP(G1203,编码规则代码!J:J,编码规则代码!I:I)&amp;_xlfn.XLOOKUP(H1203,编码规则代码!N:N,编码规则代码!M:M)&amp;L1203</f>
        <v>HA</v>
      </c>
      <c r="D1203" s="68" t="str" cm="1">
        <f t="array" ref="D1203">_xlfn.XLOOKUP(E1203,编码规则代码!B:B,编码规则代码!A:A)&amp;_xlfn.XLOOKUP(F1203,编码规则代码!F:F,编码规则代码!E:E)&amp;_xlfn.XLOOKUP(G1203,编码规则代码!J:J,编码规则代码!I:I)&amp;_xlfn.XLOOKUP(H1203,编码规则代码!N:N,编码规则代码!M:M)&amp;L1203&amp;_xlfn.XLOOKUP(K1203,编码规则代码!V:V,编码规则代码!U:U&amp;_xlfn.XLOOKUP(J1203,编码规则代码!R:R,编码规则代码!Q:Q))</f>
        <v>HAS</v>
      </c>
      <c r="E1203" s="45" t="s">
        <v>196</v>
      </c>
      <c r="G1203" s="45" t="s">
        <v>197</v>
      </c>
      <c r="I1203" s="69"/>
      <c r="J1203" s="45" t="s">
        <v>200</v>
      </c>
    </row>
    <row r="1204" ht="26" customHeight="1" spans="3:10">
      <c r="C1204" s="67" t="str">
        <f>_xlfn.XLOOKUP(E1204,编码规则代码!B:B,编码规则代码!A:A)&amp;_xlfn.XLOOKUP(F1204,编码规则代码!F:F,编码规则代码!E:E)&amp;_xlfn.XLOOKUP(G1204,编码规则代码!J:J,编码规则代码!I:I)&amp;_xlfn.XLOOKUP(H1204,编码规则代码!N:N,编码规则代码!M:M)&amp;L1204</f>
        <v>HA</v>
      </c>
      <c r="D1204" s="68" t="str" cm="1">
        <f t="array" ref="D1204">_xlfn.XLOOKUP(E1204,编码规则代码!B:B,编码规则代码!A:A)&amp;_xlfn.XLOOKUP(F1204,编码规则代码!F:F,编码规则代码!E:E)&amp;_xlfn.XLOOKUP(G1204,编码规则代码!J:J,编码规则代码!I:I)&amp;_xlfn.XLOOKUP(H1204,编码规则代码!N:N,编码规则代码!M:M)&amp;L1204&amp;_xlfn.XLOOKUP(K1204,编码规则代码!V:V,编码规则代码!U:U&amp;_xlfn.XLOOKUP(J1204,编码规则代码!R:R,编码规则代码!Q:Q))</f>
        <v>HAS</v>
      </c>
      <c r="E1204" s="45" t="s">
        <v>196</v>
      </c>
      <c r="G1204" s="45" t="s">
        <v>197</v>
      </c>
      <c r="I1204" s="69"/>
      <c r="J1204" s="45" t="s">
        <v>200</v>
      </c>
    </row>
    <row r="1205" ht="26" customHeight="1" spans="3:10">
      <c r="C1205" s="67" t="str">
        <f>_xlfn.XLOOKUP(E1205,编码规则代码!B:B,编码规则代码!A:A)&amp;_xlfn.XLOOKUP(F1205,编码规则代码!F:F,编码规则代码!E:E)&amp;_xlfn.XLOOKUP(G1205,编码规则代码!J:J,编码规则代码!I:I)&amp;_xlfn.XLOOKUP(H1205,编码规则代码!N:N,编码规则代码!M:M)&amp;L1205</f>
        <v>HA</v>
      </c>
      <c r="D1205" s="68" t="str" cm="1">
        <f t="array" ref="D1205">_xlfn.XLOOKUP(E1205,编码规则代码!B:B,编码规则代码!A:A)&amp;_xlfn.XLOOKUP(F1205,编码规则代码!F:F,编码规则代码!E:E)&amp;_xlfn.XLOOKUP(G1205,编码规则代码!J:J,编码规则代码!I:I)&amp;_xlfn.XLOOKUP(H1205,编码规则代码!N:N,编码规则代码!M:M)&amp;L1205&amp;_xlfn.XLOOKUP(K1205,编码规则代码!V:V,编码规则代码!U:U&amp;_xlfn.XLOOKUP(J1205,编码规则代码!R:R,编码规则代码!Q:Q))</f>
        <v>HAS</v>
      </c>
      <c r="E1205" s="45" t="s">
        <v>196</v>
      </c>
      <c r="G1205" s="45" t="s">
        <v>197</v>
      </c>
      <c r="I1205" s="69"/>
      <c r="J1205" s="45" t="s">
        <v>200</v>
      </c>
    </row>
    <row r="1206" ht="26" customHeight="1" spans="3:10">
      <c r="C1206" s="67" t="str">
        <f>_xlfn.XLOOKUP(E1206,编码规则代码!B:B,编码规则代码!A:A)&amp;_xlfn.XLOOKUP(F1206,编码规则代码!F:F,编码规则代码!E:E)&amp;_xlfn.XLOOKUP(G1206,编码规则代码!J:J,编码规则代码!I:I)&amp;_xlfn.XLOOKUP(H1206,编码规则代码!N:N,编码规则代码!M:M)&amp;L1206</f>
        <v>HA</v>
      </c>
      <c r="D1206" s="68" t="str" cm="1">
        <f t="array" ref="D1206">_xlfn.XLOOKUP(E1206,编码规则代码!B:B,编码规则代码!A:A)&amp;_xlfn.XLOOKUP(F1206,编码规则代码!F:F,编码规则代码!E:E)&amp;_xlfn.XLOOKUP(G1206,编码规则代码!J:J,编码规则代码!I:I)&amp;_xlfn.XLOOKUP(H1206,编码规则代码!N:N,编码规则代码!M:M)&amp;L1206&amp;_xlfn.XLOOKUP(K1206,编码规则代码!V:V,编码规则代码!U:U&amp;_xlfn.XLOOKUP(J1206,编码规则代码!R:R,编码规则代码!Q:Q))</f>
        <v>HAS</v>
      </c>
      <c r="E1206" s="45" t="s">
        <v>196</v>
      </c>
      <c r="G1206" s="45" t="s">
        <v>197</v>
      </c>
      <c r="I1206" s="69"/>
      <c r="J1206" s="45" t="s">
        <v>200</v>
      </c>
    </row>
    <row r="1207" ht="26" customHeight="1" spans="3:10">
      <c r="C1207" s="67" t="str">
        <f>_xlfn.XLOOKUP(E1207,编码规则代码!B:B,编码规则代码!A:A)&amp;_xlfn.XLOOKUP(F1207,编码规则代码!F:F,编码规则代码!E:E)&amp;_xlfn.XLOOKUP(G1207,编码规则代码!J:J,编码规则代码!I:I)&amp;_xlfn.XLOOKUP(H1207,编码规则代码!N:N,编码规则代码!M:M)&amp;L1207</f>
        <v>HA</v>
      </c>
      <c r="D1207" s="68" t="str" cm="1">
        <f t="array" ref="D1207">_xlfn.XLOOKUP(E1207,编码规则代码!B:B,编码规则代码!A:A)&amp;_xlfn.XLOOKUP(F1207,编码规则代码!F:F,编码规则代码!E:E)&amp;_xlfn.XLOOKUP(G1207,编码规则代码!J:J,编码规则代码!I:I)&amp;_xlfn.XLOOKUP(H1207,编码规则代码!N:N,编码规则代码!M:M)&amp;L1207&amp;_xlfn.XLOOKUP(K1207,编码规则代码!V:V,编码规则代码!U:U&amp;_xlfn.XLOOKUP(J1207,编码规则代码!R:R,编码规则代码!Q:Q))</f>
        <v>HAS</v>
      </c>
      <c r="E1207" s="45" t="s">
        <v>196</v>
      </c>
      <c r="G1207" s="45" t="s">
        <v>197</v>
      </c>
      <c r="I1207" s="69"/>
      <c r="J1207" s="45" t="s">
        <v>200</v>
      </c>
    </row>
    <row r="1208" ht="26" customHeight="1" spans="3:10">
      <c r="C1208" s="67" t="str">
        <f>_xlfn.XLOOKUP(E1208,编码规则代码!B:B,编码规则代码!A:A)&amp;_xlfn.XLOOKUP(F1208,编码规则代码!F:F,编码规则代码!E:E)&amp;_xlfn.XLOOKUP(G1208,编码规则代码!J:J,编码规则代码!I:I)&amp;_xlfn.XLOOKUP(H1208,编码规则代码!N:N,编码规则代码!M:M)&amp;L1208</f>
        <v>HA</v>
      </c>
      <c r="D1208" s="68" t="str" cm="1">
        <f t="array" ref="D1208">_xlfn.XLOOKUP(E1208,编码规则代码!B:B,编码规则代码!A:A)&amp;_xlfn.XLOOKUP(F1208,编码规则代码!F:F,编码规则代码!E:E)&amp;_xlfn.XLOOKUP(G1208,编码规则代码!J:J,编码规则代码!I:I)&amp;_xlfn.XLOOKUP(H1208,编码规则代码!N:N,编码规则代码!M:M)&amp;L1208&amp;_xlfn.XLOOKUP(K1208,编码规则代码!V:V,编码规则代码!U:U&amp;_xlfn.XLOOKUP(J1208,编码规则代码!R:R,编码规则代码!Q:Q))</f>
        <v>HAS</v>
      </c>
      <c r="E1208" s="45" t="s">
        <v>196</v>
      </c>
      <c r="G1208" s="45" t="s">
        <v>197</v>
      </c>
      <c r="I1208" s="69"/>
      <c r="J1208" s="45" t="s">
        <v>200</v>
      </c>
    </row>
    <row r="1209" ht="26" customHeight="1" spans="3:10">
      <c r="C1209" s="67" t="str">
        <f>_xlfn.XLOOKUP(E1209,编码规则代码!B:B,编码规则代码!A:A)&amp;_xlfn.XLOOKUP(F1209,编码规则代码!F:F,编码规则代码!E:E)&amp;_xlfn.XLOOKUP(G1209,编码规则代码!J:J,编码规则代码!I:I)&amp;_xlfn.XLOOKUP(H1209,编码规则代码!N:N,编码规则代码!M:M)&amp;L1209</f>
        <v>HA</v>
      </c>
      <c r="D1209" s="68" t="str" cm="1">
        <f t="array" ref="D1209">_xlfn.XLOOKUP(E1209,编码规则代码!B:B,编码规则代码!A:A)&amp;_xlfn.XLOOKUP(F1209,编码规则代码!F:F,编码规则代码!E:E)&amp;_xlfn.XLOOKUP(G1209,编码规则代码!J:J,编码规则代码!I:I)&amp;_xlfn.XLOOKUP(H1209,编码规则代码!N:N,编码规则代码!M:M)&amp;L1209&amp;_xlfn.XLOOKUP(K1209,编码规则代码!V:V,编码规则代码!U:U&amp;_xlfn.XLOOKUP(J1209,编码规则代码!R:R,编码规则代码!Q:Q))</f>
        <v>HAS</v>
      </c>
      <c r="E1209" s="45" t="s">
        <v>196</v>
      </c>
      <c r="G1209" s="45" t="s">
        <v>197</v>
      </c>
      <c r="I1209" s="69"/>
      <c r="J1209" s="45" t="s">
        <v>200</v>
      </c>
    </row>
    <row r="1210" ht="26" customHeight="1" spans="3:10">
      <c r="C1210" s="67" t="str">
        <f>_xlfn.XLOOKUP(E1210,编码规则代码!B:B,编码规则代码!A:A)&amp;_xlfn.XLOOKUP(F1210,编码规则代码!F:F,编码规则代码!E:E)&amp;_xlfn.XLOOKUP(G1210,编码规则代码!J:J,编码规则代码!I:I)&amp;_xlfn.XLOOKUP(H1210,编码规则代码!N:N,编码规则代码!M:M)&amp;L1210</f>
        <v>HA</v>
      </c>
      <c r="D1210" s="68" t="str" cm="1">
        <f t="array" ref="D1210">_xlfn.XLOOKUP(E1210,编码规则代码!B:B,编码规则代码!A:A)&amp;_xlfn.XLOOKUP(F1210,编码规则代码!F:F,编码规则代码!E:E)&amp;_xlfn.XLOOKUP(G1210,编码规则代码!J:J,编码规则代码!I:I)&amp;_xlfn.XLOOKUP(H1210,编码规则代码!N:N,编码规则代码!M:M)&amp;L1210&amp;_xlfn.XLOOKUP(K1210,编码规则代码!V:V,编码规则代码!U:U&amp;_xlfn.XLOOKUP(J1210,编码规则代码!R:R,编码规则代码!Q:Q))</f>
        <v>HAS</v>
      </c>
      <c r="E1210" s="45" t="s">
        <v>196</v>
      </c>
      <c r="G1210" s="45" t="s">
        <v>197</v>
      </c>
      <c r="I1210" s="69"/>
      <c r="J1210" s="45" t="s">
        <v>200</v>
      </c>
    </row>
    <row r="1211" ht="26" customHeight="1" spans="3:10">
      <c r="C1211" s="67" t="str">
        <f>_xlfn.XLOOKUP(E1211,编码规则代码!B:B,编码规则代码!A:A)&amp;_xlfn.XLOOKUP(F1211,编码规则代码!F:F,编码规则代码!E:E)&amp;_xlfn.XLOOKUP(G1211,编码规则代码!J:J,编码规则代码!I:I)&amp;_xlfn.XLOOKUP(H1211,编码规则代码!N:N,编码规则代码!M:M)&amp;L1211</f>
        <v>HA</v>
      </c>
      <c r="D1211" s="68" t="str" cm="1">
        <f t="array" ref="D1211">_xlfn.XLOOKUP(E1211,编码规则代码!B:B,编码规则代码!A:A)&amp;_xlfn.XLOOKUP(F1211,编码规则代码!F:F,编码规则代码!E:E)&amp;_xlfn.XLOOKUP(G1211,编码规则代码!J:J,编码规则代码!I:I)&amp;_xlfn.XLOOKUP(H1211,编码规则代码!N:N,编码规则代码!M:M)&amp;L1211&amp;_xlfn.XLOOKUP(K1211,编码规则代码!V:V,编码规则代码!U:U&amp;_xlfn.XLOOKUP(J1211,编码规则代码!R:R,编码规则代码!Q:Q))</f>
        <v>HAS</v>
      </c>
      <c r="E1211" s="45" t="s">
        <v>196</v>
      </c>
      <c r="G1211" s="45" t="s">
        <v>197</v>
      </c>
      <c r="I1211" s="69"/>
      <c r="J1211" s="45" t="s">
        <v>200</v>
      </c>
    </row>
    <row r="1212" ht="26" customHeight="1" spans="3:10">
      <c r="C1212" s="67" t="str">
        <f>_xlfn.XLOOKUP(E1212,编码规则代码!B:B,编码规则代码!A:A)&amp;_xlfn.XLOOKUP(F1212,编码规则代码!F:F,编码规则代码!E:E)&amp;_xlfn.XLOOKUP(G1212,编码规则代码!J:J,编码规则代码!I:I)&amp;_xlfn.XLOOKUP(H1212,编码规则代码!N:N,编码规则代码!M:M)&amp;L1212</f>
        <v>HA</v>
      </c>
      <c r="D1212" s="68" t="str" cm="1">
        <f t="array" ref="D1212">_xlfn.XLOOKUP(E1212,编码规则代码!B:B,编码规则代码!A:A)&amp;_xlfn.XLOOKUP(F1212,编码规则代码!F:F,编码规则代码!E:E)&amp;_xlfn.XLOOKUP(G1212,编码规则代码!J:J,编码规则代码!I:I)&amp;_xlfn.XLOOKUP(H1212,编码规则代码!N:N,编码规则代码!M:M)&amp;L1212&amp;_xlfn.XLOOKUP(K1212,编码规则代码!V:V,编码规则代码!U:U&amp;_xlfn.XLOOKUP(J1212,编码规则代码!R:R,编码规则代码!Q:Q))</f>
        <v>HAS</v>
      </c>
      <c r="E1212" s="45" t="s">
        <v>196</v>
      </c>
      <c r="G1212" s="45" t="s">
        <v>197</v>
      </c>
      <c r="I1212" s="69"/>
      <c r="J1212" s="45" t="s">
        <v>200</v>
      </c>
    </row>
    <row r="1213" ht="26" customHeight="1" spans="3:10">
      <c r="C1213" s="67" t="str">
        <f>_xlfn.XLOOKUP(E1213,编码规则代码!B:B,编码规则代码!A:A)&amp;_xlfn.XLOOKUP(F1213,编码规则代码!F:F,编码规则代码!E:E)&amp;_xlfn.XLOOKUP(G1213,编码规则代码!J:J,编码规则代码!I:I)&amp;_xlfn.XLOOKUP(H1213,编码规则代码!N:N,编码规则代码!M:M)&amp;L1213</f>
        <v>HA</v>
      </c>
      <c r="D1213" s="68" t="str" cm="1">
        <f t="array" ref="D1213">_xlfn.XLOOKUP(E1213,编码规则代码!B:B,编码规则代码!A:A)&amp;_xlfn.XLOOKUP(F1213,编码规则代码!F:F,编码规则代码!E:E)&amp;_xlfn.XLOOKUP(G1213,编码规则代码!J:J,编码规则代码!I:I)&amp;_xlfn.XLOOKUP(H1213,编码规则代码!N:N,编码规则代码!M:M)&amp;L1213&amp;_xlfn.XLOOKUP(K1213,编码规则代码!V:V,编码规则代码!U:U&amp;_xlfn.XLOOKUP(J1213,编码规则代码!R:R,编码规则代码!Q:Q))</f>
        <v>HAS</v>
      </c>
      <c r="E1213" s="45" t="s">
        <v>196</v>
      </c>
      <c r="G1213" s="45" t="s">
        <v>197</v>
      </c>
      <c r="I1213" s="69"/>
      <c r="J1213" s="45" t="s">
        <v>200</v>
      </c>
    </row>
    <row r="1214" ht="26" customHeight="1" spans="3:10">
      <c r="C1214" s="67" t="str">
        <f>_xlfn.XLOOKUP(E1214,编码规则代码!B:B,编码规则代码!A:A)&amp;_xlfn.XLOOKUP(F1214,编码规则代码!F:F,编码规则代码!E:E)&amp;_xlfn.XLOOKUP(G1214,编码规则代码!J:J,编码规则代码!I:I)&amp;_xlfn.XLOOKUP(H1214,编码规则代码!N:N,编码规则代码!M:M)&amp;L1214</f>
        <v>HA</v>
      </c>
      <c r="D1214" s="68" t="str" cm="1">
        <f t="array" ref="D1214">_xlfn.XLOOKUP(E1214,编码规则代码!B:B,编码规则代码!A:A)&amp;_xlfn.XLOOKUP(F1214,编码规则代码!F:F,编码规则代码!E:E)&amp;_xlfn.XLOOKUP(G1214,编码规则代码!J:J,编码规则代码!I:I)&amp;_xlfn.XLOOKUP(H1214,编码规则代码!N:N,编码规则代码!M:M)&amp;L1214&amp;_xlfn.XLOOKUP(K1214,编码规则代码!V:V,编码规则代码!U:U&amp;_xlfn.XLOOKUP(J1214,编码规则代码!R:R,编码规则代码!Q:Q))</f>
        <v>HAS</v>
      </c>
      <c r="E1214" s="45" t="s">
        <v>196</v>
      </c>
      <c r="G1214" s="45" t="s">
        <v>197</v>
      </c>
      <c r="I1214" s="69"/>
      <c r="J1214" s="45" t="s">
        <v>200</v>
      </c>
    </row>
    <row r="1215" ht="26" customHeight="1" spans="3:10">
      <c r="C1215" s="67" t="str">
        <f>_xlfn.XLOOKUP(E1215,编码规则代码!B:B,编码规则代码!A:A)&amp;_xlfn.XLOOKUP(F1215,编码规则代码!F:F,编码规则代码!E:E)&amp;_xlfn.XLOOKUP(G1215,编码规则代码!J:J,编码规则代码!I:I)&amp;_xlfn.XLOOKUP(H1215,编码规则代码!N:N,编码规则代码!M:M)&amp;L1215</f>
        <v>HA</v>
      </c>
      <c r="D1215" s="68" t="str" cm="1">
        <f t="array" ref="D1215">_xlfn.XLOOKUP(E1215,编码规则代码!B:B,编码规则代码!A:A)&amp;_xlfn.XLOOKUP(F1215,编码规则代码!F:F,编码规则代码!E:E)&amp;_xlfn.XLOOKUP(G1215,编码规则代码!J:J,编码规则代码!I:I)&amp;_xlfn.XLOOKUP(H1215,编码规则代码!N:N,编码规则代码!M:M)&amp;L1215&amp;_xlfn.XLOOKUP(K1215,编码规则代码!V:V,编码规则代码!U:U&amp;_xlfn.XLOOKUP(J1215,编码规则代码!R:R,编码规则代码!Q:Q))</f>
        <v>HAS</v>
      </c>
      <c r="E1215" s="45" t="s">
        <v>196</v>
      </c>
      <c r="G1215" s="45" t="s">
        <v>197</v>
      </c>
      <c r="I1215" s="69"/>
      <c r="J1215" s="45" t="s">
        <v>200</v>
      </c>
    </row>
    <row r="1216" ht="26" customHeight="1" spans="3:10">
      <c r="C1216" s="67" t="str">
        <f>_xlfn.XLOOKUP(E1216,编码规则代码!B:B,编码规则代码!A:A)&amp;_xlfn.XLOOKUP(F1216,编码规则代码!F:F,编码规则代码!E:E)&amp;_xlfn.XLOOKUP(G1216,编码规则代码!J:J,编码规则代码!I:I)&amp;_xlfn.XLOOKUP(H1216,编码规则代码!N:N,编码规则代码!M:M)&amp;L1216</f>
        <v>HA</v>
      </c>
      <c r="D1216" s="68" t="str" cm="1">
        <f t="array" ref="D1216">_xlfn.XLOOKUP(E1216,编码规则代码!B:B,编码规则代码!A:A)&amp;_xlfn.XLOOKUP(F1216,编码规则代码!F:F,编码规则代码!E:E)&amp;_xlfn.XLOOKUP(G1216,编码规则代码!J:J,编码规则代码!I:I)&amp;_xlfn.XLOOKUP(H1216,编码规则代码!N:N,编码规则代码!M:M)&amp;L1216&amp;_xlfn.XLOOKUP(K1216,编码规则代码!V:V,编码规则代码!U:U&amp;_xlfn.XLOOKUP(J1216,编码规则代码!R:R,编码规则代码!Q:Q))</f>
        <v>HAS</v>
      </c>
      <c r="E1216" s="45" t="s">
        <v>196</v>
      </c>
      <c r="G1216" s="45" t="s">
        <v>197</v>
      </c>
      <c r="I1216" s="69"/>
      <c r="J1216" s="45" t="s">
        <v>200</v>
      </c>
    </row>
    <row r="1217" ht="26" customHeight="1" spans="3:10">
      <c r="C1217" s="67" t="str">
        <f>_xlfn.XLOOKUP(E1217,编码规则代码!B:B,编码规则代码!A:A)&amp;_xlfn.XLOOKUP(F1217,编码规则代码!F:F,编码规则代码!E:E)&amp;_xlfn.XLOOKUP(G1217,编码规则代码!J:J,编码规则代码!I:I)&amp;_xlfn.XLOOKUP(H1217,编码规则代码!N:N,编码规则代码!M:M)&amp;L1217</f>
        <v>HA</v>
      </c>
      <c r="D1217" s="68" t="str" cm="1">
        <f t="array" ref="D1217">_xlfn.XLOOKUP(E1217,编码规则代码!B:B,编码规则代码!A:A)&amp;_xlfn.XLOOKUP(F1217,编码规则代码!F:F,编码规则代码!E:E)&amp;_xlfn.XLOOKUP(G1217,编码规则代码!J:J,编码规则代码!I:I)&amp;_xlfn.XLOOKUP(H1217,编码规则代码!N:N,编码规则代码!M:M)&amp;L1217&amp;_xlfn.XLOOKUP(K1217,编码规则代码!V:V,编码规则代码!U:U&amp;_xlfn.XLOOKUP(J1217,编码规则代码!R:R,编码规则代码!Q:Q))</f>
        <v>HAS</v>
      </c>
      <c r="E1217" s="45" t="s">
        <v>196</v>
      </c>
      <c r="G1217" s="45" t="s">
        <v>197</v>
      </c>
      <c r="I1217" s="69"/>
      <c r="J1217" s="45" t="s">
        <v>200</v>
      </c>
    </row>
    <row r="1218" ht="26" customHeight="1" spans="3:10">
      <c r="C1218" s="67" t="str">
        <f>_xlfn.XLOOKUP(E1218,编码规则代码!B:B,编码规则代码!A:A)&amp;_xlfn.XLOOKUP(F1218,编码规则代码!F:F,编码规则代码!E:E)&amp;_xlfn.XLOOKUP(G1218,编码规则代码!J:J,编码规则代码!I:I)&amp;_xlfn.XLOOKUP(H1218,编码规则代码!N:N,编码规则代码!M:M)&amp;L1218</f>
        <v>HA</v>
      </c>
      <c r="D1218" s="68" t="str" cm="1">
        <f t="array" ref="D1218">_xlfn.XLOOKUP(E1218,编码规则代码!B:B,编码规则代码!A:A)&amp;_xlfn.XLOOKUP(F1218,编码规则代码!F:F,编码规则代码!E:E)&amp;_xlfn.XLOOKUP(G1218,编码规则代码!J:J,编码规则代码!I:I)&amp;_xlfn.XLOOKUP(H1218,编码规则代码!N:N,编码规则代码!M:M)&amp;L1218&amp;_xlfn.XLOOKUP(K1218,编码规则代码!V:V,编码规则代码!U:U&amp;_xlfn.XLOOKUP(J1218,编码规则代码!R:R,编码规则代码!Q:Q))</f>
        <v>HAS</v>
      </c>
      <c r="E1218" s="45" t="s">
        <v>196</v>
      </c>
      <c r="G1218" s="45" t="s">
        <v>197</v>
      </c>
      <c r="I1218" s="69"/>
      <c r="J1218" s="45" t="s">
        <v>200</v>
      </c>
    </row>
    <row r="1219" ht="26" customHeight="1" spans="3:10">
      <c r="C1219" s="67" t="str">
        <f>_xlfn.XLOOKUP(E1219,编码规则代码!B:B,编码规则代码!A:A)&amp;_xlfn.XLOOKUP(F1219,编码规则代码!F:F,编码规则代码!E:E)&amp;_xlfn.XLOOKUP(G1219,编码规则代码!J:J,编码规则代码!I:I)&amp;_xlfn.XLOOKUP(H1219,编码规则代码!N:N,编码规则代码!M:M)&amp;L1219</f>
        <v>HA</v>
      </c>
      <c r="D1219" s="68" t="str" cm="1">
        <f t="array" ref="D1219">_xlfn.XLOOKUP(E1219,编码规则代码!B:B,编码规则代码!A:A)&amp;_xlfn.XLOOKUP(F1219,编码规则代码!F:F,编码规则代码!E:E)&amp;_xlfn.XLOOKUP(G1219,编码规则代码!J:J,编码规则代码!I:I)&amp;_xlfn.XLOOKUP(H1219,编码规则代码!N:N,编码规则代码!M:M)&amp;L1219&amp;_xlfn.XLOOKUP(K1219,编码规则代码!V:V,编码规则代码!U:U&amp;_xlfn.XLOOKUP(J1219,编码规则代码!R:R,编码规则代码!Q:Q))</f>
        <v>HAS</v>
      </c>
      <c r="E1219" s="45" t="s">
        <v>196</v>
      </c>
      <c r="G1219" s="45" t="s">
        <v>197</v>
      </c>
      <c r="I1219" s="69"/>
      <c r="J1219" s="45" t="s">
        <v>200</v>
      </c>
    </row>
    <row r="1220" ht="26" customHeight="1" spans="3:10">
      <c r="C1220" s="67" t="str">
        <f>_xlfn.XLOOKUP(E1220,编码规则代码!B:B,编码规则代码!A:A)&amp;_xlfn.XLOOKUP(F1220,编码规则代码!F:F,编码规则代码!E:E)&amp;_xlfn.XLOOKUP(G1220,编码规则代码!J:J,编码规则代码!I:I)&amp;_xlfn.XLOOKUP(H1220,编码规则代码!N:N,编码规则代码!M:M)&amp;L1220</f>
        <v>HA</v>
      </c>
      <c r="D1220" s="68" t="str" cm="1">
        <f t="array" ref="D1220">_xlfn.XLOOKUP(E1220,编码规则代码!B:B,编码规则代码!A:A)&amp;_xlfn.XLOOKUP(F1220,编码规则代码!F:F,编码规则代码!E:E)&amp;_xlfn.XLOOKUP(G1220,编码规则代码!J:J,编码规则代码!I:I)&amp;_xlfn.XLOOKUP(H1220,编码规则代码!N:N,编码规则代码!M:M)&amp;L1220&amp;_xlfn.XLOOKUP(K1220,编码规则代码!V:V,编码规则代码!U:U&amp;_xlfn.XLOOKUP(J1220,编码规则代码!R:R,编码规则代码!Q:Q))</f>
        <v>HAS</v>
      </c>
      <c r="E1220" s="45" t="s">
        <v>196</v>
      </c>
      <c r="G1220" s="45" t="s">
        <v>197</v>
      </c>
      <c r="I1220" s="69"/>
      <c r="J1220" s="45" t="s">
        <v>200</v>
      </c>
    </row>
    <row r="1221" ht="26" customHeight="1" spans="3:10">
      <c r="C1221" s="67" t="str">
        <f>_xlfn.XLOOKUP(E1221,编码规则代码!B:B,编码规则代码!A:A)&amp;_xlfn.XLOOKUP(F1221,编码规则代码!F:F,编码规则代码!E:E)&amp;_xlfn.XLOOKUP(G1221,编码规则代码!J:J,编码规则代码!I:I)&amp;_xlfn.XLOOKUP(H1221,编码规则代码!N:N,编码规则代码!M:M)&amp;L1221</f>
        <v>HA</v>
      </c>
      <c r="D1221" s="68" t="str" cm="1">
        <f t="array" ref="D1221">_xlfn.XLOOKUP(E1221,编码规则代码!B:B,编码规则代码!A:A)&amp;_xlfn.XLOOKUP(F1221,编码规则代码!F:F,编码规则代码!E:E)&amp;_xlfn.XLOOKUP(G1221,编码规则代码!J:J,编码规则代码!I:I)&amp;_xlfn.XLOOKUP(H1221,编码规则代码!N:N,编码规则代码!M:M)&amp;L1221&amp;_xlfn.XLOOKUP(K1221,编码规则代码!V:V,编码规则代码!U:U&amp;_xlfn.XLOOKUP(J1221,编码规则代码!R:R,编码规则代码!Q:Q))</f>
        <v>HAS</v>
      </c>
      <c r="E1221" s="45" t="s">
        <v>196</v>
      </c>
      <c r="G1221" s="45" t="s">
        <v>197</v>
      </c>
      <c r="I1221" s="69"/>
      <c r="J1221" s="45" t="s">
        <v>200</v>
      </c>
    </row>
    <row r="1222" ht="26" customHeight="1" spans="3:10">
      <c r="C1222" s="67" t="str">
        <f>_xlfn.XLOOKUP(E1222,编码规则代码!B:B,编码规则代码!A:A)&amp;_xlfn.XLOOKUP(F1222,编码规则代码!F:F,编码规则代码!E:E)&amp;_xlfn.XLOOKUP(G1222,编码规则代码!J:J,编码规则代码!I:I)&amp;_xlfn.XLOOKUP(H1222,编码规则代码!N:N,编码规则代码!M:M)&amp;L1222</f>
        <v>HA</v>
      </c>
      <c r="D1222" s="68" t="str" cm="1">
        <f t="array" ref="D1222">_xlfn.XLOOKUP(E1222,编码规则代码!B:B,编码规则代码!A:A)&amp;_xlfn.XLOOKUP(F1222,编码规则代码!F:F,编码规则代码!E:E)&amp;_xlfn.XLOOKUP(G1222,编码规则代码!J:J,编码规则代码!I:I)&amp;_xlfn.XLOOKUP(H1222,编码规则代码!N:N,编码规则代码!M:M)&amp;L1222&amp;_xlfn.XLOOKUP(K1222,编码规则代码!V:V,编码规则代码!U:U&amp;_xlfn.XLOOKUP(J1222,编码规则代码!R:R,编码规则代码!Q:Q))</f>
        <v>HAS</v>
      </c>
      <c r="E1222" s="45" t="s">
        <v>196</v>
      </c>
      <c r="G1222" s="45" t="s">
        <v>197</v>
      </c>
      <c r="I1222" s="69"/>
      <c r="J1222" s="45" t="s">
        <v>200</v>
      </c>
    </row>
    <row r="1223" ht="26" customHeight="1" spans="3:10">
      <c r="C1223" s="67" t="str">
        <f>_xlfn.XLOOKUP(E1223,编码规则代码!B:B,编码规则代码!A:A)&amp;_xlfn.XLOOKUP(F1223,编码规则代码!F:F,编码规则代码!E:E)&amp;_xlfn.XLOOKUP(G1223,编码规则代码!J:J,编码规则代码!I:I)&amp;_xlfn.XLOOKUP(H1223,编码规则代码!N:N,编码规则代码!M:M)&amp;L1223</f>
        <v>HA</v>
      </c>
      <c r="D1223" s="68" t="str" cm="1">
        <f t="array" ref="D1223">_xlfn.XLOOKUP(E1223,编码规则代码!B:B,编码规则代码!A:A)&amp;_xlfn.XLOOKUP(F1223,编码规则代码!F:F,编码规则代码!E:E)&amp;_xlfn.XLOOKUP(G1223,编码规则代码!J:J,编码规则代码!I:I)&amp;_xlfn.XLOOKUP(H1223,编码规则代码!N:N,编码规则代码!M:M)&amp;L1223&amp;_xlfn.XLOOKUP(K1223,编码规则代码!V:V,编码规则代码!U:U&amp;_xlfn.XLOOKUP(J1223,编码规则代码!R:R,编码规则代码!Q:Q))</f>
        <v>HAS</v>
      </c>
      <c r="E1223" s="45" t="s">
        <v>196</v>
      </c>
      <c r="G1223" s="45" t="s">
        <v>197</v>
      </c>
      <c r="I1223" s="69"/>
      <c r="J1223" s="45" t="s">
        <v>200</v>
      </c>
    </row>
    <row r="1224" ht="26" customHeight="1" spans="3:10">
      <c r="C1224" s="67" t="str">
        <f>_xlfn.XLOOKUP(E1224,编码规则代码!B:B,编码规则代码!A:A)&amp;_xlfn.XLOOKUP(F1224,编码规则代码!F:F,编码规则代码!E:E)&amp;_xlfn.XLOOKUP(G1224,编码规则代码!J:J,编码规则代码!I:I)&amp;_xlfn.XLOOKUP(H1224,编码规则代码!N:N,编码规则代码!M:M)&amp;L1224</f>
        <v>HA</v>
      </c>
      <c r="D1224" s="68" t="str" cm="1">
        <f t="array" ref="D1224">_xlfn.XLOOKUP(E1224,编码规则代码!B:B,编码规则代码!A:A)&amp;_xlfn.XLOOKUP(F1224,编码规则代码!F:F,编码规则代码!E:E)&amp;_xlfn.XLOOKUP(G1224,编码规则代码!J:J,编码规则代码!I:I)&amp;_xlfn.XLOOKUP(H1224,编码规则代码!N:N,编码规则代码!M:M)&amp;L1224&amp;_xlfn.XLOOKUP(K1224,编码规则代码!V:V,编码规则代码!U:U&amp;_xlfn.XLOOKUP(J1224,编码规则代码!R:R,编码规则代码!Q:Q))</f>
        <v>HAS</v>
      </c>
      <c r="E1224" s="45" t="s">
        <v>196</v>
      </c>
      <c r="G1224" s="45" t="s">
        <v>197</v>
      </c>
      <c r="I1224" s="69"/>
      <c r="J1224" s="45" t="s">
        <v>200</v>
      </c>
    </row>
    <row r="1225" ht="26" customHeight="1" spans="3:10">
      <c r="C1225" s="67" t="str">
        <f>_xlfn.XLOOKUP(E1225,编码规则代码!B:B,编码规则代码!A:A)&amp;_xlfn.XLOOKUP(F1225,编码规则代码!F:F,编码规则代码!E:E)&amp;_xlfn.XLOOKUP(G1225,编码规则代码!J:J,编码规则代码!I:I)&amp;_xlfn.XLOOKUP(H1225,编码规则代码!N:N,编码规则代码!M:M)&amp;L1225</f>
        <v>HA</v>
      </c>
      <c r="D1225" s="68" t="str" cm="1">
        <f t="array" ref="D1225">_xlfn.XLOOKUP(E1225,编码规则代码!B:B,编码规则代码!A:A)&amp;_xlfn.XLOOKUP(F1225,编码规则代码!F:F,编码规则代码!E:E)&amp;_xlfn.XLOOKUP(G1225,编码规则代码!J:J,编码规则代码!I:I)&amp;_xlfn.XLOOKUP(H1225,编码规则代码!N:N,编码规则代码!M:M)&amp;L1225&amp;_xlfn.XLOOKUP(K1225,编码规则代码!V:V,编码规则代码!U:U&amp;_xlfn.XLOOKUP(J1225,编码规则代码!R:R,编码规则代码!Q:Q))</f>
        <v>HAS</v>
      </c>
      <c r="E1225" s="45" t="s">
        <v>196</v>
      </c>
      <c r="G1225" s="45" t="s">
        <v>197</v>
      </c>
      <c r="I1225" s="69"/>
      <c r="J1225" s="45" t="s">
        <v>200</v>
      </c>
    </row>
    <row r="1226" ht="26" customHeight="1" spans="3:10">
      <c r="C1226" s="67" t="str">
        <f>_xlfn.XLOOKUP(E1226,编码规则代码!B:B,编码规则代码!A:A)&amp;_xlfn.XLOOKUP(F1226,编码规则代码!F:F,编码规则代码!E:E)&amp;_xlfn.XLOOKUP(G1226,编码规则代码!J:J,编码规则代码!I:I)&amp;_xlfn.XLOOKUP(H1226,编码规则代码!N:N,编码规则代码!M:M)&amp;L1226</f>
        <v>HA</v>
      </c>
      <c r="D1226" s="68" t="str" cm="1">
        <f t="array" ref="D1226">_xlfn.XLOOKUP(E1226,编码规则代码!B:B,编码规则代码!A:A)&amp;_xlfn.XLOOKUP(F1226,编码规则代码!F:F,编码规则代码!E:E)&amp;_xlfn.XLOOKUP(G1226,编码规则代码!J:J,编码规则代码!I:I)&amp;_xlfn.XLOOKUP(H1226,编码规则代码!N:N,编码规则代码!M:M)&amp;L1226&amp;_xlfn.XLOOKUP(K1226,编码规则代码!V:V,编码规则代码!U:U&amp;_xlfn.XLOOKUP(J1226,编码规则代码!R:R,编码规则代码!Q:Q))</f>
        <v>HAS</v>
      </c>
      <c r="E1226" s="45" t="s">
        <v>196</v>
      </c>
      <c r="G1226" s="45" t="s">
        <v>197</v>
      </c>
      <c r="I1226" s="69"/>
      <c r="J1226" s="45" t="s">
        <v>200</v>
      </c>
    </row>
    <row r="1227" ht="26" customHeight="1" spans="3:10">
      <c r="C1227" s="67" t="str">
        <f>_xlfn.XLOOKUP(E1227,编码规则代码!B:B,编码规则代码!A:A)&amp;_xlfn.XLOOKUP(F1227,编码规则代码!F:F,编码规则代码!E:E)&amp;_xlfn.XLOOKUP(G1227,编码规则代码!J:J,编码规则代码!I:I)&amp;_xlfn.XLOOKUP(H1227,编码规则代码!N:N,编码规则代码!M:M)&amp;L1227</f>
        <v>HA</v>
      </c>
      <c r="D1227" s="68" t="str" cm="1">
        <f t="array" ref="D1227">_xlfn.XLOOKUP(E1227,编码规则代码!B:B,编码规则代码!A:A)&amp;_xlfn.XLOOKUP(F1227,编码规则代码!F:F,编码规则代码!E:E)&amp;_xlfn.XLOOKUP(G1227,编码规则代码!J:J,编码规则代码!I:I)&amp;_xlfn.XLOOKUP(H1227,编码规则代码!N:N,编码规则代码!M:M)&amp;L1227&amp;_xlfn.XLOOKUP(K1227,编码规则代码!V:V,编码规则代码!U:U&amp;_xlfn.XLOOKUP(J1227,编码规则代码!R:R,编码规则代码!Q:Q))</f>
        <v>HAS</v>
      </c>
      <c r="E1227" s="45" t="s">
        <v>196</v>
      </c>
      <c r="G1227" s="45" t="s">
        <v>197</v>
      </c>
      <c r="I1227" s="69"/>
      <c r="J1227" s="45" t="s">
        <v>200</v>
      </c>
    </row>
    <row r="1228" ht="26" customHeight="1" spans="3:10">
      <c r="C1228" s="67" t="str">
        <f>_xlfn.XLOOKUP(E1228,编码规则代码!B:B,编码规则代码!A:A)&amp;_xlfn.XLOOKUP(F1228,编码规则代码!F:F,编码规则代码!E:E)&amp;_xlfn.XLOOKUP(G1228,编码规则代码!J:J,编码规则代码!I:I)&amp;_xlfn.XLOOKUP(H1228,编码规则代码!N:N,编码规则代码!M:M)&amp;L1228</f>
        <v>HA</v>
      </c>
      <c r="D1228" s="68" t="str" cm="1">
        <f t="array" ref="D1228">_xlfn.XLOOKUP(E1228,编码规则代码!B:B,编码规则代码!A:A)&amp;_xlfn.XLOOKUP(F1228,编码规则代码!F:F,编码规则代码!E:E)&amp;_xlfn.XLOOKUP(G1228,编码规则代码!J:J,编码规则代码!I:I)&amp;_xlfn.XLOOKUP(H1228,编码规则代码!N:N,编码规则代码!M:M)&amp;L1228&amp;_xlfn.XLOOKUP(K1228,编码规则代码!V:V,编码规则代码!U:U&amp;_xlfn.XLOOKUP(J1228,编码规则代码!R:R,编码规则代码!Q:Q))</f>
        <v>HAS</v>
      </c>
      <c r="E1228" s="45" t="s">
        <v>196</v>
      </c>
      <c r="G1228" s="45" t="s">
        <v>197</v>
      </c>
      <c r="I1228" s="69"/>
      <c r="J1228" s="45" t="s">
        <v>200</v>
      </c>
    </row>
    <row r="1229" ht="26" customHeight="1" spans="3:10">
      <c r="C1229" s="67" t="str">
        <f>_xlfn.XLOOKUP(E1229,编码规则代码!B:B,编码规则代码!A:A)&amp;_xlfn.XLOOKUP(F1229,编码规则代码!F:F,编码规则代码!E:E)&amp;_xlfn.XLOOKUP(G1229,编码规则代码!J:J,编码规则代码!I:I)&amp;_xlfn.XLOOKUP(H1229,编码规则代码!N:N,编码规则代码!M:M)&amp;L1229</f>
        <v>HA</v>
      </c>
      <c r="D1229" s="68" t="str" cm="1">
        <f t="array" ref="D1229">_xlfn.XLOOKUP(E1229,编码规则代码!B:B,编码规则代码!A:A)&amp;_xlfn.XLOOKUP(F1229,编码规则代码!F:F,编码规则代码!E:E)&amp;_xlfn.XLOOKUP(G1229,编码规则代码!J:J,编码规则代码!I:I)&amp;_xlfn.XLOOKUP(H1229,编码规则代码!N:N,编码规则代码!M:M)&amp;L1229&amp;_xlfn.XLOOKUP(K1229,编码规则代码!V:V,编码规则代码!U:U&amp;_xlfn.XLOOKUP(J1229,编码规则代码!R:R,编码规则代码!Q:Q))</f>
        <v>HAS</v>
      </c>
      <c r="E1229" s="45" t="s">
        <v>196</v>
      </c>
      <c r="G1229" s="45" t="s">
        <v>197</v>
      </c>
      <c r="I1229" s="69"/>
      <c r="J1229" s="45" t="s">
        <v>200</v>
      </c>
    </row>
    <row r="1230" ht="26" customHeight="1" spans="3:10">
      <c r="C1230" s="67" t="str">
        <f>_xlfn.XLOOKUP(E1230,编码规则代码!B:B,编码规则代码!A:A)&amp;_xlfn.XLOOKUP(F1230,编码规则代码!F:F,编码规则代码!E:E)&amp;_xlfn.XLOOKUP(G1230,编码规则代码!J:J,编码规则代码!I:I)&amp;_xlfn.XLOOKUP(H1230,编码规则代码!N:N,编码规则代码!M:M)&amp;L1230</f>
        <v>HA</v>
      </c>
      <c r="D1230" s="68" t="str" cm="1">
        <f t="array" ref="D1230">_xlfn.XLOOKUP(E1230,编码规则代码!B:B,编码规则代码!A:A)&amp;_xlfn.XLOOKUP(F1230,编码规则代码!F:F,编码规则代码!E:E)&amp;_xlfn.XLOOKUP(G1230,编码规则代码!J:J,编码规则代码!I:I)&amp;_xlfn.XLOOKUP(H1230,编码规则代码!N:N,编码规则代码!M:M)&amp;L1230&amp;_xlfn.XLOOKUP(K1230,编码规则代码!V:V,编码规则代码!U:U&amp;_xlfn.XLOOKUP(J1230,编码规则代码!R:R,编码规则代码!Q:Q))</f>
        <v>HAS</v>
      </c>
      <c r="E1230" s="45" t="s">
        <v>196</v>
      </c>
      <c r="G1230" s="45" t="s">
        <v>197</v>
      </c>
      <c r="I1230" s="69"/>
      <c r="J1230" s="45" t="s">
        <v>200</v>
      </c>
    </row>
    <row r="1231" ht="26" customHeight="1" spans="3:10">
      <c r="C1231" s="67" t="str">
        <f>_xlfn.XLOOKUP(E1231,编码规则代码!B:B,编码规则代码!A:A)&amp;_xlfn.XLOOKUP(F1231,编码规则代码!F:F,编码规则代码!E:E)&amp;_xlfn.XLOOKUP(G1231,编码规则代码!J:J,编码规则代码!I:I)&amp;_xlfn.XLOOKUP(H1231,编码规则代码!N:N,编码规则代码!M:M)&amp;L1231</f>
        <v>HA</v>
      </c>
      <c r="D1231" s="68" t="str" cm="1">
        <f t="array" ref="D1231">_xlfn.XLOOKUP(E1231,编码规则代码!B:B,编码规则代码!A:A)&amp;_xlfn.XLOOKUP(F1231,编码规则代码!F:F,编码规则代码!E:E)&amp;_xlfn.XLOOKUP(G1231,编码规则代码!J:J,编码规则代码!I:I)&amp;_xlfn.XLOOKUP(H1231,编码规则代码!N:N,编码规则代码!M:M)&amp;L1231&amp;_xlfn.XLOOKUP(K1231,编码规则代码!V:V,编码规则代码!U:U&amp;_xlfn.XLOOKUP(J1231,编码规则代码!R:R,编码规则代码!Q:Q))</f>
        <v>HAS</v>
      </c>
      <c r="E1231" s="45" t="s">
        <v>196</v>
      </c>
      <c r="G1231" s="45" t="s">
        <v>197</v>
      </c>
      <c r="I1231" s="69"/>
      <c r="J1231" s="45" t="s">
        <v>200</v>
      </c>
    </row>
    <row r="1232" ht="26" customHeight="1" spans="3:10">
      <c r="C1232" s="67" t="str">
        <f>_xlfn.XLOOKUP(E1232,编码规则代码!B:B,编码规则代码!A:A)&amp;_xlfn.XLOOKUP(F1232,编码规则代码!F:F,编码规则代码!E:E)&amp;_xlfn.XLOOKUP(G1232,编码规则代码!J:J,编码规则代码!I:I)&amp;_xlfn.XLOOKUP(H1232,编码规则代码!N:N,编码规则代码!M:M)&amp;L1232</f>
        <v>HA</v>
      </c>
      <c r="D1232" s="68" t="str" cm="1">
        <f t="array" ref="D1232">_xlfn.XLOOKUP(E1232,编码规则代码!B:B,编码规则代码!A:A)&amp;_xlfn.XLOOKUP(F1232,编码规则代码!F:F,编码规则代码!E:E)&amp;_xlfn.XLOOKUP(G1232,编码规则代码!J:J,编码规则代码!I:I)&amp;_xlfn.XLOOKUP(H1232,编码规则代码!N:N,编码规则代码!M:M)&amp;L1232&amp;_xlfn.XLOOKUP(K1232,编码规则代码!V:V,编码规则代码!U:U&amp;_xlfn.XLOOKUP(J1232,编码规则代码!R:R,编码规则代码!Q:Q))</f>
        <v>HAS</v>
      </c>
      <c r="E1232" s="45" t="s">
        <v>196</v>
      </c>
      <c r="G1232" s="45" t="s">
        <v>197</v>
      </c>
      <c r="I1232" s="69"/>
      <c r="J1232" s="45" t="s">
        <v>200</v>
      </c>
    </row>
    <row r="1233" ht="26" customHeight="1" spans="3:10">
      <c r="C1233" s="67" t="str">
        <f>_xlfn.XLOOKUP(E1233,编码规则代码!B:B,编码规则代码!A:A)&amp;_xlfn.XLOOKUP(F1233,编码规则代码!F:F,编码规则代码!E:E)&amp;_xlfn.XLOOKUP(G1233,编码规则代码!J:J,编码规则代码!I:I)&amp;_xlfn.XLOOKUP(H1233,编码规则代码!N:N,编码规则代码!M:M)&amp;L1233</f>
        <v>HA</v>
      </c>
      <c r="D1233" s="68" t="str" cm="1">
        <f t="array" ref="D1233">_xlfn.XLOOKUP(E1233,编码规则代码!B:B,编码规则代码!A:A)&amp;_xlfn.XLOOKUP(F1233,编码规则代码!F:F,编码规则代码!E:E)&amp;_xlfn.XLOOKUP(G1233,编码规则代码!J:J,编码规则代码!I:I)&amp;_xlfn.XLOOKUP(H1233,编码规则代码!N:N,编码规则代码!M:M)&amp;L1233&amp;_xlfn.XLOOKUP(K1233,编码规则代码!V:V,编码规则代码!U:U&amp;_xlfn.XLOOKUP(J1233,编码规则代码!R:R,编码规则代码!Q:Q))</f>
        <v>HAS</v>
      </c>
      <c r="E1233" s="45" t="s">
        <v>196</v>
      </c>
      <c r="G1233" s="45" t="s">
        <v>197</v>
      </c>
      <c r="I1233" s="69"/>
      <c r="J1233" s="45" t="s">
        <v>200</v>
      </c>
    </row>
    <row r="1234" ht="26" customHeight="1" spans="3:10">
      <c r="C1234" s="67" t="str">
        <f>_xlfn.XLOOKUP(E1234,编码规则代码!B:B,编码规则代码!A:A)&amp;_xlfn.XLOOKUP(F1234,编码规则代码!F:F,编码规则代码!E:E)&amp;_xlfn.XLOOKUP(G1234,编码规则代码!J:J,编码规则代码!I:I)&amp;_xlfn.XLOOKUP(H1234,编码规则代码!N:N,编码规则代码!M:M)&amp;L1234</f>
        <v>HA</v>
      </c>
      <c r="D1234" s="68" t="str" cm="1">
        <f t="array" ref="D1234">_xlfn.XLOOKUP(E1234,编码规则代码!B:B,编码规则代码!A:A)&amp;_xlfn.XLOOKUP(F1234,编码规则代码!F:F,编码规则代码!E:E)&amp;_xlfn.XLOOKUP(G1234,编码规则代码!J:J,编码规则代码!I:I)&amp;_xlfn.XLOOKUP(H1234,编码规则代码!N:N,编码规则代码!M:M)&amp;L1234&amp;_xlfn.XLOOKUP(K1234,编码规则代码!V:V,编码规则代码!U:U&amp;_xlfn.XLOOKUP(J1234,编码规则代码!R:R,编码规则代码!Q:Q))</f>
        <v>HAS</v>
      </c>
      <c r="E1234" s="45" t="s">
        <v>196</v>
      </c>
      <c r="G1234" s="45" t="s">
        <v>197</v>
      </c>
      <c r="I1234" s="69"/>
      <c r="J1234" s="45" t="s">
        <v>200</v>
      </c>
    </row>
    <row r="1235" ht="26" customHeight="1" spans="3:10">
      <c r="C1235" s="67" t="str">
        <f>_xlfn.XLOOKUP(E1235,编码规则代码!B:B,编码规则代码!A:A)&amp;_xlfn.XLOOKUP(F1235,编码规则代码!F:F,编码规则代码!E:E)&amp;_xlfn.XLOOKUP(G1235,编码规则代码!J:J,编码规则代码!I:I)&amp;_xlfn.XLOOKUP(H1235,编码规则代码!N:N,编码规则代码!M:M)&amp;L1235</f>
        <v>HA</v>
      </c>
      <c r="D1235" s="68" t="str" cm="1">
        <f t="array" ref="D1235">_xlfn.XLOOKUP(E1235,编码规则代码!B:B,编码规则代码!A:A)&amp;_xlfn.XLOOKUP(F1235,编码规则代码!F:F,编码规则代码!E:E)&amp;_xlfn.XLOOKUP(G1235,编码规则代码!J:J,编码规则代码!I:I)&amp;_xlfn.XLOOKUP(H1235,编码规则代码!N:N,编码规则代码!M:M)&amp;L1235&amp;_xlfn.XLOOKUP(K1235,编码规则代码!V:V,编码规则代码!U:U&amp;_xlfn.XLOOKUP(J1235,编码规则代码!R:R,编码规则代码!Q:Q))</f>
        <v>HAS</v>
      </c>
      <c r="E1235" s="45" t="s">
        <v>196</v>
      </c>
      <c r="G1235" s="45" t="s">
        <v>197</v>
      </c>
      <c r="I1235" s="69"/>
      <c r="J1235" s="45" t="s">
        <v>200</v>
      </c>
    </row>
    <row r="1236" ht="26" customHeight="1" spans="3:10">
      <c r="C1236" s="67" t="str">
        <f>_xlfn.XLOOKUP(E1236,编码规则代码!B:B,编码规则代码!A:A)&amp;_xlfn.XLOOKUP(F1236,编码规则代码!F:F,编码规则代码!E:E)&amp;_xlfn.XLOOKUP(G1236,编码规则代码!J:J,编码规则代码!I:I)&amp;_xlfn.XLOOKUP(H1236,编码规则代码!N:N,编码规则代码!M:M)&amp;L1236</f>
        <v>HA</v>
      </c>
      <c r="D1236" s="68" t="str" cm="1">
        <f t="array" ref="D1236">_xlfn.XLOOKUP(E1236,编码规则代码!B:B,编码规则代码!A:A)&amp;_xlfn.XLOOKUP(F1236,编码规则代码!F:F,编码规则代码!E:E)&amp;_xlfn.XLOOKUP(G1236,编码规则代码!J:J,编码规则代码!I:I)&amp;_xlfn.XLOOKUP(H1236,编码规则代码!N:N,编码规则代码!M:M)&amp;L1236&amp;_xlfn.XLOOKUP(K1236,编码规则代码!V:V,编码规则代码!U:U&amp;_xlfn.XLOOKUP(J1236,编码规则代码!R:R,编码规则代码!Q:Q))</f>
        <v>HAS</v>
      </c>
      <c r="E1236" s="45" t="s">
        <v>196</v>
      </c>
      <c r="G1236" s="45" t="s">
        <v>197</v>
      </c>
      <c r="I1236" s="69"/>
      <c r="J1236" s="45" t="s">
        <v>200</v>
      </c>
    </row>
    <row r="1237" ht="26" customHeight="1" spans="3:10">
      <c r="C1237" s="67" t="str">
        <f>_xlfn.XLOOKUP(E1237,编码规则代码!B:B,编码规则代码!A:A)&amp;_xlfn.XLOOKUP(F1237,编码规则代码!F:F,编码规则代码!E:E)&amp;_xlfn.XLOOKUP(G1237,编码规则代码!J:J,编码规则代码!I:I)&amp;_xlfn.XLOOKUP(H1237,编码规则代码!N:N,编码规则代码!M:M)&amp;L1237</f>
        <v>HA</v>
      </c>
      <c r="D1237" s="68" t="str" cm="1">
        <f t="array" ref="D1237">_xlfn.XLOOKUP(E1237,编码规则代码!B:B,编码规则代码!A:A)&amp;_xlfn.XLOOKUP(F1237,编码规则代码!F:F,编码规则代码!E:E)&amp;_xlfn.XLOOKUP(G1237,编码规则代码!J:J,编码规则代码!I:I)&amp;_xlfn.XLOOKUP(H1237,编码规则代码!N:N,编码规则代码!M:M)&amp;L1237&amp;_xlfn.XLOOKUP(K1237,编码规则代码!V:V,编码规则代码!U:U&amp;_xlfn.XLOOKUP(J1237,编码规则代码!R:R,编码规则代码!Q:Q))</f>
        <v>HAS</v>
      </c>
      <c r="E1237" s="45" t="s">
        <v>196</v>
      </c>
      <c r="G1237" s="45" t="s">
        <v>197</v>
      </c>
      <c r="I1237" s="69"/>
      <c r="J1237" s="45" t="s">
        <v>200</v>
      </c>
    </row>
    <row r="1238" ht="26" customHeight="1" spans="3:10">
      <c r="C1238" s="67" t="str">
        <f>_xlfn.XLOOKUP(E1238,编码规则代码!B:B,编码规则代码!A:A)&amp;_xlfn.XLOOKUP(F1238,编码规则代码!F:F,编码规则代码!E:E)&amp;_xlfn.XLOOKUP(G1238,编码规则代码!J:J,编码规则代码!I:I)&amp;_xlfn.XLOOKUP(H1238,编码规则代码!N:N,编码规则代码!M:M)&amp;L1238</f>
        <v>HA</v>
      </c>
      <c r="D1238" s="68" t="str" cm="1">
        <f t="array" ref="D1238">_xlfn.XLOOKUP(E1238,编码规则代码!B:B,编码规则代码!A:A)&amp;_xlfn.XLOOKUP(F1238,编码规则代码!F:F,编码规则代码!E:E)&amp;_xlfn.XLOOKUP(G1238,编码规则代码!J:J,编码规则代码!I:I)&amp;_xlfn.XLOOKUP(H1238,编码规则代码!N:N,编码规则代码!M:M)&amp;L1238&amp;_xlfn.XLOOKUP(K1238,编码规则代码!V:V,编码规则代码!U:U&amp;_xlfn.XLOOKUP(J1238,编码规则代码!R:R,编码规则代码!Q:Q))</f>
        <v>HAS</v>
      </c>
      <c r="E1238" s="45" t="s">
        <v>196</v>
      </c>
      <c r="G1238" s="45" t="s">
        <v>197</v>
      </c>
      <c r="I1238" s="69"/>
      <c r="J1238" s="45" t="s">
        <v>200</v>
      </c>
    </row>
    <row r="1239" ht="26" customHeight="1" spans="3:10">
      <c r="C1239" s="67" t="str">
        <f>_xlfn.XLOOKUP(E1239,编码规则代码!B:B,编码规则代码!A:A)&amp;_xlfn.XLOOKUP(F1239,编码规则代码!F:F,编码规则代码!E:E)&amp;_xlfn.XLOOKUP(G1239,编码规则代码!J:J,编码规则代码!I:I)&amp;_xlfn.XLOOKUP(H1239,编码规则代码!N:N,编码规则代码!M:M)&amp;L1239</f>
        <v>HA</v>
      </c>
      <c r="D1239" s="68" t="str" cm="1">
        <f t="array" ref="D1239">_xlfn.XLOOKUP(E1239,编码规则代码!B:B,编码规则代码!A:A)&amp;_xlfn.XLOOKUP(F1239,编码规则代码!F:F,编码规则代码!E:E)&amp;_xlfn.XLOOKUP(G1239,编码规则代码!J:J,编码规则代码!I:I)&amp;_xlfn.XLOOKUP(H1239,编码规则代码!N:N,编码规则代码!M:M)&amp;L1239&amp;_xlfn.XLOOKUP(K1239,编码规则代码!V:V,编码规则代码!U:U&amp;_xlfn.XLOOKUP(J1239,编码规则代码!R:R,编码规则代码!Q:Q))</f>
        <v>HAS</v>
      </c>
      <c r="E1239" s="45" t="s">
        <v>196</v>
      </c>
      <c r="G1239" s="45" t="s">
        <v>197</v>
      </c>
      <c r="I1239" s="69"/>
      <c r="J1239" s="45" t="s">
        <v>200</v>
      </c>
    </row>
    <row r="1240" ht="26" customHeight="1" spans="3:10">
      <c r="C1240" s="67" t="str">
        <f>_xlfn.XLOOKUP(E1240,编码规则代码!B:B,编码规则代码!A:A)&amp;_xlfn.XLOOKUP(F1240,编码规则代码!F:F,编码规则代码!E:E)&amp;_xlfn.XLOOKUP(G1240,编码规则代码!J:J,编码规则代码!I:I)&amp;_xlfn.XLOOKUP(H1240,编码规则代码!N:N,编码规则代码!M:M)&amp;L1240</f>
        <v>HA</v>
      </c>
      <c r="D1240" s="68" t="str" cm="1">
        <f t="array" ref="D1240">_xlfn.XLOOKUP(E1240,编码规则代码!B:B,编码规则代码!A:A)&amp;_xlfn.XLOOKUP(F1240,编码规则代码!F:F,编码规则代码!E:E)&amp;_xlfn.XLOOKUP(G1240,编码规则代码!J:J,编码规则代码!I:I)&amp;_xlfn.XLOOKUP(H1240,编码规则代码!N:N,编码规则代码!M:M)&amp;L1240&amp;_xlfn.XLOOKUP(K1240,编码规则代码!V:V,编码规则代码!U:U&amp;_xlfn.XLOOKUP(J1240,编码规则代码!R:R,编码规则代码!Q:Q))</f>
        <v>HAS</v>
      </c>
      <c r="E1240" s="45" t="s">
        <v>196</v>
      </c>
      <c r="G1240" s="45" t="s">
        <v>197</v>
      </c>
      <c r="I1240" s="69"/>
      <c r="J1240" s="45" t="s">
        <v>200</v>
      </c>
    </row>
    <row r="1241" ht="26" customHeight="1" spans="3:10">
      <c r="C1241" s="67" t="str">
        <f>_xlfn.XLOOKUP(E1241,编码规则代码!B:B,编码规则代码!A:A)&amp;_xlfn.XLOOKUP(F1241,编码规则代码!F:F,编码规则代码!E:E)&amp;_xlfn.XLOOKUP(G1241,编码规则代码!J:J,编码规则代码!I:I)&amp;_xlfn.XLOOKUP(H1241,编码规则代码!N:N,编码规则代码!M:M)&amp;L1241</f>
        <v>HA</v>
      </c>
      <c r="D1241" s="68" t="str" cm="1">
        <f t="array" ref="D1241">_xlfn.XLOOKUP(E1241,编码规则代码!B:B,编码规则代码!A:A)&amp;_xlfn.XLOOKUP(F1241,编码规则代码!F:F,编码规则代码!E:E)&amp;_xlfn.XLOOKUP(G1241,编码规则代码!J:J,编码规则代码!I:I)&amp;_xlfn.XLOOKUP(H1241,编码规则代码!N:N,编码规则代码!M:M)&amp;L1241&amp;_xlfn.XLOOKUP(K1241,编码规则代码!V:V,编码规则代码!U:U&amp;_xlfn.XLOOKUP(J1241,编码规则代码!R:R,编码规则代码!Q:Q))</f>
        <v>HAS</v>
      </c>
      <c r="E1241" s="45" t="s">
        <v>196</v>
      </c>
      <c r="G1241" s="45" t="s">
        <v>197</v>
      </c>
      <c r="I1241" s="69"/>
      <c r="J1241" s="45" t="s">
        <v>200</v>
      </c>
    </row>
    <row r="1242" ht="26" customHeight="1" spans="3:10">
      <c r="C1242" s="67" t="str">
        <f>_xlfn.XLOOKUP(E1242,编码规则代码!B:B,编码规则代码!A:A)&amp;_xlfn.XLOOKUP(F1242,编码规则代码!F:F,编码规则代码!E:E)&amp;_xlfn.XLOOKUP(G1242,编码规则代码!J:J,编码规则代码!I:I)&amp;_xlfn.XLOOKUP(H1242,编码规则代码!N:N,编码规则代码!M:M)&amp;L1242</f>
        <v>HA</v>
      </c>
      <c r="D1242" s="68" t="str" cm="1">
        <f t="array" ref="D1242">_xlfn.XLOOKUP(E1242,编码规则代码!B:B,编码规则代码!A:A)&amp;_xlfn.XLOOKUP(F1242,编码规则代码!F:F,编码规则代码!E:E)&amp;_xlfn.XLOOKUP(G1242,编码规则代码!J:J,编码规则代码!I:I)&amp;_xlfn.XLOOKUP(H1242,编码规则代码!N:N,编码规则代码!M:M)&amp;L1242&amp;_xlfn.XLOOKUP(K1242,编码规则代码!V:V,编码规则代码!U:U&amp;_xlfn.XLOOKUP(J1242,编码规则代码!R:R,编码规则代码!Q:Q))</f>
        <v>HAS</v>
      </c>
      <c r="E1242" s="45" t="s">
        <v>196</v>
      </c>
      <c r="G1242" s="45" t="s">
        <v>197</v>
      </c>
      <c r="I1242" s="69"/>
      <c r="J1242" s="45" t="s">
        <v>200</v>
      </c>
    </row>
    <row r="1243" ht="26" customHeight="1" spans="3:10">
      <c r="C1243" s="67" t="str">
        <f>_xlfn.XLOOKUP(E1243,编码规则代码!B:B,编码规则代码!A:A)&amp;_xlfn.XLOOKUP(F1243,编码规则代码!F:F,编码规则代码!E:E)&amp;_xlfn.XLOOKUP(G1243,编码规则代码!J:J,编码规则代码!I:I)&amp;_xlfn.XLOOKUP(H1243,编码规则代码!N:N,编码规则代码!M:M)&amp;L1243</f>
        <v>HA</v>
      </c>
      <c r="D1243" s="68" t="str" cm="1">
        <f t="array" ref="D1243">_xlfn.XLOOKUP(E1243,编码规则代码!B:B,编码规则代码!A:A)&amp;_xlfn.XLOOKUP(F1243,编码规则代码!F:F,编码规则代码!E:E)&amp;_xlfn.XLOOKUP(G1243,编码规则代码!J:J,编码规则代码!I:I)&amp;_xlfn.XLOOKUP(H1243,编码规则代码!N:N,编码规则代码!M:M)&amp;L1243&amp;_xlfn.XLOOKUP(K1243,编码规则代码!V:V,编码规则代码!U:U&amp;_xlfn.XLOOKUP(J1243,编码规则代码!R:R,编码规则代码!Q:Q))</f>
        <v>HAS</v>
      </c>
      <c r="E1243" s="45" t="s">
        <v>196</v>
      </c>
      <c r="G1243" s="45" t="s">
        <v>197</v>
      </c>
      <c r="I1243" s="69"/>
      <c r="J1243" s="45" t="s">
        <v>200</v>
      </c>
    </row>
    <row r="1244" ht="26" customHeight="1" spans="3:10">
      <c r="C1244" s="67" t="str">
        <f>_xlfn.XLOOKUP(E1244,编码规则代码!B:B,编码规则代码!A:A)&amp;_xlfn.XLOOKUP(F1244,编码规则代码!F:F,编码规则代码!E:E)&amp;_xlfn.XLOOKUP(G1244,编码规则代码!J:J,编码规则代码!I:I)&amp;_xlfn.XLOOKUP(H1244,编码规则代码!N:N,编码规则代码!M:M)&amp;L1244</f>
        <v>HA</v>
      </c>
      <c r="D1244" s="68" t="str" cm="1">
        <f t="array" ref="D1244">_xlfn.XLOOKUP(E1244,编码规则代码!B:B,编码规则代码!A:A)&amp;_xlfn.XLOOKUP(F1244,编码规则代码!F:F,编码规则代码!E:E)&amp;_xlfn.XLOOKUP(G1244,编码规则代码!J:J,编码规则代码!I:I)&amp;_xlfn.XLOOKUP(H1244,编码规则代码!N:N,编码规则代码!M:M)&amp;L1244&amp;_xlfn.XLOOKUP(K1244,编码规则代码!V:V,编码规则代码!U:U&amp;_xlfn.XLOOKUP(J1244,编码规则代码!R:R,编码规则代码!Q:Q))</f>
        <v>HAS</v>
      </c>
      <c r="E1244" s="45" t="s">
        <v>196</v>
      </c>
      <c r="G1244" s="45" t="s">
        <v>197</v>
      </c>
      <c r="I1244" s="69"/>
      <c r="J1244" s="45" t="s">
        <v>200</v>
      </c>
    </row>
    <row r="1245" ht="26" customHeight="1" spans="3:10">
      <c r="C1245" s="67" t="str">
        <f>_xlfn.XLOOKUP(E1245,编码规则代码!B:B,编码规则代码!A:A)&amp;_xlfn.XLOOKUP(F1245,编码规则代码!F:F,编码规则代码!E:E)&amp;_xlfn.XLOOKUP(G1245,编码规则代码!J:J,编码规则代码!I:I)&amp;_xlfn.XLOOKUP(H1245,编码规则代码!N:N,编码规则代码!M:M)&amp;L1245</f>
        <v>HA</v>
      </c>
      <c r="D1245" s="68" t="str" cm="1">
        <f t="array" ref="D1245">_xlfn.XLOOKUP(E1245,编码规则代码!B:B,编码规则代码!A:A)&amp;_xlfn.XLOOKUP(F1245,编码规则代码!F:F,编码规则代码!E:E)&amp;_xlfn.XLOOKUP(G1245,编码规则代码!J:J,编码规则代码!I:I)&amp;_xlfn.XLOOKUP(H1245,编码规则代码!N:N,编码规则代码!M:M)&amp;L1245&amp;_xlfn.XLOOKUP(K1245,编码规则代码!V:V,编码规则代码!U:U&amp;_xlfn.XLOOKUP(J1245,编码规则代码!R:R,编码规则代码!Q:Q))</f>
        <v>HAS</v>
      </c>
      <c r="E1245" s="45" t="s">
        <v>196</v>
      </c>
      <c r="G1245" s="45" t="s">
        <v>197</v>
      </c>
      <c r="I1245" s="69"/>
      <c r="J1245" s="45" t="s">
        <v>200</v>
      </c>
    </row>
    <row r="1246" ht="26" customHeight="1" spans="3:10">
      <c r="C1246" s="67" t="str">
        <f>_xlfn.XLOOKUP(E1246,编码规则代码!B:B,编码规则代码!A:A)&amp;_xlfn.XLOOKUP(F1246,编码规则代码!F:F,编码规则代码!E:E)&amp;_xlfn.XLOOKUP(G1246,编码规则代码!J:J,编码规则代码!I:I)&amp;_xlfn.XLOOKUP(H1246,编码规则代码!N:N,编码规则代码!M:M)&amp;L1246</f>
        <v>HA</v>
      </c>
      <c r="D1246" s="68" t="str" cm="1">
        <f t="array" ref="D1246">_xlfn.XLOOKUP(E1246,编码规则代码!B:B,编码规则代码!A:A)&amp;_xlfn.XLOOKUP(F1246,编码规则代码!F:F,编码规则代码!E:E)&amp;_xlfn.XLOOKUP(G1246,编码规则代码!J:J,编码规则代码!I:I)&amp;_xlfn.XLOOKUP(H1246,编码规则代码!N:N,编码规则代码!M:M)&amp;L1246&amp;_xlfn.XLOOKUP(K1246,编码规则代码!V:V,编码规则代码!U:U&amp;_xlfn.XLOOKUP(J1246,编码规则代码!R:R,编码规则代码!Q:Q))</f>
        <v>HAS</v>
      </c>
      <c r="E1246" s="45" t="s">
        <v>196</v>
      </c>
      <c r="G1246" s="45" t="s">
        <v>197</v>
      </c>
      <c r="I1246" s="69"/>
      <c r="J1246" s="45" t="s">
        <v>200</v>
      </c>
    </row>
    <row r="1247" ht="26" customHeight="1" spans="3:10">
      <c r="C1247" s="67" t="str">
        <f>_xlfn.XLOOKUP(E1247,编码规则代码!B:B,编码规则代码!A:A)&amp;_xlfn.XLOOKUP(F1247,编码规则代码!F:F,编码规则代码!E:E)&amp;_xlfn.XLOOKUP(G1247,编码规则代码!J:J,编码规则代码!I:I)&amp;_xlfn.XLOOKUP(H1247,编码规则代码!N:N,编码规则代码!M:M)&amp;L1247</f>
        <v>HA</v>
      </c>
      <c r="D1247" s="68" t="str" cm="1">
        <f t="array" ref="D1247">_xlfn.XLOOKUP(E1247,编码规则代码!B:B,编码规则代码!A:A)&amp;_xlfn.XLOOKUP(F1247,编码规则代码!F:F,编码规则代码!E:E)&amp;_xlfn.XLOOKUP(G1247,编码规则代码!J:J,编码规则代码!I:I)&amp;_xlfn.XLOOKUP(H1247,编码规则代码!N:N,编码规则代码!M:M)&amp;L1247&amp;_xlfn.XLOOKUP(K1247,编码规则代码!V:V,编码规则代码!U:U&amp;_xlfn.XLOOKUP(J1247,编码规则代码!R:R,编码规则代码!Q:Q))</f>
        <v>HAS</v>
      </c>
      <c r="E1247" s="45" t="s">
        <v>196</v>
      </c>
      <c r="G1247" s="45" t="s">
        <v>197</v>
      </c>
      <c r="I1247" s="69"/>
      <c r="J1247" s="45" t="s">
        <v>200</v>
      </c>
    </row>
    <row r="1248" ht="26" customHeight="1" spans="3:10">
      <c r="C1248" s="67" t="str">
        <f>_xlfn.XLOOKUP(E1248,编码规则代码!B:B,编码规则代码!A:A)&amp;_xlfn.XLOOKUP(F1248,编码规则代码!F:F,编码规则代码!E:E)&amp;_xlfn.XLOOKUP(G1248,编码规则代码!J:J,编码规则代码!I:I)&amp;_xlfn.XLOOKUP(H1248,编码规则代码!N:N,编码规则代码!M:M)&amp;L1248</f>
        <v>HA</v>
      </c>
      <c r="D1248" s="68" t="str" cm="1">
        <f t="array" ref="D1248">_xlfn.XLOOKUP(E1248,编码规则代码!B:B,编码规则代码!A:A)&amp;_xlfn.XLOOKUP(F1248,编码规则代码!F:F,编码规则代码!E:E)&amp;_xlfn.XLOOKUP(G1248,编码规则代码!J:J,编码规则代码!I:I)&amp;_xlfn.XLOOKUP(H1248,编码规则代码!N:N,编码规则代码!M:M)&amp;L1248&amp;_xlfn.XLOOKUP(K1248,编码规则代码!V:V,编码规则代码!U:U&amp;_xlfn.XLOOKUP(J1248,编码规则代码!R:R,编码规则代码!Q:Q))</f>
        <v>HAS</v>
      </c>
      <c r="E1248" s="45" t="s">
        <v>196</v>
      </c>
      <c r="G1248" s="45" t="s">
        <v>197</v>
      </c>
      <c r="I1248" s="69"/>
      <c r="J1248" s="45" t="s">
        <v>200</v>
      </c>
    </row>
    <row r="1249" ht="26" customHeight="1" spans="3:10">
      <c r="C1249" s="67" t="str">
        <f>_xlfn.XLOOKUP(E1249,编码规则代码!B:B,编码规则代码!A:A)&amp;_xlfn.XLOOKUP(F1249,编码规则代码!F:F,编码规则代码!E:E)&amp;_xlfn.XLOOKUP(G1249,编码规则代码!J:J,编码规则代码!I:I)&amp;_xlfn.XLOOKUP(H1249,编码规则代码!N:N,编码规则代码!M:M)&amp;L1249</f>
        <v>HA</v>
      </c>
      <c r="D1249" s="68" t="str" cm="1">
        <f t="array" ref="D1249">_xlfn.XLOOKUP(E1249,编码规则代码!B:B,编码规则代码!A:A)&amp;_xlfn.XLOOKUP(F1249,编码规则代码!F:F,编码规则代码!E:E)&amp;_xlfn.XLOOKUP(G1249,编码规则代码!J:J,编码规则代码!I:I)&amp;_xlfn.XLOOKUP(H1249,编码规则代码!N:N,编码规则代码!M:M)&amp;L1249&amp;_xlfn.XLOOKUP(K1249,编码规则代码!V:V,编码规则代码!U:U&amp;_xlfn.XLOOKUP(J1249,编码规则代码!R:R,编码规则代码!Q:Q))</f>
        <v>HAS</v>
      </c>
      <c r="E1249" s="45" t="s">
        <v>196</v>
      </c>
      <c r="G1249" s="45" t="s">
        <v>197</v>
      </c>
      <c r="I1249" s="69"/>
      <c r="J1249" s="45" t="s">
        <v>200</v>
      </c>
    </row>
    <row r="1250" ht="26" customHeight="1" spans="3:10">
      <c r="C1250" s="67" t="str">
        <f>_xlfn.XLOOKUP(E1250,编码规则代码!B:B,编码规则代码!A:A)&amp;_xlfn.XLOOKUP(F1250,编码规则代码!F:F,编码规则代码!E:E)&amp;_xlfn.XLOOKUP(G1250,编码规则代码!J:J,编码规则代码!I:I)&amp;_xlfn.XLOOKUP(H1250,编码规则代码!N:N,编码规则代码!M:M)&amp;L1250</f>
        <v>HA</v>
      </c>
      <c r="D1250" s="68" t="str" cm="1">
        <f t="array" ref="D1250">_xlfn.XLOOKUP(E1250,编码规则代码!B:B,编码规则代码!A:A)&amp;_xlfn.XLOOKUP(F1250,编码规则代码!F:F,编码规则代码!E:E)&amp;_xlfn.XLOOKUP(G1250,编码规则代码!J:J,编码规则代码!I:I)&amp;_xlfn.XLOOKUP(H1250,编码规则代码!N:N,编码规则代码!M:M)&amp;L1250&amp;_xlfn.XLOOKUP(K1250,编码规则代码!V:V,编码规则代码!U:U&amp;_xlfn.XLOOKUP(J1250,编码规则代码!R:R,编码规则代码!Q:Q))</f>
        <v>HAS</v>
      </c>
      <c r="E1250" s="45" t="s">
        <v>196</v>
      </c>
      <c r="G1250" s="45" t="s">
        <v>197</v>
      </c>
      <c r="I1250" s="69"/>
      <c r="J1250" s="45" t="s">
        <v>200</v>
      </c>
    </row>
    <row r="1251" ht="26" customHeight="1" spans="3:10">
      <c r="C1251" s="67" t="str">
        <f>_xlfn.XLOOKUP(E1251,编码规则代码!B:B,编码规则代码!A:A)&amp;_xlfn.XLOOKUP(F1251,编码规则代码!F:F,编码规则代码!E:E)&amp;_xlfn.XLOOKUP(G1251,编码规则代码!J:J,编码规则代码!I:I)&amp;_xlfn.XLOOKUP(H1251,编码规则代码!N:N,编码规则代码!M:M)&amp;L1251</f>
        <v>HA</v>
      </c>
      <c r="D1251" s="68" t="str" cm="1">
        <f t="array" ref="D1251">_xlfn.XLOOKUP(E1251,编码规则代码!B:B,编码规则代码!A:A)&amp;_xlfn.XLOOKUP(F1251,编码规则代码!F:F,编码规则代码!E:E)&amp;_xlfn.XLOOKUP(G1251,编码规则代码!J:J,编码规则代码!I:I)&amp;_xlfn.XLOOKUP(H1251,编码规则代码!N:N,编码规则代码!M:M)&amp;L1251&amp;_xlfn.XLOOKUP(K1251,编码规则代码!V:V,编码规则代码!U:U&amp;_xlfn.XLOOKUP(J1251,编码规则代码!R:R,编码规则代码!Q:Q))</f>
        <v>HAS</v>
      </c>
      <c r="E1251" s="45" t="s">
        <v>196</v>
      </c>
      <c r="G1251" s="45" t="s">
        <v>197</v>
      </c>
      <c r="I1251" s="69"/>
      <c r="J1251" s="45" t="s">
        <v>200</v>
      </c>
    </row>
    <row r="1252" ht="26" customHeight="1" spans="3:10">
      <c r="C1252" s="67" t="str">
        <f>_xlfn.XLOOKUP(E1252,编码规则代码!B:B,编码规则代码!A:A)&amp;_xlfn.XLOOKUP(F1252,编码规则代码!F:F,编码规则代码!E:E)&amp;_xlfn.XLOOKUP(G1252,编码规则代码!J:J,编码规则代码!I:I)&amp;_xlfn.XLOOKUP(H1252,编码规则代码!N:N,编码规则代码!M:M)&amp;L1252</f>
        <v>HA</v>
      </c>
      <c r="D1252" s="68" t="str" cm="1">
        <f t="array" ref="D1252">_xlfn.XLOOKUP(E1252,编码规则代码!B:B,编码规则代码!A:A)&amp;_xlfn.XLOOKUP(F1252,编码规则代码!F:F,编码规则代码!E:E)&amp;_xlfn.XLOOKUP(G1252,编码规则代码!J:J,编码规则代码!I:I)&amp;_xlfn.XLOOKUP(H1252,编码规则代码!N:N,编码规则代码!M:M)&amp;L1252&amp;_xlfn.XLOOKUP(K1252,编码规则代码!V:V,编码规则代码!U:U&amp;_xlfn.XLOOKUP(J1252,编码规则代码!R:R,编码规则代码!Q:Q))</f>
        <v>HAS</v>
      </c>
      <c r="E1252" s="45" t="s">
        <v>196</v>
      </c>
      <c r="G1252" s="45" t="s">
        <v>197</v>
      </c>
      <c r="I1252" s="69"/>
      <c r="J1252" s="45" t="s">
        <v>200</v>
      </c>
    </row>
    <row r="1253" ht="26" customHeight="1" spans="3:10">
      <c r="C1253" s="67" t="str">
        <f>_xlfn.XLOOKUP(E1253,编码规则代码!B:B,编码规则代码!A:A)&amp;_xlfn.XLOOKUP(F1253,编码规则代码!F:F,编码规则代码!E:E)&amp;_xlfn.XLOOKUP(G1253,编码规则代码!J:J,编码规则代码!I:I)&amp;_xlfn.XLOOKUP(H1253,编码规则代码!N:N,编码规则代码!M:M)&amp;L1253</f>
        <v>HA</v>
      </c>
      <c r="D1253" s="68" t="str" cm="1">
        <f t="array" ref="D1253">_xlfn.XLOOKUP(E1253,编码规则代码!B:B,编码规则代码!A:A)&amp;_xlfn.XLOOKUP(F1253,编码规则代码!F:F,编码规则代码!E:E)&amp;_xlfn.XLOOKUP(G1253,编码规则代码!J:J,编码规则代码!I:I)&amp;_xlfn.XLOOKUP(H1253,编码规则代码!N:N,编码规则代码!M:M)&amp;L1253&amp;_xlfn.XLOOKUP(K1253,编码规则代码!V:V,编码规则代码!U:U&amp;_xlfn.XLOOKUP(J1253,编码规则代码!R:R,编码规则代码!Q:Q))</f>
        <v>HAS</v>
      </c>
      <c r="E1253" s="45" t="s">
        <v>196</v>
      </c>
      <c r="G1253" s="45" t="s">
        <v>197</v>
      </c>
      <c r="I1253" s="69"/>
      <c r="J1253" s="45" t="s">
        <v>200</v>
      </c>
    </row>
    <row r="1254" ht="26" customHeight="1" spans="3:10">
      <c r="C1254" s="67" t="str">
        <f>_xlfn.XLOOKUP(E1254,编码规则代码!B:B,编码规则代码!A:A)&amp;_xlfn.XLOOKUP(F1254,编码规则代码!F:F,编码规则代码!E:E)&amp;_xlfn.XLOOKUP(G1254,编码规则代码!J:J,编码规则代码!I:I)&amp;_xlfn.XLOOKUP(H1254,编码规则代码!N:N,编码规则代码!M:M)&amp;L1254</f>
        <v>HA</v>
      </c>
      <c r="D1254" s="68" t="str" cm="1">
        <f t="array" ref="D1254">_xlfn.XLOOKUP(E1254,编码规则代码!B:B,编码规则代码!A:A)&amp;_xlfn.XLOOKUP(F1254,编码规则代码!F:F,编码规则代码!E:E)&amp;_xlfn.XLOOKUP(G1254,编码规则代码!J:J,编码规则代码!I:I)&amp;_xlfn.XLOOKUP(H1254,编码规则代码!N:N,编码规则代码!M:M)&amp;L1254&amp;_xlfn.XLOOKUP(K1254,编码规则代码!V:V,编码规则代码!U:U&amp;_xlfn.XLOOKUP(J1254,编码规则代码!R:R,编码规则代码!Q:Q))</f>
        <v>HAS</v>
      </c>
      <c r="E1254" s="45" t="s">
        <v>196</v>
      </c>
      <c r="G1254" s="45" t="s">
        <v>197</v>
      </c>
      <c r="I1254" s="69"/>
      <c r="J1254" s="45" t="s">
        <v>200</v>
      </c>
    </row>
    <row r="1255" ht="26" customHeight="1" spans="3:10">
      <c r="C1255" s="67" t="str">
        <f>_xlfn.XLOOKUP(E1255,编码规则代码!B:B,编码规则代码!A:A)&amp;_xlfn.XLOOKUP(F1255,编码规则代码!F:F,编码规则代码!E:E)&amp;_xlfn.XLOOKUP(G1255,编码规则代码!J:J,编码规则代码!I:I)&amp;_xlfn.XLOOKUP(H1255,编码规则代码!N:N,编码规则代码!M:M)&amp;L1255</f>
        <v>HA</v>
      </c>
      <c r="D1255" s="68" t="str" cm="1">
        <f t="array" ref="D1255">_xlfn.XLOOKUP(E1255,编码规则代码!B:B,编码规则代码!A:A)&amp;_xlfn.XLOOKUP(F1255,编码规则代码!F:F,编码规则代码!E:E)&amp;_xlfn.XLOOKUP(G1255,编码规则代码!J:J,编码规则代码!I:I)&amp;_xlfn.XLOOKUP(H1255,编码规则代码!N:N,编码规则代码!M:M)&amp;L1255&amp;_xlfn.XLOOKUP(K1255,编码规则代码!V:V,编码规则代码!U:U&amp;_xlfn.XLOOKUP(J1255,编码规则代码!R:R,编码规则代码!Q:Q))</f>
        <v>HAS</v>
      </c>
      <c r="E1255" s="45" t="s">
        <v>196</v>
      </c>
      <c r="G1255" s="45" t="s">
        <v>197</v>
      </c>
      <c r="I1255" s="69"/>
      <c r="J1255" s="45" t="s">
        <v>200</v>
      </c>
    </row>
    <row r="1256" ht="26" customHeight="1" spans="3:10">
      <c r="C1256" s="67" t="str">
        <f>_xlfn.XLOOKUP(E1256,编码规则代码!B:B,编码规则代码!A:A)&amp;_xlfn.XLOOKUP(F1256,编码规则代码!F:F,编码规则代码!E:E)&amp;_xlfn.XLOOKUP(G1256,编码规则代码!J:J,编码规则代码!I:I)&amp;_xlfn.XLOOKUP(H1256,编码规则代码!N:N,编码规则代码!M:M)&amp;L1256</f>
        <v>HA</v>
      </c>
      <c r="D1256" s="68" t="str" cm="1">
        <f t="array" ref="D1256">_xlfn.XLOOKUP(E1256,编码规则代码!B:B,编码规则代码!A:A)&amp;_xlfn.XLOOKUP(F1256,编码规则代码!F:F,编码规则代码!E:E)&amp;_xlfn.XLOOKUP(G1256,编码规则代码!J:J,编码规则代码!I:I)&amp;_xlfn.XLOOKUP(H1256,编码规则代码!N:N,编码规则代码!M:M)&amp;L1256&amp;_xlfn.XLOOKUP(K1256,编码规则代码!V:V,编码规则代码!U:U&amp;_xlfn.XLOOKUP(J1256,编码规则代码!R:R,编码规则代码!Q:Q))</f>
        <v>HAS</v>
      </c>
      <c r="E1256" s="45" t="s">
        <v>196</v>
      </c>
      <c r="G1256" s="45" t="s">
        <v>197</v>
      </c>
      <c r="I1256" s="69"/>
      <c r="J1256" s="45" t="s">
        <v>200</v>
      </c>
    </row>
    <row r="1257" ht="26" customHeight="1" spans="3:10">
      <c r="C1257" s="67" t="str">
        <f>_xlfn.XLOOKUP(E1257,编码规则代码!B:B,编码规则代码!A:A)&amp;_xlfn.XLOOKUP(F1257,编码规则代码!F:F,编码规则代码!E:E)&amp;_xlfn.XLOOKUP(G1257,编码规则代码!J:J,编码规则代码!I:I)&amp;_xlfn.XLOOKUP(H1257,编码规则代码!N:N,编码规则代码!M:M)&amp;L1257</f>
        <v>HA</v>
      </c>
      <c r="D1257" s="68" t="str" cm="1">
        <f t="array" ref="D1257">_xlfn.XLOOKUP(E1257,编码规则代码!B:B,编码规则代码!A:A)&amp;_xlfn.XLOOKUP(F1257,编码规则代码!F:F,编码规则代码!E:E)&amp;_xlfn.XLOOKUP(G1257,编码规则代码!J:J,编码规则代码!I:I)&amp;_xlfn.XLOOKUP(H1257,编码规则代码!N:N,编码规则代码!M:M)&amp;L1257&amp;_xlfn.XLOOKUP(K1257,编码规则代码!V:V,编码规则代码!U:U&amp;_xlfn.XLOOKUP(J1257,编码规则代码!R:R,编码规则代码!Q:Q))</f>
        <v>HAS</v>
      </c>
      <c r="E1257" s="45" t="s">
        <v>196</v>
      </c>
      <c r="G1257" s="45" t="s">
        <v>197</v>
      </c>
      <c r="I1257" s="69"/>
      <c r="J1257" s="45" t="s">
        <v>200</v>
      </c>
    </row>
    <row r="1258" ht="26" customHeight="1" spans="3:10">
      <c r="C1258" s="67" t="str">
        <f>_xlfn.XLOOKUP(E1258,编码规则代码!B:B,编码规则代码!A:A)&amp;_xlfn.XLOOKUP(F1258,编码规则代码!F:F,编码规则代码!E:E)&amp;_xlfn.XLOOKUP(G1258,编码规则代码!J:J,编码规则代码!I:I)&amp;_xlfn.XLOOKUP(H1258,编码规则代码!N:N,编码规则代码!M:M)&amp;L1258</f>
        <v>HA</v>
      </c>
      <c r="D1258" s="68" t="str" cm="1">
        <f t="array" ref="D1258">_xlfn.XLOOKUP(E1258,编码规则代码!B:B,编码规则代码!A:A)&amp;_xlfn.XLOOKUP(F1258,编码规则代码!F:F,编码规则代码!E:E)&amp;_xlfn.XLOOKUP(G1258,编码规则代码!J:J,编码规则代码!I:I)&amp;_xlfn.XLOOKUP(H1258,编码规则代码!N:N,编码规则代码!M:M)&amp;L1258&amp;_xlfn.XLOOKUP(K1258,编码规则代码!V:V,编码规则代码!U:U&amp;_xlfn.XLOOKUP(J1258,编码规则代码!R:R,编码规则代码!Q:Q))</f>
        <v>HAS</v>
      </c>
      <c r="E1258" s="45" t="s">
        <v>196</v>
      </c>
      <c r="G1258" s="45" t="s">
        <v>197</v>
      </c>
      <c r="I1258" s="69"/>
      <c r="J1258" s="45" t="s">
        <v>200</v>
      </c>
    </row>
    <row r="1259" ht="26" customHeight="1" spans="3:10">
      <c r="C1259" s="67" t="str">
        <f>_xlfn.XLOOKUP(E1259,编码规则代码!B:B,编码规则代码!A:A)&amp;_xlfn.XLOOKUP(F1259,编码规则代码!F:F,编码规则代码!E:E)&amp;_xlfn.XLOOKUP(G1259,编码规则代码!J:J,编码规则代码!I:I)&amp;_xlfn.XLOOKUP(H1259,编码规则代码!N:N,编码规则代码!M:M)&amp;L1259</f>
        <v>HA</v>
      </c>
      <c r="D1259" s="68" t="str" cm="1">
        <f t="array" ref="D1259">_xlfn.XLOOKUP(E1259,编码规则代码!B:B,编码规则代码!A:A)&amp;_xlfn.XLOOKUP(F1259,编码规则代码!F:F,编码规则代码!E:E)&amp;_xlfn.XLOOKUP(G1259,编码规则代码!J:J,编码规则代码!I:I)&amp;_xlfn.XLOOKUP(H1259,编码规则代码!N:N,编码规则代码!M:M)&amp;L1259&amp;_xlfn.XLOOKUP(K1259,编码规则代码!V:V,编码规则代码!U:U&amp;_xlfn.XLOOKUP(J1259,编码规则代码!R:R,编码规则代码!Q:Q))</f>
        <v>HAS</v>
      </c>
      <c r="E1259" s="45" t="s">
        <v>196</v>
      </c>
      <c r="G1259" s="45" t="s">
        <v>197</v>
      </c>
      <c r="I1259" s="69"/>
      <c r="J1259" s="45" t="s">
        <v>200</v>
      </c>
    </row>
    <row r="1260" ht="26" customHeight="1" spans="3:10">
      <c r="C1260" s="67" t="str">
        <f>_xlfn.XLOOKUP(E1260,编码规则代码!B:B,编码规则代码!A:A)&amp;_xlfn.XLOOKUP(F1260,编码规则代码!F:F,编码规则代码!E:E)&amp;_xlfn.XLOOKUP(G1260,编码规则代码!J:J,编码规则代码!I:I)&amp;_xlfn.XLOOKUP(H1260,编码规则代码!N:N,编码规则代码!M:M)&amp;L1260</f>
        <v>HA</v>
      </c>
      <c r="D1260" s="68" t="str" cm="1">
        <f t="array" ref="D1260">_xlfn.XLOOKUP(E1260,编码规则代码!B:B,编码规则代码!A:A)&amp;_xlfn.XLOOKUP(F1260,编码规则代码!F:F,编码规则代码!E:E)&amp;_xlfn.XLOOKUP(G1260,编码规则代码!J:J,编码规则代码!I:I)&amp;_xlfn.XLOOKUP(H1260,编码规则代码!N:N,编码规则代码!M:M)&amp;L1260&amp;_xlfn.XLOOKUP(K1260,编码规则代码!V:V,编码规则代码!U:U&amp;_xlfn.XLOOKUP(J1260,编码规则代码!R:R,编码规则代码!Q:Q))</f>
        <v>HAS</v>
      </c>
      <c r="E1260" s="45" t="s">
        <v>196</v>
      </c>
      <c r="G1260" s="45" t="s">
        <v>197</v>
      </c>
      <c r="I1260" s="69"/>
      <c r="J1260" s="45" t="s">
        <v>200</v>
      </c>
    </row>
    <row r="1261" ht="26" customHeight="1" spans="3:10">
      <c r="C1261" s="67" t="str">
        <f>_xlfn.XLOOKUP(E1261,编码规则代码!B:B,编码规则代码!A:A)&amp;_xlfn.XLOOKUP(F1261,编码规则代码!F:F,编码规则代码!E:E)&amp;_xlfn.XLOOKUP(G1261,编码规则代码!J:J,编码规则代码!I:I)&amp;_xlfn.XLOOKUP(H1261,编码规则代码!N:N,编码规则代码!M:M)&amp;L1261</f>
        <v>HA</v>
      </c>
      <c r="D1261" s="68" t="str" cm="1">
        <f t="array" ref="D1261">_xlfn.XLOOKUP(E1261,编码规则代码!B:B,编码规则代码!A:A)&amp;_xlfn.XLOOKUP(F1261,编码规则代码!F:F,编码规则代码!E:E)&amp;_xlfn.XLOOKUP(G1261,编码规则代码!J:J,编码规则代码!I:I)&amp;_xlfn.XLOOKUP(H1261,编码规则代码!N:N,编码规则代码!M:M)&amp;L1261&amp;_xlfn.XLOOKUP(K1261,编码规则代码!V:V,编码规则代码!U:U&amp;_xlfn.XLOOKUP(J1261,编码规则代码!R:R,编码规则代码!Q:Q))</f>
        <v>HAS</v>
      </c>
      <c r="E1261" s="45" t="s">
        <v>196</v>
      </c>
      <c r="G1261" s="45" t="s">
        <v>197</v>
      </c>
      <c r="I1261" s="69"/>
      <c r="J1261" s="45" t="s">
        <v>200</v>
      </c>
    </row>
    <row r="1262" ht="26" customHeight="1" spans="3:10">
      <c r="C1262" s="67" t="str">
        <f>_xlfn.XLOOKUP(E1262,编码规则代码!B:B,编码规则代码!A:A)&amp;_xlfn.XLOOKUP(F1262,编码规则代码!F:F,编码规则代码!E:E)&amp;_xlfn.XLOOKUP(G1262,编码规则代码!J:J,编码规则代码!I:I)&amp;_xlfn.XLOOKUP(H1262,编码规则代码!N:N,编码规则代码!M:M)&amp;L1262</f>
        <v>HA</v>
      </c>
      <c r="D1262" s="68" t="str" cm="1">
        <f t="array" ref="D1262">_xlfn.XLOOKUP(E1262,编码规则代码!B:B,编码规则代码!A:A)&amp;_xlfn.XLOOKUP(F1262,编码规则代码!F:F,编码规则代码!E:E)&amp;_xlfn.XLOOKUP(G1262,编码规则代码!J:J,编码规则代码!I:I)&amp;_xlfn.XLOOKUP(H1262,编码规则代码!N:N,编码规则代码!M:M)&amp;L1262&amp;_xlfn.XLOOKUP(K1262,编码规则代码!V:V,编码规则代码!U:U&amp;_xlfn.XLOOKUP(J1262,编码规则代码!R:R,编码规则代码!Q:Q))</f>
        <v>HAS</v>
      </c>
      <c r="E1262" s="45" t="s">
        <v>196</v>
      </c>
      <c r="G1262" s="45" t="s">
        <v>197</v>
      </c>
      <c r="I1262" s="69"/>
      <c r="J1262" s="45" t="s">
        <v>200</v>
      </c>
    </row>
    <row r="1263" ht="26" customHeight="1" spans="3:10">
      <c r="C1263" s="67" t="str">
        <f>_xlfn.XLOOKUP(E1263,编码规则代码!B:B,编码规则代码!A:A)&amp;_xlfn.XLOOKUP(F1263,编码规则代码!F:F,编码规则代码!E:E)&amp;_xlfn.XLOOKUP(G1263,编码规则代码!J:J,编码规则代码!I:I)&amp;_xlfn.XLOOKUP(H1263,编码规则代码!N:N,编码规则代码!M:M)&amp;L1263</f>
        <v>HA</v>
      </c>
      <c r="D1263" s="68" t="str" cm="1">
        <f t="array" ref="D1263">_xlfn.XLOOKUP(E1263,编码规则代码!B:B,编码规则代码!A:A)&amp;_xlfn.XLOOKUP(F1263,编码规则代码!F:F,编码规则代码!E:E)&amp;_xlfn.XLOOKUP(G1263,编码规则代码!J:J,编码规则代码!I:I)&amp;_xlfn.XLOOKUP(H1263,编码规则代码!N:N,编码规则代码!M:M)&amp;L1263&amp;_xlfn.XLOOKUP(K1263,编码规则代码!V:V,编码规则代码!U:U&amp;_xlfn.XLOOKUP(J1263,编码规则代码!R:R,编码规则代码!Q:Q))</f>
        <v>HAS</v>
      </c>
      <c r="E1263" s="45" t="s">
        <v>196</v>
      </c>
      <c r="G1263" s="45" t="s">
        <v>197</v>
      </c>
      <c r="I1263" s="69"/>
      <c r="J1263" s="45" t="s">
        <v>200</v>
      </c>
    </row>
    <row r="1264" ht="26" customHeight="1" spans="3:10">
      <c r="C1264" s="67" t="str">
        <f>_xlfn.XLOOKUP(E1264,编码规则代码!B:B,编码规则代码!A:A)&amp;_xlfn.XLOOKUP(F1264,编码规则代码!F:F,编码规则代码!E:E)&amp;_xlfn.XLOOKUP(G1264,编码规则代码!J:J,编码规则代码!I:I)&amp;_xlfn.XLOOKUP(H1264,编码规则代码!N:N,编码规则代码!M:M)&amp;L1264</f>
        <v>HA</v>
      </c>
      <c r="D1264" s="68" t="str" cm="1">
        <f t="array" ref="D1264">_xlfn.XLOOKUP(E1264,编码规则代码!B:B,编码规则代码!A:A)&amp;_xlfn.XLOOKUP(F1264,编码规则代码!F:F,编码规则代码!E:E)&amp;_xlfn.XLOOKUP(G1264,编码规则代码!J:J,编码规则代码!I:I)&amp;_xlfn.XLOOKUP(H1264,编码规则代码!N:N,编码规则代码!M:M)&amp;L1264&amp;_xlfn.XLOOKUP(K1264,编码规则代码!V:V,编码规则代码!U:U&amp;_xlfn.XLOOKUP(J1264,编码规则代码!R:R,编码规则代码!Q:Q))</f>
        <v>HAS</v>
      </c>
      <c r="E1264" s="45" t="s">
        <v>196</v>
      </c>
      <c r="G1264" s="45" t="s">
        <v>197</v>
      </c>
      <c r="I1264" s="69"/>
      <c r="J1264" s="45" t="s">
        <v>200</v>
      </c>
    </row>
    <row r="1265" ht="26" customHeight="1" spans="3:10">
      <c r="C1265" s="67" t="str">
        <f>_xlfn.XLOOKUP(E1265,编码规则代码!B:B,编码规则代码!A:A)&amp;_xlfn.XLOOKUP(F1265,编码规则代码!F:F,编码规则代码!E:E)&amp;_xlfn.XLOOKUP(G1265,编码规则代码!J:J,编码规则代码!I:I)&amp;_xlfn.XLOOKUP(H1265,编码规则代码!N:N,编码规则代码!M:M)&amp;L1265</f>
        <v>HA</v>
      </c>
      <c r="D1265" s="68" t="str" cm="1">
        <f t="array" ref="D1265">_xlfn.XLOOKUP(E1265,编码规则代码!B:B,编码规则代码!A:A)&amp;_xlfn.XLOOKUP(F1265,编码规则代码!F:F,编码规则代码!E:E)&amp;_xlfn.XLOOKUP(G1265,编码规则代码!J:J,编码规则代码!I:I)&amp;_xlfn.XLOOKUP(H1265,编码规则代码!N:N,编码规则代码!M:M)&amp;L1265&amp;_xlfn.XLOOKUP(K1265,编码规则代码!V:V,编码规则代码!U:U&amp;_xlfn.XLOOKUP(J1265,编码规则代码!R:R,编码规则代码!Q:Q))</f>
        <v>HAS</v>
      </c>
      <c r="E1265" s="45" t="s">
        <v>196</v>
      </c>
      <c r="G1265" s="45" t="s">
        <v>197</v>
      </c>
      <c r="I1265" s="69"/>
      <c r="J1265" s="45" t="s">
        <v>200</v>
      </c>
    </row>
    <row r="1266" ht="26" customHeight="1" spans="3:10">
      <c r="C1266" s="67" t="str">
        <f>_xlfn.XLOOKUP(E1266,编码规则代码!B:B,编码规则代码!A:A)&amp;_xlfn.XLOOKUP(F1266,编码规则代码!F:F,编码规则代码!E:E)&amp;_xlfn.XLOOKUP(G1266,编码规则代码!J:J,编码规则代码!I:I)&amp;_xlfn.XLOOKUP(H1266,编码规则代码!N:N,编码规则代码!M:M)&amp;L1266</f>
        <v>HA</v>
      </c>
      <c r="D1266" s="68" t="str" cm="1">
        <f t="array" ref="D1266">_xlfn.XLOOKUP(E1266,编码规则代码!B:B,编码规则代码!A:A)&amp;_xlfn.XLOOKUP(F1266,编码规则代码!F:F,编码规则代码!E:E)&amp;_xlfn.XLOOKUP(G1266,编码规则代码!J:J,编码规则代码!I:I)&amp;_xlfn.XLOOKUP(H1266,编码规则代码!N:N,编码规则代码!M:M)&amp;L1266&amp;_xlfn.XLOOKUP(K1266,编码规则代码!V:V,编码规则代码!U:U&amp;_xlfn.XLOOKUP(J1266,编码规则代码!R:R,编码规则代码!Q:Q))</f>
        <v>HAS</v>
      </c>
      <c r="E1266" s="45" t="s">
        <v>196</v>
      </c>
      <c r="G1266" s="45" t="s">
        <v>197</v>
      </c>
      <c r="I1266" s="69"/>
      <c r="J1266" s="45" t="s">
        <v>200</v>
      </c>
    </row>
    <row r="1267" ht="26" customHeight="1" spans="3:10">
      <c r="C1267" s="67" t="str">
        <f>_xlfn.XLOOKUP(E1267,编码规则代码!B:B,编码规则代码!A:A)&amp;_xlfn.XLOOKUP(F1267,编码规则代码!F:F,编码规则代码!E:E)&amp;_xlfn.XLOOKUP(G1267,编码规则代码!J:J,编码规则代码!I:I)&amp;_xlfn.XLOOKUP(H1267,编码规则代码!N:N,编码规则代码!M:M)&amp;L1267</f>
        <v>HA</v>
      </c>
      <c r="D1267" s="68" t="str" cm="1">
        <f t="array" ref="D1267">_xlfn.XLOOKUP(E1267,编码规则代码!B:B,编码规则代码!A:A)&amp;_xlfn.XLOOKUP(F1267,编码规则代码!F:F,编码规则代码!E:E)&amp;_xlfn.XLOOKUP(G1267,编码规则代码!J:J,编码规则代码!I:I)&amp;_xlfn.XLOOKUP(H1267,编码规则代码!N:N,编码规则代码!M:M)&amp;L1267&amp;_xlfn.XLOOKUP(K1267,编码规则代码!V:V,编码规则代码!U:U&amp;_xlfn.XLOOKUP(J1267,编码规则代码!R:R,编码规则代码!Q:Q))</f>
        <v>HAS</v>
      </c>
      <c r="E1267" s="45" t="s">
        <v>196</v>
      </c>
      <c r="G1267" s="45" t="s">
        <v>197</v>
      </c>
      <c r="I1267" s="69"/>
      <c r="J1267" s="45" t="s">
        <v>200</v>
      </c>
    </row>
    <row r="1268" ht="26" customHeight="1" spans="3:10">
      <c r="C1268" s="67" t="str">
        <f>_xlfn.XLOOKUP(E1268,编码规则代码!B:B,编码规则代码!A:A)&amp;_xlfn.XLOOKUP(F1268,编码规则代码!F:F,编码规则代码!E:E)&amp;_xlfn.XLOOKUP(G1268,编码规则代码!J:J,编码规则代码!I:I)&amp;_xlfn.XLOOKUP(H1268,编码规则代码!N:N,编码规则代码!M:M)&amp;L1268</f>
        <v>HA</v>
      </c>
      <c r="D1268" s="68" t="str" cm="1">
        <f t="array" ref="D1268">_xlfn.XLOOKUP(E1268,编码规则代码!B:B,编码规则代码!A:A)&amp;_xlfn.XLOOKUP(F1268,编码规则代码!F:F,编码规则代码!E:E)&amp;_xlfn.XLOOKUP(G1268,编码规则代码!J:J,编码规则代码!I:I)&amp;_xlfn.XLOOKUP(H1268,编码规则代码!N:N,编码规则代码!M:M)&amp;L1268&amp;_xlfn.XLOOKUP(K1268,编码规则代码!V:V,编码规则代码!U:U&amp;_xlfn.XLOOKUP(J1268,编码规则代码!R:R,编码规则代码!Q:Q))</f>
        <v>HAS</v>
      </c>
      <c r="E1268" s="45" t="s">
        <v>196</v>
      </c>
      <c r="G1268" s="45" t="s">
        <v>197</v>
      </c>
      <c r="I1268" s="69"/>
      <c r="J1268" s="45" t="s">
        <v>200</v>
      </c>
    </row>
    <row r="1269" ht="26" customHeight="1" spans="3:10">
      <c r="C1269" s="67" t="str">
        <f>_xlfn.XLOOKUP(E1269,编码规则代码!B:B,编码规则代码!A:A)&amp;_xlfn.XLOOKUP(F1269,编码规则代码!F:F,编码规则代码!E:E)&amp;_xlfn.XLOOKUP(G1269,编码规则代码!J:J,编码规则代码!I:I)&amp;_xlfn.XLOOKUP(H1269,编码规则代码!N:N,编码规则代码!M:M)&amp;L1269</f>
        <v>HA</v>
      </c>
      <c r="D1269" s="68" t="str" cm="1">
        <f t="array" ref="D1269">_xlfn.XLOOKUP(E1269,编码规则代码!B:B,编码规则代码!A:A)&amp;_xlfn.XLOOKUP(F1269,编码规则代码!F:F,编码规则代码!E:E)&amp;_xlfn.XLOOKUP(G1269,编码规则代码!J:J,编码规则代码!I:I)&amp;_xlfn.XLOOKUP(H1269,编码规则代码!N:N,编码规则代码!M:M)&amp;L1269&amp;_xlfn.XLOOKUP(K1269,编码规则代码!V:V,编码规则代码!U:U&amp;_xlfn.XLOOKUP(J1269,编码规则代码!R:R,编码规则代码!Q:Q))</f>
        <v>HAS</v>
      </c>
      <c r="E1269" s="45" t="s">
        <v>196</v>
      </c>
      <c r="G1269" s="45" t="s">
        <v>197</v>
      </c>
      <c r="I1269" s="69"/>
      <c r="J1269" s="45" t="s">
        <v>200</v>
      </c>
    </row>
    <row r="1270" ht="26" customHeight="1" spans="3:10">
      <c r="C1270" s="67" t="str">
        <f>_xlfn.XLOOKUP(E1270,编码规则代码!B:B,编码规则代码!A:A)&amp;_xlfn.XLOOKUP(F1270,编码规则代码!F:F,编码规则代码!E:E)&amp;_xlfn.XLOOKUP(G1270,编码规则代码!J:J,编码规则代码!I:I)&amp;_xlfn.XLOOKUP(H1270,编码规则代码!N:N,编码规则代码!M:M)&amp;L1270</f>
        <v>HA</v>
      </c>
      <c r="D1270" s="68" t="str" cm="1">
        <f t="array" ref="D1270">_xlfn.XLOOKUP(E1270,编码规则代码!B:B,编码规则代码!A:A)&amp;_xlfn.XLOOKUP(F1270,编码规则代码!F:F,编码规则代码!E:E)&amp;_xlfn.XLOOKUP(G1270,编码规则代码!J:J,编码规则代码!I:I)&amp;_xlfn.XLOOKUP(H1270,编码规则代码!N:N,编码规则代码!M:M)&amp;L1270&amp;_xlfn.XLOOKUP(K1270,编码规则代码!V:V,编码规则代码!U:U&amp;_xlfn.XLOOKUP(J1270,编码规则代码!R:R,编码规则代码!Q:Q))</f>
        <v>HAS</v>
      </c>
      <c r="E1270" s="45" t="s">
        <v>196</v>
      </c>
      <c r="G1270" s="45" t="s">
        <v>197</v>
      </c>
      <c r="I1270" s="69"/>
      <c r="J1270" s="45" t="s">
        <v>200</v>
      </c>
    </row>
    <row r="1271" ht="26" customHeight="1" spans="3:10">
      <c r="C1271" s="67" t="str">
        <f>_xlfn.XLOOKUP(E1271,编码规则代码!B:B,编码规则代码!A:A)&amp;_xlfn.XLOOKUP(F1271,编码规则代码!F:F,编码规则代码!E:E)&amp;_xlfn.XLOOKUP(G1271,编码规则代码!J:J,编码规则代码!I:I)&amp;_xlfn.XLOOKUP(H1271,编码规则代码!N:N,编码规则代码!M:M)&amp;L1271</f>
        <v>HA</v>
      </c>
      <c r="D1271" s="68" t="str" cm="1">
        <f t="array" ref="D1271">_xlfn.XLOOKUP(E1271,编码规则代码!B:B,编码规则代码!A:A)&amp;_xlfn.XLOOKUP(F1271,编码规则代码!F:F,编码规则代码!E:E)&amp;_xlfn.XLOOKUP(G1271,编码规则代码!J:J,编码规则代码!I:I)&amp;_xlfn.XLOOKUP(H1271,编码规则代码!N:N,编码规则代码!M:M)&amp;L1271&amp;_xlfn.XLOOKUP(K1271,编码规则代码!V:V,编码规则代码!U:U&amp;_xlfn.XLOOKUP(J1271,编码规则代码!R:R,编码规则代码!Q:Q))</f>
        <v>HAS</v>
      </c>
      <c r="E1271" s="45" t="s">
        <v>196</v>
      </c>
      <c r="G1271" s="45" t="s">
        <v>197</v>
      </c>
      <c r="I1271" s="69"/>
      <c r="J1271" s="45" t="s">
        <v>200</v>
      </c>
    </row>
    <row r="1272" ht="26" customHeight="1" spans="3:10">
      <c r="C1272" s="67" t="str">
        <f>_xlfn.XLOOKUP(E1272,编码规则代码!B:B,编码规则代码!A:A)&amp;_xlfn.XLOOKUP(F1272,编码规则代码!F:F,编码规则代码!E:E)&amp;_xlfn.XLOOKUP(G1272,编码规则代码!J:J,编码规则代码!I:I)&amp;_xlfn.XLOOKUP(H1272,编码规则代码!N:N,编码规则代码!M:M)&amp;L1272</f>
        <v>HA</v>
      </c>
      <c r="D1272" s="68" t="str" cm="1">
        <f t="array" ref="D1272">_xlfn.XLOOKUP(E1272,编码规则代码!B:B,编码规则代码!A:A)&amp;_xlfn.XLOOKUP(F1272,编码规则代码!F:F,编码规则代码!E:E)&amp;_xlfn.XLOOKUP(G1272,编码规则代码!J:J,编码规则代码!I:I)&amp;_xlfn.XLOOKUP(H1272,编码规则代码!N:N,编码规则代码!M:M)&amp;L1272&amp;_xlfn.XLOOKUP(K1272,编码规则代码!V:V,编码规则代码!U:U&amp;_xlfn.XLOOKUP(J1272,编码规则代码!R:R,编码规则代码!Q:Q))</f>
        <v>HAS</v>
      </c>
      <c r="E1272" s="45" t="s">
        <v>196</v>
      </c>
      <c r="G1272" s="45" t="s">
        <v>197</v>
      </c>
      <c r="I1272" s="69"/>
      <c r="J1272" s="45" t="s">
        <v>200</v>
      </c>
    </row>
    <row r="1273" ht="26" customHeight="1" spans="3:10">
      <c r="C1273" s="67" t="str">
        <f>_xlfn.XLOOKUP(E1273,编码规则代码!B:B,编码规则代码!A:A)&amp;_xlfn.XLOOKUP(F1273,编码规则代码!F:F,编码规则代码!E:E)&amp;_xlfn.XLOOKUP(G1273,编码规则代码!J:J,编码规则代码!I:I)&amp;_xlfn.XLOOKUP(H1273,编码规则代码!N:N,编码规则代码!M:M)&amp;L1273</f>
        <v>HA</v>
      </c>
      <c r="D1273" s="68" t="str" cm="1">
        <f t="array" ref="D1273">_xlfn.XLOOKUP(E1273,编码规则代码!B:B,编码规则代码!A:A)&amp;_xlfn.XLOOKUP(F1273,编码规则代码!F:F,编码规则代码!E:E)&amp;_xlfn.XLOOKUP(G1273,编码规则代码!J:J,编码规则代码!I:I)&amp;_xlfn.XLOOKUP(H1273,编码规则代码!N:N,编码规则代码!M:M)&amp;L1273&amp;_xlfn.XLOOKUP(K1273,编码规则代码!V:V,编码规则代码!U:U&amp;_xlfn.XLOOKUP(J1273,编码规则代码!R:R,编码规则代码!Q:Q))</f>
        <v>HAS</v>
      </c>
      <c r="E1273" s="45" t="s">
        <v>196</v>
      </c>
      <c r="G1273" s="45" t="s">
        <v>197</v>
      </c>
      <c r="I1273" s="69"/>
      <c r="J1273" s="45" t="s">
        <v>200</v>
      </c>
    </row>
    <row r="1274" ht="26" customHeight="1" spans="3:10">
      <c r="C1274" s="67" t="str">
        <f>_xlfn.XLOOKUP(E1274,编码规则代码!B:B,编码规则代码!A:A)&amp;_xlfn.XLOOKUP(F1274,编码规则代码!F:F,编码规则代码!E:E)&amp;_xlfn.XLOOKUP(G1274,编码规则代码!J:J,编码规则代码!I:I)&amp;_xlfn.XLOOKUP(H1274,编码规则代码!N:N,编码规则代码!M:M)&amp;L1274</f>
        <v>HA</v>
      </c>
      <c r="D1274" s="68" t="str" cm="1">
        <f t="array" ref="D1274">_xlfn.XLOOKUP(E1274,编码规则代码!B:B,编码规则代码!A:A)&amp;_xlfn.XLOOKUP(F1274,编码规则代码!F:F,编码规则代码!E:E)&amp;_xlfn.XLOOKUP(G1274,编码规则代码!J:J,编码规则代码!I:I)&amp;_xlfn.XLOOKUP(H1274,编码规则代码!N:N,编码规则代码!M:M)&amp;L1274&amp;_xlfn.XLOOKUP(K1274,编码规则代码!V:V,编码规则代码!U:U&amp;_xlfn.XLOOKUP(J1274,编码规则代码!R:R,编码规则代码!Q:Q))</f>
        <v>HAS</v>
      </c>
      <c r="E1274" s="45" t="s">
        <v>196</v>
      </c>
      <c r="G1274" s="45" t="s">
        <v>197</v>
      </c>
      <c r="I1274" s="69"/>
      <c r="J1274" s="45" t="s">
        <v>200</v>
      </c>
    </row>
    <row r="1275" ht="26" customHeight="1" spans="3:10">
      <c r="C1275" s="67" t="str">
        <f>_xlfn.XLOOKUP(E1275,编码规则代码!B:B,编码规则代码!A:A)&amp;_xlfn.XLOOKUP(F1275,编码规则代码!F:F,编码规则代码!E:E)&amp;_xlfn.XLOOKUP(G1275,编码规则代码!J:J,编码规则代码!I:I)&amp;_xlfn.XLOOKUP(H1275,编码规则代码!N:N,编码规则代码!M:M)&amp;L1275</f>
        <v>HA</v>
      </c>
      <c r="D1275" s="68" t="str" cm="1">
        <f t="array" ref="D1275">_xlfn.XLOOKUP(E1275,编码规则代码!B:B,编码规则代码!A:A)&amp;_xlfn.XLOOKUP(F1275,编码规则代码!F:F,编码规则代码!E:E)&amp;_xlfn.XLOOKUP(G1275,编码规则代码!J:J,编码规则代码!I:I)&amp;_xlfn.XLOOKUP(H1275,编码规则代码!N:N,编码规则代码!M:M)&amp;L1275&amp;_xlfn.XLOOKUP(K1275,编码规则代码!V:V,编码规则代码!U:U&amp;_xlfn.XLOOKUP(J1275,编码规则代码!R:R,编码规则代码!Q:Q))</f>
        <v>HAS</v>
      </c>
      <c r="E1275" s="45" t="s">
        <v>196</v>
      </c>
      <c r="G1275" s="45" t="s">
        <v>197</v>
      </c>
      <c r="I1275" s="69"/>
      <c r="J1275" s="45" t="s">
        <v>200</v>
      </c>
    </row>
    <row r="1276" ht="26" customHeight="1" spans="3:10">
      <c r="C1276" s="67" t="str">
        <f>_xlfn.XLOOKUP(E1276,编码规则代码!B:B,编码规则代码!A:A)&amp;_xlfn.XLOOKUP(F1276,编码规则代码!F:F,编码规则代码!E:E)&amp;_xlfn.XLOOKUP(G1276,编码规则代码!J:J,编码规则代码!I:I)&amp;_xlfn.XLOOKUP(H1276,编码规则代码!N:N,编码规则代码!M:M)&amp;L1276</f>
        <v>HA</v>
      </c>
      <c r="D1276" s="68" t="str" cm="1">
        <f t="array" ref="D1276">_xlfn.XLOOKUP(E1276,编码规则代码!B:B,编码规则代码!A:A)&amp;_xlfn.XLOOKUP(F1276,编码规则代码!F:F,编码规则代码!E:E)&amp;_xlfn.XLOOKUP(G1276,编码规则代码!J:J,编码规则代码!I:I)&amp;_xlfn.XLOOKUP(H1276,编码规则代码!N:N,编码规则代码!M:M)&amp;L1276&amp;_xlfn.XLOOKUP(K1276,编码规则代码!V:V,编码规则代码!U:U&amp;_xlfn.XLOOKUP(J1276,编码规则代码!R:R,编码规则代码!Q:Q))</f>
        <v>HAS</v>
      </c>
      <c r="E1276" s="45" t="s">
        <v>196</v>
      </c>
      <c r="G1276" s="45" t="s">
        <v>197</v>
      </c>
      <c r="I1276" s="69"/>
      <c r="J1276" s="45" t="s">
        <v>200</v>
      </c>
    </row>
    <row r="1277" ht="26" customHeight="1" spans="3:10">
      <c r="C1277" s="67" t="str">
        <f>_xlfn.XLOOKUP(E1277,编码规则代码!B:B,编码规则代码!A:A)&amp;_xlfn.XLOOKUP(F1277,编码规则代码!F:F,编码规则代码!E:E)&amp;_xlfn.XLOOKUP(G1277,编码规则代码!J:J,编码规则代码!I:I)&amp;_xlfn.XLOOKUP(H1277,编码规则代码!N:N,编码规则代码!M:M)&amp;L1277</f>
        <v>HA</v>
      </c>
      <c r="D1277" s="68" t="str" cm="1">
        <f t="array" ref="D1277">_xlfn.XLOOKUP(E1277,编码规则代码!B:B,编码规则代码!A:A)&amp;_xlfn.XLOOKUP(F1277,编码规则代码!F:F,编码规则代码!E:E)&amp;_xlfn.XLOOKUP(G1277,编码规则代码!J:J,编码规则代码!I:I)&amp;_xlfn.XLOOKUP(H1277,编码规则代码!N:N,编码规则代码!M:M)&amp;L1277&amp;_xlfn.XLOOKUP(K1277,编码规则代码!V:V,编码规则代码!U:U&amp;_xlfn.XLOOKUP(J1277,编码规则代码!R:R,编码规则代码!Q:Q))</f>
        <v>HAS</v>
      </c>
      <c r="E1277" s="45" t="s">
        <v>196</v>
      </c>
      <c r="G1277" s="45" t="s">
        <v>197</v>
      </c>
      <c r="I1277" s="69"/>
      <c r="J1277" s="45" t="s">
        <v>200</v>
      </c>
    </row>
    <row r="1278" ht="26" customHeight="1" spans="3:10">
      <c r="C1278" s="67" t="str">
        <f>_xlfn.XLOOKUP(E1278,编码规则代码!B:B,编码规则代码!A:A)&amp;_xlfn.XLOOKUP(F1278,编码规则代码!F:F,编码规则代码!E:E)&amp;_xlfn.XLOOKUP(G1278,编码规则代码!J:J,编码规则代码!I:I)&amp;_xlfn.XLOOKUP(H1278,编码规则代码!N:N,编码规则代码!M:M)&amp;L1278</f>
        <v>HA</v>
      </c>
      <c r="D1278" s="68" t="str" cm="1">
        <f t="array" ref="D1278">_xlfn.XLOOKUP(E1278,编码规则代码!B:B,编码规则代码!A:A)&amp;_xlfn.XLOOKUP(F1278,编码规则代码!F:F,编码规则代码!E:E)&amp;_xlfn.XLOOKUP(G1278,编码规则代码!J:J,编码规则代码!I:I)&amp;_xlfn.XLOOKUP(H1278,编码规则代码!N:N,编码规则代码!M:M)&amp;L1278&amp;_xlfn.XLOOKUP(K1278,编码规则代码!V:V,编码规则代码!U:U&amp;_xlfn.XLOOKUP(J1278,编码规则代码!R:R,编码规则代码!Q:Q))</f>
        <v>HAS</v>
      </c>
      <c r="E1278" s="45" t="s">
        <v>196</v>
      </c>
      <c r="G1278" s="45" t="s">
        <v>197</v>
      </c>
      <c r="I1278" s="69"/>
      <c r="J1278" s="45" t="s">
        <v>200</v>
      </c>
    </row>
    <row r="1279" ht="26" customHeight="1" spans="3:10">
      <c r="C1279" s="67" t="str">
        <f>_xlfn.XLOOKUP(E1279,编码规则代码!B:B,编码规则代码!A:A)&amp;_xlfn.XLOOKUP(F1279,编码规则代码!F:F,编码规则代码!E:E)&amp;_xlfn.XLOOKUP(G1279,编码规则代码!J:J,编码规则代码!I:I)&amp;_xlfn.XLOOKUP(H1279,编码规则代码!N:N,编码规则代码!M:M)&amp;L1279</f>
        <v>HA</v>
      </c>
      <c r="D1279" s="68" t="str" cm="1">
        <f t="array" ref="D1279">_xlfn.XLOOKUP(E1279,编码规则代码!B:B,编码规则代码!A:A)&amp;_xlfn.XLOOKUP(F1279,编码规则代码!F:F,编码规则代码!E:E)&amp;_xlfn.XLOOKUP(G1279,编码规则代码!J:J,编码规则代码!I:I)&amp;_xlfn.XLOOKUP(H1279,编码规则代码!N:N,编码规则代码!M:M)&amp;L1279&amp;_xlfn.XLOOKUP(K1279,编码规则代码!V:V,编码规则代码!U:U&amp;_xlfn.XLOOKUP(J1279,编码规则代码!R:R,编码规则代码!Q:Q))</f>
        <v>HAS</v>
      </c>
      <c r="E1279" s="45" t="s">
        <v>196</v>
      </c>
      <c r="G1279" s="45" t="s">
        <v>197</v>
      </c>
      <c r="I1279" s="69"/>
      <c r="J1279" s="45" t="s">
        <v>200</v>
      </c>
    </row>
    <row r="1280" ht="26" customHeight="1" spans="3:10">
      <c r="C1280" s="67" t="str">
        <f>_xlfn.XLOOKUP(E1280,编码规则代码!B:B,编码规则代码!A:A)&amp;_xlfn.XLOOKUP(F1280,编码规则代码!F:F,编码规则代码!E:E)&amp;_xlfn.XLOOKUP(G1280,编码规则代码!J:J,编码规则代码!I:I)&amp;_xlfn.XLOOKUP(H1280,编码规则代码!N:N,编码规则代码!M:M)&amp;L1280</f>
        <v>HA</v>
      </c>
      <c r="D1280" s="68" t="str" cm="1">
        <f t="array" ref="D1280">_xlfn.XLOOKUP(E1280,编码规则代码!B:B,编码规则代码!A:A)&amp;_xlfn.XLOOKUP(F1280,编码规则代码!F:F,编码规则代码!E:E)&amp;_xlfn.XLOOKUP(G1280,编码规则代码!J:J,编码规则代码!I:I)&amp;_xlfn.XLOOKUP(H1280,编码规则代码!N:N,编码规则代码!M:M)&amp;L1280&amp;_xlfn.XLOOKUP(K1280,编码规则代码!V:V,编码规则代码!U:U&amp;_xlfn.XLOOKUP(J1280,编码规则代码!R:R,编码规则代码!Q:Q))</f>
        <v>HAS</v>
      </c>
      <c r="E1280" s="45" t="s">
        <v>196</v>
      </c>
      <c r="G1280" s="45" t="s">
        <v>197</v>
      </c>
      <c r="I1280" s="69"/>
      <c r="J1280" s="45" t="s">
        <v>200</v>
      </c>
    </row>
    <row r="1281" ht="26" customHeight="1" spans="3:10">
      <c r="C1281" s="67" t="str">
        <f>_xlfn.XLOOKUP(E1281,编码规则代码!B:B,编码规则代码!A:A)&amp;_xlfn.XLOOKUP(F1281,编码规则代码!F:F,编码规则代码!E:E)&amp;_xlfn.XLOOKUP(G1281,编码规则代码!J:J,编码规则代码!I:I)&amp;_xlfn.XLOOKUP(H1281,编码规则代码!N:N,编码规则代码!M:M)&amp;L1281</f>
        <v>HA</v>
      </c>
      <c r="D1281" s="68" t="str" cm="1">
        <f t="array" ref="D1281">_xlfn.XLOOKUP(E1281,编码规则代码!B:B,编码规则代码!A:A)&amp;_xlfn.XLOOKUP(F1281,编码规则代码!F:F,编码规则代码!E:E)&amp;_xlfn.XLOOKUP(G1281,编码规则代码!J:J,编码规则代码!I:I)&amp;_xlfn.XLOOKUP(H1281,编码规则代码!N:N,编码规则代码!M:M)&amp;L1281&amp;_xlfn.XLOOKUP(K1281,编码规则代码!V:V,编码规则代码!U:U&amp;_xlfn.XLOOKUP(J1281,编码规则代码!R:R,编码规则代码!Q:Q))</f>
        <v>HAS</v>
      </c>
      <c r="E1281" s="45" t="s">
        <v>196</v>
      </c>
      <c r="G1281" s="45" t="s">
        <v>197</v>
      </c>
      <c r="I1281" s="69"/>
      <c r="J1281" s="45" t="s">
        <v>200</v>
      </c>
    </row>
    <row r="1282" ht="26" customHeight="1" spans="3:10">
      <c r="C1282" s="67" t="str">
        <f>_xlfn.XLOOKUP(E1282,编码规则代码!B:B,编码规则代码!A:A)&amp;_xlfn.XLOOKUP(F1282,编码规则代码!F:F,编码规则代码!E:E)&amp;_xlfn.XLOOKUP(G1282,编码规则代码!J:J,编码规则代码!I:I)&amp;_xlfn.XLOOKUP(H1282,编码规则代码!N:N,编码规则代码!M:M)&amp;L1282</f>
        <v>HA</v>
      </c>
      <c r="D1282" s="68" t="str" cm="1">
        <f t="array" ref="D1282">_xlfn.XLOOKUP(E1282,编码规则代码!B:B,编码规则代码!A:A)&amp;_xlfn.XLOOKUP(F1282,编码规则代码!F:F,编码规则代码!E:E)&amp;_xlfn.XLOOKUP(G1282,编码规则代码!J:J,编码规则代码!I:I)&amp;_xlfn.XLOOKUP(H1282,编码规则代码!N:N,编码规则代码!M:M)&amp;L1282&amp;_xlfn.XLOOKUP(K1282,编码规则代码!V:V,编码规则代码!U:U&amp;_xlfn.XLOOKUP(J1282,编码规则代码!R:R,编码规则代码!Q:Q))</f>
        <v>HAS</v>
      </c>
      <c r="E1282" s="45" t="s">
        <v>196</v>
      </c>
      <c r="G1282" s="45" t="s">
        <v>197</v>
      </c>
      <c r="I1282" s="69"/>
      <c r="J1282" s="45" t="s">
        <v>200</v>
      </c>
    </row>
    <row r="1283" ht="26" customHeight="1" spans="3:10">
      <c r="C1283" s="67" t="str">
        <f>_xlfn.XLOOKUP(E1283,编码规则代码!B:B,编码规则代码!A:A)&amp;_xlfn.XLOOKUP(F1283,编码规则代码!F:F,编码规则代码!E:E)&amp;_xlfn.XLOOKUP(G1283,编码规则代码!J:J,编码规则代码!I:I)&amp;_xlfn.XLOOKUP(H1283,编码规则代码!N:N,编码规则代码!M:M)&amp;L1283</f>
        <v>HA</v>
      </c>
      <c r="D1283" s="68" t="str" cm="1">
        <f t="array" ref="D1283">_xlfn.XLOOKUP(E1283,编码规则代码!B:B,编码规则代码!A:A)&amp;_xlfn.XLOOKUP(F1283,编码规则代码!F:F,编码规则代码!E:E)&amp;_xlfn.XLOOKUP(G1283,编码规则代码!J:J,编码规则代码!I:I)&amp;_xlfn.XLOOKUP(H1283,编码规则代码!N:N,编码规则代码!M:M)&amp;L1283&amp;_xlfn.XLOOKUP(K1283,编码规则代码!V:V,编码规则代码!U:U&amp;_xlfn.XLOOKUP(J1283,编码规则代码!R:R,编码规则代码!Q:Q))</f>
        <v>HAS</v>
      </c>
      <c r="E1283" s="45" t="s">
        <v>196</v>
      </c>
      <c r="G1283" s="45" t="s">
        <v>197</v>
      </c>
      <c r="I1283" s="69"/>
      <c r="J1283" s="45" t="s">
        <v>200</v>
      </c>
    </row>
    <row r="1284" ht="26" customHeight="1" spans="3:10">
      <c r="C1284" s="67" t="str">
        <f>_xlfn.XLOOKUP(E1284,编码规则代码!B:B,编码规则代码!A:A)&amp;_xlfn.XLOOKUP(F1284,编码规则代码!F:F,编码规则代码!E:E)&amp;_xlfn.XLOOKUP(G1284,编码规则代码!J:J,编码规则代码!I:I)&amp;_xlfn.XLOOKUP(H1284,编码规则代码!N:N,编码规则代码!M:M)&amp;L1284</f>
        <v>HA</v>
      </c>
      <c r="D1284" s="68" t="str" cm="1">
        <f t="array" ref="D1284">_xlfn.XLOOKUP(E1284,编码规则代码!B:B,编码规则代码!A:A)&amp;_xlfn.XLOOKUP(F1284,编码规则代码!F:F,编码规则代码!E:E)&amp;_xlfn.XLOOKUP(G1284,编码规则代码!J:J,编码规则代码!I:I)&amp;_xlfn.XLOOKUP(H1284,编码规则代码!N:N,编码规则代码!M:M)&amp;L1284&amp;_xlfn.XLOOKUP(K1284,编码规则代码!V:V,编码规则代码!U:U&amp;_xlfn.XLOOKUP(J1284,编码规则代码!R:R,编码规则代码!Q:Q))</f>
        <v>HAS</v>
      </c>
      <c r="E1284" s="45" t="s">
        <v>196</v>
      </c>
      <c r="G1284" s="45" t="s">
        <v>197</v>
      </c>
      <c r="I1284" s="69"/>
      <c r="J1284" s="45" t="s">
        <v>200</v>
      </c>
    </row>
    <row r="1285" ht="26" customHeight="1" spans="3:10">
      <c r="C1285" s="67" t="str">
        <f>_xlfn.XLOOKUP(E1285,编码规则代码!B:B,编码规则代码!A:A)&amp;_xlfn.XLOOKUP(F1285,编码规则代码!F:F,编码规则代码!E:E)&amp;_xlfn.XLOOKUP(G1285,编码规则代码!J:J,编码规则代码!I:I)&amp;_xlfn.XLOOKUP(H1285,编码规则代码!N:N,编码规则代码!M:M)&amp;L1285</f>
        <v>HA</v>
      </c>
      <c r="D1285" s="68" t="str" cm="1">
        <f t="array" ref="D1285">_xlfn.XLOOKUP(E1285,编码规则代码!B:B,编码规则代码!A:A)&amp;_xlfn.XLOOKUP(F1285,编码规则代码!F:F,编码规则代码!E:E)&amp;_xlfn.XLOOKUP(G1285,编码规则代码!J:J,编码规则代码!I:I)&amp;_xlfn.XLOOKUP(H1285,编码规则代码!N:N,编码规则代码!M:M)&amp;L1285&amp;_xlfn.XLOOKUP(K1285,编码规则代码!V:V,编码规则代码!U:U&amp;_xlfn.XLOOKUP(J1285,编码规则代码!R:R,编码规则代码!Q:Q))</f>
        <v>HAS</v>
      </c>
      <c r="E1285" s="45" t="s">
        <v>196</v>
      </c>
      <c r="G1285" s="45" t="s">
        <v>197</v>
      </c>
      <c r="I1285" s="69"/>
      <c r="J1285" s="45" t="s">
        <v>200</v>
      </c>
    </row>
    <row r="1286" ht="26" customHeight="1" spans="3:10">
      <c r="C1286" s="67" t="str">
        <f>_xlfn.XLOOKUP(E1286,编码规则代码!B:B,编码规则代码!A:A)&amp;_xlfn.XLOOKUP(F1286,编码规则代码!F:F,编码规则代码!E:E)&amp;_xlfn.XLOOKUP(G1286,编码规则代码!J:J,编码规则代码!I:I)&amp;_xlfn.XLOOKUP(H1286,编码规则代码!N:N,编码规则代码!M:M)&amp;L1286</f>
        <v>HA</v>
      </c>
      <c r="D1286" s="68" t="str" cm="1">
        <f t="array" ref="D1286">_xlfn.XLOOKUP(E1286,编码规则代码!B:B,编码规则代码!A:A)&amp;_xlfn.XLOOKUP(F1286,编码规则代码!F:F,编码规则代码!E:E)&amp;_xlfn.XLOOKUP(G1286,编码规则代码!J:J,编码规则代码!I:I)&amp;_xlfn.XLOOKUP(H1286,编码规则代码!N:N,编码规则代码!M:M)&amp;L1286&amp;_xlfn.XLOOKUP(K1286,编码规则代码!V:V,编码规则代码!U:U&amp;_xlfn.XLOOKUP(J1286,编码规则代码!R:R,编码规则代码!Q:Q))</f>
        <v>HAS</v>
      </c>
      <c r="E1286" s="45" t="s">
        <v>196</v>
      </c>
      <c r="G1286" s="45" t="s">
        <v>197</v>
      </c>
      <c r="I1286" s="69"/>
      <c r="J1286" s="45" t="s">
        <v>200</v>
      </c>
    </row>
    <row r="1287" ht="26" customHeight="1" spans="3:10">
      <c r="C1287" s="67" t="str">
        <f>_xlfn.XLOOKUP(E1287,编码规则代码!B:B,编码规则代码!A:A)&amp;_xlfn.XLOOKUP(F1287,编码规则代码!F:F,编码规则代码!E:E)&amp;_xlfn.XLOOKUP(G1287,编码规则代码!J:J,编码规则代码!I:I)&amp;_xlfn.XLOOKUP(H1287,编码规则代码!N:N,编码规则代码!M:M)&amp;L1287</f>
        <v>HA</v>
      </c>
      <c r="D1287" s="68" t="str" cm="1">
        <f t="array" ref="D1287">_xlfn.XLOOKUP(E1287,编码规则代码!B:B,编码规则代码!A:A)&amp;_xlfn.XLOOKUP(F1287,编码规则代码!F:F,编码规则代码!E:E)&amp;_xlfn.XLOOKUP(G1287,编码规则代码!J:J,编码规则代码!I:I)&amp;_xlfn.XLOOKUP(H1287,编码规则代码!N:N,编码规则代码!M:M)&amp;L1287&amp;_xlfn.XLOOKUP(K1287,编码规则代码!V:V,编码规则代码!U:U&amp;_xlfn.XLOOKUP(J1287,编码规则代码!R:R,编码规则代码!Q:Q))</f>
        <v>HAS</v>
      </c>
      <c r="E1287" s="45" t="s">
        <v>196</v>
      </c>
      <c r="G1287" s="45" t="s">
        <v>197</v>
      </c>
      <c r="I1287" s="69"/>
      <c r="J1287" s="45" t="s">
        <v>200</v>
      </c>
    </row>
    <row r="1288" ht="26" customHeight="1" spans="3:10">
      <c r="C1288" s="67" t="str">
        <f>_xlfn.XLOOKUP(E1288,编码规则代码!B:B,编码规则代码!A:A)&amp;_xlfn.XLOOKUP(F1288,编码规则代码!F:F,编码规则代码!E:E)&amp;_xlfn.XLOOKUP(G1288,编码规则代码!J:J,编码规则代码!I:I)&amp;_xlfn.XLOOKUP(H1288,编码规则代码!N:N,编码规则代码!M:M)&amp;L1288</f>
        <v>HA</v>
      </c>
      <c r="D1288" s="68" t="str" cm="1">
        <f t="array" ref="D1288">_xlfn.XLOOKUP(E1288,编码规则代码!B:B,编码规则代码!A:A)&amp;_xlfn.XLOOKUP(F1288,编码规则代码!F:F,编码规则代码!E:E)&amp;_xlfn.XLOOKUP(G1288,编码规则代码!J:J,编码规则代码!I:I)&amp;_xlfn.XLOOKUP(H1288,编码规则代码!N:N,编码规则代码!M:M)&amp;L1288&amp;_xlfn.XLOOKUP(K1288,编码规则代码!V:V,编码规则代码!U:U&amp;_xlfn.XLOOKUP(J1288,编码规则代码!R:R,编码规则代码!Q:Q))</f>
        <v>HAS</v>
      </c>
      <c r="E1288" s="45" t="s">
        <v>196</v>
      </c>
      <c r="G1288" s="45" t="s">
        <v>197</v>
      </c>
      <c r="I1288" s="69"/>
      <c r="J1288" s="45" t="s">
        <v>200</v>
      </c>
    </row>
    <row r="1289" ht="26" customHeight="1" spans="3:10">
      <c r="C1289" s="67" t="str">
        <f>_xlfn.XLOOKUP(E1289,编码规则代码!B:B,编码规则代码!A:A)&amp;_xlfn.XLOOKUP(F1289,编码规则代码!F:F,编码规则代码!E:E)&amp;_xlfn.XLOOKUP(G1289,编码规则代码!J:J,编码规则代码!I:I)&amp;_xlfn.XLOOKUP(H1289,编码规则代码!N:N,编码规则代码!M:M)&amp;L1289</f>
        <v>HA</v>
      </c>
      <c r="D1289" s="68" t="str" cm="1">
        <f t="array" ref="D1289">_xlfn.XLOOKUP(E1289,编码规则代码!B:B,编码规则代码!A:A)&amp;_xlfn.XLOOKUP(F1289,编码规则代码!F:F,编码规则代码!E:E)&amp;_xlfn.XLOOKUP(G1289,编码规则代码!J:J,编码规则代码!I:I)&amp;_xlfn.XLOOKUP(H1289,编码规则代码!N:N,编码规则代码!M:M)&amp;L1289&amp;_xlfn.XLOOKUP(K1289,编码规则代码!V:V,编码规则代码!U:U&amp;_xlfn.XLOOKUP(J1289,编码规则代码!R:R,编码规则代码!Q:Q))</f>
        <v>HAS</v>
      </c>
      <c r="E1289" s="45" t="s">
        <v>196</v>
      </c>
      <c r="G1289" s="45" t="s">
        <v>197</v>
      </c>
      <c r="I1289" s="69"/>
      <c r="J1289" s="45" t="s">
        <v>200</v>
      </c>
    </row>
    <row r="1290" ht="26" customHeight="1" spans="3:10">
      <c r="C1290" s="67" t="str">
        <f>_xlfn.XLOOKUP(E1290,编码规则代码!B:B,编码规则代码!A:A)&amp;_xlfn.XLOOKUP(F1290,编码规则代码!F:F,编码规则代码!E:E)&amp;_xlfn.XLOOKUP(G1290,编码规则代码!J:J,编码规则代码!I:I)&amp;_xlfn.XLOOKUP(H1290,编码规则代码!N:N,编码规则代码!M:M)&amp;L1290</f>
        <v>HA</v>
      </c>
      <c r="D1290" s="68" t="str" cm="1">
        <f t="array" ref="D1290">_xlfn.XLOOKUP(E1290,编码规则代码!B:B,编码规则代码!A:A)&amp;_xlfn.XLOOKUP(F1290,编码规则代码!F:F,编码规则代码!E:E)&amp;_xlfn.XLOOKUP(G1290,编码规则代码!J:J,编码规则代码!I:I)&amp;_xlfn.XLOOKUP(H1290,编码规则代码!N:N,编码规则代码!M:M)&amp;L1290&amp;_xlfn.XLOOKUP(K1290,编码规则代码!V:V,编码规则代码!U:U&amp;_xlfn.XLOOKUP(J1290,编码规则代码!R:R,编码规则代码!Q:Q))</f>
        <v>HAS</v>
      </c>
      <c r="E1290" s="45" t="s">
        <v>196</v>
      </c>
      <c r="G1290" s="45" t="s">
        <v>197</v>
      </c>
      <c r="I1290" s="69"/>
      <c r="J1290" s="45" t="s">
        <v>200</v>
      </c>
    </row>
    <row r="1291" ht="26" customHeight="1" spans="3:10">
      <c r="C1291" s="67" t="str">
        <f>_xlfn.XLOOKUP(E1291,编码规则代码!B:B,编码规则代码!A:A)&amp;_xlfn.XLOOKUP(F1291,编码规则代码!F:F,编码规则代码!E:E)&amp;_xlfn.XLOOKUP(G1291,编码规则代码!J:J,编码规则代码!I:I)&amp;_xlfn.XLOOKUP(H1291,编码规则代码!N:N,编码规则代码!M:M)&amp;L1291</f>
        <v>HA</v>
      </c>
      <c r="D1291" s="68" t="str" cm="1">
        <f t="array" ref="D1291">_xlfn.XLOOKUP(E1291,编码规则代码!B:B,编码规则代码!A:A)&amp;_xlfn.XLOOKUP(F1291,编码规则代码!F:F,编码规则代码!E:E)&amp;_xlfn.XLOOKUP(G1291,编码规则代码!J:J,编码规则代码!I:I)&amp;_xlfn.XLOOKUP(H1291,编码规则代码!N:N,编码规则代码!M:M)&amp;L1291&amp;_xlfn.XLOOKUP(K1291,编码规则代码!V:V,编码规则代码!U:U&amp;_xlfn.XLOOKUP(J1291,编码规则代码!R:R,编码规则代码!Q:Q))</f>
        <v>HAS</v>
      </c>
      <c r="E1291" s="45" t="s">
        <v>196</v>
      </c>
      <c r="G1291" s="45" t="s">
        <v>197</v>
      </c>
      <c r="I1291" s="69"/>
      <c r="J1291" s="45" t="s">
        <v>200</v>
      </c>
    </row>
    <row r="1292" ht="26" customHeight="1" spans="3:10">
      <c r="C1292" s="67" t="str">
        <f>_xlfn.XLOOKUP(E1292,编码规则代码!B:B,编码规则代码!A:A)&amp;_xlfn.XLOOKUP(F1292,编码规则代码!F:F,编码规则代码!E:E)&amp;_xlfn.XLOOKUP(G1292,编码规则代码!J:J,编码规则代码!I:I)&amp;_xlfn.XLOOKUP(H1292,编码规则代码!N:N,编码规则代码!M:M)&amp;L1292</f>
        <v>HA</v>
      </c>
      <c r="D1292" s="68" t="str" cm="1">
        <f t="array" ref="D1292">_xlfn.XLOOKUP(E1292,编码规则代码!B:B,编码规则代码!A:A)&amp;_xlfn.XLOOKUP(F1292,编码规则代码!F:F,编码规则代码!E:E)&amp;_xlfn.XLOOKUP(G1292,编码规则代码!J:J,编码规则代码!I:I)&amp;_xlfn.XLOOKUP(H1292,编码规则代码!N:N,编码规则代码!M:M)&amp;L1292&amp;_xlfn.XLOOKUP(K1292,编码规则代码!V:V,编码规则代码!U:U&amp;_xlfn.XLOOKUP(J1292,编码规则代码!R:R,编码规则代码!Q:Q))</f>
        <v>HAS</v>
      </c>
      <c r="E1292" s="45" t="s">
        <v>196</v>
      </c>
      <c r="G1292" s="45" t="s">
        <v>197</v>
      </c>
      <c r="I1292" s="69"/>
      <c r="J1292" s="45" t="s">
        <v>200</v>
      </c>
    </row>
    <row r="1293" ht="26" customHeight="1" spans="3:10">
      <c r="C1293" s="67" t="str">
        <f>_xlfn.XLOOKUP(E1293,编码规则代码!B:B,编码规则代码!A:A)&amp;_xlfn.XLOOKUP(F1293,编码规则代码!F:F,编码规则代码!E:E)&amp;_xlfn.XLOOKUP(G1293,编码规则代码!J:J,编码规则代码!I:I)&amp;_xlfn.XLOOKUP(H1293,编码规则代码!N:N,编码规则代码!M:M)&amp;L1293</f>
        <v>HA</v>
      </c>
      <c r="D1293" s="68" t="str" cm="1">
        <f t="array" ref="D1293">_xlfn.XLOOKUP(E1293,编码规则代码!B:B,编码规则代码!A:A)&amp;_xlfn.XLOOKUP(F1293,编码规则代码!F:F,编码规则代码!E:E)&amp;_xlfn.XLOOKUP(G1293,编码规则代码!J:J,编码规则代码!I:I)&amp;_xlfn.XLOOKUP(H1293,编码规则代码!N:N,编码规则代码!M:M)&amp;L1293&amp;_xlfn.XLOOKUP(K1293,编码规则代码!V:V,编码规则代码!U:U&amp;_xlfn.XLOOKUP(J1293,编码规则代码!R:R,编码规则代码!Q:Q))</f>
        <v>HAS</v>
      </c>
      <c r="E1293" s="45" t="s">
        <v>196</v>
      </c>
      <c r="G1293" s="45" t="s">
        <v>197</v>
      </c>
      <c r="I1293" s="69"/>
      <c r="J1293" s="45" t="s">
        <v>200</v>
      </c>
    </row>
    <row r="1294" ht="26" customHeight="1" spans="3:10">
      <c r="C1294" s="67" t="str">
        <f>_xlfn.XLOOKUP(E1294,编码规则代码!B:B,编码规则代码!A:A)&amp;_xlfn.XLOOKUP(F1294,编码规则代码!F:F,编码规则代码!E:E)&amp;_xlfn.XLOOKUP(G1294,编码规则代码!J:J,编码规则代码!I:I)&amp;_xlfn.XLOOKUP(H1294,编码规则代码!N:N,编码规则代码!M:M)&amp;L1294</f>
        <v>HA</v>
      </c>
      <c r="D1294" s="68" t="str" cm="1">
        <f t="array" ref="D1294">_xlfn.XLOOKUP(E1294,编码规则代码!B:B,编码规则代码!A:A)&amp;_xlfn.XLOOKUP(F1294,编码规则代码!F:F,编码规则代码!E:E)&amp;_xlfn.XLOOKUP(G1294,编码规则代码!J:J,编码规则代码!I:I)&amp;_xlfn.XLOOKUP(H1294,编码规则代码!N:N,编码规则代码!M:M)&amp;L1294&amp;_xlfn.XLOOKUP(K1294,编码规则代码!V:V,编码规则代码!U:U&amp;_xlfn.XLOOKUP(J1294,编码规则代码!R:R,编码规则代码!Q:Q))</f>
        <v>HAS</v>
      </c>
      <c r="E1294" s="45" t="s">
        <v>196</v>
      </c>
      <c r="G1294" s="45" t="s">
        <v>197</v>
      </c>
      <c r="I1294" s="69"/>
      <c r="J1294" s="45" t="s">
        <v>200</v>
      </c>
    </row>
    <row r="1295" ht="26" customHeight="1" spans="3:10">
      <c r="C1295" s="67" t="str">
        <f>_xlfn.XLOOKUP(E1295,编码规则代码!B:B,编码规则代码!A:A)&amp;_xlfn.XLOOKUP(F1295,编码规则代码!F:F,编码规则代码!E:E)&amp;_xlfn.XLOOKUP(G1295,编码规则代码!J:J,编码规则代码!I:I)&amp;_xlfn.XLOOKUP(H1295,编码规则代码!N:N,编码规则代码!M:M)&amp;L1295</f>
        <v>HA</v>
      </c>
      <c r="D1295" s="68" t="str" cm="1">
        <f t="array" ref="D1295">_xlfn.XLOOKUP(E1295,编码规则代码!B:B,编码规则代码!A:A)&amp;_xlfn.XLOOKUP(F1295,编码规则代码!F:F,编码规则代码!E:E)&amp;_xlfn.XLOOKUP(G1295,编码规则代码!J:J,编码规则代码!I:I)&amp;_xlfn.XLOOKUP(H1295,编码规则代码!N:N,编码规则代码!M:M)&amp;L1295&amp;_xlfn.XLOOKUP(K1295,编码规则代码!V:V,编码规则代码!U:U&amp;_xlfn.XLOOKUP(J1295,编码规则代码!R:R,编码规则代码!Q:Q))</f>
        <v>HAS</v>
      </c>
      <c r="E1295" s="45" t="s">
        <v>196</v>
      </c>
      <c r="G1295" s="45" t="s">
        <v>197</v>
      </c>
      <c r="I1295" s="69"/>
      <c r="J1295" s="45" t="s">
        <v>200</v>
      </c>
    </row>
    <row r="1296" ht="26" customHeight="1" spans="3:10">
      <c r="C1296" s="67" t="str">
        <f>_xlfn.XLOOKUP(E1296,编码规则代码!B:B,编码规则代码!A:A)&amp;_xlfn.XLOOKUP(F1296,编码规则代码!F:F,编码规则代码!E:E)&amp;_xlfn.XLOOKUP(G1296,编码规则代码!J:J,编码规则代码!I:I)&amp;_xlfn.XLOOKUP(H1296,编码规则代码!N:N,编码规则代码!M:M)&amp;L1296</f>
        <v>HA</v>
      </c>
      <c r="D1296" s="68" t="str" cm="1">
        <f t="array" ref="D1296">_xlfn.XLOOKUP(E1296,编码规则代码!B:B,编码规则代码!A:A)&amp;_xlfn.XLOOKUP(F1296,编码规则代码!F:F,编码规则代码!E:E)&amp;_xlfn.XLOOKUP(G1296,编码规则代码!J:J,编码规则代码!I:I)&amp;_xlfn.XLOOKUP(H1296,编码规则代码!N:N,编码规则代码!M:M)&amp;L1296&amp;_xlfn.XLOOKUP(K1296,编码规则代码!V:V,编码规则代码!U:U&amp;_xlfn.XLOOKUP(J1296,编码规则代码!R:R,编码规则代码!Q:Q))</f>
        <v>HAS</v>
      </c>
      <c r="E1296" s="45" t="s">
        <v>196</v>
      </c>
      <c r="G1296" s="45" t="s">
        <v>197</v>
      </c>
      <c r="I1296" s="69"/>
      <c r="J1296" s="45" t="s">
        <v>200</v>
      </c>
    </row>
    <row r="1297" ht="26" customHeight="1" spans="3:10">
      <c r="C1297" s="67" t="str">
        <f>_xlfn.XLOOKUP(E1297,编码规则代码!B:B,编码规则代码!A:A)&amp;_xlfn.XLOOKUP(F1297,编码规则代码!F:F,编码规则代码!E:E)&amp;_xlfn.XLOOKUP(G1297,编码规则代码!J:J,编码规则代码!I:I)&amp;_xlfn.XLOOKUP(H1297,编码规则代码!N:N,编码规则代码!M:M)&amp;L1297</f>
        <v>HA</v>
      </c>
      <c r="D1297" s="68" t="str" cm="1">
        <f t="array" ref="D1297">_xlfn.XLOOKUP(E1297,编码规则代码!B:B,编码规则代码!A:A)&amp;_xlfn.XLOOKUP(F1297,编码规则代码!F:F,编码规则代码!E:E)&amp;_xlfn.XLOOKUP(G1297,编码规则代码!J:J,编码规则代码!I:I)&amp;_xlfn.XLOOKUP(H1297,编码规则代码!N:N,编码规则代码!M:M)&amp;L1297&amp;_xlfn.XLOOKUP(K1297,编码规则代码!V:V,编码规则代码!U:U&amp;_xlfn.XLOOKUP(J1297,编码规则代码!R:R,编码规则代码!Q:Q))</f>
        <v>HAS</v>
      </c>
      <c r="E1297" s="45" t="s">
        <v>196</v>
      </c>
      <c r="G1297" s="45" t="s">
        <v>197</v>
      </c>
      <c r="I1297" s="69"/>
      <c r="J1297" s="45" t="s">
        <v>200</v>
      </c>
    </row>
    <row r="1298" ht="26" customHeight="1" spans="3:10">
      <c r="C1298" s="67" t="str">
        <f>_xlfn.XLOOKUP(E1298,编码规则代码!B:B,编码规则代码!A:A)&amp;_xlfn.XLOOKUP(F1298,编码规则代码!F:F,编码规则代码!E:E)&amp;_xlfn.XLOOKUP(G1298,编码规则代码!J:J,编码规则代码!I:I)&amp;_xlfn.XLOOKUP(H1298,编码规则代码!N:N,编码规则代码!M:M)&amp;L1298</f>
        <v>HA</v>
      </c>
      <c r="D1298" s="68" t="str" cm="1">
        <f t="array" ref="D1298">_xlfn.XLOOKUP(E1298,编码规则代码!B:B,编码规则代码!A:A)&amp;_xlfn.XLOOKUP(F1298,编码规则代码!F:F,编码规则代码!E:E)&amp;_xlfn.XLOOKUP(G1298,编码规则代码!J:J,编码规则代码!I:I)&amp;_xlfn.XLOOKUP(H1298,编码规则代码!N:N,编码规则代码!M:M)&amp;L1298&amp;_xlfn.XLOOKUP(K1298,编码规则代码!V:V,编码规则代码!U:U&amp;_xlfn.XLOOKUP(J1298,编码规则代码!R:R,编码规则代码!Q:Q))</f>
        <v>HAS</v>
      </c>
      <c r="E1298" s="45" t="s">
        <v>196</v>
      </c>
      <c r="G1298" s="45" t="s">
        <v>197</v>
      </c>
      <c r="I1298" s="69"/>
      <c r="J1298" s="45" t="s">
        <v>200</v>
      </c>
    </row>
    <row r="1299" ht="26" customHeight="1" spans="3:10">
      <c r="C1299" s="67" t="str">
        <f>_xlfn.XLOOKUP(E1299,编码规则代码!B:B,编码规则代码!A:A)&amp;_xlfn.XLOOKUP(F1299,编码规则代码!F:F,编码规则代码!E:E)&amp;_xlfn.XLOOKUP(G1299,编码规则代码!J:J,编码规则代码!I:I)&amp;_xlfn.XLOOKUP(H1299,编码规则代码!N:N,编码规则代码!M:M)&amp;L1299</f>
        <v>HA</v>
      </c>
      <c r="D1299" s="68" t="str" cm="1">
        <f t="array" ref="D1299">_xlfn.XLOOKUP(E1299,编码规则代码!B:B,编码规则代码!A:A)&amp;_xlfn.XLOOKUP(F1299,编码规则代码!F:F,编码规则代码!E:E)&amp;_xlfn.XLOOKUP(G1299,编码规则代码!J:J,编码规则代码!I:I)&amp;_xlfn.XLOOKUP(H1299,编码规则代码!N:N,编码规则代码!M:M)&amp;L1299&amp;_xlfn.XLOOKUP(K1299,编码规则代码!V:V,编码规则代码!U:U&amp;_xlfn.XLOOKUP(J1299,编码规则代码!R:R,编码规则代码!Q:Q))</f>
        <v>HAS</v>
      </c>
      <c r="E1299" s="45" t="s">
        <v>196</v>
      </c>
      <c r="G1299" s="45" t="s">
        <v>197</v>
      </c>
      <c r="I1299" s="69"/>
      <c r="J1299" s="45" t="s">
        <v>200</v>
      </c>
    </row>
    <row r="1300" ht="26" customHeight="1" spans="3:10">
      <c r="C1300" s="67" t="str">
        <f>_xlfn.XLOOKUP(E1300,编码规则代码!B:B,编码规则代码!A:A)&amp;_xlfn.XLOOKUP(F1300,编码规则代码!F:F,编码规则代码!E:E)&amp;_xlfn.XLOOKUP(G1300,编码规则代码!J:J,编码规则代码!I:I)&amp;_xlfn.XLOOKUP(H1300,编码规则代码!N:N,编码规则代码!M:M)&amp;L1300</f>
        <v>HA</v>
      </c>
      <c r="D1300" s="68" t="str" cm="1">
        <f t="array" ref="D1300">_xlfn.XLOOKUP(E1300,编码规则代码!B:B,编码规则代码!A:A)&amp;_xlfn.XLOOKUP(F1300,编码规则代码!F:F,编码规则代码!E:E)&amp;_xlfn.XLOOKUP(G1300,编码规则代码!J:J,编码规则代码!I:I)&amp;_xlfn.XLOOKUP(H1300,编码规则代码!N:N,编码规则代码!M:M)&amp;L1300&amp;_xlfn.XLOOKUP(K1300,编码规则代码!V:V,编码规则代码!U:U&amp;_xlfn.XLOOKUP(J1300,编码规则代码!R:R,编码规则代码!Q:Q))</f>
        <v>HAS</v>
      </c>
      <c r="E1300" s="45" t="s">
        <v>196</v>
      </c>
      <c r="G1300" s="45" t="s">
        <v>197</v>
      </c>
      <c r="I1300" s="69"/>
      <c r="J1300" s="45" t="s">
        <v>200</v>
      </c>
    </row>
    <row r="1301" ht="26" customHeight="1" spans="3:10">
      <c r="C1301" s="67" t="str">
        <f>_xlfn.XLOOKUP(E1301,编码规则代码!B:B,编码规则代码!A:A)&amp;_xlfn.XLOOKUP(F1301,编码规则代码!F:F,编码规则代码!E:E)&amp;_xlfn.XLOOKUP(G1301,编码规则代码!J:J,编码规则代码!I:I)&amp;_xlfn.XLOOKUP(H1301,编码规则代码!N:N,编码规则代码!M:M)&amp;L1301</f>
        <v>HA</v>
      </c>
      <c r="D1301" s="68" t="str" cm="1">
        <f t="array" ref="D1301">_xlfn.XLOOKUP(E1301,编码规则代码!B:B,编码规则代码!A:A)&amp;_xlfn.XLOOKUP(F1301,编码规则代码!F:F,编码规则代码!E:E)&amp;_xlfn.XLOOKUP(G1301,编码规则代码!J:J,编码规则代码!I:I)&amp;_xlfn.XLOOKUP(H1301,编码规则代码!N:N,编码规则代码!M:M)&amp;L1301&amp;_xlfn.XLOOKUP(K1301,编码规则代码!V:V,编码规则代码!U:U&amp;_xlfn.XLOOKUP(J1301,编码规则代码!R:R,编码规则代码!Q:Q))</f>
        <v>HAS</v>
      </c>
      <c r="E1301" s="45" t="s">
        <v>196</v>
      </c>
      <c r="G1301" s="45" t="s">
        <v>197</v>
      </c>
      <c r="I1301" s="69"/>
      <c r="J1301" s="45" t="s">
        <v>200</v>
      </c>
    </row>
    <row r="1302" ht="26" customHeight="1" spans="3:10">
      <c r="C1302" s="67" t="str">
        <f>_xlfn.XLOOKUP(E1302,编码规则代码!B:B,编码规则代码!A:A)&amp;_xlfn.XLOOKUP(F1302,编码规则代码!F:F,编码规则代码!E:E)&amp;_xlfn.XLOOKUP(G1302,编码规则代码!J:J,编码规则代码!I:I)&amp;_xlfn.XLOOKUP(H1302,编码规则代码!N:N,编码规则代码!M:M)&amp;L1302</f>
        <v>HA</v>
      </c>
      <c r="D1302" s="68" t="str" cm="1">
        <f t="array" ref="D1302">_xlfn.XLOOKUP(E1302,编码规则代码!B:B,编码规则代码!A:A)&amp;_xlfn.XLOOKUP(F1302,编码规则代码!F:F,编码规则代码!E:E)&amp;_xlfn.XLOOKUP(G1302,编码规则代码!J:J,编码规则代码!I:I)&amp;_xlfn.XLOOKUP(H1302,编码规则代码!N:N,编码规则代码!M:M)&amp;L1302&amp;_xlfn.XLOOKUP(K1302,编码规则代码!V:V,编码规则代码!U:U&amp;_xlfn.XLOOKUP(J1302,编码规则代码!R:R,编码规则代码!Q:Q))</f>
        <v>HAS</v>
      </c>
      <c r="E1302" s="45" t="s">
        <v>196</v>
      </c>
      <c r="G1302" s="45" t="s">
        <v>197</v>
      </c>
      <c r="I1302" s="69"/>
      <c r="J1302" s="45" t="s">
        <v>200</v>
      </c>
    </row>
    <row r="1303" ht="26" customHeight="1" spans="3:10">
      <c r="C1303" s="67" t="str">
        <f>_xlfn.XLOOKUP(E1303,编码规则代码!B:B,编码规则代码!A:A)&amp;_xlfn.XLOOKUP(F1303,编码规则代码!F:F,编码规则代码!E:E)&amp;_xlfn.XLOOKUP(G1303,编码规则代码!J:J,编码规则代码!I:I)&amp;_xlfn.XLOOKUP(H1303,编码规则代码!N:N,编码规则代码!M:M)&amp;L1303</f>
        <v>HA</v>
      </c>
      <c r="D1303" s="68" t="str" cm="1">
        <f t="array" ref="D1303">_xlfn.XLOOKUP(E1303,编码规则代码!B:B,编码规则代码!A:A)&amp;_xlfn.XLOOKUP(F1303,编码规则代码!F:F,编码规则代码!E:E)&amp;_xlfn.XLOOKUP(G1303,编码规则代码!J:J,编码规则代码!I:I)&amp;_xlfn.XLOOKUP(H1303,编码规则代码!N:N,编码规则代码!M:M)&amp;L1303&amp;_xlfn.XLOOKUP(K1303,编码规则代码!V:V,编码规则代码!U:U&amp;_xlfn.XLOOKUP(J1303,编码规则代码!R:R,编码规则代码!Q:Q))</f>
        <v>HAS</v>
      </c>
      <c r="E1303" s="45" t="s">
        <v>196</v>
      </c>
      <c r="G1303" s="45" t="s">
        <v>197</v>
      </c>
      <c r="I1303" s="69"/>
      <c r="J1303" s="45" t="s">
        <v>200</v>
      </c>
    </row>
    <row r="1304" ht="26" customHeight="1" spans="3:10">
      <c r="C1304" s="67" t="str">
        <f>_xlfn.XLOOKUP(E1304,编码规则代码!B:B,编码规则代码!A:A)&amp;_xlfn.XLOOKUP(F1304,编码规则代码!F:F,编码规则代码!E:E)&amp;_xlfn.XLOOKUP(G1304,编码规则代码!J:J,编码规则代码!I:I)&amp;_xlfn.XLOOKUP(H1304,编码规则代码!N:N,编码规则代码!M:M)&amp;L1304</f>
        <v>HA</v>
      </c>
      <c r="D1304" s="68" t="str" cm="1">
        <f t="array" ref="D1304">_xlfn.XLOOKUP(E1304,编码规则代码!B:B,编码规则代码!A:A)&amp;_xlfn.XLOOKUP(F1304,编码规则代码!F:F,编码规则代码!E:E)&amp;_xlfn.XLOOKUP(G1304,编码规则代码!J:J,编码规则代码!I:I)&amp;_xlfn.XLOOKUP(H1304,编码规则代码!N:N,编码规则代码!M:M)&amp;L1304&amp;_xlfn.XLOOKUP(K1304,编码规则代码!V:V,编码规则代码!U:U&amp;_xlfn.XLOOKUP(J1304,编码规则代码!R:R,编码规则代码!Q:Q))</f>
        <v>HAS</v>
      </c>
      <c r="E1304" s="45" t="s">
        <v>196</v>
      </c>
      <c r="G1304" s="45" t="s">
        <v>197</v>
      </c>
      <c r="I1304" s="69"/>
      <c r="J1304" s="45" t="s">
        <v>200</v>
      </c>
    </row>
    <row r="1305" ht="26" customHeight="1" spans="3:10">
      <c r="C1305" s="67" t="str">
        <f>_xlfn.XLOOKUP(E1305,编码规则代码!B:B,编码规则代码!A:A)&amp;_xlfn.XLOOKUP(F1305,编码规则代码!F:F,编码规则代码!E:E)&amp;_xlfn.XLOOKUP(G1305,编码规则代码!J:J,编码规则代码!I:I)&amp;_xlfn.XLOOKUP(H1305,编码规则代码!N:N,编码规则代码!M:M)&amp;L1305</f>
        <v>HA</v>
      </c>
      <c r="D1305" s="68" t="str" cm="1">
        <f t="array" ref="D1305">_xlfn.XLOOKUP(E1305,编码规则代码!B:B,编码规则代码!A:A)&amp;_xlfn.XLOOKUP(F1305,编码规则代码!F:F,编码规则代码!E:E)&amp;_xlfn.XLOOKUP(G1305,编码规则代码!J:J,编码规则代码!I:I)&amp;_xlfn.XLOOKUP(H1305,编码规则代码!N:N,编码规则代码!M:M)&amp;L1305&amp;_xlfn.XLOOKUP(K1305,编码规则代码!V:V,编码规则代码!U:U&amp;_xlfn.XLOOKUP(J1305,编码规则代码!R:R,编码规则代码!Q:Q))</f>
        <v>HAS</v>
      </c>
      <c r="E1305" s="45" t="s">
        <v>196</v>
      </c>
      <c r="G1305" s="45" t="s">
        <v>197</v>
      </c>
      <c r="I1305" s="69"/>
      <c r="J1305" s="45" t="s">
        <v>200</v>
      </c>
    </row>
    <row r="1306" ht="26" customHeight="1" spans="3:10">
      <c r="C1306" s="67" t="str">
        <f>_xlfn.XLOOKUP(E1306,编码规则代码!B:B,编码规则代码!A:A)&amp;_xlfn.XLOOKUP(F1306,编码规则代码!F:F,编码规则代码!E:E)&amp;_xlfn.XLOOKUP(G1306,编码规则代码!J:J,编码规则代码!I:I)&amp;_xlfn.XLOOKUP(H1306,编码规则代码!N:N,编码规则代码!M:M)&amp;L1306</f>
        <v>HA</v>
      </c>
      <c r="D1306" s="68" t="str" cm="1">
        <f t="array" ref="D1306">_xlfn.XLOOKUP(E1306,编码规则代码!B:B,编码规则代码!A:A)&amp;_xlfn.XLOOKUP(F1306,编码规则代码!F:F,编码规则代码!E:E)&amp;_xlfn.XLOOKUP(G1306,编码规则代码!J:J,编码规则代码!I:I)&amp;_xlfn.XLOOKUP(H1306,编码规则代码!N:N,编码规则代码!M:M)&amp;L1306&amp;_xlfn.XLOOKUP(K1306,编码规则代码!V:V,编码规则代码!U:U&amp;_xlfn.XLOOKUP(J1306,编码规则代码!R:R,编码规则代码!Q:Q))</f>
        <v>HAS</v>
      </c>
      <c r="E1306" s="45" t="s">
        <v>196</v>
      </c>
      <c r="G1306" s="45" t="s">
        <v>197</v>
      </c>
      <c r="I1306" s="69"/>
      <c r="J1306" s="45" t="s">
        <v>200</v>
      </c>
    </row>
    <row r="1307" ht="26" customHeight="1" spans="3:10">
      <c r="C1307" s="67" t="str">
        <f>_xlfn.XLOOKUP(E1307,编码规则代码!B:B,编码规则代码!A:A)&amp;_xlfn.XLOOKUP(F1307,编码规则代码!F:F,编码规则代码!E:E)&amp;_xlfn.XLOOKUP(G1307,编码规则代码!J:J,编码规则代码!I:I)&amp;_xlfn.XLOOKUP(H1307,编码规则代码!N:N,编码规则代码!M:M)&amp;L1307</f>
        <v>HA</v>
      </c>
      <c r="D1307" s="68" t="str" cm="1">
        <f t="array" ref="D1307">_xlfn.XLOOKUP(E1307,编码规则代码!B:B,编码规则代码!A:A)&amp;_xlfn.XLOOKUP(F1307,编码规则代码!F:F,编码规则代码!E:E)&amp;_xlfn.XLOOKUP(G1307,编码规则代码!J:J,编码规则代码!I:I)&amp;_xlfn.XLOOKUP(H1307,编码规则代码!N:N,编码规则代码!M:M)&amp;L1307&amp;_xlfn.XLOOKUP(K1307,编码规则代码!V:V,编码规则代码!U:U&amp;_xlfn.XLOOKUP(J1307,编码规则代码!R:R,编码规则代码!Q:Q))</f>
        <v>HAS</v>
      </c>
      <c r="E1307" s="45" t="s">
        <v>196</v>
      </c>
      <c r="G1307" s="45" t="s">
        <v>197</v>
      </c>
      <c r="I1307" s="69"/>
      <c r="J1307" s="45" t="s">
        <v>200</v>
      </c>
    </row>
    <row r="1308" ht="26" customHeight="1" spans="3:10">
      <c r="C1308" s="67" t="str">
        <f>_xlfn.XLOOKUP(E1308,编码规则代码!B:B,编码规则代码!A:A)&amp;_xlfn.XLOOKUP(F1308,编码规则代码!F:F,编码规则代码!E:E)&amp;_xlfn.XLOOKUP(G1308,编码规则代码!J:J,编码规则代码!I:I)&amp;_xlfn.XLOOKUP(H1308,编码规则代码!N:N,编码规则代码!M:M)&amp;L1308</f>
        <v>HA</v>
      </c>
      <c r="D1308" s="68" t="str" cm="1">
        <f t="array" ref="D1308">_xlfn.XLOOKUP(E1308,编码规则代码!B:B,编码规则代码!A:A)&amp;_xlfn.XLOOKUP(F1308,编码规则代码!F:F,编码规则代码!E:E)&amp;_xlfn.XLOOKUP(G1308,编码规则代码!J:J,编码规则代码!I:I)&amp;_xlfn.XLOOKUP(H1308,编码规则代码!N:N,编码规则代码!M:M)&amp;L1308&amp;_xlfn.XLOOKUP(K1308,编码规则代码!V:V,编码规则代码!U:U&amp;_xlfn.XLOOKUP(J1308,编码规则代码!R:R,编码规则代码!Q:Q))</f>
        <v>HAS</v>
      </c>
      <c r="E1308" s="45" t="s">
        <v>196</v>
      </c>
      <c r="G1308" s="45" t="s">
        <v>197</v>
      </c>
      <c r="I1308" s="69"/>
      <c r="J1308" s="45" t="s">
        <v>200</v>
      </c>
    </row>
    <row r="1309" ht="26" customHeight="1" spans="3:10">
      <c r="C1309" s="67" t="str">
        <f>_xlfn.XLOOKUP(E1309,编码规则代码!B:B,编码规则代码!A:A)&amp;_xlfn.XLOOKUP(F1309,编码规则代码!F:F,编码规则代码!E:E)&amp;_xlfn.XLOOKUP(G1309,编码规则代码!J:J,编码规则代码!I:I)&amp;_xlfn.XLOOKUP(H1309,编码规则代码!N:N,编码规则代码!M:M)&amp;L1309</f>
        <v>HA</v>
      </c>
      <c r="D1309" s="68" t="str" cm="1">
        <f t="array" ref="D1309">_xlfn.XLOOKUP(E1309,编码规则代码!B:B,编码规则代码!A:A)&amp;_xlfn.XLOOKUP(F1309,编码规则代码!F:F,编码规则代码!E:E)&amp;_xlfn.XLOOKUP(G1309,编码规则代码!J:J,编码规则代码!I:I)&amp;_xlfn.XLOOKUP(H1309,编码规则代码!N:N,编码规则代码!M:M)&amp;L1309&amp;_xlfn.XLOOKUP(K1309,编码规则代码!V:V,编码规则代码!U:U&amp;_xlfn.XLOOKUP(J1309,编码规则代码!R:R,编码规则代码!Q:Q))</f>
        <v>HAS</v>
      </c>
      <c r="E1309" s="45" t="s">
        <v>196</v>
      </c>
      <c r="G1309" s="45" t="s">
        <v>197</v>
      </c>
      <c r="I1309" s="69"/>
      <c r="J1309" s="45" t="s">
        <v>200</v>
      </c>
    </row>
    <row r="1310" ht="26" customHeight="1" spans="3:10">
      <c r="C1310" s="67" t="str">
        <f>_xlfn.XLOOKUP(E1310,编码规则代码!B:B,编码规则代码!A:A)&amp;_xlfn.XLOOKUP(F1310,编码规则代码!F:F,编码规则代码!E:E)&amp;_xlfn.XLOOKUP(G1310,编码规则代码!J:J,编码规则代码!I:I)&amp;_xlfn.XLOOKUP(H1310,编码规则代码!N:N,编码规则代码!M:M)&amp;L1310</f>
        <v>HA</v>
      </c>
      <c r="D1310" s="68" t="str" cm="1">
        <f t="array" ref="D1310">_xlfn.XLOOKUP(E1310,编码规则代码!B:B,编码规则代码!A:A)&amp;_xlfn.XLOOKUP(F1310,编码规则代码!F:F,编码规则代码!E:E)&amp;_xlfn.XLOOKUP(G1310,编码规则代码!J:J,编码规则代码!I:I)&amp;_xlfn.XLOOKUP(H1310,编码规则代码!N:N,编码规则代码!M:M)&amp;L1310&amp;_xlfn.XLOOKUP(K1310,编码规则代码!V:V,编码规则代码!U:U&amp;_xlfn.XLOOKUP(J1310,编码规则代码!R:R,编码规则代码!Q:Q))</f>
        <v>HAS</v>
      </c>
      <c r="E1310" s="45" t="s">
        <v>196</v>
      </c>
      <c r="G1310" s="45" t="s">
        <v>197</v>
      </c>
      <c r="I1310" s="69"/>
      <c r="J1310" s="45" t="s">
        <v>200</v>
      </c>
    </row>
    <row r="1311" ht="26" customHeight="1" spans="3:10">
      <c r="C1311" s="67" t="str">
        <f>_xlfn.XLOOKUP(E1311,编码规则代码!B:B,编码规则代码!A:A)&amp;_xlfn.XLOOKUP(F1311,编码规则代码!F:F,编码规则代码!E:E)&amp;_xlfn.XLOOKUP(G1311,编码规则代码!J:J,编码规则代码!I:I)&amp;_xlfn.XLOOKUP(H1311,编码规则代码!N:N,编码规则代码!M:M)&amp;L1311</f>
        <v>HA</v>
      </c>
      <c r="D1311" s="68" t="str" cm="1">
        <f t="array" ref="D1311">_xlfn.XLOOKUP(E1311,编码规则代码!B:B,编码规则代码!A:A)&amp;_xlfn.XLOOKUP(F1311,编码规则代码!F:F,编码规则代码!E:E)&amp;_xlfn.XLOOKUP(G1311,编码规则代码!J:J,编码规则代码!I:I)&amp;_xlfn.XLOOKUP(H1311,编码规则代码!N:N,编码规则代码!M:M)&amp;L1311&amp;_xlfn.XLOOKUP(K1311,编码规则代码!V:V,编码规则代码!U:U&amp;_xlfn.XLOOKUP(J1311,编码规则代码!R:R,编码规则代码!Q:Q))</f>
        <v>HAS</v>
      </c>
      <c r="E1311" s="45" t="s">
        <v>196</v>
      </c>
      <c r="G1311" s="45" t="s">
        <v>197</v>
      </c>
      <c r="I1311" s="69"/>
      <c r="J1311" s="45" t="s">
        <v>200</v>
      </c>
    </row>
    <row r="1312" ht="26" customHeight="1" spans="3:10">
      <c r="C1312" s="67" t="str">
        <f>_xlfn.XLOOKUP(E1312,编码规则代码!B:B,编码规则代码!A:A)&amp;_xlfn.XLOOKUP(F1312,编码规则代码!F:F,编码规则代码!E:E)&amp;_xlfn.XLOOKUP(G1312,编码规则代码!J:J,编码规则代码!I:I)&amp;_xlfn.XLOOKUP(H1312,编码规则代码!N:N,编码规则代码!M:M)&amp;L1312</f>
        <v>HA</v>
      </c>
      <c r="D1312" s="68" t="str" cm="1">
        <f t="array" ref="D1312">_xlfn.XLOOKUP(E1312,编码规则代码!B:B,编码规则代码!A:A)&amp;_xlfn.XLOOKUP(F1312,编码规则代码!F:F,编码规则代码!E:E)&amp;_xlfn.XLOOKUP(G1312,编码规则代码!J:J,编码规则代码!I:I)&amp;_xlfn.XLOOKUP(H1312,编码规则代码!N:N,编码规则代码!M:M)&amp;L1312&amp;_xlfn.XLOOKUP(K1312,编码规则代码!V:V,编码规则代码!U:U&amp;_xlfn.XLOOKUP(J1312,编码规则代码!R:R,编码规则代码!Q:Q))</f>
        <v>HAS</v>
      </c>
      <c r="E1312" s="45" t="s">
        <v>196</v>
      </c>
      <c r="G1312" s="45" t="s">
        <v>197</v>
      </c>
      <c r="I1312" s="69"/>
      <c r="J1312" s="45" t="s">
        <v>200</v>
      </c>
    </row>
    <row r="1313" ht="26" customHeight="1" spans="3:10">
      <c r="C1313" s="67" t="str">
        <f>_xlfn.XLOOKUP(E1313,编码规则代码!B:B,编码规则代码!A:A)&amp;_xlfn.XLOOKUP(F1313,编码规则代码!F:F,编码规则代码!E:E)&amp;_xlfn.XLOOKUP(G1313,编码规则代码!J:J,编码规则代码!I:I)&amp;_xlfn.XLOOKUP(H1313,编码规则代码!N:N,编码规则代码!M:M)&amp;L1313</f>
        <v>HA</v>
      </c>
      <c r="D1313" s="68" t="str" cm="1">
        <f t="array" ref="D1313">_xlfn.XLOOKUP(E1313,编码规则代码!B:B,编码规则代码!A:A)&amp;_xlfn.XLOOKUP(F1313,编码规则代码!F:F,编码规则代码!E:E)&amp;_xlfn.XLOOKUP(G1313,编码规则代码!J:J,编码规则代码!I:I)&amp;_xlfn.XLOOKUP(H1313,编码规则代码!N:N,编码规则代码!M:M)&amp;L1313&amp;_xlfn.XLOOKUP(K1313,编码规则代码!V:V,编码规则代码!U:U&amp;_xlfn.XLOOKUP(J1313,编码规则代码!R:R,编码规则代码!Q:Q))</f>
        <v>HAS</v>
      </c>
      <c r="E1313" s="45" t="s">
        <v>196</v>
      </c>
      <c r="G1313" s="45" t="s">
        <v>197</v>
      </c>
      <c r="I1313" s="69"/>
      <c r="J1313" s="45" t="s">
        <v>200</v>
      </c>
    </row>
    <row r="1314" ht="26" customHeight="1" spans="3:10">
      <c r="C1314" s="67" t="str">
        <f>_xlfn.XLOOKUP(E1314,编码规则代码!B:B,编码规则代码!A:A)&amp;_xlfn.XLOOKUP(F1314,编码规则代码!F:F,编码规则代码!E:E)&amp;_xlfn.XLOOKUP(G1314,编码规则代码!J:J,编码规则代码!I:I)&amp;_xlfn.XLOOKUP(H1314,编码规则代码!N:N,编码规则代码!M:M)&amp;L1314</f>
        <v>HA</v>
      </c>
      <c r="D1314" s="68" t="str" cm="1">
        <f t="array" ref="D1314">_xlfn.XLOOKUP(E1314,编码规则代码!B:B,编码规则代码!A:A)&amp;_xlfn.XLOOKUP(F1314,编码规则代码!F:F,编码规则代码!E:E)&amp;_xlfn.XLOOKUP(G1314,编码规则代码!J:J,编码规则代码!I:I)&amp;_xlfn.XLOOKUP(H1314,编码规则代码!N:N,编码规则代码!M:M)&amp;L1314&amp;_xlfn.XLOOKUP(K1314,编码规则代码!V:V,编码规则代码!U:U&amp;_xlfn.XLOOKUP(J1314,编码规则代码!R:R,编码规则代码!Q:Q))</f>
        <v>HAS</v>
      </c>
      <c r="E1314" s="45" t="s">
        <v>196</v>
      </c>
      <c r="G1314" s="45" t="s">
        <v>197</v>
      </c>
      <c r="I1314" s="69"/>
      <c r="J1314" s="45" t="s">
        <v>200</v>
      </c>
    </row>
    <row r="1315" ht="26" customHeight="1" spans="3:10">
      <c r="C1315" s="67" t="str">
        <f>_xlfn.XLOOKUP(E1315,编码规则代码!B:B,编码规则代码!A:A)&amp;_xlfn.XLOOKUP(F1315,编码规则代码!F:F,编码规则代码!E:E)&amp;_xlfn.XLOOKUP(G1315,编码规则代码!J:J,编码规则代码!I:I)&amp;_xlfn.XLOOKUP(H1315,编码规则代码!N:N,编码规则代码!M:M)&amp;L1315</f>
        <v>HA</v>
      </c>
      <c r="D1315" s="68" t="str" cm="1">
        <f t="array" ref="D1315">_xlfn.XLOOKUP(E1315,编码规则代码!B:B,编码规则代码!A:A)&amp;_xlfn.XLOOKUP(F1315,编码规则代码!F:F,编码规则代码!E:E)&amp;_xlfn.XLOOKUP(G1315,编码规则代码!J:J,编码规则代码!I:I)&amp;_xlfn.XLOOKUP(H1315,编码规则代码!N:N,编码规则代码!M:M)&amp;L1315&amp;_xlfn.XLOOKUP(K1315,编码规则代码!V:V,编码规则代码!U:U&amp;_xlfn.XLOOKUP(J1315,编码规则代码!R:R,编码规则代码!Q:Q))</f>
        <v>HAS</v>
      </c>
      <c r="E1315" s="45" t="s">
        <v>196</v>
      </c>
      <c r="G1315" s="45" t="s">
        <v>197</v>
      </c>
      <c r="I1315" s="69"/>
      <c r="J1315" s="45" t="s">
        <v>200</v>
      </c>
    </row>
    <row r="1316" ht="26" customHeight="1" spans="3:10">
      <c r="C1316" s="67" t="str">
        <f>_xlfn.XLOOKUP(E1316,编码规则代码!B:B,编码规则代码!A:A)&amp;_xlfn.XLOOKUP(F1316,编码规则代码!F:F,编码规则代码!E:E)&amp;_xlfn.XLOOKUP(G1316,编码规则代码!J:J,编码规则代码!I:I)&amp;_xlfn.XLOOKUP(H1316,编码规则代码!N:N,编码规则代码!M:M)&amp;L1316</f>
        <v>HA</v>
      </c>
      <c r="D1316" s="68" t="str" cm="1">
        <f t="array" ref="D1316">_xlfn.XLOOKUP(E1316,编码规则代码!B:B,编码规则代码!A:A)&amp;_xlfn.XLOOKUP(F1316,编码规则代码!F:F,编码规则代码!E:E)&amp;_xlfn.XLOOKUP(G1316,编码规则代码!J:J,编码规则代码!I:I)&amp;_xlfn.XLOOKUP(H1316,编码规则代码!N:N,编码规则代码!M:M)&amp;L1316&amp;_xlfn.XLOOKUP(K1316,编码规则代码!V:V,编码规则代码!U:U&amp;_xlfn.XLOOKUP(J1316,编码规则代码!R:R,编码规则代码!Q:Q))</f>
        <v>HAS</v>
      </c>
      <c r="E1316" s="45" t="s">
        <v>196</v>
      </c>
      <c r="G1316" s="45" t="s">
        <v>197</v>
      </c>
      <c r="I1316" s="69"/>
      <c r="J1316" s="45" t="s">
        <v>200</v>
      </c>
    </row>
    <row r="1317" ht="26" customHeight="1" spans="3:10">
      <c r="C1317" s="67" t="str">
        <f>_xlfn.XLOOKUP(E1317,编码规则代码!B:B,编码规则代码!A:A)&amp;_xlfn.XLOOKUP(F1317,编码规则代码!F:F,编码规则代码!E:E)&amp;_xlfn.XLOOKUP(G1317,编码规则代码!J:J,编码规则代码!I:I)&amp;_xlfn.XLOOKUP(H1317,编码规则代码!N:N,编码规则代码!M:M)&amp;L1317</f>
        <v>HA</v>
      </c>
      <c r="D1317" s="68" t="str" cm="1">
        <f t="array" ref="D1317">_xlfn.XLOOKUP(E1317,编码规则代码!B:B,编码规则代码!A:A)&amp;_xlfn.XLOOKUP(F1317,编码规则代码!F:F,编码规则代码!E:E)&amp;_xlfn.XLOOKUP(G1317,编码规则代码!J:J,编码规则代码!I:I)&amp;_xlfn.XLOOKUP(H1317,编码规则代码!N:N,编码规则代码!M:M)&amp;L1317&amp;_xlfn.XLOOKUP(K1317,编码规则代码!V:V,编码规则代码!U:U&amp;_xlfn.XLOOKUP(J1317,编码规则代码!R:R,编码规则代码!Q:Q))</f>
        <v>HAS</v>
      </c>
      <c r="E1317" s="45" t="s">
        <v>196</v>
      </c>
      <c r="G1317" s="45" t="s">
        <v>197</v>
      </c>
      <c r="I1317" s="69"/>
      <c r="J1317" s="45" t="s">
        <v>200</v>
      </c>
    </row>
    <row r="1318" ht="26" customHeight="1" spans="3:10">
      <c r="C1318" s="67" t="str">
        <f>_xlfn.XLOOKUP(E1318,编码规则代码!B:B,编码规则代码!A:A)&amp;_xlfn.XLOOKUP(F1318,编码规则代码!F:F,编码规则代码!E:E)&amp;_xlfn.XLOOKUP(G1318,编码规则代码!J:J,编码规则代码!I:I)&amp;_xlfn.XLOOKUP(H1318,编码规则代码!N:N,编码规则代码!M:M)&amp;L1318</f>
        <v>HA</v>
      </c>
      <c r="D1318" s="68" t="str" cm="1">
        <f t="array" ref="D1318">_xlfn.XLOOKUP(E1318,编码规则代码!B:B,编码规则代码!A:A)&amp;_xlfn.XLOOKUP(F1318,编码规则代码!F:F,编码规则代码!E:E)&amp;_xlfn.XLOOKUP(G1318,编码规则代码!J:J,编码规则代码!I:I)&amp;_xlfn.XLOOKUP(H1318,编码规则代码!N:N,编码规则代码!M:M)&amp;L1318&amp;_xlfn.XLOOKUP(K1318,编码规则代码!V:V,编码规则代码!U:U&amp;_xlfn.XLOOKUP(J1318,编码规则代码!R:R,编码规则代码!Q:Q))</f>
        <v>HAS</v>
      </c>
      <c r="E1318" s="45" t="s">
        <v>196</v>
      </c>
      <c r="G1318" s="45" t="s">
        <v>197</v>
      </c>
      <c r="I1318" s="69"/>
      <c r="J1318" s="45" t="s">
        <v>200</v>
      </c>
    </row>
    <row r="1319" ht="26" customHeight="1" spans="3:10">
      <c r="C1319" s="67" t="str">
        <f>_xlfn.XLOOKUP(E1319,编码规则代码!B:B,编码规则代码!A:A)&amp;_xlfn.XLOOKUP(F1319,编码规则代码!F:F,编码规则代码!E:E)&amp;_xlfn.XLOOKUP(G1319,编码规则代码!J:J,编码规则代码!I:I)&amp;_xlfn.XLOOKUP(H1319,编码规则代码!N:N,编码规则代码!M:M)&amp;L1319</f>
        <v>HA</v>
      </c>
      <c r="D1319" s="68" t="str" cm="1">
        <f t="array" ref="D1319">_xlfn.XLOOKUP(E1319,编码规则代码!B:B,编码规则代码!A:A)&amp;_xlfn.XLOOKUP(F1319,编码规则代码!F:F,编码规则代码!E:E)&amp;_xlfn.XLOOKUP(G1319,编码规则代码!J:J,编码规则代码!I:I)&amp;_xlfn.XLOOKUP(H1319,编码规则代码!N:N,编码规则代码!M:M)&amp;L1319&amp;_xlfn.XLOOKUP(K1319,编码规则代码!V:V,编码规则代码!U:U&amp;_xlfn.XLOOKUP(J1319,编码规则代码!R:R,编码规则代码!Q:Q))</f>
        <v>HAS</v>
      </c>
      <c r="E1319" s="45" t="s">
        <v>196</v>
      </c>
      <c r="G1319" s="45" t="s">
        <v>197</v>
      </c>
      <c r="I1319" s="69"/>
      <c r="J1319" s="45" t="s">
        <v>200</v>
      </c>
    </row>
    <row r="1320" ht="26" customHeight="1" spans="3:10">
      <c r="C1320" s="67" t="str">
        <f>_xlfn.XLOOKUP(E1320,编码规则代码!B:B,编码规则代码!A:A)&amp;_xlfn.XLOOKUP(F1320,编码规则代码!F:F,编码规则代码!E:E)&amp;_xlfn.XLOOKUP(G1320,编码规则代码!J:J,编码规则代码!I:I)&amp;_xlfn.XLOOKUP(H1320,编码规则代码!N:N,编码规则代码!M:M)&amp;L1320</f>
        <v>HA</v>
      </c>
      <c r="D1320" s="68" t="str" cm="1">
        <f t="array" ref="D1320">_xlfn.XLOOKUP(E1320,编码规则代码!B:B,编码规则代码!A:A)&amp;_xlfn.XLOOKUP(F1320,编码规则代码!F:F,编码规则代码!E:E)&amp;_xlfn.XLOOKUP(G1320,编码规则代码!J:J,编码规则代码!I:I)&amp;_xlfn.XLOOKUP(H1320,编码规则代码!N:N,编码规则代码!M:M)&amp;L1320&amp;_xlfn.XLOOKUP(K1320,编码规则代码!V:V,编码规则代码!U:U&amp;_xlfn.XLOOKUP(J1320,编码规则代码!R:R,编码规则代码!Q:Q))</f>
        <v>HAS</v>
      </c>
      <c r="E1320" s="45" t="s">
        <v>196</v>
      </c>
      <c r="G1320" s="45" t="s">
        <v>197</v>
      </c>
      <c r="I1320" s="69"/>
      <c r="J1320" s="45" t="s">
        <v>200</v>
      </c>
    </row>
    <row r="1321" ht="26" customHeight="1" spans="3:10">
      <c r="C1321" s="67" t="str">
        <f>_xlfn.XLOOKUP(E1321,编码规则代码!B:B,编码规则代码!A:A)&amp;_xlfn.XLOOKUP(F1321,编码规则代码!F:F,编码规则代码!E:E)&amp;_xlfn.XLOOKUP(G1321,编码规则代码!J:J,编码规则代码!I:I)&amp;_xlfn.XLOOKUP(H1321,编码规则代码!N:N,编码规则代码!M:M)&amp;L1321</f>
        <v>HA</v>
      </c>
      <c r="D1321" s="68" t="str" cm="1">
        <f t="array" ref="D1321">_xlfn.XLOOKUP(E1321,编码规则代码!B:B,编码规则代码!A:A)&amp;_xlfn.XLOOKUP(F1321,编码规则代码!F:F,编码规则代码!E:E)&amp;_xlfn.XLOOKUP(G1321,编码规则代码!J:J,编码规则代码!I:I)&amp;_xlfn.XLOOKUP(H1321,编码规则代码!N:N,编码规则代码!M:M)&amp;L1321&amp;_xlfn.XLOOKUP(K1321,编码规则代码!V:V,编码规则代码!U:U&amp;_xlfn.XLOOKUP(J1321,编码规则代码!R:R,编码规则代码!Q:Q))</f>
        <v>HAS</v>
      </c>
      <c r="E1321" s="45" t="s">
        <v>196</v>
      </c>
      <c r="G1321" s="45" t="s">
        <v>197</v>
      </c>
      <c r="I1321" s="69"/>
      <c r="J1321" s="45" t="s">
        <v>200</v>
      </c>
    </row>
    <row r="1322" ht="26" customHeight="1" spans="3:10">
      <c r="C1322" s="67" t="str">
        <f>_xlfn.XLOOKUP(E1322,编码规则代码!B:B,编码规则代码!A:A)&amp;_xlfn.XLOOKUP(F1322,编码规则代码!F:F,编码规则代码!E:E)&amp;_xlfn.XLOOKUP(G1322,编码规则代码!J:J,编码规则代码!I:I)&amp;_xlfn.XLOOKUP(H1322,编码规则代码!N:N,编码规则代码!M:M)&amp;L1322</f>
        <v>HA</v>
      </c>
      <c r="D1322" s="68" t="str" cm="1">
        <f t="array" ref="D1322">_xlfn.XLOOKUP(E1322,编码规则代码!B:B,编码规则代码!A:A)&amp;_xlfn.XLOOKUP(F1322,编码规则代码!F:F,编码规则代码!E:E)&amp;_xlfn.XLOOKUP(G1322,编码规则代码!J:J,编码规则代码!I:I)&amp;_xlfn.XLOOKUP(H1322,编码规则代码!N:N,编码规则代码!M:M)&amp;L1322&amp;_xlfn.XLOOKUP(K1322,编码规则代码!V:V,编码规则代码!U:U&amp;_xlfn.XLOOKUP(J1322,编码规则代码!R:R,编码规则代码!Q:Q))</f>
        <v>HAS</v>
      </c>
      <c r="E1322" s="45" t="s">
        <v>196</v>
      </c>
      <c r="G1322" s="45" t="s">
        <v>197</v>
      </c>
      <c r="I1322" s="69"/>
      <c r="J1322" s="45" t="s">
        <v>200</v>
      </c>
    </row>
    <row r="1323" ht="26" customHeight="1" spans="3:10">
      <c r="C1323" s="67" t="str">
        <f>_xlfn.XLOOKUP(E1323,编码规则代码!B:B,编码规则代码!A:A)&amp;_xlfn.XLOOKUP(F1323,编码规则代码!F:F,编码规则代码!E:E)&amp;_xlfn.XLOOKUP(G1323,编码规则代码!J:J,编码规则代码!I:I)&amp;_xlfn.XLOOKUP(H1323,编码规则代码!N:N,编码规则代码!M:M)&amp;L1323</f>
        <v>HA</v>
      </c>
      <c r="D1323" s="68" t="str" cm="1">
        <f t="array" ref="D1323">_xlfn.XLOOKUP(E1323,编码规则代码!B:B,编码规则代码!A:A)&amp;_xlfn.XLOOKUP(F1323,编码规则代码!F:F,编码规则代码!E:E)&amp;_xlfn.XLOOKUP(G1323,编码规则代码!J:J,编码规则代码!I:I)&amp;_xlfn.XLOOKUP(H1323,编码规则代码!N:N,编码规则代码!M:M)&amp;L1323&amp;_xlfn.XLOOKUP(K1323,编码规则代码!V:V,编码规则代码!U:U&amp;_xlfn.XLOOKUP(J1323,编码规则代码!R:R,编码规则代码!Q:Q))</f>
        <v>HAS</v>
      </c>
      <c r="E1323" s="45" t="s">
        <v>196</v>
      </c>
      <c r="G1323" s="45" t="s">
        <v>197</v>
      </c>
      <c r="I1323" s="69"/>
      <c r="J1323" s="45" t="s">
        <v>200</v>
      </c>
    </row>
    <row r="1324" ht="26" customHeight="1" spans="3:10">
      <c r="C1324" s="67" t="str">
        <f>_xlfn.XLOOKUP(E1324,编码规则代码!B:B,编码规则代码!A:A)&amp;_xlfn.XLOOKUP(F1324,编码规则代码!F:F,编码规则代码!E:E)&amp;_xlfn.XLOOKUP(G1324,编码规则代码!J:J,编码规则代码!I:I)&amp;_xlfn.XLOOKUP(H1324,编码规则代码!N:N,编码规则代码!M:M)&amp;L1324</f>
        <v>HA</v>
      </c>
      <c r="D1324" s="68" t="str" cm="1">
        <f t="array" ref="D1324">_xlfn.XLOOKUP(E1324,编码规则代码!B:B,编码规则代码!A:A)&amp;_xlfn.XLOOKUP(F1324,编码规则代码!F:F,编码规则代码!E:E)&amp;_xlfn.XLOOKUP(G1324,编码规则代码!J:J,编码规则代码!I:I)&amp;_xlfn.XLOOKUP(H1324,编码规则代码!N:N,编码规则代码!M:M)&amp;L1324&amp;_xlfn.XLOOKUP(K1324,编码规则代码!V:V,编码规则代码!U:U&amp;_xlfn.XLOOKUP(J1324,编码规则代码!R:R,编码规则代码!Q:Q))</f>
        <v>HAS</v>
      </c>
      <c r="E1324" s="45" t="s">
        <v>196</v>
      </c>
      <c r="G1324" s="45" t="s">
        <v>197</v>
      </c>
      <c r="I1324" s="69"/>
      <c r="J1324" s="45" t="s">
        <v>200</v>
      </c>
    </row>
    <row r="1325" ht="26" customHeight="1" spans="3:10">
      <c r="C1325" s="67" t="str">
        <f>_xlfn.XLOOKUP(E1325,编码规则代码!B:B,编码规则代码!A:A)&amp;_xlfn.XLOOKUP(F1325,编码规则代码!F:F,编码规则代码!E:E)&amp;_xlfn.XLOOKUP(G1325,编码规则代码!J:J,编码规则代码!I:I)&amp;_xlfn.XLOOKUP(H1325,编码规则代码!N:N,编码规则代码!M:M)&amp;L1325</f>
        <v>HA</v>
      </c>
      <c r="D1325" s="68" t="str" cm="1">
        <f t="array" ref="D1325">_xlfn.XLOOKUP(E1325,编码规则代码!B:B,编码规则代码!A:A)&amp;_xlfn.XLOOKUP(F1325,编码规则代码!F:F,编码规则代码!E:E)&amp;_xlfn.XLOOKUP(G1325,编码规则代码!J:J,编码规则代码!I:I)&amp;_xlfn.XLOOKUP(H1325,编码规则代码!N:N,编码规则代码!M:M)&amp;L1325&amp;_xlfn.XLOOKUP(K1325,编码规则代码!V:V,编码规则代码!U:U&amp;_xlfn.XLOOKUP(J1325,编码规则代码!R:R,编码规则代码!Q:Q))</f>
        <v>HAS</v>
      </c>
      <c r="E1325" s="45" t="s">
        <v>196</v>
      </c>
      <c r="G1325" s="45" t="s">
        <v>197</v>
      </c>
      <c r="I1325" s="69"/>
      <c r="J1325" s="45" t="s">
        <v>200</v>
      </c>
    </row>
    <row r="1326" ht="26" customHeight="1" spans="3:10">
      <c r="C1326" s="67" t="str">
        <f>_xlfn.XLOOKUP(E1326,编码规则代码!B:B,编码规则代码!A:A)&amp;_xlfn.XLOOKUP(F1326,编码规则代码!F:F,编码规则代码!E:E)&amp;_xlfn.XLOOKUP(G1326,编码规则代码!J:J,编码规则代码!I:I)&amp;_xlfn.XLOOKUP(H1326,编码规则代码!N:N,编码规则代码!M:M)&amp;L1326</f>
        <v>HA</v>
      </c>
      <c r="D1326" s="68" t="str" cm="1">
        <f t="array" ref="D1326">_xlfn.XLOOKUP(E1326,编码规则代码!B:B,编码规则代码!A:A)&amp;_xlfn.XLOOKUP(F1326,编码规则代码!F:F,编码规则代码!E:E)&amp;_xlfn.XLOOKUP(G1326,编码规则代码!J:J,编码规则代码!I:I)&amp;_xlfn.XLOOKUP(H1326,编码规则代码!N:N,编码规则代码!M:M)&amp;L1326&amp;_xlfn.XLOOKUP(K1326,编码规则代码!V:V,编码规则代码!U:U&amp;_xlfn.XLOOKUP(J1326,编码规则代码!R:R,编码规则代码!Q:Q))</f>
        <v>HAS</v>
      </c>
      <c r="E1326" s="45" t="s">
        <v>196</v>
      </c>
      <c r="G1326" s="45" t="s">
        <v>197</v>
      </c>
      <c r="I1326" s="69"/>
      <c r="J1326" s="45" t="s">
        <v>200</v>
      </c>
    </row>
    <row r="1327" ht="26" customHeight="1" spans="3:10">
      <c r="C1327" s="67" t="str">
        <f>_xlfn.XLOOKUP(E1327,编码规则代码!B:B,编码规则代码!A:A)&amp;_xlfn.XLOOKUP(F1327,编码规则代码!F:F,编码规则代码!E:E)&amp;_xlfn.XLOOKUP(G1327,编码规则代码!J:J,编码规则代码!I:I)&amp;_xlfn.XLOOKUP(H1327,编码规则代码!N:N,编码规则代码!M:M)&amp;L1327</f>
        <v>HA</v>
      </c>
      <c r="D1327" s="68" t="str" cm="1">
        <f t="array" ref="D1327">_xlfn.XLOOKUP(E1327,编码规则代码!B:B,编码规则代码!A:A)&amp;_xlfn.XLOOKUP(F1327,编码规则代码!F:F,编码规则代码!E:E)&amp;_xlfn.XLOOKUP(G1327,编码规则代码!J:J,编码规则代码!I:I)&amp;_xlfn.XLOOKUP(H1327,编码规则代码!N:N,编码规则代码!M:M)&amp;L1327&amp;_xlfn.XLOOKUP(K1327,编码规则代码!V:V,编码规则代码!U:U&amp;_xlfn.XLOOKUP(J1327,编码规则代码!R:R,编码规则代码!Q:Q))</f>
        <v>HAS</v>
      </c>
      <c r="E1327" s="45" t="s">
        <v>196</v>
      </c>
      <c r="G1327" s="45" t="s">
        <v>197</v>
      </c>
      <c r="I1327" s="69"/>
      <c r="J1327" s="45" t="s">
        <v>200</v>
      </c>
    </row>
    <row r="1328" ht="26" customHeight="1" spans="3:10">
      <c r="C1328" s="67" t="str">
        <f>_xlfn.XLOOKUP(E1328,编码规则代码!B:B,编码规则代码!A:A)&amp;_xlfn.XLOOKUP(F1328,编码规则代码!F:F,编码规则代码!E:E)&amp;_xlfn.XLOOKUP(G1328,编码规则代码!J:J,编码规则代码!I:I)&amp;_xlfn.XLOOKUP(H1328,编码规则代码!N:N,编码规则代码!M:M)&amp;L1328</f>
        <v>HA</v>
      </c>
      <c r="D1328" s="68" t="str" cm="1">
        <f t="array" ref="D1328">_xlfn.XLOOKUP(E1328,编码规则代码!B:B,编码规则代码!A:A)&amp;_xlfn.XLOOKUP(F1328,编码规则代码!F:F,编码规则代码!E:E)&amp;_xlfn.XLOOKUP(G1328,编码规则代码!J:J,编码规则代码!I:I)&amp;_xlfn.XLOOKUP(H1328,编码规则代码!N:N,编码规则代码!M:M)&amp;L1328&amp;_xlfn.XLOOKUP(K1328,编码规则代码!V:V,编码规则代码!U:U&amp;_xlfn.XLOOKUP(J1328,编码规则代码!R:R,编码规则代码!Q:Q))</f>
        <v>HAS</v>
      </c>
      <c r="E1328" s="45" t="s">
        <v>196</v>
      </c>
      <c r="G1328" s="45" t="s">
        <v>197</v>
      </c>
      <c r="I1328" s="69"/>
      <c r="J1328" s="45" t="s">
        <v>200</v>
      </c>
    </row>
    <row r="1329" ht="26" customHeight="1" spans="3:10">
      <c r="C1329" s="67" t="str">
        <f>_xlfn.XLOOKUP(E1329,编码规则代码!B:B,编码规则代码!A:A)&amp;_xlfn.XLOOKUP(F1329,编码规则代码!F:F,编码规则代码!E:E)&amp;_xlfn.XLOOKUP(G1329,编码规则代码!J:J,编码规则代码!I:I)&amp;_xlfn.XLOOKUP(H1329,编码规则代码!N:N,编码规则代码!M:M)&amp;L1329</f>
        <v>HA</v>
      </c>
      <c r="D1329" s="68" t="str" cm="1">
        <f t="array" ref="D1329">_xlfn.XLOOKUP(E1329,编码规则代码!B:B,编码规则代码!A:A)&amp;_xlfn.XLOOKUP(F1329,编码规则代码!F:F,编码规则代码!E:E)&amp;_xlfn.XLOOKUP(G1329,编码规则代码!J:J,编码规则代码!I:I)&amp;_xlfn.XLOOKUP(H1329,编码规则代码!N:N,编码规则代码!M:M)&amp;L1329&amp;_xlfn.XLOOKUP(K1329,编码规则代码!V:V,编码规则代码!U:U&amp;_xlfn.XLOOKUP(J1329,编码规则代码!R:R,编码规则代码!Q:Q))</f>
        <v>HAS</v>
      </c>
      <c r="E1329" s="45" t="s">
        <v>196</v>
      </c>
      <c r="G1329" s="45" t="s">
        <v>197</v>
      </c>
      <c r="I1329" s="69"/>
      <c r="J1329" s="45" t="s">
        <v>200</v>
      </c>
    </row>
    <row r="1330" ht="26" customHeight="1" spans="3:10">
      <c r="C1330" s="67" t="str">
        <f>_xlfn.XLOOKUP(E1330,编码规则代码!B:B,编码规则代码!A:A)&amp;_xlfn.XLOOKUP(F1330,编码规则代码!F:F,编码规则代码!E:E)&amp;_xlfn.XLOOKUP(G1330,编码规则代码!J:J,编码规则代码!I:I)&amp;_xlfn.XLOOKUP(H1330,编码规则代码!N:N,编码规则代码!M:M)&amp;L1330</f>
        <v>HA</v>
      </c>
      <c r="D1330" s="68" t="str" cm="1">
        <f t="array" ref="D1330">_xlfn.XLOOKUP(E1330,编码规则代码!B:B,编码规则代码!A:A)&amp;_xlfn.XLOOKUP(F1330,编码规则代码!F:F,编码规则代码!E:E)&amp;_xlfn.XLOOKUP(G1330,编码规则代码!J:J,编码规则代码!I:I)&amp;_xlfn.XLOOKUP(H1330,编码规则代码!N:N,编码规则代码!M:M)&amp;L1330&amp;_xlfn.XLOOKUP(K1330,编码规则代码!V:V,编码规则代码!U:U&amp;_xlfn.XLOOKUP(J1330,编码规则代码!R:R,编码规则代码!Q:Q))</f>
        <v>HAS</v>
      </c>
      <c r="E1330" s="45" t="s">
        <v>196</v>
      </c>
      <c r="G1330" s="45" t="s">
        <v>197</v>
      </c>
      <c r="I1330" s="69"/>
      <c r="J1330" s="45" t="s">
        <v>200</v>
      </c>
    </row>
    <row r="1331" ht="26" customHeight="1" spans="3:10">
      <c r="C1331" s="67" t="str">
        <f>_xlfn.XLOOKUP(E1331,编码规则代码!B:B,编码规则代码!A:A)&amp;_xlfn.XLOOKUP(F1331,编码规则代码!F:F,编码规则代码!E:E)&amp;_xlfn.XLOOKUP(G1331,编码规则代码!J:J,编码规则代码!I:I)&amp;_xlfn.XLOOKUP(H1331,编码规则代码!N:N,编码规则代码!M:M)&amp;L1331</f>
        <v>HA</v>
      </c>
      <c r="D1331" s="68" t="str" cm="1">
        <f t="array" ref="D1331">_xlfn.XLOOKUP(E1331,编码规则代码!B:B,编码规则代码!A:A)&amp;_xlfn.XLOOKUP(F1331,编码规则代码!F:F,编码规则代码!E:E)&amp;_xlfn.XLOOKUP(G1331,编码规则代码!J:J,编码规则代码!I:I)&amp;_xlfn.XLOOKUP(H1331,编码规则代码!N:N,编码规则代码!M:M)&amp;L1331&amp;_xlfn.XLOOKUP(K1331,编码规则代码!V:V,编码规则代码!U:U&amp;_xlfn.XLOOKUP(J1331,编码规则代码!R:R,编码规则代码!Q:Q))</f>
        <v>HAS</v>
      </c>
      <c r="E1331" s="45" t="s">
        <v>196</v>
      </c>
      <c r="G1331" s="45" t="s">
        <v>197</v>
      </c>
      <c r="I1331" s="69"/>
      <c r="J1331" s="45" t="s">
        <v>200</v>
      </c>
    </row>
    <row r="1332" ht="26" customHeight="1" spans="3:10">
      <c r="C1332" s="67" t="str">
        <f>_xlfn.XLOOKUP(E1332,编码规则代码!B:B,编码规则代码!A:A)&amp;_xlfn.XLOOKUP(F1332,编码规则代码!F:F,编码规则代码!E:E)&amp;_xlfn.XLOOKUP(G1332,编码规则代码!J:J,编码规则代码!I:I)&amp;_xlfn.XLOOKUP(H1332,编码规则代码!N:N,编码规则代码!M:M)&amp;L1332</f>
        <v>HA</v>
      </c>
      <c r="D1332" s="68" t="str" cm="1">
        <f t="array" ref="D1332">_xlfn.XLOOKUP(E1332,编码规则代码!B:B,编码规则代码!A:A)&amp;_xlfn.XLOOKUP(F1332,编码规则代码!F:F,编码规则代码!E:E)&amp;_xlfn.XLOOKUP(G1332,编码规则代码!J:J,编码规则代码!I:I)&amp;_xlfn.XLOOKUP(H1332,编码规则代码!N:N,编码规则代码!M:M)&amp;L1332&amp;_xlfn.XLOOKUP(K1332,编码规则代码!V:V,编码规则代码!U:U&amp;_xlfn.XLOOKUP(J1332,编码规则代码!R:R,编码规则代码!Q:Q))</f>
        <v>HAS</v>
      </c>
      <c r="E1332" s="45" t="s">
        <v>196</v>
      </c>
      <c r="G1332" s="45" t="s">
        <v>197</v>
      </c>
      <c r="I1332" s="69"/>
      <c r="J1332" s="45" t="s">
        <v>200</v>
      </c>
    </row>
    <row r="1333" ht="26" customHeight="1" spans="3:10">
      <c r="C1333" s="67" t="str">
        <f>_xlfn.XLOOKUP(E1333,编码规则代码!B:B,编码规则代码!A:A)&amp;_xlfn.XLOOKUP(F1333,编码规则代码!F:F,编码规则代码!E:E)&amp;_xlfn.XLOOKUP(G1333,编码规则代码!J:J,编码规则代码!I:I)&amp;_xlfn.XLOOKUP(H1333,编码规则代码!N:N,编码规则代码!M:M)&amp;L1333</f>
        <v>HA</v>
      </c>
      <c r="D1333" s="68" t="str" cm="1">
        <f t="array" ref="D1333">_xlfn.XLOOKUP(E1333,编码规则代码!B:B,编码规则代码!A:A)&amp;_xlfn.XLOOKUP(F1333,编码规则代码!F:F,编码规则代码!E:E)&amp;_xlfn.XLOOKUP(G1333,编码规则代码!J:J,编码规则代码!I:I)&amp;_xlfn.XLOOKUP(H1333,编码规则代码!N:N,编码规则代码!M:M)&amp;L1333&amp;_xlfn.XLOOKUP(K1333,编码规则代码!V:V,编码规则代码!U:U&amp;_xlfn.XLOOKUP(J1333,编码规则代码!R:R,编码规则代码!Q:Q))</f>
        <v>HAS</v>
      </c>
      <c r="E1333" s="45" t="s">
        <v>196</v>
      </c>
      <c r="G1333" s="45" t="s">
        <v>197</v>
      </c>
      <c r="I1333" s="69"/>
      <c r="J1333" s="45" t="s">
        <v>200</v>
      </c>
    </row>
    <row r="1334" ht="26" customHeight="1" spans="3:10">
      <c r="C1334" s="67" t="str">
        <f>_xlfn.XLOOKUP(E1334,编码规则代码!B:B,编码规则代码!A:A)&amp;_xlfn.XLOOKUP(F1334,编码规则代码!F:F,编码规则代码!E:E)&amp;_xlfn.XLOOKUP(G1334,编码规则代码!J:J,编码规则代码!I:I)&amp;_xlfn.XLOOKUP(H1334,编码规则代码!N:N,编码规则代码!M:M)&amp;L1334</f>
        <v>HA</v>
      </c>
      <c r="D1334" s="68" t="str" cm="1">
        <f t="array" ref="D1334">_xlfn.XLOOKUP(E1334,编码规则代码!B:B,编码规则代码!A:A)&amp;_xlfn.XLOOKUP(F1334,编码规则代码!F:F,编码规则代码!E:E)&amp;_xlfn.XLOOKUP(G1334,编码规则代码!J:J,编码规则代码!I:I)&amp;_xlfn.XLOOKUP(H1334,编码规则代码!N:N,编码规则代码!M:M)&amp;L1334&amp;_xlfn.XLOOKUP(K1334,编码规则代码!V:V,编码规则代码!U:U&amp;_xlfn.XLOOKUP(J1334,编码规则代码!R:R,编码规则代码!Q:Q))</f>
        <v>HAS</v>
      </c>
      <c r="E1334" s="45" t="s">
        <v>196</v>
      </c>
      <c r="G1334" s="45" t="s">
        <v>197</v>
      </c>
      <c r="I1334" s="69"/>
      <c r="J1334" s="45" t="s">
        <v>200</v>
      </c>
    </row>
    <row r="1335" ht="26" customHeight="1" spans="3:10">
      <c r="C1335" s="67" t="str">
        <f>_xlfn.XLOOKUP(E1335,编码规则代码!B:B,编码规则代码!A:A)&amp;_xlfn.XLOOKUP(F1335,编码规则代码!F:F,编码规则代码!E:E)&amp;_xlfn.XLOOKUP(G1335,编码规则代码!J:J,编码规则代码!I:I)&amp;_xlfn.XLOOKUP(H1335,编码规则代码!N:N,编码规则代码!M:M)&amp;L1335</f>
        <v>HA</v>
      </c>
      <c r="D1335" s="68" t="str" cm="1">
        <f t="array" ref="D1335">_xlfn.XLOOKUP(E1335,编码规则代码!B:B,编码规则代码!A:A)&amp;_xlfn.XLOOKUP(F1335,编码规则代码!F:F,编码规则代码!E:E)&amp;_xlfn.XLOOKUP(G1335,编码规则代码!J:J,编码规则代码!I:I)&amp;_xlfn.XLOOKUP(H1335,编码规则代码!N:N,编码规则代码!M:M)&amp;L1335&amp;_xlfn.XLOOKUP(K1335,编码规则代码!V:V,编码规则代码!U:U&amp;_xlfn.XLOOKUP(J1335,编码规则代码!R:R,编码规则代码!Q:Q))</f>
        <v>HAS</v>
      </c>
      <c r="E1335" s="45" t="s">
        <v>196</v>
      </c>
      <c r="G1335" s="45" t="s">
        <v>197</v>
      </c>
      <c r="I1335" s="69"/>
      <c r="J1335" s="45" t="s">
        <v>200</v>
      </c>
    </row>
    <row r="1336" ht="26" customHeight="1" spans="3:10">
      <c r="C1336" s="67" t="str">
        <f>_xlfn.XLOOKUP(E1336,编码规则代码!B:B,编码规则代码!A:A)&amp;_xlfn.XLOOKUP(F1336,编码规则代码!F:F,编码规则代码!E:E)&amp;_xlfn.XLOOKUP(G1336,编码规则代码!J:J,编码规则代码!I:I)&amp;_xlfn.XLOOKUP(H1336,编码规则代码!N:N,编码规则代码!M:M)&amp;L1336</f>
        <v>HA</v>
      </c>
      <c r="D1336" s="68" t="str" cm="1">
        <f t="array" ref="D1336">_xlfn.XLOOKUP(E1336,编码规则代码!B:B,编码规则代码!A:A)&amp;_xlfn.XLOOKUP(F1336,编码规则代码!F:F,编码规则代码!E:E)&amp;_xlfn.XLOOKUP(G1336,编码规则代码!J:J,编码规则代码!I:I)&amp;_xlfn.XLOOKUP(H1336,编码规则代码!N:N,编码规则代码!M:M)&amp;L1336&amp;_xlfn.XLOOKUP(K1336,编码规则代码!V:V,编码规则代码!U:U&amp;_xlfn.XLOOKUP(J1336,编码规则代码!R:R,编码规则代码!Q:Q))</f>
        <v>HAS</v>
      </c>
      <c r="E1336" s="45" t="s">
        <v>196</v>
      </c>
      <c r="G1336" s="45" t="s">
        <v>197</v>
      </c>
      <c r="I1336" s="69"/>
      <c r="J1336" s="45" t="s">
        <v>200</v>
      </c>
    </row>
    <row r="1337" ht="26" customHeight="1" spans="3:10">
      <c r="C1337" s="67" t="str">
        <f>_xlfn.XLOOKUP(E1337,编码规则代码!B:B,编码规则代码!A:A)&amp;_xlfn.XLOOKUP(F1337,编码规则代码!F:F,编码规则代码!E:E)&amp;_xlfn.XLOOKUP(G1337,编码规则代码!J:J,编码规则代码!I:I)&amp;_xlfn.XLOOKUP(H1337,编码规则代码!N:N,编码规则代码!M:M)&amp;L1337</f>
        <v>HA</v>
      </c>
      <c r="D1337" s="68" t="str" cm="1">
        <f t="array" ref="D1337">_xlfn.XLOOKUP(E1337,编码规则代码!B:B,编码规则代码!A:A)&amp;_xlfn.XLOOKUP(F1337,编码规则代码!F:F,编码规则代码!E:E)&amp;_xlfn.XLOOKUP(G1337,编码规则代码!J:J,编码规则代码!I:I)&amp;_xlfn.XLOOKUP(H1337,编码规则代码!N:N,编码规则代码!M:M)&amp;L1337&amp;_xlfn.XLOOKUP(K1337,编码规则代码!V:V,编码规则代码!U:U&amp;_xlfn.XLOOKUP(J1337,编码规则代码!R:R,编码规则代码!Q:Q))</f>
        <v>HAS</v>
      </c>
      <c r="E1337" s="45" t="s">
        <v>196</v>
      </c>
      <c r="G1337" s="45" t="s">
        <v>197</v>
      </c>
      <c r="I1337" s="69"/>
      <c r="J1337" s="45" t="s">
        <v>200</v>
      </c>
    </row>
    <row r="1338" ht="26" customHeight="1" spans="3:10">
      <c r="C1338" s="67" t="str">
        <f>_xlfn.XLOOKUP(E1338,编码规则代码!B:B,编码规则代码!A:A)&amp;_xlfn.XLOOKUP(F1338,编码规则代码!F:F,编码规则代码!E:E)&amp;_xlfn.XLOOKUP(G1338,编码规则代码!J:J,编码规则代码!I:I)&amp;_xlfn.XLOOKUP(H1338,编码规则代码!N:N,编码规则代码!M:M)&amp;L1338</f>
        <v>HA</v>
      </c>
      <c r="D1338" s="68" t="str" cm="1">
        <f t="array" ref="D1338">_xlfn.XLOOKUP(E1338,编码规则代码!B:B,编码规则代码!A:A)&amp;_xlfn.XLOOKUP(F1338,编码规则代码!F:F,编码规则代码!E:E)&amp;_xlfn.XLOOKUP(G1338,编码规则代码!J:J,编码规则代码!I:I)&amp;_xlfn.XLOOKUP(H1338,编码规则代码!N:N,编码规则代码!M:M)&amp;L1338&amp;_xlfn.XLOOKUP(K1338,编码规则代码!V:V,编码规则代码!U:U&amp;_xlfn.XLOOKUP(J1338,编码规则代码!R:R,编码规则代码!Q:Q))</f>
        <v>HAS</v>
      </c>
      <c r="E1338" s="45" t="s">
        <v>196</v>
      </c>
      <c r="G1338" s="45" t="s">
        <v>197</v>
      </c>
      <c r="I1338" s="69"/>
      <c r="J1338" s="45" t="s">
        <v>200</v>
      </c>
    </row>
    <row r="1339" ht="26" customHeight="1" spans="3:10">
      <c r="C1339" s="67" t="str">
        <f>_xlfn.XLOOKUP(E1339,编码规则代码!B:B,编码规则代码!A:A)&amp;_xlfn.XLOOKUP(F1339,编码规则代码!F:F,编码规则代码!E:E)&amp;_xlfn.XLOOKUP(G1339,编码规则代码!J:J,编码规则代码!I:I)&amp;_xlfn.XLOOKUP(H1339,编码规则代码!N:N,编码规则代码!M:M)&amp;L1339</f>
        <v>HA</v>
      </c>
      <c r="D1339" s="68" t="str" cm="1">
        <f t="array" ref="D1339">_xlfn.XLOOKUP(E1339,编码规则代码!B:B,编码规则代码!A:A)&amp;_xlfn.XLOOKUP(F1339,编码规则代码!F:F,编码规则代码!E:E)&amp;_xlfn.XLOOKUP(G1339,编码规则代码!J:J,编码规则代码!I:I)&amp;_xlfn.XLOOKUP(H1339,编码规则代码!N:N,编码规则代码!M:M)&amp;L1339&amp;_xlfn.XLOOKUP(K1339,编码规则代码!V:V,编码规则代码!U:U&amp;_xlfn.XLOOKUP(J1339,编码规则代码!R:R,编码规则代码!Q:Q))</f>
        <v>HAS</v>
      </c>
      <c r="E1339" s="45" t="s">
        <v>196</v>
      </c>
      <c r="G1339" s="45" t="s">
        <v>197</v>
      </c>
      <c r="I1339" s="69"/>
      <c r="J1339" s="45" t="s">
        <v>200</v>
      </c>
    </row>
    <row r="1340" ht="26" customHeight="1" spans="3:10">
      <c r="C1340" s="67" t="str">
        <f>_xlfn.XLOOKUP(E1340,编码规则代码!B:B,编码规则代码!A:A)&amp;_xlfn.XLOOKUP(F1340,编码规则代码!F:F,编码规则代码!E:E)&amp;_xlfn.XLOOKUP(G1340,编码规则代码!J:J,编码规则代码!I:I)&amp;_xlfn.XLOOKUP(H1340,编码规则代码!N:N,编码规则代码!M:M)&amp;L1340</f>
        <v>HA</v>
      </c>
      <c r="D1340" s="68" t="str" cm="1">
        <f t="array" ref="D1340">_xlfn.XLOOKUP(E1340,编码规则代码!B:B,编码规则代码!A:A)&amp;_xlfn.XLOOKUP(F1340,编码规则代码!F:F,编码规则代码!E:E)&amp;_xlfn.XLOOKUP(G1340,编码规则代码!J:J,编码规则代码!I:I)&amp;_xlfn.XLOOKUP(H1340,编码规则代码!N:N,编码规则代码!M:M)&amp;L1340&amp;_xlfn.XLOOKUP(K1340,编码规则代码!V:V,编码规则代码!U:U&amp;_xlfn.XLOOKUP(J1340,编码规则代码!R:R,编码规则代码!Q:Q))</f>
        <v>HAS</v>
      </c>
      <c r="E1340" s="45" t="s">
        <v>196</v>
      </c>
      <c r="G1340" s="45" t="s">
        <v>197</v>
      </c>
      <c r="I1340" s="69"/>
      <c r="J1340" s="45" t="s">
        <v>200</v>
      </c>
    </row>
    <row r="1341" ht="26" customHeight="1" spans="3:10">
      <c r="C1341" s="67" t="str">
        <f>_xlfn.XLOOKUP(E1341,编码规则代码!B:B,编码规则代码!A:A)&amp;_xlfn.XLOOKUP(F1341,编码规则代码!F:F,编码规则代码!E:E)&amp;_xlfn.XLOOKUP(G1341,编码规则代码!J:J,编码规则代码!I:I)&amp;_xlfn.XLOOKUP(H1341,编码规则代码!N:N,编码规则代码!M:M)&amp;L1341</f>
        <v>HA</v>
      </c>
      <c r="D1341" s="68" t="str" cm="1">
        <f t="array" ref="D1341">_xlfn.XLOOKUP(E1341,编码规则代码!B:B,编码规则代码!A:A)&amp;_xlfn.XLOOKUP(F1341,编码规则代码!F:F,编码规则代码!E:E)&amp;_xlfn.XLOOKUP(G1341,编码规则代码!J:J,编码规则代码!I:I)&amp;_xlfn.XLOOKUP(H1341,编码规则代码!N:N,编码规则代码!M:M)&amp;L1341&amp;_xlfn.XLOOKUP(K1341,编码规则代码!V:V,编码规则代码!U:U&amp;_xlfn.XLOOKUP(J1341,编码规则代码!R:R,编码规则代码!Q:Q))</f>
        <v>HAS</v>
      </c>
      <c r="E1341" s="45" t="s">
        <v>196</v>
      </c>
      <c r="G1341" s="45" t="s">
        <v>197</v>
      </c>
      <c r="I1341" s="69"/>
      <c r="J1341" s="45" t="s">
        <v>200</v>
      </c>
    </row>
    <row r="1342" ht="26" customHeight="1" spans="3:10">
      <c r="C1342" s="67" t="str">
        <f>_xlfn.XLOOKUP(E1342,编码规则代码!B:B,编码规则代码!A:A)&amp;_xlfn.XLOOKUP(F1342,编码规则代码!F:F,编码规则代码!E:E)&amp;_xlfn.XLOOKUP(G1342,编码规则代码!J:J,编码规则代码!I:I)&amp;_xlfn.XLOOKUP(H1342,编码规则代码!N:N,编码规则代码!M:M)&amp;L1342</f>
        <v>HA</v>
      </c>
      <c r="D1342" s="68" t="str" cm="1">
        <f t="array" ref="D1342">_xlfn.XLOOKUP(E1342,编码规则代码!B:B,编码规则代码!A:A)&amp;_xlfn.XLOOKUP(F1342,编码规则代码!F:F,编码规则代码!E:E)&amp;_xlfn.XLOOKUP(G1342,编码规则代码!J:J,编码规则代码!I:I)&amp;_xlfn.XLOOKUP(H1342,编码规则代码!N:N,编码规则代码!M:M)&amp;L1342&amp;_xlfn.XLOOKUP(K1342,编码规则代码!V:V,编码规则代码!U:U&amp;_xlfn.XLOOKUP(J1342,编码规则代码!R:R,编码规则代码!Q:Q))</f>
        <v>HAS</v>
      </c>
      <c r="E1342" s="45" t="s">
        <v>196</v>
      </c>
      <c r="G1342" s="45" t="s">
        <v>197</v>
      </c>
      <c r="I1342" s="69"/>
      <c r="J1342" s="45" t="s">
        <v>200</v>
      </c>
    </row>
    <row r="1343" ht="26" customHeight="1" spans="3:10">
      <c r="C1343" s="67" t="str">
        <f>_xlfn.XLOOKUP(E1343,编码规则代码!B:B,编码规则代码!A:A)&amp;_xlfn.XLOOKUP(F1343,编码规则代码!F:F,编码规则代码!E:E)&amp;_xlfn.XLOOKUP(G1343,编码规则代码!J:J,编码规则代码!I:I)&amp;_xlfn.XLOOKUP(H1343,编码规则代码!N:N,编码规则代码!M:M)&amp;L1343</f>
        <v>HA</v>
      </c>
      <c r="D1343" s="68" t="str" cm="1">
        <f t="array" ref="D1343">_xlfn.XLOOKUP(E1343,编码规则代码!B:B,编码规则代码!A:A)&amp;_xlfn.XLOOKUP(F1343,编码规则代码!F:F,编码规则代码!E:E)&amp;_xlfn.XLOOKUP(G1343,编码规则代码!J:J,编码规则代码!I:I)&amp;_xlfn.XLOOKUP(H1343,编码规则代码!N:N,编码规则代码!M:M)&amp;L1343&amp;_xlfn.XLOOKUP(K1343,编码规则代码!V:V,编码规则代码!U:U&amp;_xlfn.XLOOKUP(J1343,编码规则代码!R:R,编码规则代码!Q:Q))</f>
        <v>HAS</v>
      </c>
      <c r="E1343" s="45" t="s">
        <v>196</v>
      </c>
      <c r="G1343" s="45" t="s">
        <v>197</v>
      </c>
      <c r="I1343" s="69"/>
      <c r="J1343" s="45" t="s">
        <v>200</v>
      </c>
    </row>
    <row r="1344" ht="26" customHeight="1" spans="3:10">
      <c r="C1344" s="67" t="str">
        <f>_xlfn.XLOOKUP(E1344,编码规则代码!B:B,编码规则代码!A:A)&amp;_xlfn.XLOOKUP(F1344,编码规则代码!F:F,编码规则代码!E:E)&amp;_xlfn.XLOOKUP(G1344,编码规则代码!J:J,编码规则代码!I:I)&amp;_xlfn.XLOOKUP(H1344,编码规则代码!N:N,编码规则代码!M:M)&amp;L1344</f>
        <v>HA</v>
      </c>
      <c r="D1344" s="68" t="str" cm="1">
        <f t="array" ref="D1344">_xlfn.XLOOKUP(E1344,编码规则代码!B:B,编码规则代码!A:A)&amp;_xlfn.XLOOKUP(F1344,编码规则代码!F:F,编码规则代码!E:E)&amp;_xlfn.XLOOKUP(G1344,编码规则代码!J:J,编码规则代码!I:I)&amp;_xlfn.XLOOKUP(H1344,编码规则代码!N:N,编码规则代码!M:M)&amp;L1344&amp;_xlfn.XLOOKUP(K1344,编码规则代码!V:V,编码规则代码!U:U&amp;_xlfn.XLOOKUP(J1344,编码规则代码!R:R,编码规则代码!Q:Q))</f>
        <v>HAS</v>
      </c>
      <c r="E1344" s="45" t="s">
        <v>196</v>
      </c>
      <c r="G1344" s="45" t="s">
        <v>197</v>
      </c>
      <c r="I1344" s="69"/>
      <c r="J1344" s="45" t="s">
        <v>200</v>
      </c>
    </row>
    <row r="1345" ht="26" customHeight="1" spans="3:10">
      <c r="C1345" s="67" t="str">
        <f>_xlfn.XLOOKUP(E1345,编码规则代码!B:B,编码规则代码!A:A)&amp;_xlfn.XLOOKUP(F1345,编码规则代码!F:F,编码规则代码!E:E)&amp;_xlfn.XLOOKUP(G1345,编码规则代码!J:J,编码规则代码!I:I)&amp;_xlfn.XLOOKUP(H1345,编码规则代码!N:N,编码规则代码!M:M)&amp;L1345</f>
        <v>HA</v>
      </c>
      <c r="D1345" s="68" t="str" cm="1">
        <f t="array" ref="D1345">_xlfn.XLOOKUP(E1345,编码规则代码!B:B,编码规则代码!A:A)&amp;_xlfn.XLOOKUP(F1345,编码规则代码!F:F,编码规则代码!E:E)&amp;_xlfn.XLOOKUP(G1345,编码规则代码!J:J,编码规则代码!I:I)&amp;_xlfn.XLOOKUP(H1345,编码规则代码!N:N,编码规则代码!M:M)&amp;L1345&amp;_xlfn.XLOOKUP(K1345,编码规则代码!V:V,编码规则代码!U:U&amp;_xlfn.XLOOKUP(J1345,编码规则代码!R:R,编码规则代码!Q:Q))</f>
        <v>HAS</v>
      </c>
      <c r="E1345" s="45" t="s">
        <v>196</v>
      </c>
      <c r="G1345" s="45" t="s">
        <v>197</v>
      </c>
      <c r="I1345" s="69"/>
      <c r="J1345" s="45" t="s">
        <v>200</v>
      </c>
    </row>
    <row r="1346" ht="26" customHeight="1" spans="3:10">
      <c r="C1346" s="67" t="str">
        <f>_xlfn.XLOOKUP(E1346,编码规则代码!B:B,编码规则代码!A:A)&amp;_xlfn.XLOOKUP(F1346,编码规则代码!F:F,编码规则代码!E:E)&amp;_xlfn.XLOOKUP(G1346,编码规则代码!J:J,编码规则代码!I:I)&amp;_xlfn.XLOOKUP(H1346,编码规则代码!N:N,编码规则代码!M:M)&amp;L1346</f>
        <v>HA</v>
      </c>
      <c r="D1346" s="68" t="str" cm="1">
        <f t="array" ref="D1346">_xlfn.XLOOKUP(E1346,编码规则代码!B:B,编码规则代码!A:A)&amp;_xlfn.XLOOKUP(F1346,编码规则代码!F:F,编码规则代码!E:E)&amp;_xlfn.XLOOKUP(G1346,编码规则代码!J:J,编码规则代码!I:I)&amp;_xlfn.XLOOKUP(H1346,编码规则代码!N:N,编码规则代码!M:M)&amp;L1346&amp;_xlfn.XLOOKUP(K1346,编码规则代码!V:V,编码规则代码!U:U&amp;_xlfn.XLOOKUP(J1346,编码规则代码!R:R,编码规则代码!Q:Q))</f>
        <v>HAS</v>
      </c>
      <c r="E1346" s="45" t="s">
        <v>196</v>
      </c>
      <c r="G1346" s="45" t="s">
        <v>197</v>
      </c>
      <c r="I1346" s="69"/>
      <c r="J1346" s="45" t="s">
        <v>200</v>
      </c>
    </row>
    <row r="1347" ht="26" customHeight="1" spans="3:10">
      <c r="C1347" s="67" t="str">
        <f>_xlfn.XLOOKUP(E1347,编码规则代码!B:B,编码规则代码!A:A)&amp;_xlfn.XLOOKUP(F1347,编码规则代码!F:F,编码规则代码!E:E)&amp;_xlfn.XLOOKUP(G1347,编码规则代码!J:J,编码规则代码!I:I)&amp;_xlfn.XLOOKUP(H1347,编码规则代码!N:N,编码规则代码!M:M)&amp;L1347</f>
        <v>HA</v>
      </c>
      <c r="D1347" s="68" t="str" cm="1">
        <f t="array" ref="D1347">_xlfn.XLOOKUP(E1347,编码规则代码!B:B,编码规则代码!A:A)&amp;_xlfn.XLOOKUP(F1347,编码规则代码!F:F,编码规则代码!E:E)&amp;_xlfn.XLOOKUP(G1347,编码规则代码!J:J,编码规则代码!I:I)&amp;_xlfn.XLOOKUP(H1347,编码规则代码!N:N,编码规则代码!M:M)&amp;L1347&amp;_xlfn.XLOOKUP(K1347,编码规则代码!V:V,编码规则代码!U:U&amp;_xlfn.XLOOKUP(J1347,编码规则代码!R:R,编码规则代码!Q:Q))</f>
        <v>HAS</v>
      </c>
      <c r="E1347" s="45" t="s">
        <v>196</v>
      </c>
      <c r="G1347" s="45" t="s">
        <v>197</v>
      </c>
      <c r="I1347" s="69"/>
      <c r="J1347" s="45" t="s">
        <v>200</v>
      </c>
    </row>
    <row r="1348" ht="26" customHeight="1" spans="3:10">
      <c r="C1348" s="67" t="str">
        <f>_xlfn.XLOOKUP(E1348,编码规则代码!B:B,编码规则代码!A:A)&amp;_xlfn.XLOOKUP(F1348,编码规则代码!F:F,编码规则代码!E:E)&amp;_xlfn.XLOOKUP(G1348,编码规则代码!J:J,编码规则代码!I:I)&amp;_xlfn.XLOOKUP(H1348,编码规则代码!N:N,编码规则代码!M:M)&amp;L1348</f>
        <v>HA</v>
      </c>
      <c r="D1348" s="68" t="str" cm="1">
        <f t="array" ref="D1348">_xlfn.XLOOKUP(E1348,编码规则代码!B:B,编码规则代码!A:A)&amp;_xlfn.XLOOKUP(F1348,编码规则代码!F:F,编码规则代码!E:E)&amp;_xlfn.XLOOKUP(G1348,编码规则代码!J:J,编码规则代码!I:I)&amp;_xlfn.XLOOKUP(H1348,编码规则代码!N:N,编码规则代码!M:M)&amp;L1348&amp;_xlfn.XLOOKUP(K1348,编码规则代码!V:V,编码规则代码!U:U&amp;_xlfn.XLOOKUP(J1348,编码规则代码!R:R,编码规则代码!Q:Q))</f>
        <v>HAS</v>
      </c>
      <c r="E1348" s="45" t="s">
        <v>196</v>
      </c>
      <c r="G1348" s="45" t="s">
        <v>197</v>
      </c>
      <c r="I1348" s="69"/>
      <c r="J1348" s="45" t="s">
        <v>200</v>
      </c>
    </row>
    <row r="1349" ht="26" customHeight="1" spans="3:10">
      <c r="C1349" s="67" t="str">
        <f>_xlfn.XLOOKUP(E1349,编码规则代码!B:B,编码规则代码!A:A)&amp;_xlfn.XLOOKUP(F1349,编码规则代码!F:F,编码规则代码!E:E)&amp;_xlfn.XLOOKUP(G1349,编码规则代码!J:J,编码规则代码!I:I)&amp;_xlfn.XLOOKUP(H1349,编码规则代码!N:N,编码规则代码!M:M)&amp;L1349</f>
        <v>HA</v>
      </c>
      <c r="D1349" s="68" t="str" cm="1">
        <f t="array" ref="D1349">_xlfn.XLOOKUP(E1349,编码规则代码!B:B,编码规则代码!A:A)&amp;_xlfn.XLOOKUP(F1349,编码规则代码!F:F,编码规则代码!E:E)&amp;_xlfn.XLOOKUP(G1349,编码规则代码!J:J,编码规则代码!I:I)&amp;_xlfn.XLOOKUP(H1349,编码规则代码!N:N,编码规则代码!M:M)&amp;L1349&amp;_xlfn.XLOOKUP(K1349,编码规则代码!V:V,编码规则代码!U:U&amp;_xlfn.XLOOKUP(J1349,编码规则代码!R:R,编码规则代码!Q:Q))</f>
        <v>HAS</v>
      </c>
      <c r="E1349" s="45" t="s">
        <v>196</v>
      </c>
      <c r="G1349" s="45" t="s">
        <v>197</v>
      </c>
      <c r="I1349" s="69"/>
      <c r="J1349" s="45" t="s">
        <v>200</v>
      </c>
    </row>
    <row r="1350" ht="26" customHeight="1" spans="3:10">
      <c r="C1350" s="67" t="str">
        <f>_xlfn.XLOOKUP(E1350,编码规则代码!B:B,编码规则代码!A:A)&amp;_xlfn.XLOOKUP(F1350,编码规则代码!F:F,编码规则代码!E:E)&amp;_xlfn.XLOOKUP(G1350,编码规则代码!J:J,编码规则代码!I:I)&amp;_xlfn.XLOOKUP(H1350,编码规则代码!N:N,编码规则代码!M:M)&amp;L1350</f>
        <v>HA</v>
      </c>
      <c r="D1350" s="68" t="str" cm="1">
        <f t="array" ref="D1350">_xlfn.XLOOKUP(E1350,编码规则代码!B:B,编码规则代码!A:A)&amp;_xlfn.XLOOKUP(F1350,编码规则代码!F:F,编码规则代码!E:E)&amp;_xlfn.XLOOKUP(G1350,编码规则代码!J:J,编码规则代码!I:I)&amp;_xlfn.XLOOKUP(H1350,编码规则代码!N:N,编码规则代码!M:M)&amp;L1350&amp;_xlfn.XLOOKUP(K1350,编码规则代码!V:V,编码规则代码!U:U&amp;_xlfn.XLOOKUP(J1350,编码规则代码!R:R,编码规则代码!Q:Q))</f>
        <v>HAS</v>
      </c>
      <c r="E1350" s="45" t="s">
        <v>196</v>
      </c>
      <c r="G1350" s="45" t="s">
        <v>197</v>
      </c>
      <c r="I1350" s="69"/>
      <c r="J1350" s="45" t="s">
        <v>200</v>
      </c>
    </row>
    <row r="1351" ht="26" customHeight="1" spans="3:10">
      <c r="C1351" s="67" t="str">
        <f>_xlfn.XLOOKUP(E1351,编码规则代码!B:B,编码规则代码!A:A)&amp;_xlfn.XLOOKUP(F1351,编码规则代码!F:F,编码规则代码!E:E)&amp;_xlfn.XLOOKUP(G1351,编码规则代码!J:J,编码规则代码!I:I)&amp;_xlfn.XLOOKUP(H1351,编码规则代码!N:N,编码规则代码!M:M)&amp;L1351</f>
        <v>HA</v>
      </c>
      <c r="D1351" s="68" t="str" cm="1">
        <f t="array" ref="D1351">_xlfn.XLOOKUP(E1351,编码规则代码!B:B,编码规则代码!A:A)&amp;_xlfn.XLOOKUP(F1351,编码规则代码!F:F,编码规则代码!E:E)&amp;_xlfn.XLOOKUP(G1351,编码规则代码!J:J,编码规则代码!I:I)&amp;_xlfn.XLOOKUP(H1351,编码规则代码!N:N,编码规则代码!M:M)&amp;L1351&amp;_xlfn.XLOOKUP(K1351,编码规则代码!V:V,编码规则代码!U:U&amp;_xlfn.XLOOKUP(J1351,编码规则代码!R:R,编码规则代码!Q:Q))</f>
        <v>HAS</v>
      </c>
      <c r="E1351" s="45" t="s">
        <v>196</v>
      </c>
      <c r="G1351" s="45" t="s">
        <v>197</v>
      </c>
      <c r="I1351" s="69"/>
      <c r="J1351" s="45" t="s">
        <v>200</v>
      </c>
    </row>
    <row r="1352" ht="26" customHeight="1" spans="3:10">
      <c r="C1352" s="67" t="str">
        <f>_xlfn.XLOOKUP(E1352,编码规则代码!B:B,编码规则代码!A:A)&amp;_xlfn.XLOOKUP(F1352,编码规则代码!F:F,编码规则代码!E:E)&amp;_xlfn.XLOOKUP(G1352,编码规则代码!J:J,编码规则代码!I:I)&amp;_xlfn.XLOOKUP(H1352,编码规则代码!N:N,编码规则代码!M:M)&amp;L1352</f>
        <v>HA</v>
      </c>
      <c r="D1352" s="68" t="str" cm="1">
        <f t="array" ref="D1352">_xlfn.XLOOKUP(E1352,编码规则代码!B:B,编码规则代码!A:A)&amp;_xlfn.XLOOKUP(F1352,编码规则代码!F:F,编码规则代码!E:E)&amp;_xlfn.XLOOKUP(G1352,编码规则代码!J:J,编码规则代码!I:I)&amp;_xlfn.XLOOKUP(H1352,编码规则代码!N:N,编码规则代码!M:M)&amp;L1352&amp;_xlfn.XLOOKUP(K1352,编码规则代码!V:V,编码规则代码!U:U&amp;_xlfn.XLOOKUP(J1352,编码规则代码!R:R,编码规则代码!Q:Q))</f>
        <v>HAS</v>
      </c>
      <c r="E1352" s="45" t="s">
        <v>196</v>
      </c>
      <c r="G1352" s="45" t="s">
        <v>197</v>
      </c>
      <c r="I1352" s="69"/>
      <c r="J1352" s="45" t="s">
        <v>200</v>
      </c>
    </row>
    <row r="1353" ht="26" customHeight="1" spans="3:10">
      <c r="C1353" s="67" t="str">
        <f>_xlfn.XLOOKUP(E1353,编码规则代码!B:B,编码规则代码!A:A)&amp;_xlfn.XLOOKUP(F1353,编码规则代码!F:F,编码规则代码!E:E)&amp;_xlfn.XLOOKUP(G1353,编码规则代码!J:J,编码规则代码!I:I)&amp;_xlfn.XLOOKUP(H1353,编码规则代码!N:N,编码规则代码!M:M)&amp;L1353</f>
        <v>HA</v>
      </c>
      <c r="D1353" s="68" t="str" cm="1">
        <f t="array" ref="D1353">_xlfn.XLOOKUP(E1353,编码规则代码!B:B,编码规则代码!A:A)&amp;_xlfn.XLOOKUP(F1353,编码规则代码!F:F,编码规则代码!E:E)&amp;_xlfn.XLOOKUP(G1353,编码规则代码!J:J,编码规则代码!I:I)&amp;_xlfn.XLOOKUP(H1353,编码规则代码!N:N,编码规则代码!M:M)&amp;L1353&amp;_xlfn.XLOOKUP(K1353,编码规则代码!V:V,编码规则代码!U:U&amp;_xlfn.XLOOKUP(J1353,编码规则代码!R:R,编码规则代码!Q:Q))</f>
        <v>HAS</v>
      </c>
      <c r="E1353" s="45" t="s">
        <v>196</v>
      </c>
      <c r="G1353" s="45" t="s">
        <v>197</v>
      </c>
      <c r="I1353" s="69"/>
      <c r="J1353" s="45" t="s">
        <v>200</v>
      </c>
    </row>
    <row r="1354" ht="26" customHeight="1" spans="3:10">
      <c r="C1354" s="67" t="str">
        <f>_xlfn.XLOOKUP(E1354,编码规则代码!B:B,编码规则代码!A:A)&amp;_xlfn.XLOOKUP(F1354,编码规则代码!F:F,编码规则代码!E:E)&amp;_xlfn.XLOOKUP(G1354,编码规则代码!J:J,编码规则代码!I:I)&amp;_xlfn.XLOOKUP(H1354,编码规则代码!N:N,编码规则代码!M:M)&amp;L1354</f>
        <v>HA</v>
      </c>
      <c r="D1354" s="68" t="str" cm="1">
        <f t="array" ref="D1354">_xlfn.XLOOKUP(E1354,编码规则代码!B:B,编码规则代码!A:A)&amp;_xlfn.XLOOKUP(F1354,编码规则代码!F:F,编码规则代码!E:E)&amp;_xlfn.XLOOKUP(G1354,编码规则代码!J:J,编码规则代码!I:I)&amp;_xlfn.XLOOKUP(H1354,编码规则代码!N:N,编码规则代码!M:M)&amp;L1354&amp;_xlfn.XLOOKUP(K1354,编码规则代码!V:V,编码规则代码!U:U&amp;_xlfn.XLOOKUP(J1354,编码规则代码!R:R,编码规则代码!Q:Q))</f>
        <v>HAS</v>
      </c>
      <c r="E1354" s="45" t="s">
        <v>196</v>
      </c>
      <c r="G1354" s="45" t="s">
        <v>197</v>
      </c>
      <c r="I1354" s="69"/>
      <c r="J1354" s="45" t="s">
        <v>200</v>
      </c>
    </row>
    <row r="1355" ht="26" customHeight="1" spans="3:10">
      <c r="C1355" s="67" t="str">
        <f>_xlfn.XLOOKUP(E1355,编码规则代码!B:B,编码规则代码!A:A)&amp;_xlfn.XLOOKUP(F1355,编码规则代码!F:F,编码规则代码!E:E)&amp;_xlfn.XLOOKUP(G1355,编码规则代码!J:J,编码规则代码!I:I)&amp;_xlfn.XLOOKUP(H1355,编码规则代码!N:N,编码规则代码!M:M)&amp;L1355</f>
        <v>HA</v>
      </c>
      <c r="D1355" s="68" t="str" cm="1">
        <f t="array" ref="D1355">_xlfn.XLOOKUP(E1355,编码规则代码!B:B,编码规则代码!A:A)&amp;_xlfn.XLOOKUP(F1355,编码规则代码!F:F,编码规则代码!E:E)&amp;_xlfn.XLOOKUP(G1355,编码规则代码!J:J,编码规则代码!I:I)&amp;_xlfn.XLOOKUP(H1355,编码规则代码!N:N,编码规则代码!M:M)&amp;L1355&amp;_xlfn.XLOOKUP(K1355,编码规则代码!V:V,编码规则代码!U:U&amp;_xlfn.XLOOKUP(J1355,编码规则代码!R:R,编码规则代码!Q:Q))</f>
        <v>HAS</v>
      </c>
      <c r="E1355" s="45" t="s">
        <v>196</v>
      </c>
      <c r="G1355" s="45" t="s">
        <v>197</v>
      </c>
      <c r="I1355" s="69"/>
      <c r="J1355" s="45" t="s">
        <v>200</v>
      </c>
    </row>
    <row r="1356" ht="26" customHeight="1" spans="3:10">
      <c r="C1356" s="67" t="str">
        <f>_xlfn.XLOOKUP(E1356,编码规则代码!B:B,编码规则代码!A:A)&amp;_xlfn.XLOOKUP(F1356,编码规则代码!F:F,编码规则代码!E:E)&amp;_xlfn.XLOOKUP(G1356,编码规则代码!J:J,编码规则代码!I:I)&amp;_xlfn.XLOOKUP(H1356,编码规则代码!N:N,编码规则代码!M:M)&amp;L1356</f>
        <v>HA</v>
      </c>
      <c r="D1356" s="68" t="str" cm="1">
        <f t="array" ref="D1356">_xlfn.XLOOKUP(E1356,编码规则代码!B:B,编码规则代码!A:A)&amp;_xlfn.XLOOKUP(F1356,编码规则代码!F:F,编码规则代码!E:E)&amp;_xlfn.XLOOKUP(G1356,编码规则代码!J:J,编码规则代码!I:I)&amp;_xlfn.XLOOKUP(H1356,编码规则代码!N:N,编码规则代码!M:M)&amp;L1356&amp;_xlfn.XLOOKUP(K1356,编码规则代码!V:V,编码规则代码!U:U&amp;_xlfn.XLOOKUP(J1356,编码规则代码!R:R,编码规则代码!Q:Q))</f>
        <v>HAS</v>
      </c>
      <c r="E1356" s="45" t="s">
        <v>196</v>
      </c>
      <c r="G1356" s="45" t="s">
        <v>197</v>
      </c>
      <c r="I1356" s="69"/>
      <c r="J1356" s="45" t="s">
        <v>200</v>
      </c>
    </row>
    <row r="1357" ht="26" customHeight="1" spans="3:10">
      <c r="C1357" s="67" t="str">
        <f>_xlfn.XLOOKUP(E1357,编码规则代码!B:B,编码规则代码!A:A)&amp;_xlfn.XLOOKUP(F1357,编码规则代码!F:F,编码规则代码!E:E)&amp;_xlfn.XLOOKUP(G1357,编码规则代码!J:J,编码规则代码!I:I)&amp;_xlfn.XLOOKUP(H1357,编码规则代码!N:N,编码规则代码!M:M)&amp;L1357</f>
        <v>HA</v>
      </c>
      <c r="D1357" s="68" t="str" cm="1">
        <f t="array" ref="D1357">_xlfn.XLOOKUP(E1357,编码规则代码!B:B,编码规则代码!A:A)&amp;_xlfn.XLOOKUP(F1357,编码规则代码!F:F,编码规则代码!E:E)&amp;_xlfn.XLOOKUP(G1357,编码规则代码!J:J,编码规则代码!I:I)&amp;_xlfn.XLOOKUP(H1357,编码规则代码!N:N,编码规则代码!M:M)&amp;L1357&amp;_xlfn.XLOOKUP(K1357,编码规则代码!V:V,编码规则代码!U:U&amp;_xlfn.XLOOKUP(J1357,编码规则代码!R:R,编码规则代码!Q:Q))</f>
        <v>HAS</v>
      </c>
      <c r="E1357" s="45" t="s">
        <v>196</v>
      </c>
      <c r="G1357" s="45" t="s">
        <v>197</v>
      </c>
      <c r="I1357" s="69"/>
      <c r="J1357" s="45" t="s">
        <v>200</v>
      </c>
    </row>
    <row r="1358" ht="26" customHeight="1" spans="3:10">
      <c r="C1358" s="67" t="str">
        <f>_xlfn.XLOOKUP(E1358,编码规则代码!B:B,编码规则代码!A:A)&amp;_xlfn.XLOOKUP(F1358,编码规则代码!F:F,编码规则代码!E:E)&amp;_xlfn.XLOOKUP(G1358,编码规则代码!J:J,编码规则代码!I:I)&amp;_xlfn.XLOOKUP(H1358,编码规则代码!N:N,编码规则代码!M:M)&amp;L1358</f>
        <v>HA</v>
      </c>
      <c r="D1358" s="68" t="str" cm="1">
        <f t="array" ref="D1358">_xlfn.XLOOKUP(E1358,编码规则代码!B:B,编码规则代码!A:A)&amp;_xlfn.XLOOKUP(F1358,编码规则代码!F:F,编码规则代码!E:E)&amp;_xlfn.XLOOKUP(G1358,编码规则代码!J:J,编码规则代码!I:I)&amp;_xlfn.XLOOKUP(H1358,编码规则代码!N:N,编码规则代码!M:M)&amp;L1358&amp;_xlfn.XLOOKUP(K1358,编码规则代码!V:V,编码规则代码!U:U&amp;_xlfn.XLOOKUP(J1358,编码规则代码!R:R,编码规则代码!Q:Q))</f>
        <v>HAS</v>
      </c>
      <c r="E1358" s="45" t="s">
        <v>196</v>
      </c>
      <c r="G1358" s="45" t="s">
        <v>197</v>
      </c>
      <c r="I1358" s="69"/>
      <c r="J1358" s="45" t="s">
        <v>200</v>
      </c>
    </row>
    <row r="1359" ht="26" customHeight="1" spans="3:10">
      <c r="C1359" s="67" t="str">
        <f>_xlfn.XLOOKUP(E1359,编码规则代码!B:B,编码规则代码!A:A)&amp;_xlfn.XLOOKUP(F1359,编码规则代码!F:F,编码规则代码!E:E)&amp;_xlfn.XLOOKUP(G1359,编码规则代码!J:J,编码规则代码!I:I)&amp;_xlfn.XLOOKUP(H1359,编码规则代码!N:N,编码规则代码!M:M)&amp;L1359</f>
        <v>HA</v>
      </c>
      <c r="D1359" s="68" t="str" cm="1">
        <f t="array" ref="D1359">_xlfn.XLOOKUP(E1359,编码规则代码!B:B,编码规则代码!A:A)&amp;_xlfn.XLOOKUP(F1359,编码规则代码!F:F,编码规则代码!E:E)&amp;_xlfn.XLOOKUP(G1359,编码规则代码!J:J,编码规则代码!I:I)&amp;_xlfn.XLOOKUP(H1359,编码规则代码!N:N,编码规则代码!M:M)&amp;L1359&amp;_xlfn.XLOOKUP(K1359,编码规则代码!V:V,编码规则代码!U:U&amp;_xlfn.XLOOKUP(J1359,编码规则代码!R:R,编码规则代码!Q:Q))</f>
        <v>HAS</v>
      </c>
      <c r="E1359" s="45" t="s">
        <v>196</v>
      </c>
      <c r="G1359" s="45" t="s">
        <v>197</v>
      </c>
      <c r="I1359" s="69"/>
      <c r="J1359" s="45" t="s">
        <v>200</v>
      </c>
    </row>
    <row r="1360" ht="26" customHeight="1" spans="3:10">
      <c r="C1360" s="67" t="str">
        <f>_xlfn.XLOOKUP(E1360,编码规则代码!B:B,编码规则代码!A:A)&amp;_xlfn.XLOOKUP(F1360,编码规则代码!F:F,编码规则代码!E:E)&amp;_xlfn.XLOOKUP(G1360,编码规则代码!J:J,编码规则代码!I:I)&amp;_xlfn.XLOOKUP(H1360,编码规则代码!N:N,编码规则代码!M:M)&amp;L1360</f>
        <v>HA</v>
      </c>
      <c r="D1360" s="68" t="str" cm="1">
        <f t="array" ref="D1360">_xlfn.XLOOKUP(E1360,编码规则代码!B:B,编码规则代码!A:A)&amp;_xlfn.XLOOKUP(F1360,编码规则代码!F:F,编码规则代码!E:E)&amp;_xlfn.XLOOKUP(G1360,编码规则代码!J:J,编码规则代码!I:I)&amp;_xlfn.XLOOKUP(H1360,编码规则代码!N:N,编码规则代码!M:M)&amp;L1360&amp;_xlfn.XLOOKUP(K1360,编码规则代码!V:V,编码规则代码!U:U&amp;_xlfn.XLOOKUP(J1360,编码规则代码!R:R,编码规则代码!Q:Q))</f>
        <v>HAS</v>
      </c>
      <c r="E1360" s="45" t="s">
        <v>196</v>
      </c>
      <c r="G1360" s="45" t="s">
        <v>197</v>
      </c>
      <c r="I1360" s="69"/>
      <c r="J1360" s="45" t="s">
        <v>200</v>
      </c>
    </row>
    <row r="1361" ht="26" customHeight="1" spans="3:10">
      <c r="C1361" s="67" t="str">
        <f>_xlfn.XLOOKUP(E1361,编码规则代码!B:B,编码规则代码!A:A)&amp;_xlfn.XLOOKUP(F1361,编码规则代码!F:F,编码规则代码!E:E)&amp;_xlfn.XLOOKUP(G1361,编码规则代码!J:J,编码规则代码!I:I)&amp;_xlfn.XLOOKUP(H1361,编码规则代码!N:N,编码规则代码!M:M)&amp;L1361</f>
        <v>HA</v>
      </c>
      <c r="D1361" s="68" t="str" cm="1">
        <f t="array" ref="D1361">_xlfn.XLOOKUP(E1361,编码规则代码!B:B,编码规则代码!A:A)&amp;_xlfn.XLOOKUP(F1361,编码规则代码!F:F,编码规则代码!E:E)&amp;_xlfn.XLOOKUP(G1361,编码规则代码!J:J,编码规则代码!I:I)&amp;_xlfn.XLOOKUP(H1361,编码规则代码!N:N,编码规则代码!M:M)&amp;L1361&amp;_xlfn.XLOOKUP(K1361,编码规则代码!V:V,编码规则代码!U:U&amp;_xlfn.XLOOKUP(J1361,编码规则代码!R:R,编码规则代码!Q:Q))</f>
        <v>HAS</v>
      </c>
      <c r="E1361" s="45" t="s">
        <v>196</v>
      </c>
      <c r="G1361" s="45" t="s">
        <v>197</v>
      </c>
      <c r="I1361" s="69"/>
      <c r="J1361" s="45" t="s">
        <v>200</v>
      </c>
    </row>
    <row r="1362" ht="26" customHeight="1" spans="3:10">
      <c r="C1362" s="67" t="str">
        <f>_xlfn.XLOOKUP(E1362,编码规则代码!B:B,编码规则代码!A:A)&amp;_xlfn.XLOOKUP(F1362,编码规则代码!F:F,编码规则代码!E:E)&amp;_xlfn.XLOOKUP(G1362,编码规则代码!J:J,编码规则代码!I:I)&amp;_xlfn.XLOOKUP(H1362,编码规则代码!N:N,编码规则代码!M:M)&amp;L1362</f>
        <v>HA</v>
      </c>
      <c r="D1362" s="68" t="str" cm="1">
        <f t="array" ref="D1362">_xlfn.XLOOKUP(E1362,编码规则代码!B:B,编码规则代码!A:A)&amp;_xlfn.XLOOKUP(F1362,编码规则代码!F:F,编码规则代码!E:E)&amp;_xlfn.XLOOKUP(G1362,编码规则代码!J:J,编码规则代码!I:I)&amp;_xlfn.XLOOKUP(H1362,编码规则代码!N:N,编码规则代码!M:M)&amp;L1362&amp;_xlfn.XLOOKUP(K1362,编码规则代码!V:V,编码规则代码!U:U&amp;_xlfn.XLOOKUP(J1362,编码规则代码!R:R,编码规则代码!Q:Q))</f>
        <v>HAS</v>
      </c>
      <c r="E1362" s="45" t="s">
        <v>196</v>
      </c>
      <c r="G1362" s="45" t="s">
        <v>197</v>
      </c>
      <c r="I1362" s="69"/>
      <c r="J1362" s="45" t="s">
        <v>200</v>
      </c>
    </row>
    <row r="1363" ht="26" customHeight="1" spans="3:10">
      <c r="C1363" s="67" t="str">
        <f>_xlfn.XLOOKUP(E1363,编码规则代码!B:B,编码规则代码!A:A)&amp;_xlfn.XLOOKUP(F1363,编码规则代码!F:F,编码规则代码!E:E)&amp;_xlfn.XLOOKUP(G1363,编码规则代码!J:J,编码规则代码!I:I)&amp;_xlfn.XLOOKUP(H1363,编码规则代码!N:N,编码规则代码!M:M)&amp;L1363</f>
        <v>HA</v>
      </c>
      <c r="D1363" s="68" t="str" cm="1">
        <f t="array" ref="D1363">_xlfn.XLOOKUP(E1363,编码规则代码!B:B,编码规则代码!A:A)&amp;_xlfn.XLOOKUP(F1363,编码规则代码!F:F,编码规则代码!E:E)&amp;_xlfn.XLOOKUP(G1363,编码规则代码!J:J,编码规则代码!I:I)&amp;_xlfn.XLOOKUP(H1363,编码规则代码!N:N,编码规则代码!M:M)&amp;L1363&amp;_xlfn.XLOOKUP(K1363,编码规则代码!V:V,编码规则代码!U:U&amp;_xlfn.XLOOKUP(J1363,编码规则代码!R:R,编码规则代码!Q:Q))</f>
        <v>HAS</v>
      </c>
      <c r="E1363" s="45" t="s">
        <v>196</v>
      </c>
      <c r="G1363" s="45" t="s">
        <v>197</v>
      </c>
      <c r="I1363" s="69"/>
      <c r="J1363" s="45" t="s">
        <v>200</v>
      </c>
    </row>
    <row r="1364" ht="26" customHeight="1" spans="3:10">
      <c r="C1364" s="67" t="str">
        <f>_xlfn.XLOOKUP(E1364,编码规则代码!B:B,编码规则代码!A:A)&amp;_xlfn.XLOOKUP(F1364,编码规则代码!F:F,编码规则代码!E:E)&amp;_xlfn.XLOOKUP(G1364,编码规则代码!J:J,编码规则代码!I:I)&amp;_xlfn.XLOOKUP(H1364,编码规则代码!N:N,编码规则代码!M:M)&amp;L1364</f>
        <v>HA</v>
      </c>
      <c r="D1364" s="68" t="str" cm="1">
        <f t="array" ref="D1364">_xlfn.XLOOKUP(E1364,编码规则代码!B:B,编码规则代码!A:A)&amp;_xlfn.XLOOKUP(F1364,编码规则代码!F:F,编码规则代码!E:E)&amp;_xlfn.XLOOKUP(G1364,编码规则代码!J:J,编码规则代码!I:I)&amp;_xlfn.XLOOKUP(H1364,编码规则代码!N:N,编码规则代码!M:M)&amp;L1364&amp;_xlfn.XLOOKUP(K1364,编码规则代码!V:V,编码规则代码!U:U&amp;_xlfn.XLOOKUP(J1364,编码规则代码!R:R,编码规则代码!Q:Q))</f>
        <v>HAS</v>
      </c>
      <c r="E1364" s="45" t="s">
        <v>196</v>
      </c>
      <c r="G1364" s="45" t="s">
        <v>197</v>
      </c>
      <c r="I1364" s="69"/>
      <c r="J1364" s="45" t="s">
        <v>200</v>
      </c>
    </row>
    <row r="1365" ht="26" customHeight="1" spans="3:10">
      <c r="C1365" s="67" t="str">
        <f>_xlfn.XLOOKUP(E1365,编码规则代码!B:B,编码规则代码!A:A)&amp;_xlfn.XLOOKUP(F1365,编码规则代码!F:F,编码规则代码!E:E)&amp;_xlfn.XLOOKUP(G1365,编码规则代码!J:J,编码规则代码!I:I)&amp;_xlfn.XLOOKUP(H1365,编码规则代码!N:N,编码规则代码!M:M)&amp;L1365</f>
        <v>HA</v>
      </c>
      <c r="D1365" s="68" t="str" cm="1">
        <f t="array" ref="D1365">_xlfn.XLOOKUP(E1365,编码规则代码!B:B,编码规则代码!A:A)&amp;_xlfn.XLOOKUP(F1365,编码规则代码!F:F,编码规则代码!E:E)&amp;_xlfn.XLOOKUP(G1365,编码规则代码!J:J,编码规则代码!I:I)&amp;_xlfn.XLOOKUP(H1365,编码规则代码!N:N,编码规则代码!M:M)&amp;L1365&amp;_xlfn.XLOOKUP(K1365,编码规则代码!V:V,编码规则代码!U:U&amp;_xlfn.XLOOKUP(J1365,编码规则代码!R:R,编码规则代码!Q:Q))</f>
        <v>HAS</v>
      </c>
      <c r="E1365" s="45" t="s">
        <v>196</v>
      </c>
      <c r="G1365" s="45" t="s">
        <v>197</v>
      </c>
      <c r="I1365" s="69"/>
      <c r="J1365" s="45" t="s">
        <v>200</v>
      </c>
    </row>
    <row r="1366" ht="26" customHeight="1" spans="3:10">
      <c r="C1366" s="67" t="str">
        <f>_xlfn.XLOOKUP(E1366,编码规则代码!B:B,编码规则代码!A:A)&amp;_xlfn.XLOOKUP(F1366,编码规则代码!F:F,编码规则代码!E:E)&amp;_xlfn.XLOOKUP(G1366,编码规则代码!J:J,编码规则代码!I:I)&amp;_xlfn.XLOOKUP(H1366,编码规则代码!N:N,编码规则代码!M:M)&amp;L1366</f>
        <v>HA</v>
      </c>
      <c r="D1366" s="68" t="str" cm="1">
        <f t="array" ref="D1366">_xlfn.XLOOKUP(E1366,编码规则代码!B:B,编码规则代码!A:A)&amp;_xlfn.XLOOKUP(F1366,编码规则代码!F:F,编码规则代码!E:E)&amp;_xlfn.XLOOKUP(G1366,编码规则代码!J:J,编码规则代码!I:I)&amp;_xlfn.XLOOKUP(H1366,编码规则代码!N:N,编码规则代码!M:M)&amp;L1366&amp;_xlfn.XLOOKUP(K1366,编码规则代码!V:V,编码规则代码!U:U&amp;_xlfn.XLOOKUP(J1366,编码规则代码!R:R,编码规则代码!Q:Q))</f>
        <v>HAS</v>
      </c>
      <c r="E1366" s="45" t="s">
        <v>196</v>
      </c>
      <c r="G1366" s="45" t="s">
        <v>197</v>
      </c>
      <c r="I1366" s="69"/>
      <c r="J1366" s="45" t="s">
        <v>200</v>
      </c>
    </row>
    <row r="1367" ht="26" customHeight="1" spans="3:10">
      <c r="C1367" s="67" t="str">
        <f>_xlfn.XLOOKUP(E1367,编码规则代码!B:B,编码规则代码!A:A)&amp;_xlfn.XLOOKUP(F1367,编码规则代码!F:F,编码规则代码!E:E)&amp;_xlfn.XLOOKUP(G1367,编码规则代码!J:J,编码规则代码!I:I)&amp;_xlfn.XLOOKUP(H1367,编码规则代码!N:N,编码规则代码!M:M)&amp;L1367</f>
        <v>HA</v>
      </c>
      <c r="D1367" s="68" t="str" cm="1">
        <f t="array" ref="D1367">_xlfn.XLOOKUP(E1367,编码规则代码!B:B,编码规则代码!A:A)&amp;_xlfn.XLOOKUP(F1367,编码规则代码!F:F,编码规则代码!E:E)&amp;_xlfn.XLOOKUP(G1367,编码规则代码!J:J,编码规则代码!I:I)&amp;_xlfn.XLOOKUP(H1367,编码规则代码!N:N,编码规则代码!M:M)&amp;L1367&amp;_xlfn.XLOOKUP(K1367,编码规则代码!V:V,编码规则代码!U:U&amp;_xlfn.XLOOKUP(J1367,编码规则代码!R:R,编码规则代码!Q:Q))</f>
        <v>HAS</v>
      </c>
      <c r="E1367" s="45" t="s">
        <v>196</v>
      </c>
      <c r="G1367" s="45" t="s">
        <v>197</v>
      </c>
      <c r="I1367" s="69"/>
      <c r="J1367" s="45" t="s">
        <v>200</v>
      </c>
    </row>
    <row r="1368" ht="26" customHeight="1" spans="3:10">
      <c r="C1368" s="67" t="str">
        <f>_xlfn.XLOOKUP(E1368,编码规则代码!B:B,编码规则代码!A:A)&amp;_xlfn.XLOOKUP(F1368,编码规则代码!F:F,编码规则代码!E:E)&amp;_xlfn.XLOOKUP(G1368,编码规则代码!J:J,编码规则代码!I:I)&amp;_xlfn.XLOOKUP(H1368,编码规则代码!N:N,编码规则代码!M:M)&amp;L1368</f>
        <v>HA</v>
      </c>
      <c r="D1368" s="68" t="str" cm="1">
        <f t="array" ref="D1368">_xlfn.XLOOKUP(E1368,编码规则代码!B:B,编码规则代码!A:A)&amp;_xlfn.XLOOKUP(F1368,编码规则代码!F:F,编码规则代码!E:E)&amp;_xlfn.XLOOKUP(G1368,编码规则代码!J:J,编码规则代码!I:I)&amp;_xlfn.XLOOKUP(H1368,编码规则代码!N:N,编码规则代码!M:M)&amp;L1368&amp;_xlfn.XLOOKUP(K1368,编码规则代码!V:V,编码规则代码!U:U&amp;_xlfn.XLOOKUP(J1368,编码规则代码!R:R,编码规则代码!Q:Q))</f>
        <v>HAS</v>
      </c>
      <c r="E1368" s="45" t="s">
        <v>196</v>
      </c>
      <c r="G1368" s="45" t="s">
        <v>197</v>
      </c>
      <c r="I1368" s="69"/>
      <c r="J1368" s="45" t="s">
        <v>200</v>
      </c>
    </row>
    <row r="1369" ht="26" customHeight="1" spans="3:10">
      <c r="C1369" s="67" t="str">
        <f>_xlfn.XLOOKUP(E1369,编码规则代码!B:B,编码规则代码!A:A)&amp;_xlfn.XLOOKUP(F1369,编码规则代码!F:F,编码规则代码!E:E)&amp;_xlfn.XLOOKUP(G1369,编码规则代码!J:J,编码规则代码!I:I)&amp;_xlfn.XLOOKUP(H1369,编码规则代码!N:N,编码规则代码!M:M)&amp;L1369</f>
        <v>HA</v>
      </c>
      <c r="D1369" s="68" t="str" cm="1">
        <f t="array" ref="D1369">_xlfn.XLOOKUP(E1369,编码规则代码!B:B,编码规则代码!A:A)&amp;_xlfn.XLOOKUP(F1369,编码规则代码!F:F,编码规则代码!E:E)&amp;_xlfn.XLOOKUP(G1369,编码规则代码!J:J,编码规则代码!I:I)&amp;_xlfn.XLOOKUP(H1369,编码规则代码!N:N,编码规则代码!M:M)&amp;L1369&amp;_xlfn.XLOOKUP(K1369,编码规则代码!V:V,编码规则代码!U:U&amp;_xlfn.XLOOKUP(J1369,编码规则代码!R:R,编码规则代码!Q:Q))</f>
        <v>HAS</v>
      </c>
      <c r="E1369" s="45" t="s">
        <v>196</v>
      </c>
      <c r="G1369" s="45" t="s">
        <v>197</v>
      </c>
      <c r="I1369" s="69"/>
      <c r="J1369" s="45" t="s">
        <v>200</v>
      </c>
    </row>
    <row r="1370" ht="26" customHeight="1" spans="3:10">
      <c r="C1370" s="67" t="str">
        <f>_xlfn.XLOOKUP(E1370,编码规则代码!B:B,编码规则代码!A:A)&amp;_xlfn.XLOOKUP(F1370,编码规则代码!F:F,编码规则代码!E:E)&amp;_xlfn.XLOOKUP(G1370,编码规则代码!J:J,编码规则代码!I:I)&amp;_xlfn.XLOOKUP(H1370,编码规则代码!N:N,编码规则代码!M:M)&amp;L1370</f>
        <v>HA</v>
      </c>
      <c r="D1370" s="68" t="str" cm="1">
        <f t="array" ref="D1370">_xlfn.XLOOKUP(E1370,编码规则代码!B:B,编码规则代码!A:A)&amp;_xlfn.XLOOKUP(F1370,编码规则代码!F:F,编码规则代码!E:E)&amp;_xlfn.XLOOKUP(G1370,编码规则代码!J:J,编码规则代码!I:I)&amp;_xlfn.XLOOKUP(H1370,编码规则代码!N:N,编码规则代码!M:M)&amp;L1370&amp;_xlfn.XLOOKUP(K1370,编码规则代码!V:V,编码规则代码!U:U&amp;_xlfn.XLOOKUP(J1370,编码规则代码!R:R,编码规则代码!Q:Q))</f>
        <v>HAS</v>
      </c>
      <c r="E1370" s="45" t="s">
        <v>196</v>
      </c>
      <c r="G1370" s="45" t="s">
        <v>197</v>
      </c>
      <c r="I1370" s="69"/>
      <c r="J1370" s="45" t="s">
        <v>200</v>
      </c>
    </row>
    <row r="1371" ht="26" customHeight="1" spans="3:10">
      <c r="C1371" s="67" t="str">
        <f>_xlfn.XLOOKUP(E1371,编码规则代码!B:B,编码规则代码!A:A)&amp;_xlfn.XLOOKUP(F1371,编码规则代码!F:F,编码规则代码!E:E)&amp;_xlfn.XLOOKUP(G1371,编码规则代码!J:J,编码规则代码!I:I)&amp;_xlfn.XLOOKUP(H1371,编码规则代码!N:N,编码规则代码!M:M)&amp;L1371</f>
        <v>HA</v>
      </c>
      <c r="D1371" s="68" t="str" cm="1">
        <f t="array" ref="D1371">_xlfn.XLOOKUP(E1371,编码规则代码!B:B,编码规则代码!A:A)&amp;_xlfn.XLOOKUP(F1371,编码规则代码!F:F,编码规则代码!E:E)&amp;_xlfn.XLOOKUP(G1371,编码规则代码!J:J,编码规则代码!I:I)&amp;_xlfn.XLOOKUP(H1371,编码规则代码!N:N,编码规则代码!M:M)&amp;L1371&amp;_xlfn.XLOOKUP(K1371,编码规则代码!V:V,编码规则代码!U:U&amp;_xlfn.XLOOKUP(J1371,编码规则代码!R:R,编码规则代码!Q:Q))</f>
        <v>HAS</v>
      </c>
      <c r="E1371" s="45" t="s">
        <v>196</v>
      </c>
      <c r="G1371" s="45" t="s">
        <v>197</v>
      </c>
      <c r="I1371" s="69"/>
      <c r="J1371" s="45" t="s">
        <v>200</v>
      </c>
    </row>
    <row r="1372" ht="26" customHeight="1" spans="3:10">
      <c r="C1372" s="67" t="str">
        <f>_xlfn.XLOOKUP(E1372,编码规则代码!B:B,编码规则代码!A:A)&amp;_xlfn.XLOOKUP(F1372,编码规则代码!F:F,编码规则代码!E:E)&amp;_xlfn.XLOOKUP(G1372,编码规则代码!J:J,编码规则代码!I:I)&amp;_xlfn.XLOOKUP(H1372,编码规则代码!N:N,编码规则代码!M:M)&amp;L1372</f>
        <v>HA</v>
      </c>
      <c r="D1372" s="68" t="str" cm="1">
        <f t="array" ref="D1372">_xlfn.XLOOKUP(E1372,编码规则代码!B:B,编码规则代码!A:A)&amp;_xlfn.XLOOKUP(F1372,编码规则代码!F:F,编码规则代码!E:E)&amp;_xlfn.XLOOKUP(G1372,编码规则代码!J:J,编码规则代码!I:I)&amp;_xlfn.XLOOKUP(H1372,编码规则代码!N:N,编码规则代码!M:M)&amp;L1372&amp;_xlfn.XLOOKUP(K1372,编码规则代码!V:V,编码规则代码!U:U&amp;_xlfn.XLOOKUP(J1372,编码规则代码!R:R,编码规则代码!Q:Q))</f>
        <v>HAS</v>
      </c>
      <c r="E1372" s="45" t="s">
        <v>196</v>
      </c>
      <c r="G1372" s="45" t="s">
        <v>197</v>
      </c>
      <c r="I1372" s="69"/>
      <c r="J1372" s="45" t="s">
        <v>200</v>
      </c>
    </row>
    <row r="1373" ht="26" customHeight="1" spans="3:10">
      <c r="C1373" s="67" t="str">
        <f>_xlfn.XLOOKUP(E1373,编码规则代码!B:B,编码规则代码!A:A)&amp;_xlfn.XLOOKUP(F1373,编码规则代码!F:F,编码规则代码!E:E)&amp;_xlfn.XLOOKUP(G1373,编码规则代码!J:J,编码规则代码!I:I)&amp;_xlfn.XLOOKUP(H1373,编码规则代码!N:N,编码规则代码!M:M)&amp;L1373</f>
        <v>HA</v>
      </c>
      <c r="D1373" s="68" t="str" cm="1">
        <f t="array" ref="D1373">_xlfn.XLOOKUP(E1373,编码规则代码!B:B,编码规则代码!A:A)&amp;_xlfn.XLOOKUP(F1373,编码规则代码!F:F,编码规则代码!E:E)&amp;_xlfn.XLOOKUP(G1373,编码规则代码!J:J,编码规则代码!I:I)&amp;_xlfn.XLOOKUP(H1373,编码规则代码!N:N,编码规则代码!M:M)&amp;L1373&amp;_xlfn.XLOOKUP(K1373,编码规则代码!V:V,编码规则代码!U:U&amp;_xlfn.XLOOKUP(J1373,编码规则代码!R:R,编码规则代码!Q:Q))</f>
        <v>HAS</v>
      </c>
      <c r="E1373" s="45" t="s">
        <v>196</v>
      </c>
      <c r="G1373" s="45" t="s">
        <v>197</v>
      </c>
      <c r="I1373" s="69"/>
      <c r="J1373" s="45" t="s">
        <v>200</v>
      </c>
    </row>
    <row r="1374" ht="26" customHeight="1" spans="3:10">
      <c r="C1374" s="67" t="str">
        <f>_xlfn.XLOOKUP(E1374,编码规则代码!B:B,编码规则代码!A:A)&amp;_xlfn.XLOOKUP(F1374,编码规则代码!F:F,编码规则代码!E:E)&amp;_xlfn.XLOOKUP(G1374,编码规则代码!J:J,编码规则代码!I:I)&amp;_xlfn.XLOOKUP(H1374,编码规则代码!N:N,编码规则代码!M:M)&amp;L1374</f>
        <v>HA</v>
      </c>
      <c r="D1374" s="68" t="str" cm="1">
        <f t="array" ref="D1374">_xlfn.XLOOKUP(E1374,编码规则代码!B:B,编码规则代码!A:A)&amp;_xlfn.XLOOKUP(F1374,编码规则代码!F:F,编码规则代码!E:E)&amp;_xlfn.XLOOKUP(G1374,编码规则代码!J:J,编码规则代码!I:I)&amp;_xlfn.XLOOKUP(H1374,编码规则代码!N:N,编码规则代码!M:M)&amp;L1374&amp;_xlfn.XLOOKUP(K1374,编码规则代码!V:V,编码规则代码!U:U&amp;_xlfn.XLOOKUP(J1374,编码规则代码!R:R,编码规则代码!Q:Q))</f>
        <v>HAS</v>
      </c>
      <c r="E1374" s="45" t="s">
        <v>196</v>
      </c>
      <c r="G1374" s="45" t="s">
        <v>197</v>
      </c>
      <c r="I1374" s="69"/>
      <c r="J1374" s="45" t="s">
        <v>200</v>
      </c>
    </row>
    <row r="1375" ht="26" customHeight="1" spans="3:10">
      <c r="C1375" s="67" t="str">
        <f>_xlfn.XLOOKUP(E1375,编码规则代码!B:B,编码规则代码!A:A)&amp;_xlfn.XLOOKUP(F1375,编码规则代码!F:F,编码规则代码!E:E)&amp;_xlfn.XLOOKUP(G1375,编码规则代码!J:J,编码规则代码!I:I)&amp;_xlfn.XLOOKUP(H1375,编码规则代码!N:N,编码规则代码!M:M)&amp;L1375</f>
        <v>HA</v>
      </c>
      <c r="D1375" s="68" t="str" cm="1">
        <f t="array" ref="D1375">_xlfn.XLOOKUP(E1375,编码规则代码!B:B,编码规则代码!A:A)&amp;_xlfn.XLOOKUP(F1375,编码规则代码!F:F,编码规则代码!E:E)&amp;_xlfn.XLOOKUP(G1375,编码规则代码!J:J,编码规则代码!I:I)&amp;_xlfn.XLOOKUP(H1375,编码规则代码!N:N,编码规则代码!M:M)&amp;L1375&amp;_xlfn.XLOOKUP(K1375,编码规则代码!V:V,编码规则代码!U:U&amp;_xlfn.XLOOKUP(J1375,编码规则代码!R:R,编码规则代码!Q:Q))</f>
        <v>HAS</v>
      </c>
      <c r="E1375" s="45" t="s">
        <v>196</v>
      </c>
      <c r="G1375" s="45" t="s">
        <v>197</v>
      </c>
      <c r="I1375" s="69"/>
      <c r="J1375" s="45" t="s">
        <v>200</v>
      </c>
    </row>
    <row r="1376" ht="26" customHeight="1" spans="3:10">
      <c r="C1376" s="67" t="str">
        <f>_xlfn.XLOOKUP(E1376,编码规则代码!B:B,编码规则代码!A:A)&amp;_xlfn.XLOOKUP(F1376,编码规则代码!F:F,编码规则代码!E:E)&amp;_xlfn.XLOOKUP(G1376,编码规则代码!J:J,编码规则代码!I:I)&amp;_xlfn.XLOOKUP(H1376,编码规则代码!N:N,编码规则代码!M:M)&amp;L1376</f>
        <v>HA</v>
      </c>
      <c r="D1376" s="68" t="str" cm="1">
        <f t="array" ref="D1376">_xlfn.XLOOKUP(E1376,编码规则代码!B:B,编码规则代码!A:A)&amp;_xlfn.XLOOKUP(F1376,编码规则代码!F:F,编码规则代码!E:E)&amp;_xlfn.XLOOKUP(G1376,编码规则代码!J:J,编码规则代码!I:I)&amp;_xlfn.XLOOKUP(H1376,编码规则代码!N:N,编码规则代码!M:M)&amp;L1376&amp;_xlfn.XLOOKUP(K1376,编码规则代码!V:V,编码规则代码!U:U&amp;_xlfn.XLOOKUP(J1376,编码规则代码!R:R,编码规则代码!Q:Q))</f>
        <v>HAS</v>
      </c>
      <c r="E1376" s="45" t="s">
        <v>196</v>
      </c>
      <c r="G1376" s="45" t="s">
        <v>197</v>
      </c>
      <c r="I1376" s="69"/>
      <c r="J1376" s="45" t="s">
        <v>200</v>
      </c>
    </row>
    <row r="1377" ht="26" customHeight="1" spans="3:10">
      <c r="C1377" s="67" t="str">
        <f>_xlfn.XLOOKUP(E1377,编码规则代码!B:B,编码规则代码!A:A)&amp;_xlfn.XLOOKUP(F1377,编码规则代码!F:F,编码规则代码!E:E)&amp;_xlfn.XLOOKUP(G1377,编码规则代码!J:J,编码规则代码!I:I)&amp;_xlfn.XLOOKUP(H1377,编码规则代码!N:N,编码规则代码!M:M)&amp;L1377</f>
        <v>HA</v>
      </c>
      <c r="D1377" s="68" t="str" cm="1">
        <f t="array" ref="D1377">_xlfn.XLOOKUP(E1377,编码规则代码!B:B,编码规则代码!A:A)&amp;_xlfn.XLOOKUP(F1377,编码规则代码!F:F,编码规则代码!E:E)&amp;_xlfn.XLOOKUP(G1377,编码规则代码!J:J,编码规则代码!I:I)&amp;_xlfn.XLOOKUP(H1377,编码规则代码!N:N,编码规则代码!M:M)&amp;L1377&amp;_xlfn.XLOOKUP(K1377,编码规则代码!V:V,编码规则代码!U:U&amp;_xlfn.XLOOKUP(J1377,编码规则代码!R:R,编码规则代码!Q:Q))</f>
        <v>HAS</v>
      </c>
      <c r="E1377" s="45" t="s">
        <v>196</v>
      </c>
      <c r="G1377" s="45" t="s">
        <v>197</v>
      </c>
      <c r="I1377" s="69"/>
      <c r="J1377" s="45" t="s">
        <v>200</v>
      </c>
    </row>
    <row r="1378" ht="26" customHeight="1" spans="3:10">
      <c r="C1378" s="67" t="str">
        <f>_xlfn.XLOOKUP(E1378,编码规则代码!B:B,编码规则代码!A:A)&amp;_xlfn.XLOOKUP(F1378,编码规则代码!F:F,编码规则代码!E:E)&amp;_xlfn.XLOOKUP(G1378,编码规则代码!J:J,编码规则代码!I:I)&amp;_xlfn.XLOOKUP(H1378,编码规则代码!N:N,编码规则代码!M:M)&amp;L1378</f>
        <v>HA</v>
      </c>
      <c r="D1378" s="68" t="str" cm="1">
        <f t="array" ref="D1378">_xlfn.XLOOKUP(E1378,编码规则代码!B:B,编码规则代码!A:A)&amp;_xlfn.XLOOKUP(F1378,编码规则代码!F:F,编码规则代码!E:E)&amp;_xlfn.XLOOKUP(G1378,编码规则代码!J:J,编码规则代码!I:I)&amp;_xlfn.XLOOKUP(H1378,编码规则代码!N:N,编码规则代码!M:M)&amp;L1378&amp;_xlfn.XLOOKUP(K1378,编码规则代码!V:V,编码规则代码!U:U&amp;_xlfn.XLOOKUP(J1378,编码规则代码!R:R,编码规则代码!Q:Q))</f>
        <v>HAS</v>
      </c>
      <c r="E1378" s="45" t="s">
        <v>196</v>
      </c>
      <c r="G1378" s="45" t="s">
        <v>197</v>
      </c>
      <c r="I1378" s="69"/>
      <c r="J1378" s="45" t="s">
        <v>200</v>
      </c>
    </row>
    <row r="1379" ht="26" customHeight="1" spans="3:10">
      <c r="C1379" s="67" t="str">
        <f>_xlfn.XLOOKUP(E1379,编码规则代码!B:B,编码规则代码!A:A)&amp;_xlfn.XLOOKUP(F1379,编码规则代码!F:F,编码规则代码!E:E)&amp;_xlfn.XLOOKUP(G1379,编码规则代码!J:J,编码规则代码!I:I)&amp;_xlfn.XLOOKUP(H1379,编码规则代码!N:N,编码规则代码!M:M)&amp;L1379</f>
        <v>HA</v>
      </c>
      <c r="D1379" s="68" t="str" cm="1">
        <f t="array" ref="D1379">_xlfn.XLOOKUP(E1379,编码规则代码!B:B,编码规则代码!A:A)&amp;_xlfn.XLOOKUP(F1379,编码规则代码!F:F,编码规则代码!E:E)&amp;_xlfn.XLOOKUP(G1379,编码规则代码!J:J,编码规则代码!I:I)&amp;_xlfn.XLOOKUP(H1379,编码规则代码!N:N,编码规则代码!M:M)&amp;L1379&amp;_xlfn.XLOOKUP(K1379,编码规则代码!V:V,编码规则代码!U:U&amp;_xlfn.XLOOKUP(J1379,编码规则代码!R:R,编码规则代码!Q:Q))</f>
        <v>HAS</v>
      </c>
      <c r="E1379" s="45" t="s">
        <v>196</v>
      </c>
      <c r="G1379" s="45" t="s">
        <v>197</v>
      </c>
      <c r="I1379" s="69"/>
      <c r="J1379" s="45" t="s">
        <v>200</v>
      </c>
    </row>
    <row r="1380" ht="26" customHeight="1" spans="3:10">
      <c r="C1380" s="67" t="str">
        <f>_xlfn.XLOOKUP(E1380,编码规则代码!B:B,编码规则代码!A:A)&amp;_xlfn.XLOOKUP(F1380,编码规则代码!F:F,编码规则代码!E:E)&amp;_xlfn.XLOOKUP(G1380,编码规则代码!J:J,编码规则代码!I:I)&amp;_xlfn.XLOOKUP(H1380,编码规则代码!N:N,编码规则代码!M:M)&amp;L1380</f>
        <v>HA</v>
      </c>
      <c r="D1380" s="68" t="str" cm="1">
        <f t="array" ref="D1380">_xlfn.XLOOKUP(E1380,编码规则代码!B:B,编码规则代码!A:A)&amp;_xlfn.XLOOKUP(F1380,编码规则代码!F:F,编码规则代码!E:E)&amp;_xlfn.XLOOKUP(G1380,编码规则代码!J:J,编码规则代码!I:I)&amp;_xlfn.XLOOKUP(H1380,编码规则代码!N:N,编码规则代码!M:M)&amp;L1380&amp;_xlfn.XLOOKUP(K1380,编码规则代码!V:V,编码规则代码!U:U&amp;_xlfn.XLOOKUP(J1380,编码规则代码!R:R,编码规则代码!Q:Q))</f>
        <v>HAS</v>
      </c>
      <c r="E1380" s="45" t="s">
        <v>196</v>
      </c>
      <c r="G1380" s="45" t="s">
        <v>197</v>
      </c>
      <c r="I1380" s="69"/>
      <c r="J1380" s="45" t="s">
        <v>200</v>
      </c>
    </row>
    <row r="1381" ht="26" customHeight="1" spans="3:10">
      <c r="C1381" s="67" t="str">
        <f>_xlfn.XLOOKUP(E1381,编码规则代码!B:B,编码规则代码!A:A)&amp;_xlfn.XLOOKUP(F1381,编码规则代码!F:F,编码规则代码!E:E)&amp;_xlfn.XLOOKUP(G1381,编码规则代码!J:J,编码规则代码!I:I)&amp;_xlfn.XLOOKUP(H1381,编码规则代码!N:N,编码规则代码!M:M)&amp;L1381</f>
        <v>HA</v>
      </c>
      <c r="D1381" s="68" t="str" cm="1">
        <f t="array" ref="D1381">_xlfn.XLOOKUP(E1381,编码规则代码!B:B,编码规则代码!A:A)&amp;_xlfn.XLOOKUP(F1381,编码规则代码!F:F,编码规则代码!E:E)&amp;_xlfn.XLOOKUP(G1381,编码规则代码!J:J,编码规则代码!I:I)&amp;_xlfn.XLOOKUP(H1381,编码规则代码!N:N,编码规则代码!M:M)&amp;L1381&amp;_xlfn.XLOOKUP(K1381,编码规则代码!V:V,编码规则代码!U:U&amp;_xlfn.XLOOKUP(J1381,编码规则代码!R:R,编码规则代码!Q:Q))</f>
        <v>HAS</v>
      </c>
      <c r="E1381" s="45" t="s">
        <v>196</v>
      </c>
      <c r="G1381" s="45" t="s">
        <v>197</v>
      </c>
      <c r="I1381" s="69"/>
      <c r="J1381" s="45" t="s">
        <v>200</v>
      </c>
    </row>
    <row r="1382" ht="26" customHeight="1" spans="3:10">
      <c r="C1382" s="67" t="str">
        <f>_xlfn.XLOOKUP(E1382,编码规则代码!B:B,编码规则代码!A:A)&amp;_xlfn.XLOOKUP(F1382,编码规则代码!F:F,编码规则代码!E:E)&amp;_xlfn.XLOOKUP(G1382,编码规则代码!J:J,编码规则代码!I:I)&amp;_xlfn.XLOOKUP(H1382,编码规则代码!N:N,编码规则代码!M:M)&amp;L1382</f>
        <v>HA</v>
      </c>
      <c r="D1382" s="68" t="str" cm="1">
        <f t="array" ref="D1382">_xlfn.XLOOKUP(E1382,编码规则代码!B:B,编码规则代码!A:A)&amp;_xlfn.XLOOKUP(F1382,编码规则代码!F:F,编码规则代码!E:E)&amp;_xlfn.XLOOKUP(G1382,编码规则代码!J:J,编码规则代码!I:I)&amp;_xlfn.XLOOKUP(H1382,编码规则代码!N:N,编码规则代码!M:M)&amp;L1382&amp;_xlfn.XLOOKUP(K1382,编码规则代码!V:V,编码规则代码!U:U&amp;_xlfn.XLOOKUP(J1382,编码规则代码!R:R,编码规则代码!Q:Q))</f>
        <v>HAS</v>
      </c>
      <c r="E1382" s="45" t="s">
        <v>196</v>
      </c>
      <c r="G1382" s="45" t="s">
        <v>197</v>
      </c>
      <c r="I1382" s="69"/>
      <c r="J1382" s="45" t="s">
        <v>200</v>
      </c>
    </row>
    <row r="1383" ht="26" customHeight="1" spans="3:10">
      <c r="C1383" s="67" t="str">
        <f>_xlfn.XLOOKUP(E1383,编码规则代码!B:B,编码规则代码!A:A)&amp;_xlfn.XLOOKUP(F1383,编码规则代码!F:F,编码规则代码!E:E)&amp;_xlfn.XLOOKUP(G1383,编码规则代码!J:J,编码规则代码!I:I)&amp;_xlfn.XLOOKUP(H1383,编码规则代码!N:N,编码规则代码!M:M)&amp;L1383</f>
        <v>HA</v>
      </c>
      <c r="D1383" s="68" t="str" cm="1">
        <f t="array" ref="D1383">_xlfn.XLOOKUP(E1383,编码规则代码!B:B,编码规则代码!A:A)&amp;_xlfn.XLOOKUP(F1383,编码规则代码!F:F,编码规则代码!E:E)&amp;_xlfn.XLOOKUP(G1383,编码规则代码!J:J,编码规则代码!I:I)&amp;_xlfn.XLOOKUP(H1383,编码规则代码!N:N,编码规则代码!M:M)&amp;L1383&amp;_xlfn.XLOOKUP(K1383,编码规则代码!V:V,编码规则代码!U:U&amp;_xlfn.XLOOKUP(J1383,编码规则代码!R:R,编码规则代码!Q:Q))</f>
        <v>HAS</v>
      </c>
      <c r="E1383" s="45" t="s">
        <v>196</v>
      </c>
      <c r="G1383" s="45" t="s">
        <v>197</v>
      </c>
      <c r="I1383" s="69"/>
      <c r="J1383" s="45" t="s">
        <v>200</v>
      </c>
    </row>
  </sheetData>
  <sheetProtection formatCells="0" formatColumns="0" formatRows="0" insertRows="0" insertColumns="0" deleteColumns="0" autoFilter="0" pivotTables="0"/>
  <protectedRanges>
    <protectedRange sqref="C3:D4 C1392:D1047787" name="Range2"/>
    <protectedRange sqref="E1:L2 E4:L4 L3 E281:H316 J281:L316 E436:H443 J436:L443 E425:H427 J425:L427 E516:H517 J516:L517 E199:H248 J199:L248 E5:H186 J5:L186 E532:H533 J532:L533 E522:H523 J522:L523 E1386:L1047787 E408:H408 J408:L408 E382:H396 J382:L396 E253:H264 J253:L264 J717:J720 E753:H755 J753:L755 J552:L559 E552:H559 J602:L659 J663:L664 E602:H659 E663:H664 J568:L582 E568:H582 J357:L359 E357:H359 E368:H369 J368:L369 E480:H483 J480:L483 J498:L499 J504:L505 E498:H499 E504:H505 E845:H1385 J845:L1385 E332:H333 J332:L333 J592:L593 E592:H593" name="Range3"/>
  </protectedRanges>
  <autoFilter xmlns:etc="http://www.wps.cn/officeDocument/2017/etCustomData" ref="A4:L1383" etc:filterBottomFollowUsedRange="0">
    <extLst/>
  </autoFilter>
  <conditionalFormatting sqref="C5">
    <cfRule type="duplicateValues" dxfId="0" priority="1495"/>
  </conditionalFormatting>
  <conditionalFormatting sqref="C6">
    <cfRule type="duplicateValues" dxfId="0" priority="1494"/>
  </conditionalFormatting>
  <conditionalFormatting sqref="C7">
    <cfRule type="duplicateValues" dxfId="0" priority="1493"/>
  </conditionalFormatting>
  <conditionalFormatting sqref="C8">
    <cfRule type="duplicateValues" dxfId="0" priority="1492"/>
  </conditionalFormatting>
  <conditionalFormatting sqref="C9">
    <cfRule type="duplicateValues" dxfId="0" priority="1491"/>
  </conditionalFormatting>
  <conditionalFormatting sqref="C10">
    <cfRule type="duplicateValues" dxfId="0" priority="1490"/>
  </conditionalFormatting>
  <conditionalFormatting sqref="C11">
    <cfRule type="duplicateValues" dxfId="0" priority="1489"/>
  </conditionalFormatting>
  <conditionalFormatting sqref="C12">
    <cfRule type="duplicateValues" dxfId="0" priority="1488"/>
  </conditionalFormatting>
  <conditionalFormatting sqref="C13">
    <cfRule type="duplicateValues" dxfId="0" priority="1487"/>
  </conditionalFormatting>
  <conditionalFormatting sqref="C14">
    <cfRule type="duplicateValues" dxfId="0" priority="1486"/>
  </conditionalFormatting>
  <conditionalFormatting sqref="C15">
    <cfRule type="duplicateValues" dxfId="0" priority="1485"/>
  </conditionalFormatting>
  <conditionalFormatting sqref="C16">
    <cfRule type="duplicateValues" dxfId="0" priority="1484"/>
  </conditionalFormatting>
  <conditionalFormatting sqref="C17">
    <cfRule type="duplicateValues" dxfId="0" priority="1483"/>
  </conditionalFormatting>
  <conditionalFormatting sqref="C18">
    <cfRule type="duplicateValues" dxfId="0" priority="1482"/>
  </conditionalFormatting>
  <conditionalFormatting sqref="C19">
    <cfRule type="duplicateValues" dxfId="0" priority="1481"/>
  </conditionalFormatting>
  <conditionalFormatting sqref="C20">
    <cfRule type="duplicateValues" dxfId="0" priority="1480"/>
  </conditionalFormatting>
  <conditionalFormatting sqref="C21">
    <cfRule type="duplicateValues" dxfId="0" priority="1479"/>
  </conditionalFormatting>
  <conditionalFormatting sqref="C22">
    <cfRule type="duplicateValues" dxfId="0" priority="1478"/>
  </conditionalFormatting>
  <conditionalFormatting sqref="C23">
    <cfRule type="duplicateValues" dxfId="0" priority="1477"/>
  </conditionalFormatting>
  <conditionalFormatting sqref="C24">
    <cfRule type="duplicateValues" dxfId="0" priority="1476"/>
  </conditionalFormatting>
  <conditionalFormatting sqref="C25">
    <cfRule type="duplicateValues" dxfId="0" priority="1475"/>
  </conditionalFormatting>
  <conditionalFormatting sqref="C26">
    <cfRule type="duplicateValues" dxfId="0" priority="1474"/>
  </conditionalFormatting>
  <conditionalFormatting sqref="C27">
    <cfRule type="duplicateValues" dxfId="0" priority="1473"/>
  </conditionalFormatting>
  <conditionalFormatting sqref="C28">
    <cfRule type="duplicateValues" dxfId="0" priority="1472"/>
  </conditionalFormatting>
  <conditionalFormatting sqref="C29">
    <cfRule type="duplicateValues" dxfId="0" priority="1471"/>
  </conditionalFormatting>
  <conditionalFormatting sqref="C30">
    <cfRule type="duplicateValues" dxfId="0" priority="1470"/>
  </conditionalFormatting>
  <conditionalFormatting sqref="C31">
    <cfRule type="duplicateValues" dxfId="0" priority="1469"/>
  </conditionalFormatting>
  <conditionalFormatting sqref="C32">
    <cfRule type="duplicateValues" dxfId="0" priority="1468"/>
  </conditionalFormatting>
  <conditionalFormatting sqref="C33">
    <cfRule type="duplicateValues" dxfId="0" priority="1467"/>
  </conditionalFormatting>
  <conditionalFormatting sqref="C34">
    <cfRule type="duplicateValues" dxfId="0" priority="1466"/>
  </conditionalFormatting>
  <conditionalFormatting sqref="C35">
    <cfRule type="duplicateValues" dxfId="0" priority="1465"/>
  </conditionalFormatting>
  <conditionalFormatting sqref="C36">
    <cfRule type="duplicateValues" dxfId="0" priority="1464"/>
  </conditionalFormatting>
  <conditionalFormatting sqref="C37">
    <cfRule type="duplicateValues" dxfId="0" priority="1463"/>
  </conditionalFormatting>
  <conditionalFormatting sqref="C38">
    <cfRule type="duplicateValues" dxfId="0" priority="1462"/>
  </conditionalFormatting>
  <conditionalFormatting sqref="C39">
    <cfRule type="duplicateValues" dxfId="0" priority="1461"/>
  </conditionalFormatting>
  <conditionalFormatting sqref="C40">
    <cfRule type="duplicateValues" dxfId="0" priority="1460"/>
  </conditionalFormatting>
  <conditionalFormatting sqref="C41">
    <cfRule type="duplicateValues" dxfId="0" priority="1459"/>
  </conditionalFormatting>
  <conditionalFormatting sqref="C42">
    <cfRule type="duplicateValues" dxfId="0" priority="1458"/>
  </conditionalFormatting>
  <conditionalFormatting sqref="C43">
    <cfRule type="duplicateValues" dxfId="0" priority="1457"/>
  </conditionalFormatting>
  <conditionalFormatting sqref="C44">
    <cfRule type="duplicateValues" dxfId="0" priority="1456"/>
  </conditionalFormatting>
  <conditionalFormatting sqref="C45">
    <cfRule type="duplicateValues" dxfId="0" priority="1455"/>
  </conditionalFormatting>
  <conditionalFormatting sqref="C46">
    <cfRule type="duplicateValues" dxfId="0" priority="1454"/>
  </conditionalFormatting>
  <conditionalFormatting sqref="C47">
    <cfRule type="duplicateValues" dxfId="0" priority="1453"/>
  </conditionalFormatting>
  <conditionalFormatting sqref="C48">
    <cfRule type="duplicateValues" dxfId="0" priority="1452"/>
  </conditionalFormatting>
  <conditionalFormatting sqref="C49">
    <cfRule type="duplicateValues" dxfId="0" priority="1451"/>
  </conditionalFormatting>
  <conditionalFormatting sqref="C50">
    <cfRule type="duplicateValues" dxfId="0" priority="1450"/>
  </conditionalFormatting>
  <conditionalFormatting sqref="C51">
    <cfRule type="duplicateValues" dxfId="0" priority="1449"/>
  </conditionalFormatting>
  <conditionalFormatting sqref="C52">
    <cfRule type="duplicateValues" dxfId="0" priority="1448"/>
  </conditionalFormatting>
  <conditionalFormatting sqref="C53">
    <cfRule type="duplicateValues" dxfId="0" priority="1447"/>
  </conditionalFormatting>
  <conditionalFormatting sqref="C54">
    <cfRule type="duplicateValues" dxfId="0" priority="1446"/>
  </conditionalFormatting>
  <conditionalFormatting sqref="C55">
    <cfRule type="duplicateValues" dxfId="0" priority="1445"/>
  </conditionalFormatting>
  <conditionalFormatting sqref="C56">
    <cfRule type="duplicateValues" dxfId="0" priority="1444"/>
  </conditionalFormatting>
  <conditionalFormatting sqref="C57">
    <cfRule type="duplicateValues" dxfId="0" priority="1443"/>
  </conditionalFormatting>
  <conditionalFormatting sqref="C58">
    <cfRule type="duplicateValues" dxfId="0" priority="1442"/>
  </conditionalFormatting>
  <conditionalFormatting sqref="C59">
    <cfRule type="duplicateValues" dxfId="0" priority="1441"/>
  </conditionalFormatting>
  <conditionalFormatting sqref="C60">
    <cfRule type="duplicateValues" dxfId="0" priority="1440"/>
  </conditionalFormatting>
  <conditionalFormatting sqref="C61">
    <cfRule type="duplicateValues" dxfId="0" priority="1439"/>
  </conditionalFormatting>
  <conditionalFormatting sqref="C62">
    <cfRule type="duplicateValues" dxfId="0" priority="1438"/>
  </conditionalFormatting>
  <conditionalFormatting sqref="C63">
    <cfRule type="duplicateValues" dxfId="0" priority="1437"/>
  </conditionalFormatting>
  <conditionalFormatting sqref="C64">
    <cfRule type="duplicateValues" dxfId="0" priority="1436"/>
  </conditionalFormatting>
  <conditionalFormatting sqref="C65">
    <cfRule type="duplicateValues" dxfId="0" priority="1435"/>
  </conditionalFormatting>
  <conditionalFormatting sqref="C66">
    <cfRule type="duplicateValues" dxfId="0" priority="1434"/>
  </conditionalFormatting>
  <conditionalFormatting sqref="C67">
    <cfRule type="duplicateValues" dxfId="0" priority="1433"/>
  </conditionalFormatting>
  <conditionalFormatting sqref="C68">
    <cfRule type="duplicateValues" dxfId="0" priority="1432"/>
  </conditionalFormatting>
  <conditionalFormatting sqref="C69">
    <cfRule type="duplicateValues" dxfId="0" priority="1431"/>
  </conditionalFormatting>
  <conditionalFormatting sqref="C70">
    <cfRule type="duplicateValues" dxfId="0" priority="1430"/>
  </conditionalFormatting>
  <conditionalFormatting sqref="C71">
    <cfRule type="duplicateValues" dxfId="0" priority="1429"/>
  </conditionalFormatting>
  <conditionalFormatting sqref="C72">
    <cfRule type="duplicateValues" dxfId="0" priority="1428"/>
  </conditionalFormatting>
  <conditionalFormatting sqref="C73">
    <cfRule type="duplicateValues" dxfId="0" priority="1427"/>
  </conditionalFormatting>
  <conditionalFormatting sqref="C74">
    <cfRule type="duplicateValues" dxfId="0" priority="1426"/>
  </conditionalFormatting>
  <conditionalFormatting sqref="C75">
    <cfRule type="duplicateValues" dxfId="0" priority="1425"/>
  </conditionalFormatting>
  <conditionalFormatting sqref="C76">
    <cfRule type="duplicateValues" dxfId="0" priority="1424"/>
  </conditionalFormatting>
  <conditionalFormatting sqref="C77">
    <cfRule type="duplicateValues" dxfId="0" priority="1423"/>
  </conditionalFormatting>
  <conditionalFormatting sqref="C78">
    <cfRule type="duplicateValues" dxfId="0" priority="1422"/>
  </conditionalFormatting>
  <conditionalFormatting sqref="C79">
    <cfRule type="duplicateValues" dxfId="0" priority="1421"/>
  </conditionalFormatting>
  <conditionalFormatting sqref="C80">
    <cfRule type="duplicateValues" dxfId="0" priority="1420"/>
  </conditionalFormatting>
  <conditionalFormatting sqref="C81">
    <cfRule type="duplicateValues" dxfId="0" priority="1419"/>
  </conditionalFormatting>
  <conditionalFormatting sqref="C82">
    <cfRule type="duplicateValues" dxfId="0" priority="1418"/>
  </conditionalFormatting>
  <conditionalFormatting sqref="C83">
    <cfRule type="duplicateValues" dxfId="0" priority="1417"/>
  </conditionalFormatting>
  <conditionalFormatting sqref="C84">
    <cfRule type="duplicateValues" dxfId="0" priority="1416"/>
  </conditionalFormatting>
  <conditionalFormatting sqref="C85">
    <cfRule type="duplicateValues" dxfId="0" priority="1415"/>
  </conditionalFormatting>
  <conditionalFormatting sqref="C86">
    <cfRule type="duplicateValues" dxfId="0" priority="1414"/>
  </conditionalFormatting>
  <conditionalFormatting sqref="C87">
    <cfRule type="duplicateValues" dxfId="0" priority="1413"/>
  </conditionalFormatting>
  <conditionalFormatting sqref="C88">
    <cfRule type="duplicateValues" dxfId="0" priority="1412"/>
  </conditionalFormatting>
  <conditionalFormatting sqref="C89">
    <cfRule type="duplicateValues" dxfId="0" priority="1411"/>
  </conditionalFormatting>
  <conditionalFormatting sqref="C90">
    <cfRule type="duplicateValues" dxfId="0" priority="1410"/>
  </conditionalFormatting>
  <conditionalFormatting sqref="C91">
    <cfRule type="duplicateValues" dxfId="0" priority="1409"/>
  </conditionalFormatting>
  <conditionalFormatting sqref="C92">
    <cfRule type="duplicateValues" dxfId="0" priority="1408"/>
  </conditionalFormatting>
  <conditionalFormatting sqref="C93">
    <cfRule type="duplicateValues" dxfId="0" priority="1407"/>
  </conditionalFormatting>
  <conditionalFormatting sqref="C94">
    <cfRule type="duplicateValues" dxfId="0" priority="1406"/>
  </conditionalFormatting>
  <conditionalFormatting sqref="C95">
    <cfRule type="duplicateValues" dxfId="0" priority="1405"/>
  </conditionalFormatting>
  <conditionalFormatting sqref="C96">
    <cfRule type="duplicateValues" dxfId="0" priority="1404"/>
  </conditionalFormatting>
  <conditionalFormatting sqref="C97">
    <cfRule type="duplicateValues" dxfId="0" priority="1403"/>
  </conditionalFormatting>
  <conditionalFormatting sqref="C98">
    <cfRule type="duplicateValues" dxfId="0" priority="1402"/>
  </conditionalFormatting>
  <conditionalFormatting sqref="C99">
    <cfRule type="duplicateValues" dxfId="0" priority="1401"/>
  </conditionalFormatting>
  <conditionalFormatting sqref="C100">
    <cfRule type="duplicateValues" dxfId="0" priority="1400"/>
  </conditionalFormatting>
  <conditionalFormatting sqref="C101">
    <cfRule type="duplicateValues" dxfId="0" priority="1399"/>
  </conditionalFormatting>
  <conditionalFormatting sqref="C102">
    <cfRule type="duplicateValues" dxfId="0" priority="1398"/>
  </conditionalFormatting>
  <conditionalFormatting sqref="C103">
    <cfRule type="duplicateValues" dxfId="0" priority="1397"/>
  </conditionalFormatting>
  <conditionalFormatting sqref="C104">
    <cfRule type="duplicateValues" dxfId="0" priority="1396"/>
  </conditionalFormatting>
  <conditionalFormatting sqref="C105">
    <cfRule type="duplicateValues" dxfId="0" priority="1395"/>
  </conditionalFormatting>
  <conditionalFormatting sqref="C106">
    <cfRule type="duplicateValues" dxfId="0" priority="1394"/>
  </conditionalFormatting>
  <conditionalFormatting sqref="C107">
    <cfRule type="duplicateValues" dxfId="0" priority="1393"/>
  </conditionalFormatting>
  <conditionalFormatting sqref="C108">
    <cfRule type="duplicateValues" dxfId="0" priority="1392"/>
  </conditionalFormatting>
  <conditionalFormatting sqref="C109">
    <cfRule type="duplicateValues" dxfId="0" priority="1391"/>
  </conditionalFormatting>
  <conditionalFormatting sqref="C110">
    <cfRule type="duplicateValues" dxfId="0" priority="1390"/>
  </conditionalFormatting>
  <conditionalFormatting sqref="C111">
    <cfRule type="duplicateValues" dxfId="0" priority="1389"/>
  </conditionalFormatting>
  <conditionalFormatting sqref="C112">
    <cfRule type="duplicateValues" dxfId="0" priority="1388"/>
  </conditionalFormatting>
  <conditionalFormatting sqref="C113">
    <cfRule type="duplicateValues" dxfId="0" priority="1387"/>
  </conditionalFormatting>
  <conditionalFormatting sqref="C114">
    <cfRule type="duplicateValues" dxfId="0" priority="1386"/>
  </conditionalFormatting>
  <conditionalFormatting sqref="C115">
    <cfRule type="duplicateValues" dxfId="0" priority="1385"/>
  </conditionalFormatting>
  <conditionalFormatting sqref="C116">
    <cfRule type="duplicateValues" dxfId="0" priority="1384"/>
  </conditionalFormatting>
  <conditionalFormatting sqref="C117">
    <cfRule type="duplicateValues" dxfId="0" priority="1383"/>
  </conditionalFormatting>
  <conditionalFormatting sqref="C118">
    <cfRule type="duplicateValues" dxfId="0" priority="1382"/>
  </conditionalFormatting>
  <conditionalFormatting sqref="C119">
    <cfRule type="duplicateValues" dxfId="0" priority="1381"/>
  </conditionalFormatting>
  <conditionalFormatting sqref="C120">
    <cfRule type="duplicateValues" dxfId="0" priority="1380"/>
  </conditionalFormatting>
  <conditionalFormatting sqref="C121">
    <cfRule type="duplicateValues" dxfId="0" priority="1379"/>
  </conditionalFormatting>
  <conditionalFormatting sqref="C122">
    <cfRule type="duplicateValues" dxfId="0" priority="1378"/>
  </conditionalFormatting>
  <conditionalFormatting sqref="C123">
    <cfRule type="duplicateValues" dxfId="0" priority="1377"/>
  </conditionalFormatting>
  <conditionalFormatting sqref="C124">
    <cfRule type="duplicateValues" dxfId="0" priority="1376"/>
  </conditionalFormatting>
  <conditionalFormatting sqref="C125">
    <cfRule type="duplicateValues" dxfId="0" priority="1375"/>
  </conditionalFormatting>
  <conditionalFormatting sqref="C126">
    <cfRule type="duplicateValues" dxfId="0" priority="1374"/>
  </conditionalFormatting>
  <conditionalFormatting sqref="C127">
    <cfRule type="duplicateValues" dxfId="0" priority="1373"/>
  </conditionalFormatting>
  <conditionalFormatting sqref="C128">
    <cfRule type="duplicateValues" dxfId="0" priority="1372"/>
  </conditionalFormatting>
  <conditionalFormatting sqref="C129">
    <cfRule type="duplicateValues" dxfId="0" priority="1371"/>
  </conditionalFormatting>
  <conditionalFormatting sqref="C130">
    <cfRule type="duplicateValues" dxfId="0" priority="1370"/>
  </conditionalFormatting>
  <conditionalFormatting sqref="C131">
    <cfRule type="duplicateValues" dxfId="0" priority="1369"/>
  </conditionalFormatting>
  <conditionalFormatting sqref="C132">
    <cfRule type="duplicateValues" dxfId="0" priority="1368"/>
  </conditionalFormatting>
  <conditionalFormatting sqref="C133">
    <cfRule type="duplicateValues" dxfId="0" priority="1367"/>
  </conditionalFormatting>
  <conditionalFormatting sqref="C134">
    <cfRule type="duplicateValues" dxfId="0" priority="1366"/>
  </conditionalFormatting>
  <conditionalFormatting sqref="C135">
    <cfRule type="duplicateValues" dxfId="0" priority="1365"/>
  </conditionalFormatting>
  <conditionalFormatting sqref="C136">
    <cfRule type="duplicateValues" dxfId="0" priority="1364"/>
  </conditionalFormatting>
  <conditionalFormatting sqref="C137">
    <cfRule type="duplicateValues" dxfId="0" priority="1363"/>
  </conditionalFormatting>
  <conditionalFormatting sqref="C138">
    <cfRule type="duplicateValues" dxfId="0" priority="1362"/>
  </conditionalFormatting>
  <conditionalFormatting sqref="C139">
    <cfRule type="duplicateValues" dxfId="0" priority="1361"/>
  </conditionalFormatting>
  <conditionalFormatting sqref="C140">
    <cfRule type="duplicateValues" dxfId="0" priority="1360"/>
  </conditionalFormatting>
  <conditionalFormatting sqref="C141">
    <cfRule type="duplicateValues" dxfId="0" priority="1359"/>
  </conditionalFormatting>
  <conditionalFormatting sqref="C142">
    <cfRule type="duplicateValues" dxfId="0" priority="1358"/>
  </conditionalFormatting>
  <conditionalFormatting sqref="C143">
    <cfRule type="duplicateValues" dxfId="0" priority="1357"/>
  </conditionalFormatting>
  <conditionalFormatting sqref="C144">
    <cfRule type="duplicateValues" dxfId="0" priority="1356"/>
  </conditionalFormatting>
  <conditionalFormatting sqref="C145">
    <cfRule type="duplicateValues" dxfId="0" priority="1355"/>
  </conditionalFormatting>
  <conditionalFormatting sqref="C146">
    <cfRule type="duplicateValues" dxfId="0" priority="1354"/>
  </conditionalFormatting>
  <conditionalFormatting sqref="C147">
    <cfRule type="duplicateValues" dxfId="0" priority="1353"/>
  </conditionalFormatting>
  <conditionalFormatting sqref="C148">
    <cfRule type="duplicateValues" dxfId="0" priority="1352"/>
  </conditionalFormatting>
  <conditionalFormatting sqref="C149">
    <cfRule type="duplicateValues" dxfId="0" priority="1351"/>
  </conditionalFormatting>
  <conditionalFormatting sqref="C150">
    <cfRule type="duplicateValues" dxfId="0" priority="1350"/>
  </conditionalFormatting>
  <conditionalFormatting sqref="C151">
    <cfRule type="duplicateValues" dxfId="0" priority="1349"/>
  </conditionalFormatting>
  <conditionalFormatting sqref="C152">
    <cfRule type="duplicateValues" dxfId="0" priority="1348"/>
  </conditionalFormatting>
  <conditionalFormatting sqref="C153">
    <cfRule type="duplicateValues" dxfId="0" priority="1347"/>
  </conditionalFormatting>
  <conditionalFormatting sqref="C154">
    <cfRule type="duplicateValues" dxfId="0" priority="1346"/>
  </conditionalFormatting>
  <conditionalFormatting sqref="C155">
    <cfRule type="duplicateValues" dxfId="0" priority="1345"/>
  </conditionalFormatting>
  <conditionalFormatting sqref="C156">
    <cfRule type="duplicateValues" dxfId="0" priority="1344"/>
  </conditionalFormatting>
  <conditionalFormatting sqref="C157">
    <cfRule type="duplicateValues" dxfId="0" priority="1343"/>
  </conditionalFormatting>
  <conditionalFormatting sqref="C158">
    <cfRule type="duplicateValues" dxfId="0" priority="1342"/>
  </conditionalFormatting>
  <conditionalFormatting sqref="C159">
    <cfRule type="duplicateValues" dxfId="0" priority="1341"/>
  </conditionalFormatting>
  <conditionalFormatting sqref="C160">
    <cfRule type="duplicateValues" dxfId="0" priority="1340"/>
  </conditionalFormatting>
  <conditionalFormatting sqref="C161">
    <cfRule type="duplicateValues" dxfId="0" priority="1339"/>
  </conditionalFormatting>
  <conditionalFormatting sqref="C162">
    <cfRule type="duplicateValues" dxfId="0" priority="1338"/>
  </conditionalFormatting>
  <conditionalFormatting sqref="C163">
    <cfRule type="duplicateValues" dxfId="0" priority="1337"/>
  </conditionalFormatting>
  <conditionalFormatting sqref="C164">
    <cfRule type="duplicateValues" dxfId="0" priority="1336"/>
  </conditionalFormatting>
  <conditionalFormatting sqref="C165">
    <cfRule type="duplicateValues" dxfId="0" priority="1335"/>
  </conditionalFormatting>
  <conditionalFormatting sqref="C166">
    <cfRule type="duplicateValues" dxfId="0" priority="1334"/>
  </conditionalFormatting>
  <conditionalFormatting sqref="C167">
    <cfRule type="duplicateValues" dxfId="0" priority="1333"/>
  </conditionalFormatting>
  <conditionalFormatting sqref="C168">
    <cfRule type="duplicateValues" dxfId="0" priority="1332"/>
  </conditionalFormatting>
  <conditionalFormatting sqref="C169">
    <cfRule type="duplicateValues" dxfId="0" priority="1331"/>
  </conditionalFormatting>
  <conditionalFormatting sqref="C170">
    <cfRule type="duplicateValues" dxfId="0" priority="1330"/>
  </conditionalFormatting>
  <conditionalFormatting sqref="C171">
    <cfRule type="duplicateValues" dxfId="0" priority="1329"/>
  </conditionalFormatting>
  <conditionalFormatting sqref="C172">
    <cfRule type="duplicateValues" dxfId="0" priority="1328"/>
  </conditionalFormatting>
  <conditionalFormatting sqref="C173">
    <cfRule type="duplicateValues" dxfId="0" priority="1327"/>
  </conditionalFormatting>
  <conditionalFormatting sqref="C174">
    <cfRule type="duplicateValues" dxfId="0" priority="1326"/>
  </conditionalFormatting>
  <conditionalFormatting sqref="C175">
    <cfRule type="duplicateValues" dxfId="0" priority="1325"/>
  </conditionalFormatting>
  <conditionalFormatting sqref="C176">
    <cfRule type="duplicateValues" dxfId="0" priority="1324"/>
  </conditionalFormatting>
  <conditionalFormatting sqref="C177">
    <cfRule type="duplicateValues" dxfId="0" priority="1323"/>
  </conditionalFormatting>
  <conditionalFormatting sqref="C178">
    <cfRule type="duplicateValues" dxfId="0" priority="1322"/>
  </conditionalFormatting>
  <conditionalFormatting sqref="C179">
    <cfRule type="duplicateValues" dxfId="0" priority="1321"/>
  </conditionalFormatting>
  <conditionalFormatting sqref="C180">
    <cfRule type="duplicateValues" dxfId="0" priority="1320"/>
  </conditionalFormatting>
  <conditionalFormatting sqref="C181">
    <cfRule type="duplicateValues" dxfId="0" priority="1319"/>
  </conditionalFormatting>
  <conditionalFormatting sqref="C182">
    <cfRule type="duplicateValues" dxfId="0" priority="1318"/>
  </conditionalFormatting>
  <conditionalFormatting sqref="C183">
    <cfRule type="duplicateValues" dxfId="0" priority="1317"/>
  </conditionalFormatting>
  <conditionalFormatting sqref="C184">
    <cfRule type="duplicateValues" dxfId="0" priority="1316"/>
  </conditionalFormatting>
  <conditionalFormatting sqref="C185">
    <cfRule type="duplicateValues" dxfId="0" priority="1315"/>
  </conditionalFormatting>
  <conditionalFormatting sqref="C186">
    <cfRule type="duplicateValues" dxfId="0" priority="1314"/>
  </conditionalFormatting>
  <conditionalFormatting sqref="C187">
    <cfRule type="duplicateValues" dxfId="0" priority="274"/>
  </conditionalFormatting>
  <conditionalFormatting sqref="C188">
    <cfRule type="duplicateValues" dxfId="0" priority="273"/>
  </conditionalFormatting>
  <conditionalFormatting sqref="C189">
    <cfRule type="duplicateValues" dxfId="0" priority="272"/>
  </conditionalFormatting>
  <conditionalFormatting sqref="C190">
    <cfRule type="duplicateValues" dxfId="0" priority="271"/>
  </conditionalFormatting>
  <conditionalFormatting sqref="C191">
    <cfRule type="duplicateValues" dxfId="0" priority="270"/>
  </conditionalFormatting>
  <conditionalFormatting sqref="C192">
    <cfRule type="duplicateValues" dxfId="0" priority="269"/>
  </conditionalFormatting>
  <conditionalFormatting sqref="C193">
    <cfRule type="duplicateValues" dxfId="0" priority="268"/>
  </conditionalFormatting>
  <conditionalFormatting sqref="C194">
    <cfRule type="duplicateValues" dxfId="0" priority="267"/>
  </conditionalFormatting>
  <conditionalFormatting sqref="C195">
    <cfRule type="duplicateValues" dxfId="0" priority="266"/>
  </conditionalFormatting>
  <conditionalFormatting sqref="C196">
    <cfRule type="duplicateValues" dxfId="0" priority="265"/>
  </conditionalFormatting>
  <conditionalFormatting sqref="C197">
    <cfRule type="duplicateValues" dxfId="0" priority="264"/>
  </conditionalFormatting>
  <conditionalFormatting sqref="C198">
    <cfRule type="duplicateValues" dxfId="0" priority="263"/>
  </conditionalFormatting>
  <conditionalFormatting sqref="C199">
    <cfRule type="duplicateValues" dxfId="0" priority="1309"/>
  </conditionalFormatting>
  <conditionalFormatting sqref="C200">
    <cfRule type="duplicateValues" dxfId="0" priority="1308"/>
  </conditionalFormatting>
  <conditionalFormatting sqref="C201">
    <cfRule type="duplicateValues" dxfId="0" priority="1307"/>
  </conditionalFormatting>
  <conditionalFormatting sqref="C202">
    <cfRule type="duplicateValues" dxfId="0" priority="1306"/>
  </conditionalFormatting>
  <conditionalFormatting sqref="C203">
    <cfRule type="duplicateValues" dxfId="0" priority="1305"/>
  </conditionalFormatting>
  <conditionalFormatting sqref="C204">
    <cfRule type="duplicateValues" dxfId="0" priority="1304"/>
  </conditionalFormatting>
  <conditionalFormatting sqref="C205">
    <cfRule type="duplicateValues" dxfId="0" priority="1303"/>
  </conditionalFormatting>
  <conditionalFormatting sqref="C206">
    <cfRule type="duplicateValues" dxfId="0" priority="1302"/>
  </conditionalFormatting>
  <conditionalFormatting sqref="C207">
    <cfRule type="duplicateValues" dxfId="0" priority="1301"/>
  </conditionalFormatting>
  <conditionalFormatting sqref="C208">
    <cfRule type="duplicateValues" dxfId="0" priority="1300"/>
  </conditionalFormatting>
  <conditionalFormatting sqref="C209">
    <cfRule type="duplicateValues" dxfId="0" priority="1299"/>
  </conditionalFormatting>
  <conditionalFormatting sqref="C210">
    <cfRule type="duplicateValues" dxfId="0" priority="1298"/>
  </conditionalFormatting>
  <conditionalFormatting sqref="C211">
    <cfRule type="duplicateValues" dxfId="0" priority="1297"/>
  </conditionalFormatting>
  <conditionalFormatting sqref="C212">
    <cfRule type="duplicateValues" dxfId="0" priority="1296"/>
  </conditionalFormatting>
  <conditionalFormatting sqref="C213">
    <cfRule type="duplicateValues" dxfId="0" priority="1295"/>
  </conditionalFormatting>
  <conditionalFormatting sqref="C214">
    <cfRule type="duplicateValues" dxfId="0" priority="1294"/>
  </conditionalFormatting>
  <conditionalFormatting sqref="C215">
    <cfRule type="duplicateValues" dxfId="0" priority="1293"/>
  </conditionalFormatting>
  <conditionalFormatting sqref="C216">
    <cfRule type="duplicateValues" dxfId="0" priority="1292"/>
  </conditionalFormatting>
  <conditionalFormatting sqref="C217">
    <cfRule type="duplicateValues" dxfId="0" priority="1291"/>
  </conditionalFormatting>
  <conditionalFormatting sqref="C218">
    <cfRule type="duplicateValues" dxfId="0" priority="1290"/>
  </conditionalFormatting>
  <conditionalFormatting sqref="C219">
    <cfRule type="duplicateValues" dxfId="0" priority="1289"/>
  </conditionalFormatting>
  <conditionalFormatting sqref="C220">
    <cfRule type="duplicateValues" dxfId="0" priority="1288"/>
  </conditionalFormatting>
  <conditionalFormatting sqref="C221">
    <cfRule type="duplicateValues" dxfId="0" priority="1287"/>
  </conditionalFormatting>
  <conditionalFormatting sqref="C222">
    <cfRule type="duplicateValues" dxfId="0" priority="1286"/>
  </conditionalFormatting>
  <conditionalFormatting sqref="C223">
    <cfRule type="duplicateValues" dxfId="0" priority="1285"/>
  </conditionalFormatting>
  <conditionalFormatting sqref="C224">
    <cfRule type="duplicateValues" dxfId="0" priority="1284"/>
  </conditionalFormatting>
  <conditionalFormatting sqref="C225">
    <cfRule type="duplicateValues" dxfId="0" priority="1283"/>
  </conditionalFormatting>
  <conditionalFormatting sqref="C226">
    <cfRule type="duplicateValues" dxfId="0" priority="1282"/>
  </conditionalFormatting>
  <conditionalFormatting sqref="C227">
    <cfRule type="duplicateValues" dxfId="0" priority="1281"/>
  </conditionalFormatting>
  <conditionalFormatting sqref="C228">
    <cfRule type="duplicateValues" dxfId="0" priority="1280"/>
  </conditionalFormatting>
  <conditionalFormatting sqref="C229">
    <cfRule type="duplicateValues" dxfId="0" priority="1279"/>
  </conditionalFormatting>
  <conditionalFormatting sqref="C230">
    <cfRule type="duplicateValues" dxfId="0" priority="1278"/>
  </conditionalFormatting>
  <conditionalFormatting sqref="C231">
    <cfRule type="duplicateValues" dxfId="0" priority="1277"/>
  </conditionalFormatting>
  <conditionalFormatting sqref="C232">
    <cfRule type="duplicateValues" dxfId="0" priority="1276"/>
  </conditionalFormatting>
  <conditionalFormatting sqref="C233">
    <cfRule type="duplicateValues" dxfId="0" priority="1275"/>
  </conditionalFormatting>
  <conditionalFormatting sqref="C234">
    <cfRule type="duplicateValues" dxfId="0" priority="1274"/>
  </conditionalFormatting>
  <conditionalFormatting sqref="C235">
    <cfRule type="duplicateValues" dxfId="0" priority="1273"/>
  </conditionalFormatting>
  <conditionalFormatting sqref="C236">
    <cfRule type="duplicateValues" dxfId="0" priority="1272"/>
  </conditionalFormatting>
  <conditionalFormatting sqref="C237">
    <cfRule type="duplicateValues" dxfId="0" priority="1271"/>
  </conditionalFormatting>
  <conditionalFormatting sqref="C238">
    <cfRule type="duplicateValues" dxfId="0" priority="1270"/>
  </conditionalFormatting>
  <conditionalFormatting sqref="C239">
    <cfRule type="duplicateValues" dxfId="0" priority="1269"/>
  </conditionalFormatting>
  <conditionalFormatting sqref="C240">
    <cfRule type="duplicateValues" dxfId="0" priority="1268"/>
  </conditionalFormatting>
  <conditionalFormatting sqref="C241">
    <cfRule type="duplicateValues" dxfId="0" priority="1267"/>
  </conditionalFormatting>
  <conditionalFormatting sqref="C242">
    <cfRule type="duplicateValues" dxfId="0" priority="1266"/>
  </conditionalFormatting>
  <conditionalFormatting sqref="C243">
    <cfRule type="duplicateValues" dxfId="0" priority="1265"/>
  </conditionalFormatting>
  <conditionalFormatting sqref="C244">
    <cfRule type="duplicateValues" dxfId="0" priority="1264"/>
  </conditionalFormatting>
  <conditionalFormatting sqref="C245">
    <cfRule type="duplicateValues" dxfId="0" priority="1263"/>
  </conditionalFormatting>
  <conditionalFormatting sqref="C246">
    <cfRule type="duplicateValues" dxfId="0" priority="1262"/>
  </conditionalFormatting>
  <conditionalFormatting sqref="C247">
    <cfRule type="duplicateValues" dxfId="0" priority="1261"/>
  </conditionalFormatting>
  <conditionalFormatting sqref="C248">
    <cfRule type="duplicateValues" dxfId="0" priority="1260"/>
  </conditionalFormatting>
  <conditionalFormatting sqref="C249">
    <cfRule type="duplicateValues" dxfId="0" priority="414"/>
  </conditionalFormatting>
  <conditionalFormatting sqref="C250">
    <cfRule type="duplicateValues" dxfId="0" priority="413"/>
  </conditionalFormatting>
  <conditionalFormatting sqref="C251">
    <cfRule type="duplicateValues" dxfId="0" priority="412"/>
  </conditionalFormatting>
  <conditionalFormatting sqref="C252">
    <cfRule type="duplicateValues" dxfId="0" priority="411"/>
  </conditionalFormatting>
  <conditionalFormatting sqref="C253">
    <cfRule type="duplicateValues" dxfId="0" priority="1258"/>
  </conditionalFormatting>
  <conditionalFormatting sqref="C254">
    <cfRule type="duplicateValues" dxfId="0" priority="1257"/>
  </conditionalFormatting>
  <conditionalFormatting sqref="C255">
    <cfRule type="duplicateValues" dxfId="0" priority="1256"/>
  </conditionalFormatting>
  <conditionalFormatting sqref="C256">
    <cfRule type="duplicateValues" dxfId="0" priority="1255"/>
  </conditionalFormatting>
  <conditionalFormatting sqref="C257">
    <cfRule type="duplicateValues" dxfId="0" priority="1254"/>
  </conditionalFormatting>
  <conditionalFormatting sqref="C258">
    <cfRule type="duplicateValues" dxfId="0" priority="1253"/>
  </conditionalFormatting>
  <conditionalFormatting sqref="C259">
    <cfRule type="duplicateValues" dxfId="0" priority="1252"/>
  </conditionalFormatting>
  <conditionalFormatting sqref="C260">
    <cfRule type="duplicateValues" dxfId="0" priority="1251"/>
  </conditionalFormatting>
  <conditionalFormatting sqref="C261">
    <cfRule type="duplicateValues" dxfId="0" priority="1250"/>
  </conditionalFormatting>
  <conditionalFormatting sqref="C262">
    <cfRule type="duplicateValues" dxfId="0" priority="1249"/>
  </conditionalFormatting>
  <conditionalFormatting sqref="C263">
    <cfRule type="duplicateValues" dxfId="0" priority="1248"/>
  </conditionalFormatting>
  <conditionalFormatting sqref="C264">
    <cfRule type="duplicateValues" dxfId="0" priority="1247"/>
  </conditionalFormatting>
  <conditionalFormatting sqref="C265">
    <cfRule type="duplicateValues" dxfId="0" priority="422"/>
  </conditionalFormatting>
  <conditionalFormatting sqref="C266">
    <cfRule type="duplicateValues" dxfId="0" priority="421"/>
  </conditionalFormatting>
  <conditionalFormatting sqref="C267">
    <cfRule type="duplicateValues" dxfId="0" priority="420"/>
  </conditionalFormatting>
  <conditionalFormatting sqref="C268">
    <cfRule type="duplicateValues" dxfId="0" priority="419"/>
  </conditionalFormatting>
  <conditionalFormatting sqref="C269">
    <cfRule type="duplicateValues" dxfId="0" priority="418"/>
  </conditionalFormatting>
  <conditionalFormatting sqref="C270">
    <cfRule type="duplicateValues" dxfId="0" priority="417"/>
  </conditionalFormatting>
  <conditionalFormatting sqref="C271">
    <cfRule type="duplicateValues" dxfId="0" priority="416"/>
  </conditionalFormatting>
  <conditionalFormatting sqref="C272">
    <cfRule type="duplicateValues" dxfId="0" priority="415"/>
  </conditionalFormatting>
  <conditionalFormatting sqref="C277">
    <cfRule type="duplicateValues" dxfId="0" priority="426"/>
  </conditionalFormatting>
  <conditionalFormatting sqref="C278">
    <cfRule type="duplicateValues" dxfId="0" priority="425"/>
  </conditionalFormatting>
  <conditionalFormatting sqref="C279">
    <cfRule type="duplicateValues" dxfId="0" priority="424"/>
  </conditionalFormatting>
  <conditionalFormatting sqref="C280">
    <cfRule type="duplicateValues" dxfId="0" priority="423"/>
  </conditionalFormatting>
  <conditionalFormatting sqref="C281">
    <cfRule type="duplicateValues" dxfId="0" priority="1242"/>
  </conditionalFormatting>
  <conditionalFormatting sqref="C282">
    <cfRule type="duplicateValues" dxfId="0" priority="1241"/>
  </conditionalFormatting>
  <conditionalFormatting sqref="C283">
    <cfRule type="duplicateValues" dxfId="0" priority="1240"/>
  </conditionalFormatting>
  <conditionalFormatting sqref="C284">
    <cfRule type="duplicateValues" dxfId="0" priority="1239"/>
  </conditionalFormatting>
  <conditionalFormatting sqref="C285">
    <cfRule type="duplicateValues" dxfId="0" priority="1238"/>
  </conditionalFormatting>
  <conditionalFormatting sqref="C286">
    <cfRule type="duplicateValues" dxfId="0" priority="1237"/>
  </conditionalFormatting>
  <conditionalFormatting sqref="C287">
    <cfRule type="duplicateValues" dxfId="0" priority="1236"/>
  </conditionalFormatting>
  <conditionalFormatting sqref="C288">
    <cfRule type="duplicateValues" dxfId="0" priority="1235"/>
  </conditionalFormatting>
  <conditionalFormatting sqref="C289">
    <cfRule type="duplicateValues" dxfId="0" priority="1234"/>
  </conditionalFormatting>
  <conditionalFormatting sqref="C290">
    <cfRule type="duplicateValues" dxfId="0" priority="1233"/>
  </conditionalFormatting>
  <conditionalFormatting sqref="C291">
    <cfRule type="duplicateValues" dxfId="0" priority="1232"/>
  </conditionalFormatting>
  <conditionalFormatting sqref="C292">
    <cfRule type="duplicateValues" dxfId="0" priority="1231"/>
  </conditionalFormatting>
  <conditionalFormatting sqref="C293">
    <cfRule type="duplicateValues" dxfId="0" priority="1230"/>
  </conditionalFormatting>
  <conditionalFormatting sqref="C294">
    <cfRule type="duplicateValues" dxfId="0" priority="1229"/>
  </conditionalFormatting>
  <conditionalFormatting sqref="C295">
    <cfRule type="duplicateValues" dxfId="0" priority="1228"/>
  </conditionalFormatting>
  <conditionalFormatting sqref="C296">
    <cfRule type="duplicateValues" dxfId="0" priority="1227"/>
  </conditionalFormatting>
  <conditionalFormatting sqref="C297">
    <cfRule type="duplicateValues" dxfId="0" priority="1226"/>
  </conditionalFormatting>
  <conditionalFormatting sqref="C298">
    <cfRule type="duplicateValues" dxfId="0" priority="1225"/>
  </conditionalFormatting>
  <conditionalFormatting sqref="C299">
    <cfRule type="duplicateValues" dxfId="0" priority="1224"/>
  </conditionalFormatting>
  <conditionalFormatting sqref="C300">
    <cfRule type="duplicateValues" dxfId="0" priority="1223"/>
  </conditionalFormatting>
  <conditionalFormatting sqref="C301">
    <cfRule type="duplicateValues" dxfId="0" priority="1222"/>
  </conditionalFormatting>
  <conditionalFormatting sqref="C302">
    <cfRule type="duplicateValues" dxfId="0" priority="1221"/>
  </conditionalFormatting>
  <conditionalFormatting sqref="C303">
    <cfRule type="duplicateValues" dxfId="0" priority="1220"/>
  </conditionalFormatting>
  <conditionalFormatting sqref="C304">
    <cfRule type="duplicateValues" dxfId="0" priority="1219"/>
  </conditionalFormatting>
  <conditionalFormatting sqref="C305">
    <cfRule type="duplicateValues" dxfId="0" priority="1218"/>
  </conditionalFormatting>
  <conditionalFormatting sqref="C306">
    <cfRule type="duplicateValues" dxfId="0" priority="1217"/>
  </conditionalFormatting>
  <conditionalFormatting sqref="C307">
    <cfRule type="duplicateValues" dxfId="0" priority="1216"/>
  </conditionalFormatting>
  <conditionalFormatting sqref="C308">
    <cfRule type="duplicateValues" dxfId="0" priority="1215"/>
  </conditionalFormatting>
  <conditionalFormatting sqref="C309">
    <cfRule type="duplicateValues" dxfId="0" priority="1214"/>
  </conditionalFormatting>
  <conditionalFormatting sqref="C310">
    <cfRule type="duplicateValues" dxfId="0" priority="1213"/>
  </conditionalFormatting>
  <conditionalFormatting sqref="C311">
    <cfRule type="duplicateValues" dxfId="0" priority="1212"/>
  </conditionalFormatting>
  <conditionalFormatting sqref="C312">
    <cfRule type="duplicateValues" dxfId="0" priority="1211"/>
  </conditionalFormatting>
  <conditionalFormatting sqref="C313">
    <cfRule type="duplicateValues" dxfId="0" priority="1210"/>
  </conditionalFormatting>
  <conditionalFormatting sqref="C314">
    <cfRule type="duplicateValues" dxfId="0" priority="1209"/>
  </conditionalFormatting>
  <conditionalFormatting sqref="C315">
    <cfRule type="duplicateValues" dxfId="0" priority="1208"/>
  </conditionalFormatting>
  <conditionalFormatting sqref="C316">
    <cfRule type="duplicateValues" dxfId="0" priority="1207"/>
  </conditionalFormatting>
  <conditionalFormatting sqref="C317">
    <cfRule type="duplicateValues" dxfId="0" priority="222"/>
  </conditionalFormatting>
  <conditionalFormatting sqref="C318">
    <cfRule type="duplicateValues" dxfId="0" priority="221"/>
  </conditionalFormatting>
  <conditionalFormatting sqref="C319">
    <cfRule type="duplicateValues" dxfId="0" priority="220"/>
  </conditionalFormatting>
  <conditionalFormatting sqref="C320">
    <cfRule type="duplicateValues" dxfId="0" priority="9"/>
  </conditionalFormatting>
  <conditionalFormatting sqref="C321">
    <cfRule type="duplicateValues" dxfId="0" priority="8"/>
  </conditionalFormatting>
  <conditionalFormatting sqref="C322">
    <cfRule type="duplicateValues" dxfId="0" priority="7"/>
  </conditionalFormatting>
  <conditionalFormatting sqref="C323">
    <cfRule type="duplicateValues" dxfId="0" priority="1204"/>
  </conditionalFormatting>
  <conditionalFormatting sqref="C324">
    <cfRule type="duplicateValues" dxfId="0" priority="33"/>
  </conditionalFormatting>
  <conditionalFormatting sqref="C325">
    <cfRule type="duplicateValues" dxfId="0" priority="32"/>
  </conditionalFormatting>
  <conditionalFormatting sqref="C326">
    <cfRule type="duplicateValues" dxfId="0" priority="31"/>
  </conditionalFormatting>
  <conditionalFormatting sqref="C327">
    <cfRule type="duplicateValues" dxfId="0" priority="30"/>
  </conditionalFormatting>
  <conditionalFormatting sqref="C328">
    <cfRule type="duplicateValues" dxfId="0" priority="13"/>
  </conditionalFormatting>
  <conditionalFormatting sqref="C329">
    <cfRule type="duplicateValues" dxfId="0" priority="12"/>
  </conditionalFormatting>
  <conditionalFormatting sqref="C330">
    <cfRule type="duplicateValues" dxfId="0" priority="11"/>
  </conditionalFormatting>
  <conditionalFormatting sqref="C331">
    <cfRule type="duplicateValues" dxfId="0" priority="10"/>
  </conditionalFormatting>
  <conditionalFormatting sqref="C332">
    <cfRule type="duplicateValues" dxfId="0" priority="410"/>
  </conditionalFormatting>
  <conditionalFormatting sqref="C333">
    <cfRule type="duplicateValues" dxfId="0" priority="409"/>
  </conditionalFormatting>
  <conditionalFormatting sqref="C334">
    <cfRule type="duplicateValues" dxfId="0" priority="408"/>
  </conditionalFormatting>
  <conditionalFormatting sqref="C335">
    <cfRule type="duplicateValues" dxfId="0" priority="407"/>
  </conditionalFormatting>
  <conditionalFormatting sqref="C336">
    <cfRule type="duplicateValues" dxfId="0" priority="406"/>
  </conditionalFormatting>
  <conditionalFormatting sqref="C337">
    <cfRule type="duplicateValues" dxfId="0" priority="405"/>
  </conditionalFormatting>
  <conditionalFormatting sqref="C338">
    <cfRule type="duplicateValues" dxfId="0" priority="404"/>
  </conditionalFormatting>
  <conditionalFormatting sqref="C339">
    <cfRule type="duplicateValues" dxfId="0" priority="403"/>
  </conditionalFormatting>
  <conditionalFormatting sqref="C340">
    <cfRule type="duplicateValues" dxfId="0" priority="262"/>
  </conditionalFormatting>
  <conditionalFormatting sqref="C341">
    <cfRule type="duplicateValues" dxfId="0" priority="261"/>
  </conditionalFormatting>
  <conditionalFormatting sqref="C342">
    <cfRule type="duplicateValues" dxfId="0" priority="260"/>
  </conditionalFormatting>
  <conditionalFormatting sqref="C343">
    <cfRule type="duplicateValues" dxfId="0" priority="259"/>
  </conditionalFormatting>
  <conditionalFormatting sqref="C344">
    <cfRule type="duplicateValues" dxfId="0" priority="402"/>
  </conditionalFormatting>
  <conditionalFormatting sqref="C345">
    <cfRule type="duplicateValues" dxfId="0" priority="401"/>
  </conditionalFormatting>
  <conditionalFormatting sqref="C346">
    <cfRule type="duplicateValues" dxfId="0" priority="400"/>
  </conditionalFormatting>
  <conditionalFormatting sqref="C347">
    <cfRule type="duplicateValues" dxfId="0" priority="399"/>
  </conditionalFormatting>
  <conditionalFormatting sqref="C348">
    <cfRule type="duplicateValues" dxfId="0" priority="46"/>
  </conditionalFormatting>
  <conditionalFormatting sqref="C349">
    <cfRule type="duplicateValues" dxfId="0" priority="45"/>
  </conditionalFormatting>
  <conditionalFormatting sqref="C350">
    <cfRule type="duplicateValues" dxfId="0" priority="44"/>
  </conditionalFormatting>
  <conditionalFormatting sqref="C351">
    <cfRule type="duplicateValues" dxfId="0" priority="43"/>
  </conditionalFormatting>
  <conditionalFormatting sqref="C352">
    <cfRule type="duplicateValues" dxfId="0" priority="41"/>
  </conditionalFormatting>
  <conditionalFormatting sqref="C353">
    <cfRule type="duplicateValues" dxfId="0" priority="40"/>
  </conditionalFormatting>
  <conditionalFormatting sqref="C354">
    <cfRule type="duplicateValues" dxfId="0" priority="39"/>
  </conditionalFormatting>
  <conditionalFormatting sqref="C355">
    <cfRule type="duplicateValues" dxfId="0" priority="38"/>
  </conditionalFormatting>
  <conditionalFormatting sqref="C356">
    <cfRule type="duplicateValues" dxfId="0" priority="1194"/>
  </conditionalFormatting>
  <conditionalFormatting sqref="C357">
    <cfRule type="duplicateValues" dxfId="0" priority="1193"/>
  </conditionalFormatting>
  <conditionalFormatting sqref="C358">
    <cfRule type="duplicateValues" dxfId="0" priority="1192"/>
  </conditionalFormatting>
  <conditionalFormatting sqref="C359">
    <cfRule type="duplicateValues" dxfId="0" priority="1191"/>
  </conditionalFormatting>
  <conditionalFormatting sqref="C360">
    <cfRule type="duplicateValues" dxfId="0" priority="60"/>
  </conditionalFormatting>
  <conditionalFormatting sqref="C361">
    <cfRule type="duplicateValues" dxfId="0" priority="59"/>
  </conditionalFormatting>
  <conditionalFormatting sqref="C362">
    <cfRule type="duplicateValues" dxfId="0" priority="58"/>
  </conditionalFormatting>
  <conditionalFormatting sqref="C363">
    <cfRule type="duplicateValues" dxfId="0" priority="57"/>
  </conditionalFormatting>
  <conditionalFormatting sqref="C364">
    <cfRule type="duplicateValues" dxfId="0" priority="56"/>
  </conditionalFormatting>
  <conditionalFormatting sqref="C365">
    <cfRule type="duplicateValues" dxfId="0" priority="55"/>
  </conditionalFormatting>
  <conditionalFormatting sqref="C366">
    <cfRule type="duplicateValues" dxfId="0" priority="54"/>
  </conditionalFormatting>
  <conditionalFormatting sqref="C367">
    <cfRule type="duplicateValues" dxfId="0" priority="53"/>
  </conditionalFormatting>
  <conditionalFormatting sqref="C368">
    <cfRule type="duplicateValues" dxfId="0" priority="386"/>
  </conditionalFormatting>
  <conditionalFormatting sqref="C369">
    <cfRule type="duplicateValues" dxfId="0" priority="385"/>
  </conditionalFormatting>
  <conditionalFormatting sqref="C370">
    <cfRule type="duplicateValues" dxfId="0" priority="384"/>
  </conditionalFormatting>
  <conditionalFormatting sqref="C371">
    <cfRule type="duplicateValues" dxfId="0" priority="383"/>
  </conditionalFormatting>
  <conditionalFormatting sqref="C372">
    <cfRule type="duplicateValues" dxfId="0" priority="382"/>
  </conditionalFormatting>
  <conditionalFormatting sqref="C373">
    <cfRule type="duplicateValues" dxfId="0" priority="381"/>
  </conditionalFormatting>
  <conditionalFormatting sqref="C374">
    <cfRule type="duplicateValues" dxfId="0" priority="380"/>
  </conditionalFormatting>
  <conditionalFormatting sqref="C375">
    <cfRule type="duplicateValues" dxfId="0" priority="379"/>
  </conditionalFormatting>
  <conditionalFormatting sqref="C376">
    <cfRule type="duplicateValues" dxfId="0" priority="378"/>
  </conditionalFormatting>
  <conditionalFormatting sqref="C377">
    <cfRule type="duplicateValues" dxfId="0" priority="377"/>
  </conditionalFormatting>
  <conditionalFormatting sqref="C378">
    <cfRule type="duplicateValues" dxfId="0" priority="376"/>
  </conditionalFormatting>
  <conditionalFormatting sqref="C379">
    <cfRule type="duplicateValues" dxfId="0" priority="375"/>
  </conditionalFormatting>
  <conditionalFormatting sqref="C380">
    <cfRule type="duplicateValues" dxfId="0" priority="1185"/>
  </conditionalFormatting>
  <conditionalFormatting sqref="C381">
    <cfRule type="duplicateValues" dxfId="0" priority="1184"/>
  </conditionalFormatting>
  <conditionalFormatting sqref="C382">
    <cfRule type="duplicateValues" dxfId="0" priority="1183"/>
  </conditionalFormatting>
  <conditionalFormatting sqref="C383">
    <cfRule type="duplicateValues" dxfId="0" priority="1182"/>
  </conditionalFormatting>
  <conditionalFormatting sqref="C384">
    <cfRule type="duplicateValues" dxfId="0" priority="1181"/>
  </conditionalFormatting>
  <conditionalFormatting sqref="C385">
    <cfRule type="duplicateValues" dxfId="0" priority="1180"/>
  </conditionalFormatting>
  <conditionalFormatting sqref="C386">
    <cfRule type="duplicateValues" dxfId="0" priority="1179"/>
  </conditionalFormatting>
  <conditionalFormatting sqref="C387">
    <cfRule type="duplicateValues" dxfId="0" priority="1178"/>
  </conditionalFormatting>
  <conditionalFormatting sqref="C388">
    <cfRule type="duplicateValues" dxfId="0" priority="1177"/>
  </conditionalFormatting>
  <conditionalFormatting sqref="C389">
    <cfRule type="duplicateValues" dxfId="0" priority="1176"/>
  </conditionalFormatting>
  <conditionalFormatting sqref="C390">
    <cfRule type="duplicateValues" dxfId="0" priority="1175"/>
  </conditionalFormatting>
  <conditionalFormatting sqref="C391">
    <cfRule type="duplicateValues" dxfId="0" priority="1174"/>
  </conditionalFormatting>
  <conditionalFormatting sqref="C392">
    <cfRule type="duplicateValues" dxfId="0" priority="1173"/>
  </conditionalFormatting>
  <conditionalFormatting sqref="C393">
    <cfRule type="duplicateValues" dxfId="0" priority="1172"/>
  </conditionalFormatting>
  <conditionalFormatting sqref="C394">
    <cfRule type="duplicateValues" dxfId="0" priority="1171"/>
  </conditionalFormatting>
  <conditionalFormatting sqref="C395">
    <cfRule type="duplicateValues" dxfId="0" priority="366"/>
  </conditionalFormatting>
  <conditionalFormatting sqref="C396">
    <cfRule type="duplicateValues" dxfId="0" priority="365"/>
  </conditionalFormatting>
  <conditionalFormatting sqref="C397">
    <cfRule type="duplicateValues" dxfId="0" priority="364"/>
  </conditionalFormatting>
  <conditionalFormatting sqref="C398">
    <cfRule type="duplicateValues" dxfId="0" priority="363"/>
  </conditionalFormatting>
  <conditionalFormatting sqref="C399">
    <cfRule type="duplicateValues" dxfId="0" priority="362"/>
  </conditionalFormatting>
  <conditionalFormatting sqref="C400">
    <cfRule type="duplicateValues" dxfId="0" priority="361"/>
  </conditionalFormatting>
  <conditionalFormatting sqref="C401">
    <cfRule type="duplicateValues" dxfId="0" priority="360"/>
  </conditionalFormatting>
  <conditionalFormatting sqref="C402">
    <cfRule type="duplicateValues" dxfId="0" priority="359"/>
  </conditionalFormatting>
  <conditionalFormatting sqref="C403">
    <cfRule type="duplicateValues" dxfId="0" priority="342"/>
  </conditionalFormatting>
  <conditionalFormatting sqref="C404">
    <cfRule type="duplicateValues" dxfId="0" priority="341"/>
  </conditionalFormatting>
  <conditionalFormatting sqref="C405">
    <cfRule type="duplicateValues" dxfId="0" priority="340"/>
  </conditionalFormatting>
  <conditionalFormatting sqref="C406">
    <cfRule type="duplicateValues" dxfId="0" priority="1167"/>
  </conditionalFormatting>
  <conditionalFormatting sqref="C407">
    <cfRule type="duplicateValues" dxfId="0" priority="374"/>
  </conditionalFormatting>
  <conditionalFormatting sqref="C408">
    <cfRule type="duplicateValues" dxfId="0" priority="373"/>
  </conditionalFormatting>
  <conditionalFormatting sqref="C409">
    <cfRule type="duplicateValues" dxfId="0" priority="372"/>
  </conditionalFormatting>
  <conditionalFormatting sqref="C410">
    <cfRule type="duplicateValues" dxfId="0" priority="371"/>
  </conditionalFormatting>
  <conditionalFormatting sqref="C411">
    <cfRule type="duplicateValues" dxfId="0" priority="370"/>
  </conditionalFormatting>
  <conditionalFormatting sqref="C412">
    <cfRule type="duplicateValues" dxfId="0" priority="369"/>
  </conditionalFormatting>
  <conditionalFormatting sqref="C413">
    <cfRule type="duplicateValues" dxfId="0" priority="368"/>
  </conditionalFormatting>
  <conditionalFormatting sqref="C414">
    <cfRule type="duplicateValues" dxfId="0" priority="367"/>
  </conditionalFormatting>
  <conditionalFormatting sqref="C415">
    <cfRule type="duplicateValues" dxfId="0" priority="350"/>
  </conditionalFormatting>
  <conditionalFormatting sqref="C416">
    <cfRule type="duplicateValues" dxfId="0" priority="349"/>
  </conditionalFormatting>
  <conditionalFormatting sqref="C417">
    <cfRule type="duplicateValues" dxfId="0" priority="348"/>
  </conditionalFormatting>
  <conditionalFormatting sqref="C418">
    <cfRule type="duplicateValues" dxfId="0" priority="347"/>
  </conditionalFormatting>
  <conditionalFormatting sqref="C419">
    <cfRule type="duplicateValues" dxfId="0" priority="346"/>
  </conditionalFormatting>
  <conditionalFormatting sqref="C420">
    <cfRule type="duplicateValues" dxfId="0" priority="345"/>
  </conditionalFormatting>
  <conditionalFormatting sqref="C421">
    <cfRule type="duplicateValues" dxfId="0" priority="344"/>
  </conditionalFormatting>
  <conditionalFormatting sqref="C422">
    <cfRule type="duplicateValues" dxfId="0" priority="343"/>
  </conditionalFormatting>
  <conditionalFormatting sqref="C423">
    <cfRule type="duplicateValues" dxfId="0" priority="1162"/>
  </conditionalFormatting>
  <conditionalFormatting sqref="C424">
    <cfRule type="duplicateValues" dxfId="0" priority="1161"/>
  </conditionalFormatting>
  <conditionalFormatting sqref="C425">
    <cfRule type="duplicateValues" dxfId="0" priority="1160"/>
  </conditionalFormatting>
  <conditionalFormatting sqref="C426">
    <cfRule type="duplicateValues" dxfId="0" priority="230"/>
  </conditionalFormatting>
  <conditionalFormatting sqref="C427">
    <cfRule type="duplicateValues" dxfId="0" priority="229"/>
  </conditionalFormatting>
  <conditionalFormatting sqref="C428">
    <cfRule type="duplicateValues" dxfId="0" priority="228"/>
  </conditionalFormatting>
  <conditionalFormatting sqref="C429">
    <cfRule type="duplicateValues" dxfId="0" priority="227"/>
  </conditionalFormatting>
  <conditionalFormatting sqref="C430">
    <cfRule type="duplicateValues" dxfId="0" priority="226"/>
  </conditionalFormatting>
  <conditionalFormatting sqref="C431">
    <cfRule type="duplicateValues" dxfId="0" priority="225"/>
  </conditionalFormatting>
  <conditionalFormatting sqref="C432">
    <cfRule type="duplicateValues" dxfId="0" priority="224"/>
  </conditionalFormatting>
  <conditionalFormatting sqref="C433">
    <cfRule type="duplicateValues" dxfId="0" priority="223"/>
  </conditionalFormatting>
  <conditionalFormatting sqref="C434">
    <cfRule type="duplicateValues" dxfId="0" priority="1157"/>
  </conditionalFormatting>
  <conditionalFormatting sqref="C435">
    <cfRule type="duplicateValues" dxfId="0" priority="1156"/>
  </conditionalFormatting>
  <conditionalFormatting sqref="C436">
    <cfRule type="duplicateValues" dxfId="0" priority="1155"/>
  </conditionalFormatting>
  <conditionalFormatting sqref="C437">
    <cfRule type="duplicateValues" dxfId="0" priority="1154"/>
  </conditionalFormatting>
  <conditionalFormatting sqref="C438">
    <cfRule type="duplicateValues" dxfId="0" priority="1153"/>
  </conditionalFormatting>
  <conditionalFormatting sqref="C439">
    <cfRule type="duplicateValues" dxfId="0" priority="1152"/>
  </conditionalFormatting>
  <conditionalFormatting sqref="C440">
    <cfRule type="duplicateValues" dxfId="0" priority="1151"/>
  </conditionalFormatting>
  <conditionalFormatting sqref="C441">
    <cfRule type="duplicateValues" dxfId="0" priority="1150"/>
  </conditionalFormatting>
  <conditionalFormatting sqref="C442">
    <cfRule type="duplicateValues" dxfId="0" priority="398"/>
  </conditionalFormatting>
  <conditionalFormatting sqref="C443">
    <cfRule type="duplicateValues" dxfId="0" priority="397"/>
  </conditionalFormatting>
  <conditionalFormatting sqref="C444">
    <cfRule type="duplicateValues" dxfId="0" priority="396"/>
  </conditionalFormatting>
  <conditionalFormatting sqref="C445">
    <cfRule type="duplicateValues" dxfId="0" priority="395"/>
  </conditionalFormatting>
  <conditionalFormatting sqref="C446">
    <cfRule type="duplicateValues" dxfId="0" priority="258"/>
  </conditionalFormatting>
  <conditionalFormatting sqref="C447">
    <cfRule type="duplicateValues" dxfId="0" priority="257"/>
  </conditionalFormatting>
  <conditionalFormatting sqref="C448">
    <cfRule type="duplicateValues" dxfId="0" priority="256"/>
  </conditionalFormatting>
  <conditionalFormatting sqref="C449">
    <cfRule type="duplicateValues" dxfId="0" priority="255"/>
  </conditionalFormatting>
  <conditionalFormatting sqref="C450">
    <cfRule type="duplicateValues" dxfId="0" priority="254"/>
  </conditionalFormatting>
  <conditionalFormatting sqref="C451">
    <cfRule type="duplicateValues" dxfId="0" priority="253"/>
  </conditionalFormatting>
  <conditionalFormatting sqref="C452">
    <cfRule type="duplicateValues" dxfId="0" priority="252"/>
  </conditionalFormatting>
  <conditionalFormatting sqref="C453">
    <cfRule type="duplicateValues" dxfId="0" priority="251"/>
  </conditionalFormatting>
  <conditionalFormatting sqref="C454">
    <cfRule type="duplicateValues" dxfId="0" priority="250"/>
  </conditionalFormatting>
  <conditionalFormatting sqref="C455">
    <cfRule type="duplicateValues" dxfId="0" priority="249"/>
  </conditionalFormatting>
  <conditionalFormatting sqref="C456">
    <cfRule type="duplicateValues" dxfId="0" priority="248"/>
  </conditionalFormatting>
  <conditionalFormatting sqref="C457">
    <cfRule type="duplicateValues" dxfId="0" priority="247"/>
  </conditionalFormatting>
  <conditionalFormatting sqref="C458">
    <cfRule type="duplicateValues" dxfId="0" priority="246"/>
  </conditionalFormatting>
  <conditionalFormatting sqref="C459">
    <cfRule type="duplicateValues" dxfId="0" priority="245"/>
  </conditionalFormatting>
  <conditionalFormatting sqref="C460">
    <cfRule type="duplicateValues" dxfId="0" priority="244"/>
  </conditionalFormatting>
  <conditionalFormatting sqref="C461">
    <cfRule type="duplicateValues" dxfId="0" priority="243"/>
  </conditionalFormatting>
  <conditionalFormatting sqref="C462">
    <cfRule type="duplicateValues" dxfId="0" priority="242"/>
  </conditionalFormatting>
  <conditionalFormatting sqref="C463">
    <cfRule type="duplicateValues" dxfId="0" priority="241"/>
  </conditionalFormatting>
  <conditionalFormatting sqref="C464">
    <cfRule type="duplicateValues" dxfId="0" priority="240"/>
  </conditionalFormatting>
  <conditionalFormatting sqref="C465">
    <cfRule type="duplicateValues" dxfId="0" priority="239"/>
  </conditionalFormatting>
  <conditionalFormatting sqref="C466">
    <cfRule type="duplicateValues" dxfId="0" priority="238"/>
  </conditionalFormatting>
  <conditionalFormatting sqref="C467">
    <cfRule type="duplicateValues" dxfId="0" priority="237"/>
  </conditionalFormatting>
  <conditionalFormatting sqref="C468">
    <cfRule type="duplicateValues" dxfId="0" priority="236"/>
  </conditionalFormatting>
  <conditionalFormatting sqref="C469">
    <cfRule type="duplicateValues" dxfId="0" priority="235"/>
  </conditionalFormatting>
  <conditionalFormatting sqref="C470">
    <cfRule type="duplicateValues" dxfId="0" priority="394"/>
  </conditionalFormatting>
  <conditionalFormatting sqref="C471">
    <cfRule type="duplicateValues" dxfId="0" priority="393"/>
  </conditionalFormatting>
  <conditionalFormatting sqref="C472">
    <cfRule type="duplicateValues" dxfId="0" priority="392"/>
  </conditionalFormatting>
  <conditionalFormatting sqref="C473">
    <cfRule type="duplicateValues" dxfId="0" priority="391"/>
  </conditionalFormatting>
  <conditionalFormatting sqref="C474">
    <cfRule type="duplicateValues" dxfId="0" priority="390"/>
  </conditionalFormatting>
  <conditionalFormatting sqref="C475">
    <cfRule type="duplicateValues" dxfId="0" priority="389"/>
  </conditionalFormatting>
  <conditionalFormatting sqref="C476">
    <cfRule type="duplicateValues" dxfId="0" priority="388"/>
  </conditionalFormatting>
  <conditionalFormatting sqref="C477">
    <cfRule type="duplicateValues" dxfId="0" priority="387"/>
  </conditionalFormatting>
  <conditionalFormatting sqref="C478">
    <cfRule type="duplicateValues" dxfId="0" priority="1139"/>
  </conditionalFormatting>
  <conditionalFormatting sqref="C479">
    <cfRule type="duplicateValues" dxfId="0" priority="1138"/>
  </conditionalFormatting>
  <conditionalFormatting sqref="C480">
    <cfRule type="duplicateValues" dxfId="0" priority="1137"/>
  </conditionalFormatting>
  <conditionalFormatting sqref="C481">
    <cfRule type="duplicateValues" dxfId="0" priority="1136"/>
  </conditionalFormatting>
  <conditionalFormatting sqref="C482">
    <cfRule type="duplicateValues" dxfId="0" priority="1135"/>
  </conditionalFormatting>
  <conditionalFormatting sqref="C483">
    <cfRule type="duplicateValues" dxfId="0" priority="1134"/>
  </conditionalFormatting>
  <conditionalFormatting sqref="C484">
    <cfRule type="duplicateValues" dxfId="0" priority="52"/>
  </conditionalFormatting>
  <conditionalFormatting sqref="C485">
    <cfRule type="duplicateValues" dxfId="0" priority="51"/>
  </conditionalFormatting>
  <conditionalFormatting sqref="C486">
    <cfRule type="duplicateValues" dxfId="0" priority="50"/>
  </conditionalFormatting>
  <conditionalFormatting sqref="C487">
    <cfRule type="duplicateValues" dxfId="0" priority="49"/>
  </conditionalFormatting>
  <conditionalFormatting sqref="C488">
    <cfRule type="duplicateValues" dxfId="0" priority="48"/>
  </conditionalFormatting>
  <conditionalFormatting sqref="C489">
    <cfRule type="duplicateValues" dxfId="0" priority="47"/>
  </conditionalFormatting>
  <conditionalFormatting sqref="C490">
    <cfRule type="duplicateValues" dxfId="0" priority="80"/>
  </conditionalFormatting>
  <conditionalFormatting sqref="C491">
    <cfRule type="duplicateValues" dxfId="0" priority="79"/>
  </conditionalFormatting>
  <conditionalFormatting sqref="C492">
    <cfRule type="duplicateValues" dxfId="0" priority="78"/>
  </conditionalFormatting>
  <conditionalFormatting sqref="C493">
    <cfRule type="duplicateValues" dxfId="0" priority="77"/>
  </conditionalFormatting>
  <conditionalFormatting sqref="C494">
    <cfRule type="duplicateValues" dxfId="0" priority="76"/>
  </conditionalFormatting>
  <conditionalFormatting sqref="C495">
    <cfRule type="duplicateValues" dxfId="0" priority="75"/>
  </conditionalFormatting>
  <conditionalFormatting sqref="C496">
    <cfRule type="duplicateValues" dxfId="0" priority="74"/>
  </conditionalFormatting>
  <conditionalFormatting sqref="C497">
    <cfRule type="duplicateValues" dxfId="0" priority="73"/>
  </conditionalFormatting>
  <conditionalFormatting sqref="C498">
    <cfRule type="duplicateValues" dxfId="0" priority="1129"/>
  </conditionalFormatting>
  <conditionalFormatting sqref="C499">
    <cfRule type="duplicateValues" dxfId="0" priority="1128"/>
  </conditionalFormatting>
  <conditionalFormatting sqref="C500">
    <cfRule type="duplicateValues" dxfId="0" priority="37"/>
  </conditionalFormatting>
  <conditionalFormatting sqref="C501">
    <cfRule type="duplicateValues" dxfId="0" priority="36"/>
  </conditionalFormatting>
  <conditionalFormatting sqref="C502">
    <cfRule type="duplicateValues" dxfId="0" priority="35"/>
  </conditionalFormatting>
  <conditionalFormatting sqref="C503">
    <cfRule type="duplicateValues" dxfId="0" priority="34"/>
  </conditionalFormatting>
  <conditionalFormatting sqref="C504">
    <cfRule type="duplicateValues" dxfId="0" priority="234"/>
  </conditionalFormatting>
  <conditionalFormatting sqref="C505">
    <cfRule type="duplicateValues" dxfId="0" priority="233"/>
  </conditionalFormatting>
  <conditionalFormatting sqref="C506">
    <cfRule type="duplicateValues" dxfId="0" priority="232"/>
  </conditionalFormatting>
  <conditionalFormatting sqref="C507">
    <cfRule type="duplicateValues" dxfId="0" priority="231"/>
  </conditionalFormatting>
  <conditionalFormatting sqref="C508">
    <cfRule type="duplicateValues" dxfId="0" priority="29"/>
  </conditionalFormatting>
  <conditionalFormatting sqref="C509">
    <cfRule type="duplicateValues" dxfId="0" priority="28"/>
  </conditionalFormatting>
  <conditionalFormatting sqref="C510">
    <cfRule type="duplicateValues" dxfId="0" priority="27"/>
  </conditionalFormatting>
  <conditionalFormatting sqref="C511">
    <cfRule type="duplicateValues" dxfId="0" priority="26"/>
  </conditionalFormatting>
  <conditionalFormatting sqref="C512">
    <cfRule type="duplicateValues" dxfId="0" priority="25"/>
  </conditionalFormatting>
  <conditionalFormatting sqref="C513">
    <cfRule type="duplicateValues" dxfId="0" priority="24"/>
  </conditionalFormatting>
  <conditionalFormatting sqref="C514">
    <cfRule type="duplicateValues" dxfId="0" priority="23"/>
  </conditionalFormatting>
  <conditionalFormatting sqref="C515">
    <cfRule type="duplicateValues" dxfId="0" priority="22"/>
  </conditionalFormatting>
  <conditionalFormatting sqref="C516">
    <cfRule type="duplicateValues" dxfId="0" priority="286"/>
  </conditionalFormatting>
  <conditionalFormatting sqref="C517">
    <cfRule type="duplicateValues" dxfId="0" priority="285"/>
  </conditionalFormatting>
  <conditionalFormatting sqref="C518">
    <cfRule type="duplicateValues" dxfId="0" priority="284"/>
  </conditionalFormatting>
  <conditionalFormatting sqref="C519">
    <cfRule type="duplicateValues" dxfId="0" priority="283"/>
  </conditionalFormatting>
  <conditionalFormatting sqref="C520">
    <cfRule type="duplicateValues" dxfId="0" priority="1120"/>
  </conditionalFormatting>
  <conditionalFormatting sqref="C521">
    <cfRule type="duplicateValues" dxfId="0" priority="1119"/>
  </conditionalFormatting>
  <conditionalFormatting sqref="C522">
    <cfRule type="duplicateValues" dxfId="0" priority="282"/>
  </conditionalFormatting>
  <conditionalFormatting sqref="C523">
    <cfRule type="duplicateValues" dxfId="0" priority="281"/>
  </conditionalFormatting>
  <conditionalFormatting sqref="C524">
    <cfRule type="duplicateValues" dxfId="0" priority="280"/>
  </conditionalFormatting>
  <conditionalFormatting sqref="C525">
    <cfRule type="duplicateValues" dxfId="0" priority="279"/>
  </conditionalFormatting>
  <conditionalFormatting sqref="C526">
    <cfRule type="duplicateValues" dxfId="0" priority="278"/>
  </conditionalFormatting>
  <conditionalFormatting sqref="C527">
    <cfRule type="duplicateValues" dxfId="0" priority="277"/>
  </conditionalFormatting>
  <conditionalFormatting sqref="C528">
    <cfRule type="duplicateValues" dxfId="0" priority="276"/>
  </conditionalFormatting>
  <conditionalFormatting sqref="C529">
    <cfRule type="duplicateValues" dxfId="0" priority="275"/>
  </conditionalFormatting>
  <conditionalFormatting sqref="C530">
    <cfRule type="duplicateValues" dxfId="0" priority="1116"/>
  </conditionalFormatting>
  <conditionalFormatting sqref="C531">
    <cfRule type="duplicateValues" dxfId="0" priority="1115"/>
  </conditionalFormatting>
  <conditionalFormatting sqref="C532">
    <cfRule type="duplicateValues" dxfId="0" priority="290"/>
  </conditionalFormatting>
  <conditionalFormatting sqref="C533">
    <cfRule type="duplicateValues" dxfId="0" priority="289"/>
  </conditionalFormatting>
  <conditionalFormatting sqref="C534">
    <cfRule type="duplicateValues" dxfId="0" priority="288"/>
  </conditionalFormatting>
  <conditionalFormatting sqref="C535">
    <cfRule type="duplicateValues" dxfId="0" priority="287"/>
  </conditionalFormatting>
  <conditionalFormatting sqref="C536">
    <cfRule type="duplicateValues" dxfId="0" priority="88"/>
  </conditionalFormatting>
  <conditionalFormatting sqref="C537">
    <cfRule type="duplicateValues" dxfId="0" priority="87"/>
  </conditionalFormatting>
  <conditionalFormatting sqref="C538">
    <cfRule type="duplicateValues" dxfId="0" priority="86"/>
  </conditionalFormatting>
  <conditionalFormatting sqref="C539">
    <cfRule type="duplicateValues" dxfId="0" priority="85"/>
  </conditionalFormatting>
  <conditionalFormatting sqref="C540">
    <cfRule type="duplicateValues" dxfId="0" priority="84"/>
  </conditionalFormatting>
  <conditionalFormatting sqref="C541">
    <cfRule type="duplicateValues" dxfId="0" priority="83"/>
  </conditionalFormatting>
  <conditionalFormatting sqref="C542">
    <cfRule type="duplicateValues" dxfId="0" priority="82"/>
  </conditionalFormatting>
  <conditionalFormatting sqref="C543">
    <cfRule type="duplicateValues" dxfId="0" priority="81"/>
  </conditionalFormatting>
  <conditionalFormatting sqref="C544">
    <cfRule type="duplicateValues" dxfId="0" priority="99"/>
  </conditionalFormatting>
  <conditionalFormatting sqref="C545">
    <cfRule type="duplicateValues" dxfId="0" priority="98"/>
  </conditionalFormatting>
  <conditionalFormatting sqref="C546">
    <cfRule type="duplicateValues" dxfId="0" priority="97"/>
  </conditionalFormatting>
  <conditionalFormatting sqref="C547">
    <cfRule type="duplicateValues" dxfId="0" priority="96"/>
  </conditionalFormatting>
  <conditionalFormatting sqref="C548">
    <cfRule type="duplicateValues" dxfId="0" priority="95"/>
  </conditionalFormatting>
  <conditionalFormatting sqref="C549">
    <cfRule type="duplicateValues" dxfId="0" priority="94"/>
  </conditionalFormatting>
  <conditionalFormatting sqref="C550">
    <cfRule type="duplicateValues" dxfId="0" priority="93"/>
  </conditionalFormatting>
  <conditionalFormatting sqref="C551">
    <cfRule type="duplicateValues" dxfId="0" priority="92"/>
  </conditionalFormatting>
  <conditionalFormatting sqref="C552">
    <cfRule type="duplicateValues" dxfId="0" priority="1108"/>
  </conditionalFormatting>
  <conditionalFormatting sqref="C553">
    <cfRule type="duplicateValues" dxfId="0" priority="1107"/>
  </conditionalFormatting>
  <conditionalFormatting sqref="C554">
    <cfRule type="duplicateValues" dxfId="0" priority="1106"/>
  </conditionalFormatting>
  <conditionalFormatting sqref="C555">
    <cfRule type="duplicateValues" dxfId="0" priority="1105"/>
  </conditionalFormatting>
  <conditionalFormatting sqref="C556">
    <cfRule type="duplicateValues" dxfId="0" priority="1104"/>
  </conditionalFormatting>
  <conditionalFormatting sqref="C557">
    <cfRule type="duplicateValues" dxfId="0" priority="1103"/>
  </conditionalFormatting>
  <conditionalFormatting sqref="C558">
    <cfRule type="duplicateValues" dxfId="0" priority="1102"/>
  </conditionalFormatting>
  <conditionalFormatting sqref="C559">
    <cfRule type="duplicateValues" dxfId="0" priority="1101"/>
  </conditionalFormatting>
  <conditionalFormatting sqref="C560">
    <cfRule type="duplicateValues" dxfId="0" priority="107"/>
  </conditionalFormatting>
  <conditionalFormatting sqref="C561">
    <cfRule type="duplicateValues" dxfId="0" priority="106"/>
  </conditionalFormatting>
  <conditionalFormatting sqref="C562">
    <cfRule type="duplicateValues" dxfId="0" priority="105"/>
  </conditionalFormatting>
  <conditionalFormatting sqref="C563">
    <cfRule type="duplicateValues" dxfId="0" priority="104"/>
  </conditionalFormatting>
  <conditionalFormatting sqref="C564">
    <cfRule type="duplicateValues" dxfId="0" priority="103"/>
  </conditionalFormatting>
  <conditionalFormatting sqref="C565">
    <cfRule type="duplicateValues" dxfId="0" priority="102"/>
  </conditionalFormatting>
  <conditionalFormatting sqref="C566">
    <cfRule type="duplicateValues" dxfId="0" priority="101"/>
  </conditionalFormatting>
  <conditionalFormatting sqref="C567">
    <cfRule type="duplicateValues" dxfId="0" priority="100"/>
  </conditionalFormatting>
  <conditionalFormatting sqref="C568">
    <cfRule type="duplicateValues" dxfId="0" priority="1098"/>
  </conditionalFormatting>
  <conditionalFormatting sqref="C569">
    <cfRule type="duplicateValues" dxfId="0" priority="1097"/>
  </conditionalFormatting>
  <conditionalFormatting sqref="C570">
    <cfRule type="duplicateValues" dxfId="0" priority="1096"/>
  </conditionalFormatting>
  <conditionalFormatting sqref="C571">
    <cfRule type="duplicateValues" dxfId="0" priority="1095"/>
  </conditionalFormatting>
  <conditionalFormatting sqref="C572">
    <cfRule type="duplicateValues" dxfId="0" priority="1094"/>
  </conditionalFormatting>
  <conditionalFormatting sqref="C573">
    <cfRule type="duplicateValues" dxfId="0" priority="1093"/>
  </conditionalFormatting>
  <conditionalFormatting sqref="C574">
    <cfRule type="duplicateValues" dxfId="0" priority="1092"/>
  </conditionalFormatting>
  <conditionalFormatting sqref="C575">
    <cfRule type="duplicateValues" dxfId="0" priority="1091"/>
  </conditionalFormatting>
  <conditionalFormatting sqref="C576">
    <cfRule type="duplicateValues" dxfId="0" priority="1090"/>
  </conditionalFormatting>
  <conditionalFormatting sqref="C577">
    <cfRule type="duplicateValues" dxfId="0" priority="1089"/>
  </conditionalFormatting>
  <conditionalFormatting sqref="C578">
    <cfRule type="duplicateValues" dxfId="0" priority="1088"/>
  </conditionalFormatting>
  <conditionalFormatting sqref="C579">
    <cfRule type="duplicateValues" dxfId="0" priority="1087"/>
  </conditionalFormatting>
  <conditionalFormatting sqref="C580">
    <cfRule type="duplicateValues" dxfId="0" priority="1086"/>
  </conditionalFormatting>
  <conditionalFormatting sqref="C581">
    <cfRule type="duplicateValues" dxfId="0" priority="1085"/>
  </conditionalFormatting>
  <conditionalFormatting sqref="C582">
    <cfRule type="duplicateValues" dxfId="0" priority="1084"/>
  </conditionalFormatting>
  <conditionalFormatting sqref="C583">
    <cfRule type="duplicateValues" dxfId="0" priority="63"/>
  </conditionalFormatting>
  <conditionalFormatting sqref="C584">
    <cfRule type="duplicateValues" dxfId="0" priority="62"/>
  </conditionalFormatting>
  <conditionalFormatting sqref="C585">
    <cfRule type="duplicateValues" dxfId="0" priority="61"/>
  </conditionalFormatting>
  <conditionalFormatting sqref="C586">
    <cfRule type="duplicateValues" dxfId="0" priority="6"/>
  </conditionalFormatting>
  <conditionalFormatting sqref="C587">
    <cfRule type="duplicateValues" dxfId="0" priority="5"/>
  </conditionalFormatting>
  <conditionalFormatting sqref="C588">
    <cfRule type="duplicateValues" dxfId="0" priority="4"/>
  </conditionalFormatting>
  <conditionalFormatting sqref="C589">
    <cfRule type="duplicateValues" dxfId="0" priority="3"/>
  </conditionalFormatting>
  <conditionalFormatting sqref="C590">
    <cfRule type="duplicateValues" dxfId="0" priority="2"/>
  </conditionalFormatting>
  <conditionalFormatting sqref="C591">
    <cfRule type="duplicateValues" dxfId="0" priority="1"/>
  </conditionalFormatting>
  <conditionalFormatting sqref="C592">
    <cfRule type="duplicateValues" dxfId="0" priority="358"/>
  </conditionalFormatting>
  <conditionalFormatting sqref="C593">
    <cfRule type="duplicateValues" dxfId="0" priority="357"/>
  </conditionalFormatting>
  <conditionalFormatting sqref="C594">
    <cfRule type="duplicateValues" dxfId="0" priority="356"/>
  </conditionalFormatting>
  <conditionalFormatting sqref="C595">
    <cfRule type="duplicateValues" dxfId="0" priority="355"/>
  </conditionalFormatting>
  <conditionalFormatting sqref="C596">
    <cfRule type="duplicateValues" dxfId="0" priority="354"/>
  </conditionalFormatting>
  <conditionalFormatting sqref="C597">
    <cfRule type="duplicateValues" dxfId="0" priority="353"/>
  </conditionalFormatting>
  <conditionalFormatting sqref="C598">
    <cfRule type="duplicateValues" dxfId="0" priority="352"/>
  </conditionalFormatting>
  <conditionalFormatting sqref="C599">
    <cfRule type="duplicateValues" dxfId="0" priority="351"/>
  </conditionalFormatting>
  <conditionalFormatting sqref="C600">
    <cfRule type="duplicateValues" dxfId="0" priority="1078"/>
  </conditionalFormatting>
  <conditionalFormatting sqref="C601">
    <cfRule type="duplicateValues" dxfId="0" priority="1077"/>
  </conditionalFormatting>
  <conditionalFormatting sqref="C602">
    <cfRule type="duplicateValues" dxfId="0" priority="1076"/>
  </conditionalFormatting>
  <conditionalFormatting sqref="C603">
    <cfRule type="duplicateValues" dxfId="0" priority="1075"/>
  </conditionalFormatting>
  <conditionalFormatting sqref="C604">
    <cfRule type="duplicateValues" dxfId="0" priority="1074"/>
  </conditionalFormatting>
  <conditionalFormatting sqref="C605">
    <cfRule type="duplicateValues" dxfId="0" priority="1073"/>
  </conditionalFormatting>
  <conditionalFormatting sqref="C606">
    <cfRule type="duplicateValues" dxfId="0" priority="1072"/>
  </conditionalFormatting>
  <conditionalFormatting sqref="C607">
    <cfRule type="duplicateValues" dxfId="0" priority="1071"/>
  </conditionalFormatting>
  <conditionalFormatting sqref="C608">
    <cfRule type="duplicateValues" dxfId="0" priority="1070"/>
  </conditionalFormatting>
  <conditionalFormatting sqref="C609">
    <cfRule type="duplicateValues" dxfId="0" priority="1069"/>
  </conditionalFormatting>
  <conditionalFormatting sqref="C610">
    <cfRule type="duplicateValues" dxfId="0" priority="1068"/>
  </conditionalFormatting>
  <conditionalFormatting sqref="C611">
    <cfRule type="duplicateValues" dxfId="0" priority="1067"/>
  </conditionalFormatting>
  <conditionalFormatting sqref="C612">
    <cfRule type="duplicateValues" dxfId="0" priority="1066"/>
  </conditionalFormatting>
  <conditionalFormatting sqref="C613">
    <cfRule type="duplicateValues" dxfId="0" priority="1065"/>
  </conditionalFormatting>
  <conditionalFormatting sqref="C614">
    <cfRule type="duplicateValues" dxfId="0" priority="1064"/>
  </conditionalFormatting>
  <conditionalFormatting sqref="C615">
    <cfRule type="duplicateValues" dxfId="0" priority="1063"/>
  </conditionalFormatting>
  <conditionalFormatting sqref="C616">
    <cfRule type="duplicateValues" dxfId="0" priority="1062"/>
  </conditionalFormatting>
  <conditionalFormatting sqref="C617">
    <cfRule type="duplicateValues" dxfId="0" priority="1061"/>
  </conditionalFormatting>
  <conditionalFormatting sqref="C618">
    <cfRule type="duplicateValues" dxfId="0" priority="1060"/>
  </conditionalFormatting>
  <conditionalFormatting sqref="C619">
    <cfRule type="duplicateValues" dxfId="0" priority="1059"/>
  </conditionalFormatting>
  <conditionalFormatting sqref="C620">
    <cfRule type="duplicateValues" dxfId="0" priority="1058"/>
  </conditionalFormatting>
  <conditionalFormatting sqref="C621">
    <cfRule type="duplicateValues" dxfId="0" priority="1057"/>
  </conditionalFormatting>
  <conditionalFormatting sqref="C622">
    <cfRule type="duplicateValues" dxfId="0" priority="1056"/>
  </conditionalFormatting>
  <conditionalFormatting sqref="C623">
    <cfRule type="duplicateValues" dxfId="0" priority="1055"/>
  </conditionalFormatting>
  <conditionalFormatting sqref="C624">
    <cfRule type="duplicateValues" dxfId="0" priority="1054"/>
  </conditionalFormatting>
  <conditionalFormatting sqref="C625">
    <cfRule type="duplicateValues" dxfId="0" priority="1053"/>
  </conditionalFormatting>
  <conditionalFormatting sqref="C626">
    <cfRule type="duplicateValues" dxfId="0" priority="1052"/>
  </conditionalFormatting>
  <conditionalFormatting sqref="C627">
    <cfRule type="duplicateValues" dxfId="0" priority="1051"/>
  </conditionalFormatting>
  <conditionalFormatting sqref="C628">
    <cfRule type="duplicateValues" dxfId="0" priority="1050"/>
  </conditionalFormatting>
  <conditionalFormatting sqref="C629">
    <cfRule type="duplicateValues" dxfId="0" priority="1049"/>
  </conditionalFormatting>
  <conditionalFormatting sqref="C630">
    <cfRule type="duplicateValues" dxfId="0" priority="1048"/>
  </conditionalFormatting>
  <conditionalFormatting sqref="C631">
    <cfRule type="duplicateValues" dxfId="0" priority="1047"/>
  </conditionalFormatting>
  <conditionalFormatting sqref="C632">
    <cfRule type="duplicateValues" dxfId="0" priority="1046"/>
  </conditionalFormatting>
  <conditionalFormatting sqref="C633">
    <cfRule type="duplicateValues" dxfId="0" priority="1045"/>
  </conditionalFormatting>
  <conditionalFormatting sqref="C634">
    <cfRule type="duplicateValues" dxfId="0" priority="1044"/>
  </conditionalFormatting>
  <conditionalFormatting sqref="C635">
    <cfRule type="duplicateValues" dxfId="0" priority="1043"/>
  </conditionalFormatting>
  <conditionalFormatting sqref="C636">
    <cfRule type="duplicateValues" dxfId="0" priority="1042"/>
  </conditionalFormatting>
  <conditionalFormatting sqref="C637">
    <cfRule type="duplicateValues" dxfId="0" priority="1041"/>
  </conditionalFormatting>
  <conditionalFormatting sqref="C638">
    <cfRule type="duplicateValues" dxfId="0" priority="1040"/>
  </conditionalFormatting>
  <conditionalFormatting sqref="C639">
    <cfRule type="duplicateValues" dxfId="0" priority="1039"/>
  </conditionalFormatting>
  <conditionalFormatting sqref="C640">
    <cfRule type="duplicateValues" dxfId="0" priority="1038"/>
  </conditionalFormatting>
  <conditionalFormatting sqref="C641">
    <cfRule type="duplicateValues" dxfId="0" priority="1037"/>
  </conditionalFormatting>
  <conditionalFormatting sqref="C642">
    <cfRule type="duplicateValues" dxfId="0" priority="1036"/>
  </conditionalFormatting>
  <conditionalFormatting sqref="C643">
    <cfRule type="duplicateValues" dxfId="0" priority="1035"/>
  </conditionalFormatting>
  <conditionalFormatting sqref="C644">
    <cfRule type="duplicateValues" dxfId="0" priority="1034"/>
  </conditionalFormatting>
  <conditionalFormatting sqref="C645">
    <cfRule type="duplicateValues" dxfId="0" priority="1033"/>
  </conditionalFormatting>
  <conditionalFormatting sqref="C646">
    <cfRule type="duplicateValues" dxfId="0" priority="1032"/>
  </conditionalFormatting>
  <conditionalFormatting sqref="C647">
    <cfRule type="duplicateValues" dxfId="0" priority="1031"/>
  </conditionalFormatting>
  <conditionalFormatting sqref="C648">
    <cfRule type="duplicateValues" dxfId="0" priority="1030"/>
  </conditionalFormatting>
  <conditionalFormatting sqref="C649">
    <cfRule type="duplicateValues" dxfId="0" priority="1029"/>
  </conditionalFormatting>
  <conditionalFormatting sqref="C650">
    <cfRule type="duplicateValues" dxfId="0" priority="1028"/>
  </conditionalFormatting>
  <conditionalFormatting sqref="C651">
    <cfRule type="duplicateValues" dxfId="0" priority="1027"/>
  </conditionalFormatting>
  <conditionalFormatting sqref="C652">
    <cfRule type="duplicateValues" dxfId="0" priority="1026"/>
  </conditionalFormatting>
  <conditionalFormatting sqref="C653">
    <cfRule type="duplicateValues" dxfId="0" priority="1025"/>
  </conditionalFormatting>
  <conditionalFormatting sqref="C654">
    <cfRule type="duplicateValues" dxfId="0" priority="1024"/>
  </conditionalFormatting>
  <conditionalFormatting sqref="C655">
    <cfRule type="duplicateValues" dxfId="0" priority="1023"/>
  </conditionalFormatting>
  <conditionalFormatting sqref="C656">
    <cfRule type="duplicateValues" dxfId="0" priority="1022"/>
  </conditionalFormatting>
  <conditionalFormatting sqref="C657">
    <cfRule type="duplicateValues" dxfId="0" priority="1021"/>
  </conditionalFormatting>
  <conditionalFormatting sqref="C658">
    <cfRule type="duplicateValues" dxfId="0" priority="1020"/>
  </conditionalFormatting>
  <conditionalFormatting sqref="C659">
    <cfRule type="duplicateValues" dxfId="0" priority="1019"/>
  </conditionalFormatting>
  <conditionalFormatting sqref="C660">
    <cfRule type="duplicateValues" dxfId="0" priority="91"/>
  </conditionalFormatting>
  <conditionalFormatting sqref="C661">
    <cfRule type="duplicateValues" dxfId="0" priority="90"/>
  </conditionalFormatting>
  <conditionalFormatting sqref="C662">
    <cfRule type="duplicateValues" dxfId="0" priority="89"/>
  </conditionalFormatting>
  <conditionalFormatting sqref="C663">
    <cfRule type="duplicateValues" dxfId="0" priority="338"/>
  </conditionalFormatting>
  <conditionalFormatting sqref="C664">
    <cfRule type="duplicateValues" dxfId="0" priority="337"/>
  </conditionalFormatting>
  <conditionalFormatting sqref="C665">
    <cfRule type="duplicateValues" dxfId="0" priority="336"/>
  </conditionalFormatting>
  <conditionalFormatting sqref="C666">
    <cfRule type="duplicateValues" dxfId="0" priority="335"/>
  </conditionalFormatting>
  <conditionalFormatting sqref="C667">
    <cfRule type="duplicateValues" dxfId="0" priority="334"/>
  </conditionalFormatting>
  <conditionalFormatting sqref="C668">
    <cfRule type="duplicateValues" dxfId="0" priority="333"/>
  </conditionalFormatting>
  <conditionalFormatting sqref="C669">
    <cfRule type="duplicateValues" dxfId="0" priority="332"/>
  </conditionalFormatting>
  <conditionalFormatting sqref="C670">
    <cfRule type="duplicateValues" dxfId="0" priority="331"/>
  </conditionalFormatting>
  <conditionalFormatting sqref="C671">
    <cfRule type="duplicateValues" dxfId="0" priority="330"/>
  </conditionalFormatting>
  <conditionalFormatting sqref="C672">
    <cfRule type="duplicateValues" dxfId="0" priority="329"/>
  </conditionalFormatting>
  <conditionalFormatting sqref="C673">
    <cfRule type="duplicateValues" dxfId="0" priority="328"/>
  </conditionalFormatting>
  <conditionalFormatting sqref="C674">
    <cfRule type="duplicateValues" dxfId="0" priority="327"/>
  </conditionalFormatting>
  <conditionalFormatting sqref="C675">
    <cfRule type="duplicateValues" dxfId="0" priority="314"/>
  </conditionalFormatting>
  <conditionalFormatting sqref="C676">
    <cfRule type="duplicateValues" dxfId="0" priority="313"/>
  </conditionalFormatting>
  <conditionalFormatting sqref="C677">
    <cfRule type="duplicateValues" dxfId="0" priority="312"/>
  </conditionalFormatting>
  <conditionalFormatting sqref="C678">
    <cfRule type="duplicateValues" dxfId="0" priority="311"/>
  </conditionalFormatting>
  <conditionalFormatting sqref="C679">
    <cfRule type="duplicateValues" dxfId="0" priority="310"/>
  </conditionalFormatting>
  <conditionalFormatting sqref="C680">
    <cfRule type="duplicateValues" dxfId="0" priority="309"/>
  </conditionalFormatting>
  <conditionalFormatting sqref="C681">
    <cfRule type="duplicateValues" dxfId="0" priority="308"/>
  </conditionalFormatting>
  <conditionalFormatting sqref="C682">
    <cfRule type="duplicateValues" dxfId="0" priority="307"/>
  </conditionalFormatting>
  <conditionalFormatting sqref="C683">
    <cfRule type="duplicateValues" dxfId="0" priority="306"/>
  </conditionalFormatting>
  <conditionalFormatting sqref="C684">
    <cfRule type="duplicateValues" dxfId="0" priority="305"/>
  </conditionalFormatting>
  <conditionalFormatting sqref="C685">
    <cfRule type="duplicateValues" dxfId="0" priority="304"/>
  </conditionalFormatting>
  <conditionalFormatting sqref="C686">
    <cfRule type="duplicateValues" dxfId="0" priority="303"/>
  </conditionalFormatting>
  <conditionalFormatting sqref="C687">
    <cfRule type="duplicateValues" dxfId="0" priority="302"/>
  </conditionalFormatting>
  <conditionalFormatting sqref="C688">
    <cfRule type="duplicateValues" dxfId="0" priority="301"/>
  </conditionalFormatting>
  <conditionalFormatting sqref="C689">
    <cfRule type="duplicateValues" dxfId="0" priority="300"/>
  </conditionalFormatting>
  <conditionalFormatting sqref="C690">
    <cfRule type="duplicateValues" dxfId="0" priority="299"/>
  </conditionalFormatting>
  <conditionalFormatting sqref="C691">
    <cfRule type="duplicateValues" dxfId="0" priority="298"/>
  </conditionalFormatting>
  <conditionalFormatting sqref="C692">
    <cfRule type="duplicateValues" dxfId="0" priority="297"/>
  </conditionalFormatting>
  <conditionalFormatting sqref="C693">
    <cfRule type="duplicateValues" dxfId="0" priority="296"/>
  </conditionalFormatting>
  <conditionalFormatting sqref="C694">
    <cfRule type="duplicateValues" dxfId="0" priority="295"/>
  </conditionalFormatting>
  <conditionalFormatting sqref="C695">
    <cfRule type="duplicateValues" dxfId="0" priority="326"/>
  </conditionalFormatting>
  <conditionalFormatting sqref="C696">
    <cfRule type="duplicateValues" dxfId="0" priority="325"/>
  </conditionalFormatting>
  <conditionalFormatting sqref="C697">
    <cfRule type="duplicateValues" dxfId="0" priority="324"/>
  </conditionalFormatting>
  <conditionalFormatting sqref="C698">
    <cfRule type="duplicateValues" dxfId="0" priority="323"/>
  </conditionalFormatting>
  <conditionalFormatting sqref="C699">
    <cfRule type="duplicateValues" dxfId="0" priority="322"/>
  </conditionalFormatting>
  <conditionalFormatting sqref="C700">
    <cfRule type="duplicateValues" dxfId="0" priority="321"/>
  </conditionalFormatting>
  <conditionalFormatting sqref="C701">
    <cfRule type="duplicateValues" dxfId="0" priority="320"/>
  </conditionalFormatting>
  <conditionalFormatting sqref="C702">
    <cfRule type="duplicateValues" dxfId="0" priority="319"/>
  </conditionalFormatting>
  <conditionalFormatting sqref="C703">
    <cfRule type="duplicateValues" dxfId="0" priority="318"/>
  </conditionalFormatting>
  <conditionalFormatting sqref="C704">
    <cfRule type="duplicateValues" dxfId="0" priority="317"/>
  </conditionalFormatting>
  <conditionalFormatting sqref="C705">
    <cfRule type="duplicateValues" dxfId="0" priority="316"/>
  </conditionalFormatting>
  <conditionalFormatting sqref="C706">
    <cfRule type="duplicateValues" dxfId="0" priority="315"/>
  </conditionalFormatting>
  <conditionalFormatting sqref="C707">
    <cfRule type="duplicateValues" dxfId="0" priority="294"/>
  </conditionalFormatting>
  <conditionalFormatting sqref="C708">
    <cfRule type="duplicateValues" dxfId="0" priority="293"/>
  </conditionalFormatting>
  <conditionalFormatting sqref="C709">
    <cfRule type="duplicateValues" dxfId="0" priority="292"/>
  </conditionalFormatting>
  <conditionalFormatting sqref="C710">
    <cfRule type="duplicateValues" dxfId="0" priority="291"/>
  </conditionalFormatting>
  <conditionalFormatting sqref="C711">
    <cfRule type="duplicateValues" dxfId="0" priority="1005"/>
  </conditionalFormatting>
  <conditionalFormatting sqref="C712">
    <cfRule type="duplicateValues" dxfId="0" priority="1004"/>
  </conditionalFormatting>
  <conditionalFormatting sqref="C713">
    <cfRule type="duplicateValues" dxfId="0" priority="219"/>
  </conditionalFormatting>
  <conditionalFormatting sqref="C714">
    <cfRule type="duplicateValues" dxfId="0" priority="218"/>
  </conditionalFormatting>
  <conditionalFormatting sqref="C715">
    <cfRule type="duplicateValues" dxfId="0" priority="217"/>
  </conditionalFormatting>
  <conditionalFormatting sqref="C716">
    <cfRule type="duplicateValues" dxfId="0" priority="216"/>
  </conditionalFormatting>
  <conditionalFormatting sqref="C717">
    <cfRule type="duplicateValues" dxfId="0" priority="215"/>
  </conditionalFormatting>
  <conditionalFormatting sqref="C718">
    <cfRule type="duplicateValues" dxfId="0" priority="214"/>
  </conditionalFormatting>
  <conditionalFormatting sqref="C719">
    <cfRule type="duplicateValues" dxfId="0" priority="213"/>
  </conditionalFormatting>
  <conditionalFormatting sqref="C720">
    <cfRule type="duplicateValues" dxfId="0" priority="212"/>
  </conditionalFormatting>
  <conditionalFormatting sqref="C721">
    <cfRule type="duplicateValues" dxfId="0" priority="211"/>
  </conditionalFormatting>
  <conditionalFormatting sqref="C722">
    <cfRule type="duplicateValues" dxfId="0" priority="210"/>
  </conditionalFormatting>
  <conditionalFormatting sqref="C723">
    <cfRule type="duplicateValues" dxfId="0" priority="209"/>
  </conditionalFormatting>
  <conditionalFormatting sqref="C724">
    <cfRule type="duplicateValues" dxfId="0" priority="208"/>
  </conditionalFormatting>
  <conditionalFormatting sqref="C725">
    <cfRule type="duplicateValues" dxfId="0" priority="207"/>
  </conditionalFormatting>
  <conditionalFormatting sqref="C726">
    <cfRule type="duplicateValues" dxfId="0" priority="206"/>
  </conditionalFormatting>
  <conditionalFormatting sqref="C727">
    <cfRule type="duplicateValues" dxfId="0" priority="205"/>
  </conditionalFormatting>
  <conditionalFormatting sqref="C728">
    <cfRule type="duplicateValues" dxfId="0" priority="204"/>
  </conditionalFormatting>
  <conditionalFormatting sqref="C729">
    <cfRule type="duplicateValues" dxfId="0" priority="187"/>
  </conditionalFormatting>
  <conditionalFormatting sqref="C730">
    <cfRule type="duplicateValues" dxfId="0" priority="186"/>
  </conditionalFormatting>
  <conditionalFormatting sqref="C731">
    <cfRule type="duplicateValues" dxfId="0" priority="185"/>
  </conditionalFormatting>
  <conditionalFormatting sqref="C732">
    <cfRule type="duplicateValues" dxfId="0" priority="184"/>
  </conditionalFormatting>
  <conditionalFormatting sqref="C733">
    <cfRule type="duplicateValues" dxfId="0" priority="183"/>
  </conditionalFormatting>
  <conditionalFormatting sqref="C734">
    <cfRule type="duplicateValues" dxfId="0" priority="182"/>
  </conditionalFormatting>
  <conditionalFormatting sqref="C735">
    <cfRule type="duplicateValues" dxfId="0" priority="181"/>
  </conditionalFormatting>
  <conditionalFormatting sqref="C736">
    <cfRule type="duplicateValues" dxfId="0" priority="180"/>
  </conditionalFormatting>
  <conditionalFormatting sqref="C737">
    <cfRule type="duplicateValues" dxfId="0" priority="179"/>
  </conditionalFormatting>
  <conditionalFormatting sqref="C738">
    <cfRule type="duplicateValues" dxfId="0" priority="178"/>
  </conditionalFormatting>
  <conditionalFormatting sqref="C739">
    <cfRule type="duplicateValues" dxfId="0" priority="177"/>
  </conditionalFormatting>
  <conditionalFormatting sqref="C740">
    <cfRule type="duplicateValues" dxfId="0" priority="176"/>
  </conditionalFormatting>
  <conditionalFormatting sqref="C741">
    <cfRule type="duplicateValues" dxfId="0" priority="175"/>
  </conditionalFormatting>
  <conditionalFormatting sqref="C742">
    <cfRule type="duplicateValues" dxfId="0" priority="174"/>
  </conditionalFormatting>
  <conditionalFormatting sqref="C743">
    <cfRule type="duplicateValues" dxfId="0" priority="173"/>
  </conditionalFormatting>
  <conditionalFormatting sqref="C744">
    <cfRule type="duplicateValues" dxfId="0" priority="172"/>
  </conditionalFormatting>
  <conditionalFormatting sqref="C745">
    <cfRule type="duplicateValues" dxfId="0" priority="171"/>
  </conditionalFormatting>
  <conditionalFormatting sqref="C746">
    <cfRule type="duplicateValues" dxfId="0" priority="170"/>
  </conditionalFormatting>
  <conditionalFormatting sqref="C747">
    <cfRule type="duplicateValues" dxfId="0" priority="169"/>
  </conditionalFormatting>
  <conditionalFormatting sqref="C748">
    <cfRule type="duplicateValues" dxfId="0" priority="168"/>
  </conditionalFormatting>
  <conditionalFormatting sqref="C749">
    <cfRule type="duplicateValues" dxfId="0" priority="167"/>
  </conditionalFormatting>
  <conditionalFormatting sqref="C750">
    <cfRule type="duplicateValues" dxfId="0" priority="166"/>
  </conditionalFormatting>
  <conditionalFormatting sqref="C751">
    <cfRule type="duplicateValues" dxfId="0" priority="165"/>
  </conditionalFormatting>
  <conditionalFormatting sqref="C752">
    <cfRule type="duplicateValues" dxfId="0" priority="164"/>
  </conditionalFormatting>
  <conditionalFormatting sqref="C753">
    <cfRule type="duplicateValues" dxfId="0" priority="991"/>
  </conditionalFormatting>
  <conditionalFormatting sqref="C754">
    <cfRule type="duplicateValues" dxfId="0" priority="990"/>
  </conditionalFormatting>
  <conditionalFormatting sqref="C755">
    <cfRule type="duplicateValues" dxfId="0" priority="989"/>
  </conditionalFormatting>
  <conditionalFormatting sqref="C756">
    <cfRule type="duplicateValues" dxfId="0" priority="163"/>
  </conditionalFormatting>
  <conditionalFormatting sqref="C757">
    <cfRule type="duplicateValues" dxfId="0" priority="162"/>
  </conditionalFormatting>
  <conditionalFormatting sqref="C758">
    <cfRule type="duplicateValues" dxfId="0" priority="161"/>
  </conditionalFormatting>
  <conditionalFormatting sqref="C759">
    <cfRule type="duplicateValues" dxfId="0" priority="160"/>
  </conditionalFormatting>
  <conditionalFormatting sqref="C760">
    <cfRule type="duplicateValues" dxfId="0" priority="159"/>
  </conditionalFormatting>
  <conditionalFormatting sqref="C761">
    <cfRule type="duplicateValues" dxfId="0" priority="158"/>
  </conditionalFormatting>
  <conditionalFormatting sqref="C762">
    <cfRule type="duplicateValues" dxfId="0" priority="157"/>
  </conditionalFormatting>
  <conditionalFormatting sqref="C763">
    <cfRule type="duplicateValues" dxfId="0" priority="156"/>
  </conditionalFormatting>
  <conditionalFormatting sqref="C764">
    <cfRule type="duplicateValues" dxfId="0" priority="155"/>
  </conditionalFormatting>
  <conditionalFormatting sqref="C765">
    <cfRule type="duplicateValues" dxfId="0" priority="154"/>
  </conditionalFormatting>
  <conditionalFormatting sqref="C766">
    <cfRule type="duplicateValues" dxfId="0" priority="153"/>
  </conditionalFormatting>
  <conditionalFormatting sqref="C767">
    <cfRule type="duplicateValues" dxfId="0" priority="152"/>
  </conditionalFormatting>
  <conditionalFormatting sqref="C768">
    <cfRule type="duplicateValues" dxfId="0" priority="151"/>
  </conditionalFormatting>
  <conditionalFormatting sqref="C769">
    <cfRule type="duplicateValues" dxfId="0" priority="150"/>
  </conditionalFormatting>
  <conditionalFormatting sqref="C770">
    <cfRule type="duplicateValues" dxfId="0" priority="149"/>
  </conditionalFormatting>
  <conditionalFormatting sqref="C771">
    <cfRule type="duplicateValues" dxfId="0" priority="148"/>
  </conditionalFormatting>
  <conditionalFormatting sqref="C772">
    <cfRule type="duplicateValues" dxfId="0" priority="147"/>
  </conditionalFormatting>
  <conditionalFormatting sqref="C773">
    <cfRule type="duplicateValues" dxfId="0" priority="146"/>
  </conditionalFormatting>
  <conditionalFormatting sqref="C774">
    <cfRule type="duplicateValues" dxfId="0" priority="145"/>
  </conditionalFormatting>
  <conditionalFormatting sqref="C775">
    <cfRule type="duplicateValues" dxfId="0" priority="144"/>
  </conditionalFormatting>
  <conditionalFormatting sqref="C776">
    <cfRule type="duplicateValues" dxfId="0" priority="143"/>
  </conditionalFormatting>
  <conditionalFormatting sqref="C777">
    <cfRule type="duplicateValues" dxfId="0" priority="142"/>
  </conditionalFormatting>
  <conditionalFormatting sqref="C778">
    <cfRule type="duplicateValues" dxfId="0" priority="141"/>
  </conditionalFormatting>
  <conditionalFormatting sqref="C779">
    <cfRule type="duplicateValues" dxfId="0" priority="140"/>
  </conditionalFormatting>
  <conditionalFormatting sqref="C780">
    <cfRule type="duplicateValues" dxfId="0" priority="139"/>
  </conditionalFormatting>
  <conditionalFormatting sqref="C781">
    <cfRule type="duplicateValues" dxfId="0" priority="138"/>
  </conditionalFormatting>
  <conditionalFormatting sqref="C782">
    <cfRule type="duplicateValues" dxfId="0" priority="137"/>
  </conditionalFormatting>
  <conditionalFormatting sqref="C783">
    <cfRule type="duplicateValues" dxfId="0" priority="136"/>
  </conditionalFormatting>
  <conditionalFormatting sqref="C784">
    <cfRule type="duplicateValues" dxfId="0" priority="135"/>
  </conditionalFormatting>
  <conditionalFormatting sqref="C785">
    <cfRule type="duplicateValues" dxfId="0" priority="134"/>
  </conditionalFormatting>
  <conditionalFormatting sqref="C786">
    <cfRule type="duplicateValues" dxfId="0" priority="133"/>
  </conditionalFormatting>
  <conditionalFormatting sqref="C787">
    <cfRule type="duplicateValues" dxfId="0" priority="132"/>
  </conditionalFormatting>
  <conditionalFormatting sqref="C788">
    <cfRule type="duplicateValues" dxfId="0" priority="131"/>
  </conditionalFormatting>
  <conditionalFormatting sqref="C789">
    <cfRule type="duplicateValues" dxfId="0" priority="130"/>
  </conditionalFormatting>
  <conditionalFormatting sqref="C790">
    <cfRule type="duplicateValues" dxfId="0" priority="129"/>
  </conditionalFormatting>
  <conditionalFormatting sqref="C791">
    <cfRule type="duplicateValues" dxfId="0" priority="128"/>
  </conditionalFormatting>
  <conditionalFormatting sqref="C792">
    <cfRule type="duplicateValues" dxfId="0" priority="127"/>
  </conditionalFormatting>
  <conditionalFormatting sqref="C793">
    <cfRule type="duplicateValues" dxfId="0" priority="126"/>
  </conditionalFormatting>
  <conditionalFormatting sqref="C794">
    <cfRule type="duplicateValues" dxfId="0" priority="125"/>
  </conditionalFormatting>
  <conditionalFormatting sqref="C795">
    <cfRule type="duplicateValues" dxfId="0" priority="124"/>
  </conditionalFormatting>
  <conditionalFormatting sqref="C796">
    <cfRule type="duplicateValues" dxfId="0" priority="123"/>
  </conditionalFormatting>
  <conditionalFormatting sqref="C797">
    <cfRule type="duplicateValues" dxfId="0" priority="122"/>
  </conditionalFormatting>
  <conditionalFormatting sqref="C798">
    <cfRule type="duplicateValues" dxfId="0" priority="121"/>
  </conditionalFormatting>
  <conditionalFormatting sqref="C799">
    <cfRule type="duplicateValues" dxfId="0" priority="120"/>
  </conditionalFormatting>
  <conditionalFormatting sqref="C800">
    <cfRule type="duplicateValues" dxfId="0" priority="119"/>
  </conditionalFormatting>
  <conditionalFormatting sqref="C801">
    <cfRule type="duplicateValues" dxfId="0" priority="118"/>
  </conditionalFormatting>
  <conditionalFormatting sqref="C802">
    <cfRule type="duplicateValues" dxfId="0" priority="117"/>
  </conditionalFormatting>
  <conditionalFormatting sqref="C803">
    <cfRule type="duplicateValues" dxfId="0" priority="116"/>
  </conditionalFormatting>
  <conditionalFormatting sqref="C804">
    <cfRule type="duplicateValues" dxfId="0" priority="115"/>
  </conditionalFormatting>
  <conditionalFormatting sqref="C805">
    <cfRule type="duplicateValues" dxfId="0" priority="114"/>
  </conditionalFormatting>
  <conditionalFormatting sqref="C806">
    <cfRule type="duplicateValues" dxfId="0" priority="113"/>
  </conditionalFormatting>
  <conditionalFormatting sqref="C807">
    <cfRule type="duplicateValues" dxfId="0" priority="112"/>
  </conditionalFormatting>
  <conditionalFormatting sqref="C808">
    <cfRule type="duplicateValues" dxfId="0" priority="111"/>
  </conditionalFormatting>
  <conditionalFormatting sqref="C809">
    <cfRule type="duplicateValues" dxfId="0" priority="110"/>
  </conditionalFormatting>
  <conditionalFormatting sqref="C810">
    <cfRule type="duplicateValues" dxfId="0" priority="109"/>
  </conditionalFormatting>
  <conditionalFormatting sqref="C811">
    <cfRule type="duplicateValues" dxfId="0" priority="108"/>
  </conditionalFormatting>
  <conditionalFormatting sqref="C812">
    <cfRule type="duplicateValues" dxfId="0" priority="72"/>
  </conditionalFormatting>
  <conditionalFormatting sqref="C813">
    <cfRule type="duplicateValues" dxfId="0" priority="71"/>
  </conditionalFormatting>
  <conditionalFormatting sqref="C814">
    <cfRule type="duplicateValues" dxfId="0" priority="70"/>
  </conditionalFormatting>
  <conditionalFormatting sqref="C815">
    <cfRule type="duplicateValues" dxfId="0" priority="69"/>
  </conditionalFormatting>
  <conditionalFormatting sqref="C816">
    <cfRule type="duplicateValues" dxfId="0" priority="68"/>
  </conditionalFormatting>
  <conditionalFormatting sqref="C817">
    <cfRule type="duplicateValues" dxfId="0" priority="67"/>
  </conditionalFormatting>
  <conditionalFormatting sqref="C818">
    <cfRule type="duplicateValues" dxfId="0" priority="66"/>
  </conditionalFormatting>
  <conditionalFormatting sqref="C819">
    <cfRule type="duplicateValues" dxfId="0" priority="65"/>
  </conditionalFormatting>
  <conditionalFormatting sqref="C820">
    <cfRule type="duplicateValues" dxfId="0" priority="64"/>
  </conditionalFormatting>
  <conditionalFormatting sqref="C821">
    <cfRule type="duplicateValues" dxfId="0" priority="203"/>
  </conditionalFormatting>
  <conditionalFormatting sqref="C822">
    <cfRule type="duplicateValues" dxfId="0" priority="202"/>
  </conditionalFormatting>
  <conditionalFormatting sqref="C823">
    <cfRule type="duplicateValues" dxfId="0" priority="201"/>
  </conditionalFormatting>
  <conditionalFormatting sqref="C824">
    <cfRule type="duplicateValues" dxfId="0" priority="200"/>
  </conditionalFormatting>
  <conditionalFormatting sqref="C825">
    <cfRule type="duplicateValues" dxfId="0" priority="199"/>
  </conditionalFormatting>
  <conditionalFormatting sqref="C826">
    <cfRule type="duplicateValues" dxfId="0" priority="198"/>
  </conditionalFormatting>
  <conditionalFormatting sqref="C827">
    <cfRule type="duplicateValues" dxfId="0" priority="197"/>
  </conditionalFormatting>
  <conditionalFormatting sqref="C828">
    <cfRule type="duplicateValues" dxfId="0" priority="196"/>
  </conditionalFormatting>
  <conditionalFormatting sqref="C829">
    <cfRule type="duplicateValues" dxfId="0" priority="195"/>
  </conditionalFormatting>
  <conditionalFormatting sqref="C830">
    <cfRule type="duplicateValues" dxfId="0" priority="194"/>
  </conditionalFormatting>
  <conditionalFormatting sqref="C831">
    <cfRule type="duplicateValues" dxfId="0" priority="193"/>
  </conditionalFormatting>
  <conditionalFormatting sqref="C832">
    <cfRule type="duplicateValues" dxfId="0" priority="192"/>
  </conditionalFormatting>
  <conditionalFormatting sqref="C833">
    <cfRule type="duplicateValues" dxfId="0" priority="191"/>
  </conditionalFormatting>
  <conditionalFormatting sqref="C834">
    <cfRule type="duplicateValues" dxfId="0" priority="190"/>
  </conditionalFormatting>
  <conditionalFormatting sqref="C835">
    <cfRule type="duplicateValues" dxfId="0" priority="189"/>
  </conditionalFormatting>
  <conditionalFormatting sqref="C836">
    <cfRule type="duplicateValues" dxfId="0" priority="188"/>
  </conditionalFormatting>
  <conditionalFormatting sqref="C837">
    <cfRule type="duplicateValues" dxfId="0" priority="21"/>
  </conditionalFormatting>
  <conditionalFormatting sqref="C838">
    <cfRule type="duplicateValues" dxfId="0" priority="20"/>
  </conditionalFormatting>
  <conditionalFormatting sqref="C839">
    <cfRule type="duplicateValues" dxfId="0" priority="19"/>
  </conditionalFormatting>
  <conditionalFormatting sqref="C840">
    <cfRule type="duplicateValues" dxfId="0" priority="18"/>
  </conditionalFormatting>
  <conditionalFormatting sqref="C841">
    <cfRule type="duplicateValues" dxfId="0" priority="17"/>
  </conditionalFormatting>
  <conditionalFormatting sqref="C842">
    <cfRule type="duplicateValues" dxfId="0" priority="16"/>
  </conditionalFormatting>
  <conditionalFormatting sqref="C843">
    <cfRule type="duplicateValues" dxfId="0" priority="15"/>
  </conditionalFormatting>
  <conditionalFormatting sqref="C844">
    <cfRule type="duplicateValues" dxfId="0" priority="14"/>
  </conditionalFormatting>
  <conditionalFormatting sqref="C845">
    <cfRule type="duplicateValues" dxfId="0" priority="965"/>
  </conditionalFormatting>
  <conditionalFormatting sqref="C846">
    <cfRule type="duplicateValues" dxfId="0" priority="964"/>
  </conditionalFormatting>
  <conditionalFormatting sqref="C847">
    <cfRule type="duplicateValues" dxfId="0" priority="963"/>
  </conditionalFormatting>
  <conditionalFormatting sqref="C848">
    <cfRule type="duplicateValues" dxfId="0" priority="962"/>
  </conditionalFormatting>
  <conditionalFormatting sqref="C849">
    <cfRule type="duplicateValues" dxfId="0" priority="961"/>
  </conditionalFormatting>
  <conditionalFormatting sqref="C850">
    <cfRule type="duplicateValues" dxfId="0" priority="960"/>
  </conditionalFormatting>
  <conditionalFormatting sqref="C851">
    <cfRule type="duplicateValues" dxfId="0" priority="959"/>
  </conditionalFormatting>
  <conditionalFormatting sqref="C852">
    <cfRule type="duplicateValues" dxfId="0" priority="958"/>
  </conditionalFormatting>
  <conditionalFormatting sqref="C853">
    <cfRule type="duplicateValues" dxfId="0" priority="957"/>
  </conditionalFormatting>
  <conditionalFormatting sqref="C854">
    <cfRule type="duplicateValues" dxfId="0" priority="956"/>
  </conditionalFormatting>
  <conditionalFormatting sqref="C855">
    <cfRule type="duplicateValues" dxfId="0" priority="955"/>
  </conditionalFormatting>
  <conditionalFormatting sqref="C856">
    <cfRule type="duplicateValues" dxfId="0" priority="954"/>
  </conditionalFormatting>
  <conditionalFormatting sqref="C857">
    <cfRule type="duplicateValues" dxfId="0" priority="953"/>
  </conditionalFormatting>
  <conditionalFormatting sqref="C858">
    <cfRule type="duplicateValues" dxfId="0" priority="952"/>
  </conditionalFormatting>
  <conditionalFormatting sqref="C859">
    <cfRule type="duplicateValues" dxfId="0" priority="951"/>
  </conditionalFormatting>
  <conditionalFormatting sqref="C860">
    <cfRule type="duplicateValues" dxfId="0" priority="950"/>
  </conditionalFormatting>
  <conditionalFormatting sqref="C861">
    <cfRule type="duplicateValues" dxfId="0" priority="949"/>
  </conditionalFormatting>
  <conditionalFormatting sqref="C862">
    <cfRule type="duplicateValues" dxfId="0" priority="948"/>
  </conditionalFormatting>
  <conditionalFormatting sqref="C863">
    <cfRule type="duplicateValues" dxfId="0" priority="947"/>
  </conditionalFormatting>
  <conditionalFormatting sqref="C864">
    <cfRule type="duplicateValues" dxfId="0" priority="946"/>
  </conditionalFormatting>
  <conditionalFormatting sqref="C865">
    <cfRule type="duplicateValues" dxfId="0" priority="945"/>
  </conditionalFormatting>
  <conditionalFormatting sqref="C866">
    <cfRule type="duplicateValues" dxfId="0" priority="944"/>
  </conditionalFormatting>
  <conditionalFormatting sqref="C867">
    <cfRule type="duplicateValues" dxfId="0" priority="943"/>
  </conditionalFormatting>
  <conditionalFormatting sqref="C868">
    <cfRule type="duplicateValues" dxfId="0" priority="942"/>
  </conditionalFormatting>
  <conditionalFormatting sqref="C869">
    <cfRule type="duplicateValues" dxfId="0" priority="941"/>
  </conditionalFormatting>
  <conditionalFormatting sqref="C870">
    <cfRule type="duplicateValues" dxfId="0" priority="940"/>
  </conditionalFormatting>
  <conditionalFormatting sqref="C871">
    <cfRule type="duplicateValues" dxfId="0" priority="939"/>
  </conditionalFormatting>
  <conditionalFormatting sqref="C872">
    <cfRule type="duplicateValues" dxfId="0" priority="938"/>
  </conditionalFormatting>
  <conditionalFormatting sqref="C873">
    <cfRule type="duplicateValues" dxfId="0" priority="937"/>
  </conditionalFormatting>
  <conditionalFormatting sqref="C874">
    <cfRule type="duplicateValues" dxfId="0" priority="936"/>
  </conditionalFormatting>
  <conditionalFormatting sqref="C875">
    <cfRule type="duplicateValues" dxfId="0" priority="935"/>
  </conditionalFormatting>
  <conditionalFormatting sqref="C876">
    <cfRule type="duplicateValues" dxfId="0" priority="934"/>
  </conditionalFormatting>
  <conditionalFormatting sqref="C877">
    <cfRule type="duplicateValues" dxfId="0" priority="933"/>
  </conditionalFormatting>
  <conditionalFormatting sqref="C878">
    <cfRule type="duplicateValues" dxfId="0" priority="932"/>
  </conditionalFormatting>
  <conditionalFormatting sqref="C879">
    <cfRule type="duplicateValues" dxfId="0" priority="931"/>
  </conditionalFormatting>
  <conditionalFormatting sqref="C880">
    <cfRule type="duplicateValues" dxfId="0" priority="930"/>
  </conditionalFormatting>
  <conditionalFormatting sqref="C881">
    <cfRule type="duplicateValues" dxfId="0" priority="929"/>
  </conditionalFormatting>
  <conditionalFormatting sqref="C882">
    <cfRule type="duplicateValues" dxfId="0" priority="928"/>
  </conditionalFormatting>
  <conditionalFormatting sqref="C883">
    <cfRule type="duplicateValues" dxfId="0" priority="927"/>
  </conditionalFormatting>
  <conditionalFormatting sqref="C884">
    <cfRule type="duplicateValues" dxfId="0" priority="926"/>
  </conditionalFormatting>
  <conditionalFormatting sqref="C885">
    <cfRule type="duplicateValues" dxfId="0" priority="925"/>
  </conditionalFormatting>
  <conditionalFormatting sqref="C886">
    <cfRule type="duplicateValues" dxfId="0" priority="924"/>
  </conditionalFormatting>
  <conditionalFormatting sqref="C887">
    <cfRule type="duplicateValues" dxfId="0" priority="923"/>
  </conditionalFormatting>
  <conditionalFormatting sqref="C888">
    <cfRule type="duplicateValues" dxfId="0" priority="922"/>
  </conditionalFormatting>
  <conditionalFormatting sqref="C889">
    <cfRule type="duplicateValues" dxfId="0" priority="921"/>
  </conditionalFormatting>
  <conditionalFormatting sqref="C890">
    <cfRule type="duplicateValues" dxfId="0" priority="920"/>
  </conditionalFormatting>
  <conditionalFormatting sqref="C891">
    <cfRule type="duplicateValues" dxfId="0" priority="919"/>
  </conditionalFormatting>
  <conditionalFormatting sqref="C892">
    <cfRule type="duplicateValues" dxfId="0" priority="918"/>
  </conditionalFormatting>
  <conditionalFormatting sqref="C893">
    <cfRule type="duplicateValues" dxfId="0" priority="917"/>
  </conditionalFormatting>
  <conditionalFormatting sqref="C894">
    <cfRule type="duplicateValues" dxfId="0" priority="916"/>
  </conditionalFormatting>
  <conditionalFormatting sqref="C895">
    <cfRule type="duplicateValues" dxfId="0" priority="915"/>
  </conditionalFormatting>
  <conditionalFormatting sqref="C896">
    <cfRule type="duplicateValues" dxfId="0" priority="914"/>
  </conditionalFormatting>
  <conditionalFormatting sqref="C897">
    <cfRule type="duplicateValues" dxfId="0" priority="913"/>
  </conditionalFormatting>
  <conditionalFormatting sqref="C898">
    <cfRule type="duplicateValues" dxfId="0" priority="912"/>
  </conditionalFormatting>
  <conditionalFormatting sqref="C899">
    <cfRule type="duplicateValues" dxfId="0" priority="911"/>
  </conditionalFormatting>
  <conditionalFormatting sqref="C900">
    <cfRule type="duplicateValues" dxfId="0" priority="910"/>
  </conditionalFormatting>
  <conditionalFormatting sqref="C901">
    <cfRule type="duplicateValues" dxfId="0" priority="909"/>
  </conditionalFormatting>
  <conditionalFormatting sqref="C902">
    <cfRule type="duplicateValues" dxfId="0" priority="908"/>
  </conditionalFormatting>
  <conditionalFormatting sqref="C903">
    <cfRule type="duplicateValues" dxfId="0" priority="907"/>
  </conditionalFormatting>
  <conditionalFormatting sqref="C904">
    <cfRule type="duplicateValues" dxfId="0" priority="906"/>
  </conditionalFormatting>
  <conditionalFormatting sqref="C905">
    <cfRule type="duplicateValues" dxfId="0" priority="905"/>
  </conditionalFormatting>
  <conditionalFormatting sqref="C906">
    <cfRule type="duplicateValues" dxfId="0" priority="904"/>
  </conditionalFormatting>
  <conditionalFormatting sqref="C907">
    <cfRule type="duplicateValues" dxfId="0" priority="903"/>
  </conditionalFormatting>
  <conditionalFormatting sqref="C908">
    <cfRule type="duplicateValues" dxfId="0" priority="902"/>
  </conditionalFormatting>
  <conditionalFormatting sqref="C909">
    <cfRule type="duplicateValues" dxfId="0" priority="901"/>
  </conditionalFormatting>
  <conditionalFormatting sqref="C910">
    <cfRule type="duplicateValues" dxfId="0" priority="900"/>
  </conditionalFormatting>
  <conditionalFormatting sqref="C911">
    <cfRule type="duplicateValues" dxfId="0" priority="899"/>
  </conditionalFormatting>
  <conditionalFormatting sqref="C912">
    <cfRule type="duplicateValues" dxfId="0" priority="898"/>
  </conditionalFormatting>
  <conditionalFormatting sqref="C913">
    <cfRule type="duplicateValues" dxfId="0" priority="897"/>
  </conditionalFormatting>
  <conditionalFormatting sqref="C914">
    <cfRule type="duplicateValues" dxfId="0" priority="896"/>
  </conditionalFormatting>
  <conditionalFormatting sqref="C915">
    <cfRule type="duplicateValues" dxfId="0" priority="895"/>
  </conditionalFormatting>
  <conditionalFormatting sqref="C916">
    <cfRule type="duplicateValues" dxfId="0" priority="894"/>
  </conditionalFormatting>
  <conditionalFormatting sqref="C917">
    <cfRule type="duplicateValues" dxfId="0" priority="893"/>
  </conditionalFormatting>
  <conditionalFormatting sqref="C918">
    <cfRule type="duplicateValues" dxfId="0" priority="892"/>
  </conditionalFormatting>
  <conditionalFormatting sqref="C919">
    <cfRule type="duplicateValues" dxfId="0" priority="891"/>
  </conditionalFormatting>
  <conditionalFormatting sqref="C920">
    <cfRule type="duplicateValues" dxfId="0" priority="890"/>
  </conditionalFormatting>
  <conditionalFormatting sqref="C921">
    <cfRule type="duplicateValues" dxfId="0" priority="889"/>
  </conditionalFormatting>
  <conditionalFormatting sqref="C922">
    <cfRule type="duplicateValues" dxfId="0" priority="888"/>
  </conditionalFormatting>
  <conditionalFormatting sqref="C923">
    <cfRule type="duplicateValues" dxfId="0" priority="887"/>
  </conditionalFormatting>
  <conditionalFormatting sqref="C924">
    <cfRule type="duplicateValues" dxfId="0" priority="886"/>
  </conditionalFormatting>
  <conditionalFormatting sqref="C925">
    <cfRule type="duplicateValues" dxfId="0" priority="885"/>
  </conditionalFormatting>
  <conditionalFormatting sqref="C926">
    <cfRule type="duplicateValues" dxfId="0" priority="884"/>
  </conditionalFormatting>
  <conditionalFormatting sqref="C927">
    <cfRule type="duplicateValues" dxfId="0" priority="883"/>
  </conditionalFormatting>
  <conditionalFormatting sqref="C928">
    <cfRule type="duplicateValues" dxfId="0" priority="882"/>
  </conditionalFormatting>
  <conditionalFormatting sqref="C929">
    <cfRule type="duplicateValues" dxfId="0" priority="881"/>
  </conditionalFormatting>
  <conditionalFormatting sqref="C930">
    <cfRule type="duplicateValues" dxfId="0" priority="880"/>
  </conditionalFormatting>
  <conditionalFormatting sqref="C931">
    <cfRule type="duplicateValues" dxfId="0" priority="879"/>
  </conditionalFormatting>
  <conditionalFormatting sqref="C932">
    <cfRule type="duplicateValues" dxfId="0" priority="878"/>
  </conditionalFormatting>
  <conditionalFormatting sqref="C933">
    <cfRule type="duplicateValues" dxfId="0" priority="877"/>
  </conditionalFormatting>
  <conditionalFormatting sqref="C934">
    <cfRule type="duplicateValues" dxfId="0" priority="876"/>
  </conditionalFormatting>
  <conditionalFormatting sqref="C935">
    <cfRule type="duplicateValues" dxfId="0" priority="875"/>
  </conditionalFormatting>
  <conditionalFormatting sqref="C936">
    <cfRule type="duplicateValues" dxfId="0" priority="874"/>
  </conditionalFormatting>
  <conditionalFormatting sqref="C937">
    <cfRule type="duplicateValues" dxfId="0" priority="873"/>
  </conditionalFormatting>
  <conditionalFormatting sqref="C938">
    <cfRule type="duplicateValues" dxfId="0" priority="872"/>
  </conditionalFormatting>
  <conditionalFormatting sqref="C939">
    <cfRule type="duplicateValues" dxfId="0" priority="871"/>
  </conditionalFormatting>
  <conditionalFormatting sqref="C940">
    <cfRule type="duplicateValues" dxfId="0" priority="870"/>
  </conditionalFormatting>
  <conditionalFormatting sqref="C941">
    <cfRule type="duplicateValues" dxfId="0" priority="869"/>
  </conditionalFormatting>
  <conditionalFormatting sqref="C942">
    <cfRule type="duplicateValues" dxfId="0" priority="868"/>
  </conditionalFormatting>
  <conditionalFormatting sqref="C943">
    <cfRule type="duplicateValues" dxfId="0" priority="867"/>
  </conditionalFormatting>
  <conditionalFormatting sqref="C944">
    <cfRule type="duplicateValues" dxfId="0" priority="866"/>
  </conditionalFormatting>
  <conditionalFormatting sqref="C945">
    <cfRule type="duplicateValues" dxfId="0" priority="865"/>
  </conditionalFormatting>
  <conditionalFormatting sqref="C946">
    <cfRule type="duplicateValues" dxfId="0" priority="864"/>
  </conditionalFormatting>
  <conditionalFormatting sqref="C947">
    <cfRule type="duplicateValues" dxfId="0" priority="863"/>
  </conditionalFormatting>
  <conditionalFormatting sqref="C948">
    <cfRule type="duplicateValues" dxfId="0" priority="862"/>
  </conditionalFormatting>
  <conditionalFormatting sqref="C949">
    <cfRule type="duplicateValues" dxfId="0" priority="861"/>
  </conditionalFormatting>
  <conditionalFormatting sqref="C950">
    <cfRule type="duplicateValues" dxfId="0" priority="860"/>
  </conditionalFormatting>
  <conditionalFormatting sqref="C951">
    <cfRule type="duplicateValues" dxfId="0" priority="859"/>
  </conditionalFormatting>
  <conditionalFormatting sqref="C952">
    <cfRule type="duplicateValues" dxfId="0" priority="858"/>
  </conditionalFormatting>
  <conditionalFormatting sqref="C953">
    <cfRule type="duplicateValues" dxfId="0" priority="857"/>
  </conditionalFormatting>
  <conditionalFormatting sqref="C954">
    <cfRule type="duplicateValues" dxfId="0" priority="856"/>
  </conditionalFormatting>
  <conditionalFormatting sqref="C955">
    <cfRule type="duplicateValues" dxfId="0" priority="855"/>
  </conditionalFormatting>
  <conditionalFormatting sqref="C956">
    <cfRule type="duplicateValues" dxfId="0" priority="854"/>
  </conditionalFormatting>
  <conditionalFormatting sqref="C957">
    <cfRule type="duplicateValues" dxfId="0" priority="853"/>
  </conditionalFormatting>
  <conditionalFormatting sqref="C958">
    <cfRule type="duplicateValues" dxfId="0" priority="852"/>
  </conditionalFormatting>
  <conditionalFormatting sqref="C959">
    <cfRule type="duplicateValues" dxfId="0" priority="851"/>
  </conditionalFormatting>
  <conditionalFormatting sqref="C960">
    <cfRule type="duplicateValues" dxfId="0" priority="850"/>
  </conditionalFormatting>
  <conditionalFormatting sqref="C961">
    <cfRule type="duplicateValues" dxfId="0" priority="849"/>
  </conditionalFormatting>
  <conditionalFormatting sqref="C962">
    <cfRule type="duplicateValues" dxfId="0" priority="848"/>
  </conditionalFormatting>
  <conditionalFormatting sqref="C963">
    <cfRule type="duplicateValues" dxfId="0" priority="847"/>
  </conditionalFormatting>
  <conditionalFormatting sqref="C964">
    <cfRule type="duplicateValues" dxfId="0" priority="846"/>
  </conditionalFormatting>
  <conditionalFormatting sqref="C965">
    <cfRule type="duplicateValues" dxfId="0" priority="845"/>
  </conditionalFormatting>
  <conditionalFormatting sqref="C966">
    <cfRule type="duplicateValues" dxfId="0" priority="844"/>
  </conditionalFormatting>
  <conditionalFormatting sqref="C967">
    <cfRule type="duplicateValues" dxfId="0" priority="843"/>
  </conditionalFormatting>
  <conditionalFormatting sqref="C968">
    <cfRule type="duplicateValues" dxfId="0" priority="842"/>
  </conditionalFormatting>
  <conditionalFormatting sqref="C969">
    <cfRule type="duplicateValues" dxfId="0" priority="841"/>
  </conditionalFormatting>
  <conditionalFormatting sqref="C970">
    <cfRule type="duplicateValues" dxfId="0" priority="840"/>
  </conditionalFormatting>
  <conditionalFormatting sqref="C971">
    <cfRule type="duplicateValues" dxfId="0" priority="839"/>
  </conditionalFormatting>
  <conditionalFormatting sqref="C972">
    <cfRule type="duplicateValues" dxfId="0" priority="838"/>
  </conditionalFormatting>
  <conditionalFormatting sqref="C973">
    <cfRule type="duplicateValues" dxfId="0" priority="837"/>
  </conditionalFormatting>
  <conditionalFormatting sqref="C974">
    <cfRule type="duplicateValues" dxfId="0" priority="836"/>
  </conditionalFormatting>
  <conditionalFormatting sqref="C975">
    <cfRule type="duplicateValues" dxfId="0" priority="835"/>
  </conditionalFormatting>
  <conditionalFormatting sqref="C976">
    <cfRule type="duplicateValues" dxfId="0" priority="834"/>
  </conditionalFormatting>
  <conditionalFormatting sqref="C977">
    <cfRule type="duplicateValues" dxfId="0" priority="833"/>
  </conditionalFormatting>
  <conditionalFormatting sqref="C978">
    <cfRule type="duplicateValues" dxfId="0" priority="832"/>
  </conditionalFormatting>
  <conditionalFormatting sqref="C979">
    <cfRule type="duplicateValues" dxfId="0" priority="831"/>
  </conditionalFormatting>
  <conditionalFormatting sqref="C980">
    <cfRule type="duplicateValues" dxfId="0" priority="830"/>
  </conditionalFormatting>
  <conditionalFormatting sqref="C981">
    <cfRule type="duplicateValues" dxfId="0" priority="829"/>
  </conditionalFormatting>
  <conditionalFormatting sqref="C982">
    <cfRule type="duplicateValues" dxfId="0" priority="828"/>
  </conditionalFormatting>
  <conditionalFormatting sqref="C983">
    <cfRule type="duplicateValues" dxfId="0" priority="827"/>
  </conditionalFormatting>
  <conditionalFormatting sqref="C984">
    <cfRule type="duplicateValues" dxfId="0" priority="826"/>
  </conditionalFormatting>
  <conditionalFormatting sqref="C985">
    <cfRule type="duplicateValues" dxfId="0" priority="825"/>
  </conditionalFormatting>
  <conditionalFormatting sqref="C986">
    <cfRule type="duplicateValues" dxfId="0" priority="824"/>
  </conditionalFormatting>
  <conditionalFormatting sqref="C987">
    <cfRule type="duplicateValues" dxfId="0" priority="823"/>
  </conditionalFormatting>
  <conditionalFormatting sqref="C988">
    <cfRule type="duplicateValues" dxfId="0" priority="822"/>
  </conditionalFormatting>
  <conditionalFormatting sqref="C989">
    <cfRule type="duplicateValues" dxfId="0" priority="821"/>
  </conditionalFormatting>
  <conditionalFormatting sqref="C990">
    <cfRule type="duplicateValues" dxfId="0" priority="820"/>
  </conditionalFormatting>
  <conditionalFormatting sqref="C991">
    <cfRule type="duplicateValues" dxfId="0" priority="819"/>
  </conditionalFormatting>
  <conditionalFormatting sqref="C992">
    <cfRule type="duplicateValues" dxfId="0" priority="818"/>
  </conditionalFormatting>
  <conditionalFormatting sqref="C993">
    <cfRule type="duplicateValues" dxfId="0" priority="817"/>
  </conditionalFormatting>
  <conditionalFormatting sqref="C994">
    <cfRule type="duplicateValues" dxfId="0" priority="816"/>
  </conditionalFormatting>
  <conditionalFormatting sqref="C995">
    <cfRule type="duplicateValues" dxfId="0" priority="815"/>
  </conditionalFormatting>
  <conditionalFormatting sqref="C996">
    <cfRule type="duplicateValues" dxfId="0" priority="814"/>
  </conditionalFormatting>
  <conditionalFormatting sqref="C997">
    <cfRule type="duplicateValues" dxfId="0" priority="813"/>
  </conditionalFormatting>
  <conditionalFormatting sqref="C998">
    <cfRule type="duplicateValues" dxfId="0" priority="812"/>
  </conditionalFormatting>
  <conditionalFormatting sqref="C999">
    <cfRule type="duplicateValues" dxfId="0" priority="811"/>
  </conditionalFormatting>
  <conditionalFormatting sqref="C1000">
    <cfRule type="duplicateValues" dxfId="0" priority="810"/>
  </conditionalFormatting>
  <conditionalFormatting sqref="C1001">
    <cfRule type="duplicateValues" dxfId="0" priority="809"/>
  </conditionalFormatting>
  <conditionalFormatting sqref="C1002">
    <cfRule type="duplicateValues" dxfId="0" priority="808"/>
  </conditionalFormatting>
  <conditionalFormatting sqref="C1003">
    <cfRule type="duplicateValues" dxfId="0" priority="807"/>
  </conditionalFormatting>
  <conditionalFormatting sqref="C1004">
    <cfRule type="duplicateValues" dxfId="0" priority="806"/>
  </conditionalFormatting>
  <conditionalFormatting sqref="C1005">
    <cfRule type="duplicateValues" dxfId="0" priority="805"/>
  </conditionalFormatting>
  <conditionalFormatting sqref="C1006">
    <cfRule type="duplicateValues" dxfId="0" priority="804"/>
  </conditionalFormatting>
  <conditionalFormatting sqref="C1007">
    <cfRule type="duplicateValues" dxfId="0" priority="803"/>
  </conditionalFormatting>
  <conditionalFormatting sqref="C1008">
    <cfRule type="duplicateValues" dxfId="0" priority="802"/>
  </conditionalFormatting>
  <conditionalFormatting sqref="C1009">
    <cfRule type="duplicateValues" dxfId="0" priority="801"/>
  </conditionalFormatting>
  <conditionalFormatting sqref="C1010">
    <cfRule type="duplicateValues" dxfId="0" priority="800"/>
  </conditionalFormatting>
  <conditionalFormatting sqref="C1011">
    <cfRule type="duplicateValues" dxfId="0" priority="799"/>
  </conditionalFormatting>
  <conditionalFormatting sqref="C1012">
    <cfRule type="duplicateValues" dxfId="0" priority="798"/>
  </conditionalFormatting>
  <conditionalFormatting sqref="C1013">
    <cfRule type="duplicateValues" dxfId="0" priority="797"/>
  </conditionalFormatting>
  <conditionalFormatting sqref="C1014">
    <cfRule type="duplicateValues" dxfId="0" priority="796"/>
  </conditionalFormatting>
  <conditionalFormatting sqref="C1015">
    <cfRule type="duplicateValues" dxfId="0" priority="795"/>
  </conditionalFormatting>
  <conditionalFormatting sqref="C1016">
    <cfRule type="duplicateValues" dxfId="0" priority="794"/>
  </conditionalFormatting>
  <conditionalFormatting sqref="C1017">
    <cfRule type="duplicateValues" dxfId="0" priority="793"/>
  </conditionalFormatting>
  <conditionalFormatting sqref="C1018">
    <cfRule type="duplicateValues" dxfId="0" priority="792"/>
  </conditionalFormatting>
  <conditionalFormatting sqref="C1019">
    <cfRule type="duplicateValues" dxfId="0" priority="791"/>
  </conditionalFormatting>
  <conditionalFormatting sqref="C1020">
    <cfRule type="duplicateValues" dxfId="0" priority="790"/>
  </conditionalFormatting>
  <conditionalFormatting sqref="C1021">
    <cfRule type="duplicateValues" dxfId="0" priority="789"/>
  </conditionalFormatting>
  <conditionalFormatting sqref="C1022">
    <cfRule type="duplicateValues" dxfId="0" priority="788"/>
  </conditionalFormatting>
  <conditionalFormatting sqref="C1023">
    <cfRule type="duplicateValues" dxfId="0" priority="787"/>
  </conditionalFormatting>
  <conditionalFormatting sqref="C1024">
    <cfRule type="duplicateValues" dxfId="0" priority="786"/>
  </conditionalFormatting>
  <conditionalFormatting sqref="C1025">
    <cfRule type="duplicateValues" dxfId="0" priority="785"/>
  </conditionalFormatting>
  <conditionalFormatting sqref="C1026">
    <cfRule type="duplicateValues" dxfId="0" priority="784"/>
  </conditionalFormatting>
  <conditionalFormatting sqref="C1027">
    <cfRule type="duplicateValues" dxfId="0" priority="783"/>
  </conditionalFormatting>
  <conditionalFormatting sqref="C1028">
    <cfRule type="duplicateValues" dxfId="0" priority="782"/>
  </conditionalFormatting>
  <conditionalFormatting sqref="C1029">
    <cfRule type="duplicateValues" dxfId="0" priority="781"/>
  </conditionalFormatting>
  <conditionalFormatting sqref="C1030">
    <cfRule type="duplicateValues" dxfId="0" priority="780"/>
  </conditionalFormatting>
  <conditionalFormatting sqref="C1031">
    <cfRule type="duplicateValues" dxfId="0" priority="779"/>
  </conditionalFormatting>
  <conditionalFormatting sqref="C1032">
    <cfRule type="duplicateValues" dxfId="0" priority="778"/>
  </conditionalFormatting>
  <conditionalFormatting sqref="C1033">
    <cfRule type="duplicateValues" dxfId="0" priority="777"/>
  </conditionalFormatting>
  <conditionalFormatting sqref="C1034">
    <cfRule type="duplicateValues" dxfId="0" priority="776"/>
  </conditionalFormatting>
  <conditionalFormatting sqref="C1035">
    <cfRule type="duplicateValues" dxfId="0" priority="775"/>
  </conditionalFormatting>
  <conditionalFormatting sqref="C1036">
    <cfRule type="duplicateValues" dxfId="0" priority="774"/>
  </conditionalFormatting>
  <conditionalFormatting sqref="C1037">
    <cfRule type="duplicateValues" dxfId="0" priority="773"/>
  </conditionalFormatting>
  <conditionalFormatting sqref="C1038">
    <cfRule type="duplicateValues" dxfId="0" priority="772"/>
  </conditionalFormatting>
  <conditionalFormatting sqref="C1039">
    <cfRule type="duplicateValues" dxfId="0" priority="771"/>
  </conditionalFormatting>
  <conditionalFormatting sqref="C1040">
    <cfRule type="duplicateValues" dxfId="0" priority="770"/>
  </conditionalFormatting>
  <conditionalFormatting sqref="C1041">
    <cfRule type="duplicateValues" dxfId="0" priority="769"/>
  </conditionalFormatting>
  <conditionalFormatting sqref="C1042">
    <cfRule type="duplicateValues" dxfId="0" priority="768"/>
  </conditionalFormatting>
  <conditionalFormatting sqref="C1043">
    <cfRule type="duplicateValues" dxfId="0" priority="767"/>
  </conditionalFormatting>
  <conditionalFormatting sqref="C1044">
    <cfRule type="duplicateValues" dxfId="0" priority="766"/>
  </conditionalFormatting>
  <conditionalFormatting sqref="C1045">
    <cfRule type="duplicateValues" dxfId="0" priority="765"/>
  </conditionalFormatting>
  <conditionalFormatting sqref="C1046">
    <cfRule type="duplicateValues" dxfId="0" priority="764"/>
  </conditionalFormatting>
  <conditionalFormatting sqref="C1047">
    <cfRule type="duplicateValues" dxfId="0" priority="763"/>
  </conditionalFormatting>
  <conditionalFormatting sqref="C1048">
    <cfRule type="duplicateValues" dxfId="0" priority="762"/>
  </conditionalFormatting>
  <conditionalFormatting sqref="C1049">
    <cfRule type="duplicateValues" dxfId="0" priority="761"/>
  </conditionalFormatting>
  <conditionalFormatting sqref="C1050">
    <cfRule type="duplicateValues" dxfId="0" priority="760"/>
  </conditionalFormatting>
  <conditionalFormatting sqref="C1051">
    <cfRule type="duplicateValues" dxfId="0" priority="759"/>
  </conditionalFormatting>
  <conditionalFormatting sqref="C1052">
    <cfRule type="duplicateValues" dxfId="0" priority="758"/>
  </conditionalFormatting>
  <conditionalFormatting sqref="C1053">
    <cfRule type="duplicateValues" dxfId="0" priority="757"/>
  </conditionalFormatting>
  <conditionalFormatting sqref="C1054">
    <cfRule type="duplicateValues" dxfId="0" priority="756"/>
  </conditionalFormatting>
  <conditionalFormatting sqref="C1055">
    <cfRule type="duplicateValues" dxfId="0" priority="755"/>
  </conditionalFormatting>
  <conditionalFormatting sqref="C1056">
    <cfRule type="duplicateValues" dxfId="0" priority="754"/>
  </conditionalFormatting>
  <conditionalFormatting sqref="C1057">
    <cfRule type="duplicateValues" dxfId="0" priority="753"/>
  </conditionalFormatting>
  <conditionalFormatting sqref="C1058">
    <cfRule type="duplicateValues" dxfId="0" priority="752"/>
  </conditionalFormatting>
  <conditionalFormatting sqref="C1059">
    <cfRule type="duplicateValues" dxfId="0" priority="751"/>
  </conditionalFormatting>
  <conditionalFormatting sqref="C1060">
    <cfRule type="duplicateValues" dxfId="0" priority="750"/>
  </conditionalFormatting>
  <conditionalFormatting sqref="C1061">
    <cfRule type="duplicateValues" dxfId="0" priority="749"/>
  </conditionalFormatting>
  <conditionalFormatting sqref="C1062">
    <cfRule type="duplicateValues" dxfId="0" priority="748"/>
  </conditionalFormatting>
  <conditionalFormatting sqref="C1063">
    <cfRule type="duplicateValues" dxfId="0" priority="747"/>
  </conditionalFormatting>
  <conditionalFormatting sqref="C1064">
    <cfRule type="duplicateValues" dxfId="0" priority="746"/>
  </conditionalFormatting>
  <conditionalFormatting sqref="C1065">
    <cfRule type="duplicateValues" dxfId="0" priority="745"/>
  </conditionalFormatting>
  <conditionalFormatting sqref="C1066">
    <cfRule type="duplicateValues" dxfId="0" priority="744"/>
  </conditionalFormatting>
  <conditionalFormatting sqref="C1067">
    <cfRule type="duplicateValues" dxfId="0" priority="743"/>
  </conditionalFormatting>
  <conditionalFormatting sqref="C1068">
    <cfRule type="duplicateValues" dxfId="0" priority="742"/>
  </conditionalFormatting>
  <conditionalFormatting sqref="C1069">
    <cfRule type="duplicateValues" dxfId="0" priority="741"/>
  </conditionalFormatting>
  <conditionalFormatting sqref="C1070">
    <cfRule type="duplicateValues" dxfId="0" priority="740"/>
  </conditionalFormatting>
  <conditionalFormatting sqref="C1071">
    <cfRule type="duplicateValues" dxfId="0" priority="739"/>
  </conditionalFormatting>
  <conditionalFormatting sqref="C1072">
    <cfRule type="duplicateValues" dxfId="0" priority="738"/>
  </conditionalFormatting>
  <conditionalFormatting sqref="C1073">
    <cfRule type="duplicateValues" dxfId="0" priority="737"/>
  </conditionalFormatting>
  <conditionalFormatting sqref="C1074">
    <cfRule type="duplicateValues" dxfId="0" priority="736"/>
  </conditionalFormatting>
  <conditionalFormatting sqref="C1075">
    <cfRule type="duplicateValues" dxfId="0" priority="735"/>
  </conditionalFormatting>
  <conditionalFormatting sqref="C1076">
    <cfRule type="duplicateValues" dxfId="0" priority="734"/>
  </conditionalFormatting>
  <conditionalFormatting sqref="C1077">
    <cfRule type="duplicateValues" dxfId="0" priority="733"/>
  </conditionalFormatting>
  <conditionalFormatting sqref="C1078">
    <cfRule type="duplicateValues" dxfId="0" priority="732"/>
  </conditionalFormatting>
  <conditionalFormatting sqref="C1079">
    <cfRule type="duplicateValues" dxfId="0" priority="731"/>
  </conditionalFormatting>
  <conditionalFormatting sqref="C1080">
    <cfRule type="duplicateValues" dxfId="0" priority="730"/>
  </conditionalFormatting>
  <conditionalFormatting sqref="C1081">
    <cfRule type="duplicateValues" dxfId="0" priority="729"/>
  </conditionalFormatting>
  <conditionalFormatting sqref="C1082">
    <cfRule type="duplicateValues" dxfId="0" priority="728"/>
  </conditionalFormatting>
  <conditionalFormatting sqref="C1083">
    <cfRule type="duplicateValues" dxfId="0" priority="727"/>
  </conditionalFormatting>
  <conditionalFormatting sqref="C1084">
    <cfRule type="duplicateValues" dxfId="0" priority="726"/>
  </conditionalFormatting>
  <conditionalFormatting sqref="C1085">
    <cfRule type="duplicateValues" dxfId="0" priority="725"/>
  </conditionalFormatting>
  <conditionalFormatting sqref="C1086">
    <cfRule type="duplicateValues" dxfId="0" priority="724"/>
  </conditionalFormatting>
  <conditionalFormatting sqref="C1087">
    <cfRule type="duplicateValues" dxfId="0" priority="723"/>
  </conditionalFormatting>
  <conditionalFormatting sqref="C1088">
    <cfRule type="duplicateValues" dxfId="0" priority="722"/>
  </conditionalFormatting>
  <conditionalFormatting sqref="C1089">
    <cfRule type="duplicateValues" dxfId="0" priority="721"/>
  </conditionalFormatting>
  <conditionalFormatting sqref="C1090">
    <cfRule type="duplicateValues" dxfId="0" priority="720"/>
  </conditionalFormatting>
  <conditionalFormatting sqref="C1091">
    <cfRule type="duplicateValues" dxfId="0" priority="719"/>
  </conditionalFormatting>
  <conditionalFormatting sqref="C1092">
    <cfRule type="duplicateValues" dxfId="0" priority="718"/>
  </conditionalFormatting>
  <conditionalFormatting sqref="C1093">
    <cfRule type="duplicateValues" dxfId="0" priority="717"/>
  </conditionalFormatting>
  <conditionalFormatting sqref="C1094">
    <cfRule type="duplicateValues" dxfId="0" priority="716"/>
  </conditionalFormatting>
  <conditionalFormatting sqref="C1095">
    <cfRule type="duplicateValues" dxfId="0" priority="715"/>
  </conditionalFormatting>
  <conditionalFormatting sqref="C1096">
    <cfRule type="duplicateValues" dxfId="0" priority="714"/>
  </conditionalFormatting>
  <conditionalFormatting sqref="C1097">
    <cfRule type="duplicateValues" dxfId="0" priority="713"/>
  </conditionalFormatting>
  <conditionalFormatting sqref="C1098">
    <cfRule type="duplicateValues" dxfId="0" priority="712"/>
  </conditionalFormatting>
  <conditionalFormatting sqref="C1099">
    <cfRule type="duplicateValues" dxfId="0" priority="711"/>
  </conditionalFormatting>
  <conditionalFormatting sqref="C1100">
    <cfRule type="duplicateValues" dxfId="0" priority="710"/>
  </conditionalFormatting>
  <conditionalFormatting sqref="C1101">
    <cfRule type="duplicateValues" dxfId="0" priority="709"/>
  </conditionalFormatting>
  <conditionalFormatting sqref="C1102">
    <cfRule type="duplicateValues" dxfId="0" priority="708"/>
  </conditionalFormatting>
  <conditionalFormatting sqref="C1103">
    <cfRule type="duplicateValues" dxfId="0" priority="707"/>
  </conditionalFormatting>
  <conditionalFormatting sqref="C1104">
    <cfRule type="duplicateValues" dxfId="0" priority="706"/>
  </conditionalFormatting>
  <conditionalFormatting sqref="C1105">
    <cfRule type="duplicateValues" dxfId="0" priority="705"/>
  </conditionalFormatting>
  <conditionalFormatting sqref="C1106">
    <cfRule type="duplicateValues" dxfId="0" priority="704"/>
  </conditionalFormatting>
  <conditionalFormatting sqref="C1107">
    <cfRule type="duplicateValues" dxfId="0" priority="703"/>
  </conditionalFormatting>
  <conditionalFormatting sqref="C1108">
    <cfRule type="duplicateValues" dxfId="0" priority="702"/>
  </conditionalFormatting>
  <conditionalFormatting sqref="C1109">
    <cfRule type="duplicateValues" dxfId="0" priority="701"/>
  </conditionalFormatting>
  <conditionalFormatting sqref="C1110">
    <cfRule type="duplicateValues" dxfId="0" priority="700"/>
  </conditionalFormatting>
  <conditionalFormatting sqref="C1111">
    <cfRule type="duplicateValues" dxfId="0" priority="699"/>
  </conditionalFormatting>
  <conditionalFormatting sqref="C1112">
    <cfRule type="duplicateValues" dxfId="0" priority="698"/>
  </conditionalFormatting>
  <conditionalFormatting sqref="C1113">
    <cfRule type="duplicateValues" dxfId="0" priority="697"/>
  </conditionalFormatting>
  <conditionalFormatting sqref="C1114">
    <cfRule type="duplicateValues" dxfId="0" priority="696"/>
  </conditionalFormatting>
  <conditionalFormatting sqref="C1115">
    <cfRule type="duplicateValues" dxfId="0" priority="695"/>
  </conditionalFormatting>
  <conditionalFormatting sqref="C1116">
    <cfRule type="duplicateValues" dxfId="0" priority="694"/>
  </conditionalFormatting>
  <conditionalFormatting sqref="C1117">
    <cfRule type="duplicateValues" dxfId="0" priority="693"/>
  </conditionalFormatting>
  <conditionalFormatting sqref="C1118">
    <cfRule type="duplicateValues" dxfId="0" priority="692"/>
  </conditionalFormatting>
  <conditionalFormatting sqref="C1119">
    <cfRule type="duplicateValues" dxfId="0" priority="691"/>
  </conditionalFormatting>
  <conditionalFormatting sqref="C1120">
    <cfRule type="duplicateValues" dxfId="0" priority="690"/>
  </conditionalFormatting>
  <conditionalFormatting sqref="C1121">
    <cfRule type="duplicateValues" dxfId="0" priority="689"/>
  </conditionalFormatting>
  <conditionalFormatting sqref="C1122">
    <cfRule type="duplicateValues" dxfId="0" priority="688"/>
  </conditionalFormatting>
  <conditionalFormatting sqref="C1123">
    <cfRule type="duplicateValues" dxfId="0" priority="687"/>
  </conditionalFormatting>
  <conditionalFormatting sqref="C1124">
    <cfRule type="duplicateValues" dxfId="0" priority="686"/>
  </conditionalFormatting>
  <conditionalFormatting sqref="C1125">
    <cfRule type="duplicateValues" dxfId="0" priority="685"/>
  </conditionalFormatting>
  <conditionalFormatting sqref="C1126">
    <cfRule type="duplicateValues" dxfId="0" priority="684"/>
  </conditionalFormatting>
  <conditionalFormatting sqref="C1127">
    <cfRule type="duplicateValues" dxfId="0" priority="683"/>
  </conditionalFormatting>
  <conditionalFormatting sqref="C1128">
    <cfRule type="duplicateValues" dxfId="0" priority="682"/>
  </conditionalFormatting>
  <conditionalFormatting sqref="C1129">
    <cfRule type="duplicateValues" dxfId="0" priority="681"/>
  </conditionalFormatting>
  <conditionalFormatting sqref="C1130">
    <cfRule type="duplicateValues" dxfId="0" priority="680"/>
  </conditionalFormatting>
  <conditionalFormatting sqref="C1131">
    <cfRule type="duplicateValues" dxfId="0" priority="679"/>
  </conditionalFormatting>
  <conditionalFormatting sqref="C1132">
    <cfRule type="duplicateValues" dxfId="0" priority="678"/>
  </conditionalFormatting>
  <conditionalFormatting sqref="C1133">
    <cfRule type="duplicateValues" dxfId="0" priority="677"/>
  </conditionalFormatting>
  <conditionalFormatting sqref="C1134">
    <cfRule type="duplicateValues" dxfId="0" priority="676"/>
  </conditionalFormatting>
  <conditionalFormatting sqref="C1135">
    <cfRule type="duplicateValues" dxfId="0" priority="675"/>
  </conditionalFormatting>
  <conditionalFormatting sqref="C1136">
    <cfRule type="duplicateValues" dxfId="0" priority="674"/>
  </conditionalFormatting>
  <conditionalFormatting sqref="C1137">
    <cfRule type="duplicateValues" dxfId="0" priority="673"/>
  </conditionalFormatting>
  <conditionalFormatting sqref="C1138">
    <cfRule type="duplicateValues" dxfId="0" priority="672"/>
  </conditionalFormatting>
  <conditionalFormatting sqref="C1139">
    <cfRule type="duplicateValues" dxfId="0" priority="671"/>
  </conditionalFormatting>
  <conditionalFormatting sqref="C1140">
    <cfRule type="duplicateValues" dxfId="0" priority="670"/>
  </conditionalFormatting>
  <conditionalFormatting sqref="C1141">
    <cfRule type="duplicateValues" dxfId="0" priority="669"/>
  </conditionalFormatting>
  <conditionalFormatting sqref="C1142">
    <cfRule type="duplicateValues" dxfId="0" priority="668"/>
  </conditionalFormatting>
  <conditionalFormatting sqref="C1143">
    <cfRule type="duplicateValues" dxfId="0" priority="667"/>
  </conditionalFormatting>
  <conditionalFormatting sqref="C1144">
    <cfRule type="duplicateValues" dxfId="0" priority="666"/>
  </conditionalFormatting>
  <conditionalFormatting sqref="C1145">
    <cfRule type="duplicateValues" dxfId="0" priority="665"/>
  </conditionalFormatting>
  <conditionalFormatting sqref="C1146">
    <cfRule type="duplicateValues" dxfId="0" priority="664"/>
  </conditionalFormatting>
  <conditionalFormatting sqref="C1147">
    <cfRule type="duplicateValues" dxfId="0" priority="663"/>
  </conditionalFormatting>
  <conditionalFormatting sqref="C1148">
    <cfRule type="duplicateValues" dxfId="0" priority="662"/>
  </conditionalFormatting>
  <conditionalFormatting sqref="C1149">
    <cfRule type="duplicateValues" dxfId="0" priority="661"/>
  </conditionalFormatting>
  <conditionalFormatting sqref="C1150">
    <cfRule type="duplicateValues" dxfId="0" priority="660"/>
  </conditionalFormatting>
  <conditionalFormatting sqref="C1151">
    <cfRule type="duplicateValues" dxfId="0" priority="659"/>
  </conditionalFormatting>
  <conditionalFormatting sqref="C1152">
    <cfRule type="duplicateValues" dxfId="0" priority="658"/>
  </conditionalFormatting>
  <conditionalFormatting sqref="C1153">
    <cfRule type="duplicateValues" dxfId="0" priority="657"/>
  </conditionalFormatting>
  <conditionalFormatting sqref="C1154">
    <cfRule type="duplicateValues" dxfId="0" priority="656"/>
  </conditionalFormatting>
  <conditionalFormatting sqref="C1155">
    <cfRule type="duplicateValues" dxfId="0" priority="655"/>
  </conditionalFormatting>
  <conditionalFormatting sqref="C1156">
    <cfRule type="duplicateValues" dxfId="0" priority="654"/>
  </conditionalFormatting>
  <conditionalFormatting sqref="C1157">
    <cfRule type="duplicateValues" dxfId="0" priority="653"/>
  </conditionalFormatting>
  <conditionalFormatting sqref="C1158">
    <cfRule type="duplicateValues" dxfId="0" priority="652"/>
  </conditionalFormatting>
  <conditionalFormatting sqref="C1159">
    <cfRule type="duplicateValues" dxfId="0" priority="651"/>
  </conditionalFormatting>
  <conditionalFormatting sqref="C1160">
    <cfRule type="duplicateValues" dxfId="0" priority="650"/>
  </conditionalFormatting>
  <conditionalFormatting sqref="C1161">
    <cfRule type="duplicateValues" dxfId="0" priority="649"/>
  </conditionalFormatting>
  <conditionalFormatting sqref="C1162">
    <cfRule type="duplicateValues" dxfId="0" priority="648"/>
  </conditionalFormatting>
  <conditionalFormatting sqref="C1163">
    <cfRule type="duplicateValues" dxfId="0" priority="647"/>
  </conditionalFormatting>
  <conditionalFormatting sqref="C1164">
    <cfRule type="duplicateValues" dxfId="0" priority="646"/>
  </conditionalFormatting>
  <conditionalFormatting sqref="C1165">
    <cfRule type="duplicateValues" dxfId="0" priority="645"/>
  </conditionalFormatting>
  <conditionalFormatting sqref="C1166">
    <cfRule type="duplicateValues" dxfId="0" priority="644"/>
  </conditionalFormatting>
  <conditionalFormatting sqref="C1167">
    <cfRule type="duplicateValues" dxfId="0" priority="643"/>
  </conditionalFormatting>
  <conditionalFormatting sqref="C1168">
    <cfRule type="duplicateValues" dxfId="0" priority="642"/>
  </conditionalFormatting>
  <conditionalFormatting sqref="C1169">
    <cfRule type="duplicateValues" dxfId="0" priority="641"/>
  </conditionalFormatting>
  <conditionalFormatting sqref="C1170">
    <cfRule type="duplicateValues" dxfId="0" priority="640"/>
  </conditionalFormatting>
  <conditionalFormatting sqref="C1171">
    <cfRule type="duplicateValues" dxfId="0" priority="639"/>
  </conditionalFormatting>
  <conditionalFormatting sqref="C1172">
    <cfRule type="duplicateValues" dxfId="0" priority="638"/>
  </conditionalFormatting>
  <conditionalFormatting sqref="C1173">
    <cfRule type="duplicateValues" dxfId="0" priority="637"/>
  </conditionalFormatting>
  <conditionalFormatting sqref="C1174">
    <cfRule type="duplicateValues" dxfId="0" priority="636"/>
  </conditionalFormatting>
  <conditionalFormatting sqref="C1175">
    <cfRule type="duplicateValues" dxfId="0" priority="635"/>
  </conditionalFormatting>
  <conditionalFormatting sqref="C1176">
    <cfRule type="duplicateValues" dxfId="0" priority="634"/>
  </conditionalFormatting>
  <conditionalFormatting sqref="C1177">
    <cfRule type="duplicateValues" dxfId="0" priority="633"/>
  </conditionalFormatting>
  <conditionalFormatting sqref="C1178">
    <cfRule type="duplicateValues" dxfId="0" priority="632"/>
  </conditionalFormatting>
  <conditionalFormatting sqref="C1179">
    <cfRule type="duplicateValues" dxfId="0" priority="631"/>
  </conditionalFormatting>
  <conditionalFormatting sqref="C1180">
    <cfRule type="duplicateValues" dxfId="0" priority="630"/>
  </conditionalFormatting>
  <conditionalFormatting sqref="C1181">
    <cfRule type="duplicateValues" dxfId="0" priority="629"/>
  </conditionalFormatting>
  <conditionalFormatting sqref="C1182">
    <cfRule type="duplicateValues" dxfId="0" priority="628"/>
  </conditionalFormatting>
  <conditionalFormatting sqref="C1183">
    <cfRule type="duplicateValues" dxfId="0" priority="627"/>
  </conditionalFormatting>
  <conditionalFormatting sqref="C1184">
    <cfRule type="duplicateValues" dxfId="0" priority="626"/>
  </conditionalFormatting>
  <conditionalFormatting sqref="C1185">
    <cfRule type="duplicateValues" dxfId="0" priority="625"/>
  </conditionalFormatting>
  <conditionalFormatting sqref="C1186">
    <cfRule type="duplicateValues" dxfId="0" priority="624"/>
  </conditionalFormatting>
  <conditionalFormatting sqref="C1187">
    <cfRule type="duplicateValues" dxfId="0" priority="623"/>
  </conditionalFormatting>
  <conditionalFormatting sqref="C1188">
    <cfRule type="duplicateValues" dxfId="0" priority="622"/>
  </conditionalFormatting>
  <conditionalFormatting sqref="C1189">
    <cfRule type="duplicateValues" dxfId="0" priority="621"/>
  </conditionalFormatting>
  <conditionalFormatting sqref="C1190">
    <cfRule type="duplicateValues" dxfId="0" priority="620"/>
  </conditionalFormatting>
  <conditionalFormatting sqref="C1191">
    <cfRule type="duplicateValues" dxfId="0" priority="619"/>
  </conditionalFormatting>
  <conditionalFormatting sqref="C1192">
    <cfRule type="duplicateValues" dxfId="0" priority="618"/>
  </conditionalFormatting>
  <conditionalFormatting sqref="C1193">
    <cfRule type="duplicateValues" dxfId="0" priority="617"/>
  </conditionalFormatting>
  <conditionalFormatting sqref="C1194">
    <cfRule type="duplicateValues" dxfId="0" priority="616"/>
  </conditionalFormatting>
  <conditionalFormatting sqref="C1195">
    <cfRule type="duplicateValues" dxfId="0" priority="615"/>
  </conditionalFormatting>
  <conditionalFormatting sqref="C1196">
    <cfRule type="duplicateValues" dxfId="0" priority="614"/>
  </conditionalFormatting>
  <conditionalFormatting sqref="C1197">
    <cfRule type="duplicateValues" dxfId="0" priority="613"/>
  </conditionalFormatting>
  <conditionalFormatting sqref="C1198">
    <cfRule type="duplicateValues" dxfId="0" priority="612"/>
  </conditionalFormatting>
  <conditionalFormatting sqref="C1199">
    <cfRule type="duplicateValues" dxfId="0" priority="611"/>
  </conditionalFormatting>
  <conditionalFormatting sqref="C1200">
    <cfRule type="duplicateValues" dxfId="0" priority="610"/>
  </conditionalFormatting>
  <conditionalFormatting sqref="C1201">
    <cfRule type="duplicateValues" dxfId="0" priority="609"/>
  </conditionalFormatting>
  <conditionalFormatting sqref="C1202">
    <cfRule type="duplicateValues" dxfId="0" priority="608"/>
  </conditionalFormatting>
  <conditionalFormatting sqref="C1203">
    <cfRule type="duplicateValues" dxfId="0" priority="607"/>
  </conditionalFormatting>
  <conditionalFormatting sqref="C1204">
    <cfRule type="duplicateValues" dxfId="0" priority="606"/>
  </conditionalFormatting>
  <conditionalFormatting sqref="C1205">
    <cfRule type="duplicateValues" dxfId="0" priority="605"/>
  </conditionalFormatting>
  <conditionalFormatting sqref="C1206">
    <cfRule type="duplicateValues" dxfId="0" priority="604"/>
  </conditionalFormatting>
  <conditionalFormatting sqref="C1207">
    <cfRule type="duplicateValues" dxfId="0" priority="603"/>
  </conditionalFormatting>
  <conditionalFormatting sqref="C1208">
    <cfRule type="duplicateValues" dxfId="0" priority="602"/>
  </conditionalFormatting>
  <conditionalFormatting sqref="C1209">
    <cfRule type="duplicateValues" dxfId="0" priority="601"/>
  </conditionalFormatting>
  <conditionalFormatting sqref="C1210">
    <cfRule type="duplicateValues" dxfId="0" priority="600"/>
  </conditionalFormatting>
  <conditionalFormatting sqref="C1211">
    <cfRule type="duplicateValues" dxfId="0" priority="599"/>
  </conditionalFormatting>
  <conditionalFormatting sqref="C1212">
    <cfRule type="duplicateValues" dxfId="0" priority="598"/>
  </conditionalFormatting>
  <conditionalFormatting sqref="C1213">
    <cfRule type="duplicateValues" dxfId="0" priority="597"/>
  </conditionalFormatting>
  <conditionalFormatting sqref="C1214">
    <cfRule type="duplicateValues" dxfId="0" priority="596"/>
  </conditionalFormatting>
  <conditionalFormatting sqref="C1215">
    <cfRule type="duplicateValues" dxfId="0" priority="595"/>
  </conditionalFormatting>
  <conditionalFormatting sqref="C1216">
    <cfRule type="duplicateValues" dxfId="0" priority="594"/>
  </conditionalFormatting>
  <conditionalFormatting sqref="C1217">
    <cfRule type="duplicateValues" dxfId="0" priority="593"/>
  </conditionalFormatting>
  <conditionalFormatting sqref="C1218">
    <cfRule type="duplicateValues" dxfId="0" priority="592"/>
  </conditionalFormatting>
  <conditionalFormatting sqref="C1219">
    <cfRule type="duplicateValues" dxfId="0" priority="591"/>
  </conditionalFormatting>
  <conditionalFormatting sqref="C1220">
    <cfRule type="duplicateValues" dxfId="0" priority="590"/>
  </conditionalFormatting>
  <conditionalFormatting sqref="C1221">
    <cfRule type="duplicateValues" dxfId="0" priority="589"/>
  </conditionalFormatting>
  <conditionalFormatting sqref="C1222">
    <cfRule type="duplicateValues" dxfId="0" priority="588"/>
  </conditionalFormatting>
  <conditionalFormatting sqref="C1223">
    <cfRule type="duplicateValues" dxfId="0" priority="587"/>
  </conditionalFormatting>
  <conditionalFormatting sqref="C1224">
    <cfRule type="duplicateValues" dxfId="0" priority="586"/>
  </conditionalFormatting>
  <conditionalFormatting sqref="C1225">
    <cfRule type="duplicateValues" dxfId="0" priority="585"/>
  </conditionalFormatting>
  <conditionalFormatting sqref="C1226">
    <cfRule type="duplicateValues" dxfId="0" priority="584"/>
  </conditionalFormatting>
  <conditionalFormatting sqref="C1227">
    <cfRule type="duplicateValues" dxfId="0" priority="583"/>
  </conditionalFormatting>
  <conditionalFormatting sqref="C1228">
    <cfRule type="duplicateValues" dxfId="0" priority="582"/>
  </conditionalFormatting>
  <conditionalFormatting sqref="C1229">
    <cfRule type="duplicateValues" dxfId="0" priority="581"/>
  </conditionalFormatting>
  <conditionalFormatting sqref="C1230">
    <cfRule type="duplicateValues" dxfId="0" priority="580"/>
  </conditionalFormatting>
  <conditionalFormatting sqref="C1231">
    <cfRule type="duplicateValues" dxfId="0" priority="579"/>
  </conditionalFormatting>
  <conditionalFormatting sqref="C1232">
    <cfRule type="duplicateValues" dxfId="0" priority="578"/>
  </conditionalFormatting>
  <conditionalFormatting sqref="C1233">
    <cfRule type="duplicateValues" dxfId="0" priority="577"/>
  </conditionalFormatting>
  <conditionalFormatting sqref="C1234">
    <cfRule type="duplicateValues" dxfId="0" priority="576"/>
  </conditionalFormatting>
  <conditionalFormatting sqref="C1235">
    <cfRule type="duplicateValues" dxfId="0" priority="575"/>
  </conditionalFormatting>
  <conditionalFormatting sqref="C1236">
    <cfRule type="duplicateValues" dxfId="0" priority="574"/>
  </conditionalFormatting>
  <conditionalFormatting sqref="C1237">
    <cfRule type="duplicateValues" dxfId="0" priority="573"/>
  </conditionalFormatting>
  <conditionalFormatting sqref="C1238">
    <cfRule type="duplicateValues" dxfId="0" priority="572"/>
  </conditionalFormatting>
  <conditionalFormatting sqref="C1239">
    <cfRule type="duplicateValues" dxfId="0" priority="571"/>
  </conditionalFormatting>
  <conditionalFormatting sqref="C1240">
    <cfRule type="duplicateValues" dxfId="0" priority="570"/>
  </conditionalFormatting>
  <conditionalFormatting sqref="C1241">
    <cfRule type="duplicateValues" dxfId="0" priority="569"/>
  </conditionalFormatting>
  <conditionalFormatting sqref="C1242">
    <cfRule type="duplicateValues" dxfId="0" priority="568"/>
  </conditionalFormatting>
  <conditionalFormatting sqref="C1243">
    <cfRule type="duplicateValues" dxfId="0" priority="567"/>
  </conditionalFormatting>
  <conditionalFormatting sqref="C1244">
    <cfRule type="duplicateValues" dxfId="0" priority="566"/>
  </conditionalFormatting>
  <conditionalFormatting sqref="C1245">
    <cfRule type="duplicateValues" dxfId="0" priority="565"/>
  </conditionalFormatting>
  <conditionalFormatting sqref="C1246">
    <cfRule type="duplicateValues" dxfId="0" priority="564"/>
  </conditionalFormatting>
  <conditionalFormatting sqref="C1247">
    <cfRule type="duplicateValues" dxfId="0" priority="563"/>
  </conditionalFormatting>
  <conditionalFormatting sqref="C1248">
    <cfRule type="duplicateValues" dxfId="0" priority="562"/>
  </conditionalFormatting>
  <conditionalFormatting sqref="C1249">
    <cfRule type="duplicateValues" dxfId="0" priority="561"/>
  </conditionalFormatting>
  <conditionalFormatting sqref="C1250">
    <cfRule type="duplicateValues" dxfId="0" priority="560"/>
  </conditionalFormatting>
  <conditionalFormatting sqref="C1251">
    <cfRule type="duplicateValues" dxfId="0" priority="559"/>
  </conditionalFormatting>
  <conditionalFormatting sqref="C1252">
    <cfRule type="duplicateValues" dxfId="0" priority="558"/>
  </conditionalFormatting>
  <conditionalFormatting sqref="C1253">
    <cfRule type="duplicateValues" dxfId="0" priority="557"/>
  </conditionalFormatting>
  <conditionalFormatting sqref="C1254">
    <cfRule type="duplicateValues" dxfId="0" priority="556"/>
  </conditionalFormatting>
  <conditionalFormatting sqref="C1255">
    <cfRule type="duplicateValues" dxfId="0" priority="555"/>
  </conditionalFormatting>
  <conditionalFormatting sqref="C1256">
    <cfRule type="duplicateValues" dxfId="0" priority="554"/>
  </conditionalFormatting>
  <conditionalFormatting sqref="C1257">
    <cfRule type="duplicateValues" dxfId="0" priority="553"/>
  </conditionalFormatting>
  <conditionalFormatting sqref="C1258">
    <cfRule type="duplicateValues" dxfId="0" priority="552"/>
  </conditionalFormatting>
  <conditionalFormatting sqref="C1259">
    <cfRule type="duplicateValues" dxfId="0" priority="551"/>
  </conditionalFormatting>
  <conditionalFormatting sqref="C1260">
    <cfRule type="duplicateValues" dxfId="0" priority="550"/>
  </conditionalFormatting>
  <conditionalFormatting sqref="C1261">
    <cfRule type="duplicateValues" dxfId="0" priority="549"/>
  </conditionalFormatting>
  <conditionalFormatting sqref="C1262">
    <cfRule type="duplicateValues" dxfId="0" priority="548"/>
  </conditionalFormatting>
  <conditionalFormatting sqref="C1263">
    <cfRule type="duplicateValues" dxfId="0" priority="547"/>
  </conditionalFormatting>
  <conditionalFormatting sqref="C1264">
    <cfRule type="duplicateValues" dxfId="0" priority="546"/>
  </conditionalFormatting>
  <conditionalFormatting sqref="C1265">
    <cfRule type="duplicateValues" dxfId="0" priority="545"/>
  </conditionalFormatting>
  <conditionalFormatting sqref="C1266">
    <cfRule type="duplicateValues" dxfId="0" priority="544"/>
  </conditionalFormatting>
  <conditionalFormatting sqref="C1267">
    <cfRule type="duplicateValues" dxfId="0" priority="543"/>
  </conditionalFormatting>
  <conditionalFormatting sqref="C1268">
    <cfRule type="duplicateValues" dxfId="0" priority="542"/>
  </conditionalFormatting>
  <conditionalFormatting sqref="C1269">
    <cfRule type="duplicateValues" dxfId="0" priority="541"/>
  </conditionalFormatting>
  <conditionalFormatting sqref="C1270">
    <cfRule type="duplicateValues" dxfId="0" priority="540"/>
  </conditionalFormatting>
  <conditionalFormatting sqref="C1271">
    <cfRule type="duplicateValues" dxfId="0" priority="539"/>
  </conditionalFormatting>
  <conditionalFormatting sqref="C1272">
    <cfRule type="duplicateValues" dxfId="0" priority="538"/>
  </conditionalFormatting>
  <conditionalFormatting sqref="C1273">
    <cfRule type="duplicateValues" dxfId="0" priority="537"/>
  </conditionalFormatting>
  <conditionalFormatting sqref="C1274">
    <cfRule type="duplicateValues" dxfId="0" priority="536"/>
  </conditionalFormatting>
  <conditionalFormatting sqref="C1275">
    <cfRule type="duplicateValues" dxfId="0" priority="535"/>
  </conditionalFormatting>
  <conditionalFormatting sqref="C1276">
    <cfRule type="duplicateValues" dxfId="0" priority="534"/>
  </conditionalFormatting>
  <conditionalFormatting sqref="C1277">
    <cfRule type="duplicateValues" dxfId="0" priority="533"/>
  </conditionalFormatting>
  <conditionalFormatting sqref="C1278">
    <cfRule type="duplicateValues" dxfId="0" priority="532"/>
  </conditionalFormatting>
  <conditionalFormatting sqref="C1279">
    <cfRule type="duplicateValues" dxfId="0" priority="531"/>
  </conditionalFormatting>
  <conditionalFormatting sqref="C1280">
    <cfRule type="duplicateValues" dxfId="0" priority="530"/>
  </conditionalFormatting>
  <conditionalFormatting sqref="C1281">
    <cfRule type="duplicateValues" dxfId="0" priority="529"/>
  </conditionalFormatting>
  <conditionalFormatting sqref="C1282">
    <cfRule type="duplicateValues" dxfId="0" priority="528"/>
  </conditionalFormatting>
  <conditionalFormatting sqref="C1283">
    <cfRule type="duplicateValues" dxfId="0" priority="527"/>
  </conditionalFormatting>
  <conditionalFormatting sqref="C1284">
    <cfRule type="duplicateValues" dxfId="0" priority="526"/>
  </conditionalFormatting>
  <conditionalFormatting sqref="C1285">
    <cfRule type="duplicateValues" dxfId="0" priority="525"/>
  </conditionalFormatting>
  <conditionalFormatting sqref="C1286">
    <cfRule type="duplicateValues" dxfId="0" priority="524"/>
  </conditionalFormatting>
  <conditionalFormatting sqref="C1287">
    <cfRule type="duplicateValues" dxfId="0" priority="523"/>
  </conditionalFormatting>
  <conditionalFormatting sqref="C1288">
    <cfRule type="duplicateValues" dxfId="0" priority="522"/>
  </conditionalFormatting>
  <conditionalFormatting sqref="C1289">
    <cfRule type="duplicateValues" dxfId="0" priority="521"/>
  </conditionalFormatting>
  <conditionalFormatting sqref="C1290">
    <cfRule type="duplicateValues" dxfId="0" priority="520"/>
  </conditionalFormatting>
  <conditionalFormatting sqref="C1291">
    <cfRule type="duplicateValues" dxfId="0" priority="519"/>
  </conditionalFormatting>
  <conditionalFormatting sqref="C1292">
    <cfRule type="duplicateValues" dxfId="0" priority="518"/>
  </conditionalFormatting>
  <conditionalFormatting sqref="C1293">
    <cfRule type="duplicateValues" dxfId="0" priority="517"/>
  </conditionalFormatting>
  <conditionalFormatting sqref="C1294">
    <cfRule type="duplicateValues" dxfId="0" priority="516"/>
  </conditionalFormatting>
  <conditionalFormatting sqref="C1295">
    <cfRule type="duplicateValues" dxfId="0" priority="515"/>
  </conditionalFormatting>
  <conditionalFormatting sqref="C1296">
    <cfRule type="duplicateValues" dxfId="0" priority="514"/>
  </conditionalFormatting>
  <conditionalFormatting sqref="C1297">
    <cfRule type="duplicateValues" dxfId="0" priority="513"/>
  </conditionalFormatting>
  <conditionalFormatting sqref="C1298">
    <cfRule type="duplicateValues" dxfId="0" priority="512"/>
  </conditionalFormatting>
  <conditionalFormatting sqref="C1299">
    <cfRule type="duplicateValues" dxfId="0" priority="511"/>
  </conditionalFormatting>
  <conditionalFormatting sqref="C1300">
    <cfRule type="duplicateValues" dxfId="0" priority="510"/>
  </conditionalFormatting>
  <conditionalFormatting sqref="C1301">
    <cfRule type="duplicateValues" dxfId="0" priority="509"/>
  </conditionalFormatting>
  <conditionalFormatting sqref="C1302">
    <cfRule type="duplicateValues" dxfId="0" priority="508"/>
  </conditionalFormatting>
  <conditionalFormatting sqref="C1303">
    <cfRule type="duplicateValues" dxfId="0" priority="507"/>
  </conditionalFormatting>
  <conditionalFormatting sqref="C1304">
    <cfRule type="duplicateValues" dxfId="0" priority="506"/>
  </conditionalFormatting>
  <conditionalFormatting sqref="C1305">
    <cfRule type="duplicateValues" dxfId="0" priority="505"/>
  </conditionalFormatting>
  <conditionalFormatting sqref="C1306">
    <cfRule type="duplicateValues" dxfId="0" priority="504"/>
  </conditionalFormatting>
  <conditionalFormatting sqref="C1307">
    <cfRule type="duplicateValues" dxfId="0" priority="503"/>
  </conditionalFormatting>
  <conditionalFormatting sqref="C1308">
    <cfRule type="duplicateValues" dxfId="0" priority="502"/>
  </conditionalFormatting>
  <conditionalFormatting sqref="C1309">
    <cfRule type="duplicateValues" dxfId="0" priority="501"/>
  </conditionalFormatting>
  <conditionalFormatting sqref="C1310">
    <cfRule type="duplicateValues" dxfId="0" priority="500"/>
  </conditionalFormatting>
  <conditionalFormatting sqref="C1311">
    <cfRule type="duplicateValues" dxfId="0" priority="499"/>
  </conditionalFormatting>
  <conditionalFormatting sqref="C1312">
    <cfRule type="duplicateValues" dxfId="0" priority="498"/>
  </conditionalFormatting>
  <conditionalFormatting sqref="C1313">
    <cfRule type="duplicateValues" dxfId="0" priority="497"/>
  </conditionalFormatting>
  <conditionalFormatting sqref="C1314">
    <cfRule type="duplicateValues" dxfId="0" priority="496"/>
  </conditionalFormatting>
  <conditionalFormatting sqref="C1315">
    <cfRule type="duplicateValues" dxfId="0" priority="495"/>
  </conditionalFormatting>
  <conditionalFormatting sqref="C1316">
    <cfRule type="duplicateValues" dxfId="0" priority="494"/>
  </conditionalFormatting>
  <conditionalFormatting sqref="C1317">
    <cfRule type="duplicateValues" dxfId="0" priority="493"/>
  </conditionalFormatting>
  <conditionalFormatting sqref="C1318">
    <cfRule type="duplicateValues" dxfId="0" priority="492"/>
  </conditionalFormatting>
  <conditionalFormatting sqref="C1319">
    <cfRule type="duplicateValues" dxfId="0" priority="491"/>
  </conditionalFormatting>
  <conditionalFormatting sqref="C1320">
    <cfRule type="duplicateValues" dxfId="0" priority="490"/>
  </conditionalFormatting>
  <conditionalFormatting sqref="C1321">
    <cfRule type="duplicateValues" dxfId="0" priority="489"/>
  </conditionalFormatting>
  <conditionalFormatting sqref="C1322">
    <cfRule type="duplicateValues" dxfId="0" priority="488"/>
  </conditionalFormatting>
  <conditionalFormatting sqref="C1323">
    <cfRule type="duplicateValues" dxfId="0" priority="487"/>
  </conditionalFormatting>
  <conditionalFormatting sqref="C1324">
    <cfRule type="duplicateValues" dxfId="0" priority="486"/>
  </conditionalFormatting>
  <conditionalFormatting sqref="C1325">
    <cfRule type="duplicateValues" dxfId="0" priority="485"/>
  </conditionalFormatting>
  <conditionalFormatting sqref="C1326">
    <cfRule type="duplicateValues" dxfId="0" priority="484"/>
  </conditionalFormatting>
  <conditionalFormatting sqref="C1327">
    <cfRule type="duplicateValues" dxfId="0" priority="483"/>
  </conditionalFormatting>
  <conditionalFormatting sqref="C1328">
    <cfRule type="duplicateValues" dxfId="0" priority="482"/>
  </conditionalFormatting>
  <conditionalFormatting sqref="C1329">
    <cfRule type="duplicateValues" dxfId="0" priority="481"/>
  </conditionalFormatting>
  <conditionalFormatting sqref="C1330">
    <cfRule type="duplicateValues" dxfId="0" priority="480"/>
  </conditionalFormatting>
  <conditionalFormatting sqref="C1331">
    <cfRule type="duplicateValues" dxfId="0" priority="479"/>
  </conditionalFormatting>
  <conditionalFormatting sqref="C1332">
    <cfRule type="duplicateValues" dxfId="0" priority="478"/>
  </conditionalFormatting>
  <conditionalFormatting sqref="C1333">
    <cfRule type="duplicateValues" dxfId="0" priority="477"/>
  </conditionalFormatting>
  <conditionalFormatting sqref="C1334">
    <cfRule type="duplicateValues" dxfId="0" priority="476"/>
  </conditionalFormatting>
  <conditionalFormatting sqref="C1335">
    <cfRule type="duplicateValues" dxfId="0" priority="475"/>
  </conditionalFormatting>
  <conditionalFormatting sqref="C1336">
    <cfRule type="duplicateValues" dxfId="0" priority="474"/>
  </conditionalFormatting>
  <conditionalFormatting sqref="C1337">
    <cfRule type="duplicateValues" dxfId="0" priority="473"/>
  </conditionalFormatting>
  <conditionalFormatting sqref="C1338">
    <cfRule type="duplicateValues" dxfId="0" priority="472"/>
  </conditionalFormatting>
  <conditionalFormatting sqref="C1339">
    <cfRule type="duplicateValues" dxfId="0" priority="471"/>
  </conditionalFormatting>
  <conditionalFormatting sqref="C1340">
    <cfRule type="duplicateValues" dxfId="0" priority="470"/>
  </conditionalFormatting>
  <conditionalFormatting sqref="C1341">
    <cfRule type="duplicateValues" dxfId="0" priority="469"/>
  </conditionalFormatting>
  <conditionalFormatting sqref="C1342">
    <cfRule type="duplicateValues" dxfId="0" priority="468"/>
  </conditionalFormatting>
  <conditionalFormatting sqref="C1343">
    <cfRule type="duplicateValues" dxfId="0" priority="467"/>
  </conditionalFormatting>
  <conditionalFormatting sqref="C1344">
    <cfRule type="duplicateValues" dxfId="0" priority="466"/>
  </conditionalFormatting>
  <conditionalFormatting sqref="C1345">
    <cfRule type="duplicateValues" dxfId="0" priority="465"/>
  </conditionalFormatting>
  <conditionalFormatting sqref="C1346">
    <cfRule type="duplicateValues" dxfId="0" priority="464"/>
  </conditionalFormatting>
  <conditionalFormatting sqref="C1347">
    <cfRule type="duplicateValues" dxfId="0" priority="463"/>
  </conditionalFormatting>
  <conditionalFormatting sqref="C1348">
    <cfRule type="duplicateValues" dxfId="0" priority="462"/>
  </conditionalFormatting>
  <conditionalFormatting sqref="C1349">
    <cfRule type="duplicateValues" dxfId="0" priority="461"/>
  </conditionalFormatting>
  <conditionalFormatting sqref="C1350">
    <cfRule type="duplicateValues" dxfId="0" priority="460"/>
  </conditionalFormatting>
  <conditionalFormatting sqref="C1351">
    <cfRule type="duplicateValues" dxfId="0" priority="459"/>
  </conditionalFormatting>
  <conditionalFormatting sqref="C1352">
    <cfRule type="duplicateValues" dxfId="0" priority="458"/>
  </conditionalFormatting>
  <conditionalFormatting sqref="C1353">
    <cfRule type="duplicateValues" dxfId="0" priority="457"/>
  </conditionalFormatting>
  <conditionalFormatting sqref="C1354">
    <cfRule type="duplicateValues" dxfId="0" priority="456"/>
  </conditionalFormatting>
  <conditionalFormatting sqref="C1355">
    <cfRule type="duplicateValues" dxfId="0" priority="455"/>
  </conditionalFormatting>
  <conditionalFormatting sqref="C1356">
    <cfRule type="duplicateValues" dxfId="0" priority="454"/>
  </conditionalFormatting>
  <conditionalFormatting sqref="C1357">
    <cfRule type="duplicateValues" dxfId="0" priority="453"/>
  </conditionalFormatting>
  <conditionalFormatting sqref="C1358">
    <cfRule type="duplicateValues" dxfId="0" priority="452"/>
  </conditionalFormatting>
  <conditionalFormatting sqref="C1359">
    <cfRule type="duplicateValues" dxfId="0" priority="451"/>
  </conditionalFormatting>
  <conditionalFormatting sqref="C1360">
    <cfRule type="duplicateValues" dxfId="0" priority="450"/>
  </conditionalFormatting>
  <conditionalFormatting sqref="C1361">
    <cfRule type="duplicateValues" dxfId="0" priority="449"/>
  </conditionalFormatting>
  <conditionalFormatting sqref="C1362">
    <cfRule type="duplicateValues" dxfId="0" priority="448"/>
  </conditionalFormatting>
  <conditionalFormatting sqref="C1363">
    <cfRule type="duplicateValues" dxfId="0" priority="447"/>
  </conditionalFormatting>
  <conditionalFormatting sqref="C1364">
    <cfRule type="duplicateValues" dxfId="0" priority="446"/>
  </conditionalFormatting>
  <conditionalFormatting sqref="C1365">
    <cfRule type="duplicateValues" dxfId="0" priority="445"/>
  </conditionalFormatting>
  <conditionalFormatting sqref="C1366">
    <cfRule type="duplicateValues" dxfId="0" priority="444"/>
  </conditionalFormatting>
  <conditionalFormatting sqref="C1367">
    <cfRule type="duplicateValues" dxfId="0" priority="443"/>
  </conditionalFormatting>
  <conditionalFormatting sqref="C1368">
    <cfRule type="duplicateValues" dxfId="0" priority="442"/>
  </conditionalFormatting>
  <conditionalFormatting sqref="C1369">
    <cfRule type="duplicateValues" dxfId="0" priority="441"/>
  </conditionalFormatting>
  <conditionalFormatting sqref="C1370">
    <cfRule type="duplicateValues" dxfId="0" priority="440"/>
  </conditionalFormatting>
  <conditionalFormatting sqref="C1371">
    <cfRule type="duplicateValues" dxfId="0" priority="439"/>
  </conditionalFormatting>
  <conditionalFormatting sqref="C1372">
    <cfRule type="duplicateValues" dxfId="0" priority="438"/>
  </conditionalFormatting>
  <conditionalFormatting sqref="C1373">
    <cfRule type="duplicateValues" dxfId="0" priority="437"/>
  </conditionalFormatting>
  <conditionalFormatting sqref="C1374">
    <cfRule type="duplicateValues" dxfId="0" priority="436"/>
  </conditionalFormatting>
  <conditionalFormatting sqref="C1375">
    <cfRule type="duplicateValues" dxfId="0" priority="435"/>
  </conditionalFormatting>
  <conditionalFormatting sqref="C1376">
    <cfRule type="duplicateValues" dxfId="0" priority="434"/>
  </conditionalFormatting>
  <conditionalFormatting sqref="C1377">
    <cfRule type="duplicateValues" dxfId="0" priority="433"/>
  </conditionalFormatting>
  <conditionalFormatting sqref="C1378">
    <cfRule type="duplicateValues" dxfId="0" priority="432"/>
  </conditionalFormatting>
  <conditionalFormatting sqref="C1379">
    <cfRule type="duplicateValues" dxfId="0" priority="431"/>
  </conditionalFormatting>
  <conditionalFormatting sqref="C1380">
    <cfRule type="duplicateValues" dxfId="0" priority="430"/>
  </conditionalFormatting>
  <conditionalFormatting sqref="C1381">
    <cfRule type="duplicateValues" dxfId="0" priority="429"/>
  </conditionalFormatting>
  <conditionalFormatting sqref="C1382">
    <cfRule type="duplicateValues" dxfId="0" priority="428"/>
  </conditionalFormatting>
  <conditionalFormatting sqref="C1383">
    <cfRule type="duplicateValues" dxfId="0" priority="427"/>
  </conditionalFormatting>
  <conditionalFormatting sqref="C273:C276">
    <cfRule type="duplicateValues" dxfId="0" priority="1244"/>
  </conditionalFormatting>
  <conditionalFormatting sqref="C3:C4 C1384:C1048576">
    <cfRule type="duplicateValues" dxfId="0" priority="1820"/>
  </conditionalFormatting>
  <dataValidations count="7">
    <dataValidation type="list" allowBlank="1" showInputMessage="1" showErrorMessage="1" sqref="I14 I18 I19 I20 I25 I28 I37 I38 I39 I40 I41 I42 I43 I44 I45 I46 I57 I58 I59 I60 I68 I96 I101 I102 I107 I108 I111 I128 I129 I130 I134 I135 I136 I141 I144 I171 I172 I173 I174 I177 I183 I184 I199 I202 I218 I253 I254 I286 I287 I299 I300 I317 I318 I319 I320 I321 I322 I323 I344 I345 I346 I347 I380 I406 I425 I442 I529 I628 I629 I646 I647 I648 I659 I753 I5:I7 I8:I13 I15:I17 I21:I22 I23:I24 I26:I27 I29:I30 I31:I32 I33:I34 I35:I36 I47:I48 I49:I50 I51:I52 I53:I54 I55:I56 I61:I62 I63:I64 I65:I67 I69:I75 I76:I79 I80:I81 I82:I83 I84:I86 I87:I88 I89:I90 I91:I92 I93:I95 I97:I98 I99:I100 I103:I104 I105:I106 I109:I110 I112:I120 I121:I123 I124:I127 I131:I133 I137:I138 I139:I140 I142:I143 I145:I146 I147:I148 I149:I150 I151:I157 I158:I162 I163:I164 I165:I166 I167:I168 I169:I170 I175:I176 I178:I182 I185:I186 I187:I198 I200:I201 I203:I204 I205:I206 I207:I213 I214:I217 I219:I222 I223:I225 I226:I228 I229:I247 I248:I252 I255:I256 I257:I260 I261:I262 I263:I264 I265:I272 I273:I285 I288:I289 I290:I292 I293:I295 I296:I298 I301:I313 I314:I316 I324:I327 I328:I331 I332:I339 I340:I343 I348:I355 I356:I367 I368:I379 I381:I383 I384:I394 I395:I402 I403:I405 I407:I414 I415:I422 I423:I424 I426:I429 I430:I433 I434:I441 I443:I445 I446:I457 I458:I469 I470:I477 I478:I480 I481:I483 I484:I489 I490:I497 I498:I499 I500:I503 I504:I507 I508:I511 I512:I519 I520:I521 I522:I528 I530:I535 I536:I551 I552:I553 I554:I559 I560:I569 I570:I585 I586:I591 I592:I605 I606:I627 I630:I631 I632:I636 I637:I639 I640:I641 I642:I643 I644:I645 I649:I652 I653:I654 I655:I656 I657:I658 I660:I662 I663:I682 I683:I694 I695:I710 I711:I712 I713:I752 I754:I755 I756:I787 I788:I803 I804:I811 I812:I820 I821:I836 I837:I844 I845:I1383">
      <formula1>选项参数!$J$2:$J$41</formula1>
    </dataValidation>
    <dataValidation type="list" allowBlank="1" showInputMessage="1" showErrorMessage="1" sqref="E187 E188 E189 E190 E191 E192 E193 E194 E195 E196 E197 E198 E317 E318 E319 E320 E321 E322 E323 E324 E325 E326 E327 E328 E329 E330 E331 E340 E341 E342 E343 E348 E349 E350 E351 E352 E353 E354 E355 E360 E361 E362 E363 E364 E365 E366 E367 E403 E404 E405 E415 E416 E417 E418 E419 E420 E421 E422 E426 E427 E428 E429 E430 E431 E432 E433 E446 E447 E448 E449 E450 E451 E452 E453 E454 E455 E456 E457 E458 E459 E460 E461 E462 E463 E464 E465 E466 E467 E468 E469 E484 E485 E486 E487 E488 E489 E490 E491 E492 E493 E494 E495 E496 E497 E500 E501 E502 E503 E504 E505 E506 E507 E508 E509 E510 E511 E512 E513 E514 E515 E516 E517 E518 E519 E522 E523 E524 E525 E526 E527 E528 E529 E532 E533 E534 E535 E536 E537 E538 E539 E540 E541 E542 E543 E544 E545 E546 E547 E548 E549 E550 E551 E560 E561 E562 E563 E564 E565 E566 E567 E583 E584 E585 E586 E587 E588 E589 E590 E591 E660 E661 E662 E663 E664 E665 E666 E667 E668 E669 E670 E671 E672 E673 E674 E675 E676 E677 E678 E679 E680 E681 E682 E683 E684 E685 E686 E687 E688 E689 E690 E691 E692 E693 E694 E695 E696 E697 E698 E699 E700 E701 E702 E703 E704 E705 E706 E707 E708 E709 E710 E713 E714 E715 E716 E717 E718 E719 E720 E721 E722 E723 E724 E725 E726 E727 E728 E729 E730 E731 E732 E733 E734 E735 E736 E737 E738 E739 E740 E741 E742 E743 E744 E745 E746 E747 E748 E749 E750 E751 E752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5:E186 E199:E316 E332:E339 E344:E347 E356:E359 E368:E402 E406:E414 E423:E425 E434:E445 E470:E483 E498:E499 E520:E521 E530:E531 E552:E559 E568:E582 E592:E659 E711:E712 E753:E755 E845:E1048576">
      <formula1>编码规则代码!$B$2</formula1>
    </dataValidation>
    <dataValidation type="list" allowBlank="1" showInputMessage="1" showErrorMessage="1" sqref="F187 F188 F189 F190 F191 F192 F193 F194 F195 F196 F197 F198 F317 F318 F319 F320 F321 F322 F323 F324 F325 F326 F327 F328 F329 F330 F331 F340 F341 F342 F343 F348 F349 F350 F351 F352 F353 F354 F355 F360 F361 F362 F363 F364 F365 F366 F367 F403 F404 F405 F415 F416 F417 F418 F419 F420 F421 F422 F426 F427 F428 F429 F430 F431 F432 F433 F446 F447 F448 F449 F450 F451 F452 F453 F454 F455 F456 F457 F458 F459 F460 F461 F462 F463 F464 F465 F466 F467 F468 F469 F484 F485 F486 F487 F488 F489 F490 F491 F492 F493 F494 F495 F496 F497 F500 F501 F502 F503 F504 F505 F506 F507 F508 F509 F510 F511 F512 F513 F514 F515 F516 F517 F518 F519 F522 F523 F524 F525 F526 F527 F528 F529 F532 F533 F534 F535 F536 F537 F538 F539 F540 F541 F542 F543 F544 F545 F546 F547 F548 F549 F550 F551 F560 F561 F562 F563 F564 F565 F566 F567 F583 F584 F585 F586 F587 F588 F589 F590 F591 F660 F661 F662 F663 F664 F665 F666 F667 F668 F669 F670 F671 F672 F673 F674 F675 F676 F677 F678 F679 F680 F681 F682 F683 F684 F685 F686 F687 F688 F689 F690 F691 F692 F693 F694 F695 F696 F697 F698 F699 F700 F701 F702 F703 F704 F705 F706 F707 F708 F709 F710 F713 F714 F715 F716 F717 F718 F719 F720 F721 F722 F723 F724 F725 F726 F727 F728 F729 F730 F731 F732 F733 F734 F735 F736 F737 F738 F739 F740 F741 F742 F743 F744 F745 F746 F747 F748 F749 F750 F751 F752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5:F186 F199:F316 F332:F339 F344:F347 F356:F359 F368:F402 F406:F414 F423:F425 F434:F445 F470:F483 F498:F499 F520:F521 F530:F531 F552:F559 F568:F582 F592:F659 F711:F712 F753:F755 F845:F1048576">
      <formula1>编码规则代码!$F$2:$F$7</formula1>
    </dataValidation>
    <dataValidation type="list" allowBlank="1" showInputMessage="1" showErrorMessage="1" sqref="G187 G188 G189 G190 G191 G192 G193 G194 G195 G196 G197 G198 G317 G318 G319 G320 G321 G322 G323 G324 G325 G326 G327 G328 G329 G330 G331 G340 G341 G342 G343 G348 G349 G350 G351 G352 G353 G354 G355 G360 G361 G362 G363 G364 G365 G366 G367 G403 G404 G405 G415 G416 G417 G418 G419 G420 G421 G422 G426 G427 G428 G429 G430 G431 G432 G433 G446 G447 G448 G449 G450 G451 G452 G453 G454 G455 G456 G457 G458 G459 G460 G461 G462 G463 G464 G465 G466 G467 G468 G469 G484 G485 G486 G487 G488 G489 G490 G491 G492 G493 G494 G495 G496 G497 G500 G501 G502 G503 G504 G505 G506 G507 G508 G509 G510 G511 G512 G513 G514 G515 G516 G517 G518 G519 G522 G523 G524 G525 G526 G527 G528 G529 G532 G533 G534 G535 G536 G537 G538 G539 G540 G541 G542 G543 G544 G545 G546 G547 G548 G549 G550 G551 G560 G561 G562 G563 G564 G565 G566 G567 G583 G584 G585 G586 G587 G588 G589 G590 G591 G660 G661 G662 G663 G664 G665 G666 G667 G668 G669 G670 G671 G672 G673 G674 G675 G676 G677 G678 G679 G680 G681 G682 G683 G684 G685 G686 G687 G688 G689 G690 G691 G692 G693 G694 G695 G696 G697 G698 G699 G700 G701 G702 G703 G704 G705 G706 G707 G708 G709 G710 G713 G714 G715 G716 G717 G718 G719 G720 G721 G722 G723 G724 G725 G726 G727 G728 G729 G730 G731 G732 G733 G734 G735 G736 G737 G738 G739 G740 G741 G742 G743 G744 G745 G746 G747 G748 G749 G750 G751 G752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5:G186 G199:G316 G332:G339 G344:G347 G356:G359 G368:G402 G406:G414 G423:G425 G434:G445 G470:G483 G498:G499 G520:G521 G530:G531 G552:G559 G568:G582 G592:G659 G711:G712 G753:G755 G845:G1048576">
      <formula1>编码规则代码!$J$2:$J$5</formula1>
    </dataValidation>
    <dataValidation type="list" allowBlank="1" showInputMessage="1" showErrorMessage="1" sqref="H187 H188 H189 H190 H191 H192 H193 H194 H195 H196 H197 H198 H317 H318 H319 H320 H321 H322 H323 H324 H325 H326 H327 H328 H329 H330 H331 H340 H341 H342 H343 H348 H349 H350 H351 H352 H353 H354 H355 H360 H361 H362 H363 H364 H365 H366 H367 H403 H404 H405 H415 H416 H417 H418 H419 H420 H421 H422 H426 H427 H428 H429 H430 H431 H432 H433 H446 H447 H448 H449 H450 H451 H452 H453 H454 H455 H456 H457 H458 H459 H460 H461 H462 H463 H464 H465 H466 H467 H468 H469 H484 H485 H486 H487 H488 H489 H490 H491 H492 H493 H494 H495 H496 H497 H500 H501 H502 H503 H504 H505 H506 H507 H508 H509 H510 H511 H512 H513 H514 H515 H516 H517 H518 H519 H522 H523 H524 H525 H526 H527 H528 H529 H532 H533 H534 H535 H536 H537 H538 H539 H540 H541 H542 H543 H544 H545 H546 H547 H548 H549 H550 H551 H560 H561 H562 H563 H564 H565 H566 H567 H583 H584 H585 H586 H587 H588 H589 H590 H591 H660 H661 H662 H663 H664 H665 H666 H667 H668 H669 H670 H671 H672 H673 H674 H675 H676 H677 H678 H679 H680 H681 H682 H683 H684 H685 H686 H687 H688 H689 H690 H691 H692 H693 H694 H695 H696 H697 H698 H699 H700 H701 H702 H703 H704 H705 H706 H707 H708 H709 H710 H713 H714 H715 H716 H717 H718 H719 H720 H721 H722 H723 H724 H725 H726 H727 H728 H729 H730 H731 H732 H733 H734 H735 H736 H737 H738 H739 H740 H741 H742 H743 H744 H745 H746 H747 H748 H749 H750 H751 H752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5:H186 H199:H316 H332:H339 H344:H347 H356:H359 H368:H402 H406:H414 H423:H425 H434:H445 H470:H483 H498:H499 H520:H521 H530:H531 H552:H559 H568:H582 H592:H659 H711:H712 H753:H755 H845:H1383 H1384:I1048576">
      <formula1>编码规则代码!$N:$N</formula1>
    </dataValidation>
    <dataValidation type="list" allowBlank="1" showInputMessage="1" showErrorMessage="1" sqref="J187 J188 J189 J190 J191 J192 J193 J194 J195 J196 J197 J198 J317 J318 J319 J320 J321 J322 J323 J324 J325 J326 J327 J328 J329 J330 J331 J348 J349 J350 J351 J352 J353 J354 J355 J426 J427 J428 J429 J430 J431 J432 J433 J484 J485 J486 J487 J488 J489 J490 J491 J492 J493 J494 J495 J496 J497 J500 J501 J502 J503 J504 J505 J506 J507 J508 J509 J510 J511 J512 J513 J514 J515 J516 J517 J518 J519 J522 J523 J524 J525 J526 J527 J528 J529 J532 J533 J534 J535 J536 J537 J538 J539 J540 J541 J542 J543 J544 J545 J546 J547 J548 J549 J550 J551 J560 J561 J562 J563 J564 J565 J566 J567 J583 J584 J585 J586 J587 J588 J589 J590 J591 J660 J661 J662 J663 J664 J665 J666 J667 J668 J669 J670 J671 J672 J673 J674 J675 J676 J677 J678 J679 J680 J681 J682 J683 J684 J685 J686 J687 J688 J689 J690 J691 J692 J693 J694 J695 J696 J697 J698 J699 J700 J701 J702 J703 J704 J705 J706 J707 J708 J709 J710 J713 J714 J715 J716 J717 J721 J725 J729 J730 J731 J732 J733 J734 J735 J736 J737 J738 J739 J740 J741 J742 J743 J744 J745 J746 J747 J748 J749 J750 J751 J752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5:J186 J199:J316 J332:J339 J340:J343 J344:J347 J356:J359 J360:J363 J364:J367 J368:J402 J403:J405 J406:J414 J415:J418 J419:J422 J423:J425 J434:J445 J446:J449 J450:J453 J454:J457 J458:J461 J462:J465 J466:J469 J470:J483 J498:J499 J520:J521 J530:J531 J552:J559 J568:J582 J592:J659 J711:J712 J718:J720 J722:J724 J726:J728 J753:J755 J845:J1048576">
      <formula1>编码规则代码!$R$2:$R$6</formula1>
    </dataValidation>
    <dataValidation type="list" allowBlank="1" showInputMessage="1" showErrorMessage="1" sqref="K187 K188 K189 K190 K191 K192 K193 K194 K195 K196 K197 K198 K317 K318 K319 K320 K321 K322 K323 K324 K325 K326 K327 K328 K329 K330 K331 K340 K341 K342 K343 K348 K349 K350 K351 K352 K353 K354 K355 K360 K361 K362 K363 K364 K365 K366 K367 K403 K404 K405 K415 K416 K417 K418 K419 K420 K421 K422 K426 K427 K428 K429 K430 K431 K432 K433 K443 K444 K445 K446 K447 K448 K449 K450 K451 K452 K453 K454 K455 K456 K457 K458 K459 K460 K461 K462 K463 K464 K465 K466 K467 K468 K469 K484 K485 K486 K487 K488 K489 K490 K491 K492 K493 K494 K495 K496 K497 K500 K501 K502 K503 K504 K505 K506 K507 K508 K509 K510 K511 K512 K513 K514 K515 K516 K517 K518 K519 K522 K523 K524 K525 K526 K527 K528 K529 K532 K533 K534 K535 K536 K537 K538 K539 K540 K541 K542 K543 K544 K545 K546 K547 K548 K549 K550 K551 K560 K561 K562 K563 K564 K565 K566 K567 K583 K584 K585 K586 K587 K588 K589 K590 K591 K660 K661 K662 K663 K664 K665 K666 K667 K668 K669 K670 K671 K672 K673 K674 K675 K676 K677 K678 K679 K680 K681 K682 K683 K684 K685 K686 K687 K688 K689 K690 K691 K692 K693 K694 K695 K696 K697 K698 K699 K700 K701 K702 K703 K704 K705 K706 K707 K708 K709 K710 K713 K714 K715 K716 K717 K718 K719 K720 K721 K722 K723 K724 K725 K726 K727 K728 K729 K730 K731 K732 K733 K734 K735 K736 K737 K738 K739 K740 K741 K742 K743 K744 K745 K746 K747 K748 K749 K750 K751 K752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5:K186 K199:K316 K332:K339 K344:K347 K356:K359 K368:K402 K406:K414 K423:K425 K434:K442 K470:K483 K498:K499 K520:K521 K530:K531 K552:K559 K568:K582 K592:K659 K711:K712 K753:K755 K845:K1048576">
      <formula1>编码规则代码!$V$2:$V$90</formula1>
    </dataValidation>
  </dataValidation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4"/>
  <sheetViews>
    <sheetView topLeftCell="Z1" workbookViewId="0">
      <selection activeCell="AH18" sqref="AH18:AH19"/>
    </sheetView>
  </sheetViews>
  <sheetFormatPr defaultColWidth="9" defaultRowHeight="19" customHeight="1"/>
  <cols>
    <col min="1" max="4" width="9" style="15"/>
    <col min="5" max="5" width="20" style="15" customWidth="1"/>
    <col min="6" max="6" width="7.50442477876106" style="15" customWidth="1"/>
    <col min="7" max="11" width="9" style="15"/>
    <col min="12" max="12" width="11.5575221238938" style="15" customWidth="1"/>
    <col min="13" max="13" width="12.6283185840708" style="16" customWidth="1"/>
    <col min="14" max="14" width="38.5044247787611" style="15" customWidth="1"/>
    <col min="15" max="15" width="9" style="16"/>
    <col min="16" max="21" width="9" style="15"/>
    <col min="22" max="22" width="12" style="15" customWidth="1"/>
    <col min="23" max="43" width="9" style="15"/>
    <col min="44" max="44" width="12.6283185840708" style="16" customWidth="1"/>
    <col min="45" max="16384" width="9" style="15"/>
  </cols>
  <sheetData>
    <row r="1" customHeight="1" spans="1:45">
      <c r="A1" s="16" t="s">
        <v>270</v>
      </c>
      <c r="B1" s="15" t="s">
        <v>187</v>
      </c>
      <c r="E1" s="15" t="s">
        <v>271</v>
      </c>
      <c r="F1" s="15" t="s">
        <v>272</v>
      </c>
      <c r="I1" s="15" t="s">
        <v>273</v>
      </c>
      <c r="J1" s="15" t="s">
        <v>189</v>
      </c>
      <c r="L1" s="20" t="s">
        <v>274</v>
      </c>
      <c r="M1" s="20" t="s">
        <v>275</v>
      </c>
      <c r="N1" s="21" t="s">
        <v>190</v>
      </c>
      <c r="Q1" s="15" t="s">
        <v>276</v>
      </c>
      <c r="R1" s="15" t="s">
        <v>276</v>
      </c>
      <c r="U1" s="15" t="s">
        <v>277</v>
      </c>
      <c r="V1" s="15" t="s">
        <v>193</v>
      </c>
      <c r="AR1" s="16" t="s">
        <v>278</v>
      </c>
      <c r="AS1" s="15" t="s">
        <v>279</v>
      </c>
    </row>
    <row r="2" customHeight="1" spans="1:45">
      <c r="A2" s="16" t="s">
        <v>280</v>
      </c>
      <c r="B2" s="16" t="s">
        <v>196</v>
      </c>
      <c r="C2" s="16"/>
      <c r="E2" s="15">
        <v>3</v>
      </c>
      <c r="F2" s="15">
        <v>2023</v>
      </c>
      <c r="I2" s="22" t="s">
        <v>200</v>
      </c>
      <c r="J2" s="15" t="s">
        <v>281</v>
      </c>
      <c r="L2" s="23" t="s">
        <v>282</v>
      </c>
      <c r="M2" s="23" t="s">
        <v>282</v>
      </c>
      <c r="N2" s="23" t="s">
        <v>282</v>
      </c>
      <c r="O2" s="24" t="s">
        <v>283</v>
      </c>
      <c r="P2" s="15">
        <v>1</v>
      </c>
      <c r="Q2" s="15" t="s">
        <v>284</v>
      </c>
      <c r="R2" s="15" t="s">
        <v>234</v>
      </c>
      <c r="S2" s="15" t="s">
        <v>276</v>
      </c>
      <c r="U2" s="28" t="s">
        <v>285</v>
      </c>
      <c r="V2" s="28" t="s">
        <v>286</v>
      </c>
      <c r="W2" s="28" t="s">
        <v>287</v>
      </c>
      <c r="AC2" s="30">
        <v>10</v>
      </c>
      <c r="AD2" s="30">
        <v>11</v>
      </c>
      <c r="AE2" s="30">
        <v>12</v>
      </c>
      <c r="AF2" s="30">
        <v>13</v>
      </c>
      <c r="AG2" s="30">
        <v>14</v>
      </c>
      <c r="AH2" s="30">
        <v>15</v>
      </c>
      <c r="AI2" s="30">
        <v>16</v>
      </c>
      <c r="AJ2" s="30">
        <v>17</v>
      </c>
      <c r="AK2" s="30">
        <v>18</v>
      </c>
      <c r="AL2" s="30">
        <v>19</v>
      </c>
      <c r="AM2" s="30" t="s">
        <v>288</v>
      </c>
      <c r="AN2" s="33" t="s">
        <v>289</v>
      </c>
      <c r="AR2" s="39" t="s">
        <v>206</v>
      </c>
      <c r="AS2" s="40" t="s">
        <v>290</v>
      </c>
    </row>
    <row r="3" customHeight="1" spans="5:45">
      <c r="E3" s="15">
        <v>4</v>
      </c>
      <c r="F3" s="15">
        <v>2024</v>
      </c>
      <c r="I3" s="22" t="s">
        <v>291</v>
      </c>
      <c r="J3" s="15" t="s">
        <v>292</v>
      </c>
      <c r="L3" s="23" t="s">
        <v>293</v>
      </c>
      <c r="M3" s="23" t="s">
        <v>282</v>
      </c>
      <c r="N3" s="23" t="s">
        <v>282</v>
      </c>
      <c r="O3" s="25" t="s">
        <v>294</v>
      </c>
      <c r="P3" s="15">
        <v>2</v>
      </c>
      <c r="Q3" s="15" t="s">
        <v>200</v>
      </c>
      <c r="R3" s="15" t="s">
        <v>200</v>
      </c>
      <c r="U3" s="29" t="s">
        <v>295</v>
      </c>
      <c r="V3" s="29" t="s">
        <v>210</v>
      </c>
      <c r="W3" s="29" t="s">
        <v>296</v>
      </c>
      <c r="AC3" s="31" t="s">
        <v>297</v>
      </c>
      <c r="AD3" s="31" t="s">
        <v>298</v>
      </c>
      <c r="AE3" s="31" t="s">
        <v>299</v>
      </c>
      <c r="AF3" s="31" t="s">
        <v>300</v>
      </c>
      <c r="AG3" s="31" t="s">
        <v>301</v>
      </c>
      <c r="AH3" s="31" t="s">
        <v>302</v>
      </c>
      <c r="AI3" s="31" t="s">
        <v>303</v>
      </c>
      <c r="AJ3" s="31" t="s">
        <v>304</v>
      </c>
      <c r="AK3" s="31" t="s">
        <v>305</v>
      </c>
      <c r="AL3" s="31" t="s">
        <v>306</v>
      </c>
      <c r="AM3" s="31" t="s">
        <v>307</v>
      </c>
      <c r="AN3" s="33" t="s">
        <v>308</v>
      </c>
      <c r="AR3" s="41" t="s">
        <v>198</v>
      </c>
      <c r="AS3" s="42" t="s">
        <v>309</v>
      </c>
    </row>
    <row r="4" customHeight="1" spans="5:45">
      <c r="E4" s="15">
        <v>5</v>
      </c>
      <c r="F4" s="15">
        <v>2025</v>
      </c>
      <c r="I4" s="26" t="s">
        <v>310</v>
      </c>
      <c r="J4" s="15" t="s">
        <v>197</v>
      </c>
      <c r="L4" s="23" t="s">
        <v>311</v>
      </c>
      <c r="M4" s="23" t="s">
        <v>282</v>
      </c>
      <c r="N4" s="23" t="s">
        <v>282</v>
      </c>
      <c r="O4" s="25" t="s">
        <v>312</v>
      </c>
      <c r="P4" s="15">
        <v>3</v>
      </c>
      <c r="Q4" s="15" t="s">
        <v>244</v>
      </c>
      <c r="R4" s="15" t="s">
        <v>244</v>
      </c>
      <c r="U4" s="29" t="s">
        <v>309</v>
      </c>
      <c r="V4" s="29" t="s">
        <v>208</v>
      </c>
      <c r="W4" s="29" t="s">
        <v>296</v>
      </c>
      <c r="AC4" s="32">
        <v>20</v>
      </c>
      <c r="AD4" s="32">
        <v>21</v>
      </c>
      <c r="AE4" s="32">
        <v>22</v>
      </c>
      <c r="AF4" s="32">
        <v>23</v>
      </c>
      <c r="AG4" s="32">
        <v>24</v>
      </c>
      <c r="AH4" s="32">
        <v>25</v>
      </c>
      <c r="AI4" s="32">
        <v>26</v>
      </c>
      <c r="AJ4" s="32">
        <v>27</v>
      </c>
      <c r="AK4" s="31"/>
      <c r="AL4" s="31"/>
      <c r="AM4" s="32" t="s">
        <v>313</v>
      </c>
      <c r="AN4" s="34" t="s">
        <v>314</v>
      </c>
      <c r="AR4" s="41" t="s">
        <v>315</v>
      </c>
      <c r="AS4" s="42" t="s">
        <v>316</v>
      </c>
    </row>
    <row r="5" customHeight="1" spans="5:45">
      <c r="E5" s="15">
        <v>6</v>
      </c>
      <c r="F5" s="15">
        <v>2026</v>
      </c>
      <c r="I5" s="22" t="s">
        <v>317</v>
      </c>
      <c r="J5" s="15" t="s">
        <v>318</v>
      </c>
      <c r="L5" s="23" t="s">
        <v>319</v>
      </c>
      <c r="M5" s="23" t="s">
        <v>282</v>
      </c>
      <c r="N5" s="23" t="s">
        <v>282</v>
      </c>
      <c r="O5" s="25" t="s">
        <v>320</v>
      </c>
      <c r="P5" s="15">
        <v>4</v>
      </c>
      <c r="Q5" s="15" t="s">
        <v>245</v>
      </c>
      <c r="R5" s="15" t="s">
        <v>245</v>
      </c>
      <c r="U5" s="29" t="s">
        <v>316</v>
      </c>
      <c r="V5" s="29" t="s">
        <v>230</v>
      </c>
      <c r="W5" s="29" t="s">
        <v>296</v>
      </c>
      <c r="AC5" s="31" t="s">
        <v>321</v>
      </c>
      <c r="AD5" s="31" t="s">
        <v>322</v>
      </c>
      <c r="AE5" s="31" t="s">
        <v>323</v>
      </c>
      <c r="AF5" s="31" t="s">
        <v>324</v>
      </c>
      <c r="AG5" s="31" t="s">
        <v>325</v>
      </c>
      <c r="AH5" s="31" t="s">
        <v>326</v>
      </c>
      <c r="AI5" s="31" t="s">
        <v>327</v>
      </c>
      <c r="AJ5" s="31" t="s">
        <v>328</v>
      </c>
      <c r="AK5" s="31"/>
      <c r="AL5" s="31"/>
      <c r="AM5" s="31" t="s">
        <v>329</v>
      </c>
      <c r="AN5" s="35" t="s">
        <v>330</v>
      </c>
      <c r="AR5" s="41" t="s">
        <v>331</v>
      </c>
      <c r="AS5" s="42" t="s">
        <v>332</v>
      </c>
    </row>
    <row r="6" customHeight="1" spans="5:45">
      <c r="E6" s="15">
        <v>7</v>
      </c>
      <c r="F6" s="15">
        <v>2027</v>
      </c>
      <c r="L6" s="23" t="s">
        <v>333</v>
      </c>
      <c r="M6" s="23" t="s">
        <v>282</v>
      </c>
      <c r="N6" s="23" t="s">
        <v>282</v>
      </c>
      <c r="O6" s="25" t="s">
        <v>334</v>
      </c>
      <c r="P6" s="15">
        <v>5</v>
      </c>
      <c r="Q6" s="15" t="s">
        <v>246</v>
      </c>
      <c r="R6" s="15" t="s">
        <v>246</v>
      </c>
      <c r="U6" s="29" t="s">
        <v>332</v>
      </c>
      <c r="V6" s="29" t="s">
        <v>335</v>
      </c>
      <c r="W6" s="29" t="s">
        <v>296</v>
      </c>
      <c r="AC6" s="32">
        <v>30</v>
      </c>
      <c r="AD6" s="32">
        <v>31</v>
      </c>
      <c r="AE6" s="32">
        <v>32</v>
      </c>
      <c r="AF6" s="32">
        <v>33</v>
      </c>
      <c r="AG6" s="32">
        <v>34</v>
      </c>
      <c r="AH6" s="32">
        <v>35</v>
      </c>
      <c r="AI6" s="32">
        <v>36</v>
      </c>
      <c r="AJ6" s="32">
        <v>37</v>
      </c>
      <c r="AK6" s="31"/>
      <c r="AL6" s="31"/>
      <c r="AM6" s="32">
        <v>5</v>
      </c>
      <c r="AN6" s="36"/>
      <c r="AR6" s="41" t="s">
        <v>260</v>
      </c>
      <c r="AS6" s="42" t="s">
        <v>336</v>
      </c>
    </row>
    <row r="7" customHeight="1" spans="5:45">
      <c r="E7" s="15">
        <v>8</v>
      </c>
      <c r="F7" s="15">
        <v>2028</v>
      </c>
      <c r="L7" s="23" t="s">
        <v>212</v>
      </c>
      <c r="M7" s="23" t="s">
        <v>282</v>
      </c>
      <c r="N7" s="23" t="s">
        <v>282</v>
      </c>
      <c r="O7" s="25" t="s">
        <v>337</v>
      </c>
      <c r="P7" s="15">
        <v>6</v>
      </c>
      <c r="Q7" s="15" t="s">
        <v>338</v>
      </c>
      <c r="R7" s="15" t="s">
        <v>338</v>
      </c>
      <c r="U7" s="29" t="s">
        <v>336</v>
      </c>
      <c r="V7" s="29" t="s">
        <v>228</v>
      </c>
      <c r="W7" s="29" t="s">
        <v>296</v>
      </c>
      <c r="AC7" s="31" t="s">
        <v>339</v>
      </c>
      <c r="AD7" s="31" t="s">
        <v>340</v>
      </c>
      <c r="AE7" s="31" t="s">
        <v>341</v>
      </c>
      <c r="AF7" s="31" t="s">
        <v>342</v>
      </c>
      <c r="AG7" s="31" t="s">
        <v>343</v>
      </c>
      <c r="AH7" s="31" t="s">
        <v>344</v>
      </c>
      <c r="AI7" s="31" t="s">
        <v>345</v>
      </c>
      <c r="AJ7" s="31" t="s">
        <v>346</v>
      </c>
      <c r="AK7" s="31"/>
      <c r="AL7" s="31"/>
      <c r="AM7" s="31" t="s">
        <v>347</v>
      </c>
      <c r="AN7" s="36"/>
      <c r="AR7" s="41" t="s">
        <v>348</v>
      </c>
      <c r="AS7" s="42" t="s">
        <v>349</v>
      </c>
    </row>
    <row r="8" customHeight="1" spans="5:45">
      <c r="E8" s="15">
        <v>9</v>
      </c>
      <c r="F8" s="15">
        <v>2029</v>
      </c>
      <c r="L8" s="23" t="s">
        <v>350</v>
      </c>
      <c r="M8" s="23" t="s">
        <v>282</v>
      </c>
      <c r="N8" s="23" t="s">
        <v>282</v>
      </c>
      <c r="U8" s="29" t="s">
        <v>349</v>
      </c>
      <c r="V8" s="29" t="s">
        <v>351</v>
      </c>
      <c r="W8" s="29" t="s">
        <v>296</v>
      </c>
      <c r="AC8" s="32">
        <v>40</v>
      </c>
      <c r="AD8" s="32">
        <v>41</v>
      </c>
      <c r="AE8" s="32">
        <v>42</v>
      </c>
      <c r="AF8" s="32">
        <v>43</v>
      </c>
      <c r="AG8" s="32">
        <v>44</v>
      </c>
      <c r="AH8" s="32">
        <v>45</v>
      </c>
      <c r="AI8" s="32">
        <v>46</v>
      </c>
      <c r="AJ8" s="32">
        <v>47</v>
      </c>
      <c r="AK8" s="32">
        <v>48</v>
      </c>
      <c r="AL8" s="32">
        <v>49</v>
      </c>
      <c r="AM8" s="31"/>
      <c r="AN8" s="36"/>
      <c r="AR8" s="41" t="s">
        <v>232</v>
      </c>
      <c r="AS8" s="42" t="s">
        <v>352</v>
      </c>
    </row>
    <row r="9" customHeight="1" spans="12:45">
      <c r="L9" s="23" t="s">
        <v>353</v>
      </c>
      <c r="M9" s="23" t="s">
        <v>282</v>
      </c>
      <c r="N9" s="23" t="s">
        <v>282</v>
      </c>
      <c r="U9" s="29" t="s">
        <v>352</v>
      </c>
      <c r="V9" s="29" t="s">
        <v>266</v>
      </c>
      <c r="W9" s="29" t="s">
        <v>296</v>
      </c>
      <c r="AC9" s="31" t="s">
        <v>354</v>
      </c>
      <c r="AD9" s="31" t="s">
        <v>355</v>
      </c>
      <c r="AE9" s="31" t="s">
        <v>356</v>
      </c>
      <c r="AF9" s="31" t="s">
        <v>357</v>
      </c>
      <c r="AG9" s="31" t="s">
        <v>358</v>
      </c>
      <c r="AH9" s="31" t="s">
        <v>359</v>
      </c>
      <c r="AI9" s="31" t="s">
        <v>360</v>
      </c>
      <c r="AJ9" s="31" t="s">
        <v>361</v>
      </c>
      <c r="AK9" s="31" t="s">
        <v>362</v>
      </c>
      <c r="AL9" s="31" t="s">
        <v>363</v>
      </c>
      <c r="AM9" s="31"/>
      <c r="AN9" s="36"/>
      <c r="AR9" s="43" t="s">
        <v>364</v>
      </c>
      <c r="AS9" s="44" t="s">
        <v>365</v>
      </c>
    </row>
    <row r="10" customHeight="1" spans="12:45">
      <c r="L10" s="23" t="s">
        <v>366</v>
      </c>
      <c r="M10" s="23" t="s">
        <v>282</v>
      </c>
      <c r="N10" s="23" t="s">
        <v>282</v>
      </c>
      <c r="U10" s="29" t="s">
        <v>365</v>
      </c>
      <c r="V10" s="29" t="s">
        <v>367</v>
      </c>
      <c r="W10" s="29" t="s">
        <v>296</v>
      </c>
      <c r="AC10" s="32">
        <v>50</v>
      </c>
      <c r="AD10" s="32">
        <v>51</v>
      </c>
      <c r="AE10" s="32">
        <v>52</v>
      </c>
      <c r="AF10" s="32">
        <v>53</v>
      </c>
      <c r="AG10" s="32">
        <v>54</v>
      </c>
      <c r="AH10" s="32">
        <v>55</v>
      </c>
      <c r="AI10" s="32">
        <v>56</v>
      </c>
      <c r="AJ10" s="32">
        <v>57</v>
      </c>
      <c r="AK10" s="32">
        <v>58</v>
      </c>
      <c r="AL10" s="31"/>
      <c r="AM10" s="31"/>
      <c r="AN10" s="31"/>
      <c r="AR10" s="43" t="s">
        <v>368</v>
      </c>
      <c r="AS10" s="44" t="s">
        <v>369</v>
      </c>
    </row>
    <row r="11" customHeight="1" spans="12:45">
      <c r="L11" s="23" t="s">
        <v>311</v>
      </c>
      <c r="M11" s="23" t="s">
        <v>290</v>
      </c>
      <c r="N11" s="23" t="s">
        <v>206</v>
      </c>
      <c r="O11" s="18"/>
      <c r="U11" s="29" t="s">
        <v>369</v>
      </c>
      <c r="V11" s="29" t="s">
        <v>370</v>
      </c>
      <c r="W11" s="29" t="s">
        <v>296</v>
      </c>
      <c r="AC11" s="31" t="s">
        <v>371</v>
      </c>
      <c r="AD11" s="31" t="s">
        <v>372</v>
      </c>
      <c r="AE11" s="31" t="s">
        <v>373</v>
      </c>
      <c r="AF11" s="31" t="s">
        <v>374</v>
      </c>
      <c r="AG11" s="31" t="s">
        <v>375</v>
      </c>
      <c r="AH11" s="31" t="s">
        <v>376</v>
      </c>
      <c r="AI11" s="31" t="s">
        <v>377</v>
      </c>
      <c r="AJ11" s="31" t="s">
        <v>378</v>
      </c>
      <c r="AK11" s="31" t="s">
        <v>379</v>
      </c>
      <c r="AL11" s="31"/>
      <c r="AM11" s="31"/>
      <c r="AN11" s="31"/>
      <c r="AR11" s="39" t="s">
        <v>211</v>
      </c>
      <c r="AS11" s="40" t="s">
        <v>380</v>
      </c>
    </row>
    <row r="12" customHeight="1" spans="3:45">
      <c r="C12" s="17"/>
      <c r="D12" s="17"/>
      <c r="E12" s="17"/>
      <c r="L12" s="23" t="s">
        <v>311</v>
      </c>
      <c r="M12" s="23" t="s">
        <v>309</v>
      </c>
      <c r="N12" s="23" t="s">
        <v>198</v>
      </c>
      <c r="U12" s="29" t="s">
        <v>381</v>
      </c>
      <c r="V12" s="29" t="s">
        <v>202</v>
      </c>
      <c r="W12" s="29" t="s">
        <v>382</v>
      </c>
      <c r="AC12" s="32">
        <v>60</v>
      </c>
      <c r="AD12" s="32">
        <v>61</v>
      </c>
      <c r="AE12" s="32">
        <v>62</v>
      </c>
      <c r="AF12" s="32">
        <v>63</v>
      </c>
      <c r="AG12" s="32">
        <v>64</v>
      </c>
      <c r="AH12" s="32">
        <v>65</v>
      </c>
      <c r="AI12" s="32">
        <v>66</v>
      </c>
      <c r="AJ12" s="31"/>
      <c r="AK12" s="31"/>
      <c r="AL12" s="31"/>
      <c r="AM12" s="31"/>
      <c r="AN12" s="36"/>
      <c r="AR12" s="41" t="s">
        <v>204</v>
      </c>
      <c r="AS12" s="42" t="s">
        <v>383</v>
      </c>
    </row>
    <row r="13" customHeight="1" spans="3:45">
      <c r="C13" s="18"/>
      <c r="D13" s="18"/>
      <c r="E13" s="18"/>
      <c r="L13" s="23" t="s">
        <v>311</v>
      </c>
      <c r="M13" s="23" t="s">
        <v>316</v>
      </c>
      <c r="N13" s="23" t="s">
        <v>315</v>
      </c>
      <c r="U13" s="29" t="s">
        <v>380</v>
      </c>
      <c r="V13" s="29" t="s">
        <v>267</v>
      </c>
      <c r="W13" s="29" t="s">
        <v>382</v>
      </c>
      <c r="AC13" s="31" t="s">
        <v>384</v>
      </c>
      <c r="AD13" s="31" t="s">
        <v>385</v>
      </c>
      <c r="AE13" s="31" t="s">
        <v>386</v>
      </c>
      <c r="AF13" s="31" t="s">
        <v>387</v>
      </c>
      <c r="AG13" s="31" t="s">
        <v>388</v>
      </c>
      <c r="AH13" s="31" t="s">
        <v>389</v>
      </c>
      <c r="AI13" s="31" t="s">
        <v>390</v>
      </c>
      <c r="AJ13" s="31"/>
      <c r="AK13" s="31"/>
      <c r="AL13" s="31"/>
      <c r="AM13" s="31"/>
      <c r="AN13" s="36"/>
      <c r="AR13" s="43" t="s">
        <v>391</v>
      </c>
      <c r="AS13" s="44" t="s">
        <v>392</v>
      </c>
    </row>
    <row r="14" customHeight="1" spans="3:45">
      <c r="C14" s="18"/>
      <c r="D14" s="18"/>
      <c r="E14" s="18"/>
      <c r="L14" s="23" t="s">
        <v>311</v>
      </c>
      <c r="M14" s="23" t="s">
        <v>332</v>
      </c>
      <c r="N14" s="23" t="s">
        <v>219</v>
      </c>
      <c r="O14" s="18"/>
      <c r="U14" s="29" t="s">
        <v>383</v>
      </c>
      <c r="V14" s="29" t="s">
        <v>203</v>
      </c>
      <c r="W14" s="29" t="s">
        <v>382</v>
      </c>
      <c r="AC14" s="32">
        <v>70</v>
      </c>
      <c r="AD14" s="32">
        <v>71</v>
      </c>
      <c r="AE14" s="32">
        <v>72</v>
      </c>
      <c r="AF14" s="32">
        <v>73</v>
      </c>
      <c r="AG14" s="32">
        <v>74</v>
      </c>
      <c r="AH14" s="32">
        <v>75</v>
      </c>
      <c r="AI14" s="32">
        <v>76</v>
      </c>
      <c r="AJ14" s="32">
        <v>77</v>
      </c>
      <c r="AK14" s="31"/>
      <c r="AL14" s="31"/>
      <c r="AM14" s="31"/>
      <c r="AN14" s="36"/>
      <c r="AR14" s="43" t="s">
        <v>393</v>
      </c>
      <c r="AS14" s="44" t="s">
        <v>394</v>
      </c>
    </row>
    <row r="15" customHeight="1" spans="3:45">
      <c r="C15" s="18"/>
      <c r="D15" s="18"/>
      <c r="E15" s="18"/>
      <c r="L15" s="23" t="s">
        <v>311</v>
      </c>
      <c r="M15" s="23" t="s">
        <v>336</v>
      </c>
      <c r="N15" s="23" t="s">
        <v>260</v>
      </c>
      <c r="U15" s="29" t="s">
        <v>395</v>
      </c>
      <c r="V15" s="29" t="s">
        <v>396</v>
      </c>
      <c r="W15" s="29" t="s">
        <v>382</v>
      </c>
      <c r="AC15" s="31" t="s">
        <v>397</v>
      </c>
      <c r="AD15" s="31" t="s">
        <v>398</v>
      </c>
      <c r="AE15" s="31" t="s">
        <v>399</v>
      </c>
      <c r="AF15" s="31" t="s">
        <v>400</v>
      </c>
      <c r="AG15" s="31" t="s">
        <v>401</v>
      </c>
      <c r="AH15" s="31" t="s">
        <v>402</v>
      </c>
      <c r="AI15" s="31" t="s">
        <v>403</v>
      </c>
      <c r="AJ15" s="31" t="s">
        <v>404</v>
      </c>
      <c r="AK15" s="31"/>
      <c r="AL15" s="31"/>
      <c r="AM15" s="31"/>
      <c r="AN15" s="36"/>
      <c r="AR15" s="39" t="s">
        <v>216</v>
      </c>
      <c r="AS15" s="40" t="s">
        <v>395</v>
      </c>
    </row>
    <row r="16" customHeight="1" spans="3:45">
      <c r="C16" s="18"/>
      <c r="D16" s="18"/>
      <c r="E16" s="18"/>
      <c r="L16" s="23" t="s">
        <v>311</v>
      </c>
      <c r="M16" s="23" t="s">
        <v>349</v>
      </c>
      <c r="N16" s="27" t="s">
        <v>348</v>
      </c>
      <c r="U16" s="29" t="s">
        <v>405</v>
      </c>
      <c r="V16" s="29" t="s">
        <v>406</v>
      </c>
      <c r="W16" s="29" t="s">
        <v>382</v>
      </c>
      <c r="AC16" s="32">
        <v>80</v>
      </c>
      <c r="AD16" s="32">
        <v>81</v>
      </c>
      <c r="AE16" s="32">
        <v>82</v>
      </c>
      <c r="AF16" s="32">
        <v>83</v>
      </c>
      <c r="AG16" s="32">
        <v>84</v>
      </c>
      <c r="AH16" s="32">
        <v>85</v>
      </c>
      <c r="AI16" s="32">
        <v>86</v>
      </c>
      <c r="AJ16" s="32">
        <v>87</v>
      </c>
      <c r="AK16" s="32">
        <v>88</v>
      </c>
      <c r="AL16" s="32">
        <v>89</v>
      </c>
      <c r="AM16" s="31"/>
      <c r="AN16" s="36"/>
      <c r="AR16" s="41" t="s">
        <v>407</v>
      </c>
      <c r="AS16" s="42" t="s">
        <v>405</v>
      </c>
    </row>
    <row r="17" customHeight="1" spans="3:45">
      <c r="C17" s="18"/>
      <c r="D17" s="18"/>
      <c r="E17" s="19"/>
      <c r="L17" s="23" t="s">
        <v>311</v>
      </c>
      <c r="M17" s="23" t="s">
        <v>352</v>
      </c>
      <c r="N17" s="23" t="s">
        <v>232</v>
      </c>
      <c r="U17" s="29" t="s">
        <v>408</v>
      </c>
      <c r="V17" s="29" t="s">
        <v>215</v>
      </c>
      <c r="W17" s="29" t="s">
        <v>382</v>
      </c>
      <c r="AC17" s="31" t="s">
        <v>409</v>
      </c>
      <c r="AD17" s="31" t="s">
        <v>410</v>
      </c>
      <c r="AE17" s="31" t="s">
        <v>411</v>
      </c>
      <c r="AF17" s="31" t="s">
        <v>412</v>
      </c>
      <c r="AG17" s="31" t="s">
        <v>413</v>
      </c>
      <c r="AH17" s="31" t="s">
        <v>414</v>
      </c>
      <c r="AI17" s="31" t="s">
        <v>415</v>
      </c>
      <c r="AJ17" s="31" t="s">
        <v>416</v>
      </c>
      <c r="AK17" s="31" t="s">
        <v>417</v>
      </c>
      <c r="AL17" s="31" t="s">
        <v>418</v>
      </c>
      <c r="AM17" s="31"/>
      <c r="AN17" s="36"/>
      <c r="AR17" s="41" t="s">
        <v>419</v>
      </c>
      <c r="AS17" s="42" t="s">
        <v>408</v>
      </c>
    </row>
    <row r="18" customHeight="1" spans="3:45">
      <c r="C18" s="18"/>
      <c r="D18" s="18"/>
      <c r="E18" s="19"/>
      <c r="L18" s="23" t="s">
        <v>319</v>
      </c>
      <c r="M18" s="23" t="s">
        <v>380</v>
      </c>
      <c r="N18" s="23" t="s">
        <v>211</v>
      </c>
      <c r="U18" s="29" t="s">
        <v>420</v>
      </c>
      <c r="V18" s="29" t="s">
        <v>421</v>
      </c>
      <c r="W18" s="29" t="s">
        <v>382</v>
      </c>
      <c r="AC18" s="32">
        <v>90</v>
      </c>
      <c r="AD18" s="32">
        <v>91</v>
      </c>
      <c r="AE18" s="32">
        <v>92</v>
      </c>
      <c r="AF18" s="32">
        <v>93</v>
      </c>
      <c r="AG18" s="32">
        <v>94</v>
      </c>
      <c r="AH18" s="31"/>
      <c r="AI18" s="31"/>
      <c r="AJ18" s="31"/>
      <c r="AK18" s="31"/>
      <c r="AL18" s="31"/>
      <c r="AM18" s="31"/>
      <c r="AN18" s="37"/>
      <c r="AR18" s="41" t="s">
        <v>252</v>
      </c>
      <c r="AS18" s="42" t="s">
        <v>420</v>
      </c>
    </row>
    <row r="19" customHeight="1" spans="3:45">
      <c r="C19" s="18"/>
      <c r="D19" s="18"/>
      <c r="E19" s="18"/>
      <c r="L19" s="23" t="s">
        <v>319</v>
      </c>
      <c r="M19" s="23" t="s">
        <v>383</v>
      </c>
      <c r="N19" s="23" t="s">
        <v>204</v>
      </c>
      <c r="U19" s="29" t="s">
        <v>422</v>
      </c>
      <c r="V19" s="29" t="s">
        <v>259</v>
      </c>
      <c r="W19" s="29" t="s">
        <v>382</v>
      </c>
      <c r="AC19" s="31" t="s">
        <v>423</v>
      </c>
      <c r="AD19" s="31" t="s">
        <v>424</v>
      </c>
      <c r="AE19" s="31" t="s">
        <v>425</v>
      </c>
      <c r="AF19" s="31" t="s">
        <v>426</v>
      </c>
      <c r="AG19" s="31" t="s">
        <v>427</v>
      </c>
      <c r="AH19" s="31"/>
      <c r="AI19" s="31"/>
      <c r="AJ19" s="31"/>
      <c r="AK19" s="31"/>
      <c r="AL19" s="31"/>
      <c r="AM19" s="31"/>
      <c r="AN19" s="37"/>
      <c r="AR19" s="41" t="s">
        <v>428</v>
      </c>
      <c r="AS19" s="42" t="s">
        <v>422</v>
      </c>
    </row>
    <row r="20" customHeight="1" spans="3:45">
      <c r="C20" s="18"/>
      <c r="D20" s="18"/>
      <c r="E20" s="18"/>
      <c r="L20" s="23" t="s">
        <v>319</v>
      </c>
      <c r="M20" s="23" t="s">
        <v>392</v>
      </c>
      <c r="N20" s="23" t="s">
        <v>429</v>
      </c>
      <c r="U20" s="29" t="s">
        <v>430</v>
      </c>
      <c r="V20" s="29" t="s">
        <v>214</v>
      </c>
      <c r="W20" s="29" t="s">
        <v>431</v>
      </c>
      <c r="AC20" s="32" t="s">
        <v>432</v>
      </c>
      <c r="AD20" s="32" t="s">
        <v>433</v>
      </c>
      <c r="AE20" s="32" t="s">
        <v>434</v>
      </c>
      <c r="AF20" s="32" t="s">
        <v>435</v>
      </c>
      <c r="AG20" s="32" t="s">
        <v>436</v>
      </c>
      <c r="AH20" s="32" t="s">
        <v>437</v>
      </c>
      <c r="AI20" s="32" t="s">
        <v>438</v>
      </c>
      <c r="AJ20" s="32" t="s">
        <v>439</v>
      </c>
      <c r="AK20" s="32" t="s">
        <v>440</v>
      </c>
      <c r="AL20" s="31"/>
      <c r="AM20" s="31"/>
      <c r="AN20" s="38"/>
      <c r="AR20" s="43" t="s">
        <v>441</v>
      </c>
      <c r="AS20" s="44" t="s">
        <v>442</v>
      </c>
    </row>
    <row r="21" customHeight="1" spans="3:45">
      <c r="C21" s="18"/>
      <c r="D21" s="18"/>
      <c r="E21" s="18"/>
      <c r="L21" s="23" t="s">
        <v>333</v>
      </c>
      <c r="M21" s="23" t="s">
        <v>395</v>
      </c>
      <c r="N21" s="23" t="s">
        <v>216</v>
      </c>
      <c r="U21" s="29" t="s">
        <v>392</v>
      </c>
      <c r="V21" s="29" t="s">
        <v>250</v>
      </c>
      <c r="W21" s="29" t="s">
        <v>431</v>
      </c>
      <c r="AC21" s="31" t="s">
        <v>443</v>
      </c>
      <c r="AD21" s="31" t="s">
        <v>444</v>
      </c>
      <c r="AE21" s="31" t="s">
        <v>445</v>
      </c>
      <c r="AF21" s="31" t="s">
        <v>446</v>
      </c>
      <c r="AG21" s="31" t="s">
        <v>447</v>
      </c>
      <c r="AH21" s="31" t="s">
        <v>448</v>
      </c>
      <c r="AI21" s="31" t="s">
        <v>449</v>
      </c>
      <c r="AJ21" s="31" t="s">
        <v>450</v>
      </c>
      <c r="AK21" s="31" t="s">
        <v>451</v>
      </c>
      <c r="AL21" s="31"/>
      <c r="AM21" s="31"/>
      <c r="AN21" s="38"/>
      <c r="AR21" s="39" t="s">
        <v>212</v>
      </c>
      <c r="AS21" s="40" t="s">
        <v>452</v>
      </c>
    </row>
    <row r="22" customHeight="1" spans="3:45">
      <c r="C22" s="18"/>
      <c r="D22" s="18"/>
      <c r="E22" s="18"/>
      <c r="L22" s="23" t="s">
        <v>333</v>
      </c>
      <c r="M22" s="23" t="s">
        <v>405</v>
      </c>
      <c r="N22" s="23" t="s">
        <v>407</v>
      </c>
      <c r="U22" s="29" t="s">
        <v>394</v>
      </c>
      <c r="V22" s="29" t="s">
        <v>235</v>
      </c>
      <c r="W22" s="29" t="s">
        <v>431</v>
      </c>
      <c r="AR22" s="41" t="s">
        <v>453</v>
      </c>
      <c r="AS22" s="42" t="s">
        <v>454</v>
      </c>
    </row>
    <row r="23" customHeight="1" spans="3:45">
      <c r="C23" s="18"/>
      <c r="D23" s="18"/>
      <c r="E23" s="18"/>
      <c r="L23" s="23" t="s">
        <v>333</v>
      </c>
      <c r="M23" s="23" t="s">
        <v>408</v>
      </c>
      <c r="N23" s="23" t="s">
        <v>419</v>
      </c>
      <c r="U23" s="29" t="s">
        <v>455</v>
      </c>
      <c r="V23" s="29" t="s">
        <v>456</v>
      </c>
      <c r="W23" s="29" t="s">
        <v>431</v>
      </c>
      <c r="AR23" s="41" t="s">
        <v>221</v>
      </c>
      <c r="AS23" s="42" t="s">
        <v>457</v>
      </c>
    </row>
    <row r="24" customHeight="1" spans="3:45">
      <c r="C24" s="18"/>
      <c r="D24" s="18"/>
      <c r="E24" s="18"/>
      <c r="L24" s="23" t="s">
        <v>333</v>
      </c>
      <c r="M24" s="23" t="s">
        <v>420</v>
      </c>
      <c r="N24" s="23" t="s">
        <v>252</v>
      </c>
      <c r="U24" s="29" t="s">
        <v>458</v>
      </c>
      <c r="V24" s="29" t="s">
        <v>459</v>
      </c>
      <c r="W24" s="29" t="s">
        <v>431</v>
      </c>
      <c r="AR24" s="41" t="s">
        <v>268</v>
      </c>
      <c r="AS24" s="42" t="s">
        <v>460</v>
      </c>
    </row>
    <row r="25" customHeight="1" spans="3:45">
      <c r="C25" s="18"/>
      <c r="D25" s="18"/>
      <c r="E25" s="18"/>
      <c r="L25" s="23" t="s">
        <v>333</v>
      </c>
      <c r="M25" s="23" t="s">
        <v>422</v>
      </c>
      <c r="N25" s="23" t="s">
        <v>428</v>
      </c>
      <c r="U25" s="29" t="s">
        <v>461</v>
      </c>
      <c r="V25" s="29" t="s">
        <v>249</v>
      </c>
      <c r="W25" s="29" t="s">
        <v>431</v>
      </c>
      <c r="AR25" s="41" t="s">
        <v>254</v>
      </c>
      <c r="AS25" s="42" t="s">
        <v>462</v>
      </c>
    </row>
    <row r="26" customHeight="1" spans="3:45">
      <c r="C26" s="18"/>
      <c r="D26" s="18"/>
      <c r="E26" s="18"/>
      <c r="L26" s="23" t="s">
        <v>333</v>
      </c>
      <c r="M26" s="23" t="s">
        <v>442</v>
      </c>
      <c r="N26" s="23" t="s">
        <v>441</v>
      </c>
      <c r="U26" s="29" t="s">
        <v>463</v>
      </c>
      <c r="V26" s="29" t="s">
        <v>464</v>
      </c>
      <c r="W26" s="29" t="s">
        <v>431</v>
      </c>
      <c r="AR26" s="41" t="s">
        <v>465</v>
      </c>
      <c r="AS26" s="42" t="s">
        <v>466</v>
      </c>
    </row>
    <row r="27" customHeight="1" spans="3:45">
      <c r="C27" s="18"/>
      <c r="D27" s="18"/>
      <c r="E27" s="18"/>
      <c r="L27" s="23" t="s">
        <v>212</v>
      </c>
      <c r="M27" s="23" t="s">
        <v>452</v>
      </c>
      <c r="N27" s="23" t="s">
        <v>212</v>
      </c>
      <c r="U27" s="29" t="s">
        <v>467</v>
      </c>
      <c r="V27" s="29" t="s">
        <v>468</v>
      </c>
      <c r="W27" s="29" t="s">
        <v>431</v>
      </c>
      <c r="AR27" s="43" t="s">
        <v>256</v>
      </c>
      <c r="AS27" s="44" t="s">
        <v>469</v>
      </c>
    </row>
    <row r="28" customHeight="1" spans="3:45">
      <c r="C28" s="18"/>
      <c r="D28" s="18"/>
      <c r="E28" s="18"/>
      <c r="L28" s="23" t="s">
        <v>212</v>
      </c>
      <c r="M28" s="23" t="s">
        <v>454</v>
      </c>
      <c r="N28" s="23" t="s">
        <v>453</v>
      </c>
      <c r="U28" s="29" t="s">
        <v>470</v>
      </c>
      <c r="V28" s="29" t="s">
        <v>224</v>
      </c>
      <c r="W28" s="29" t="s">
        <v>471</v>
      </c>
      <c r="AR28" s="43" t="s">
        <v>258</v>
      </c>
      <c r="AS28" s="44" t="s">
        <v>472</v>
      </c>
    </row>
    <row r="29" customHeight="1" spans="3:45">
      <c r="C29" s="18"/>
      <c r="D29" s="18"/>
      <c r="E29" s="18"/>
      <c r="L29" s="23" t="s">
        <v>212</v>
      </c>
      <c r="M29" s="23" t="s">
        <v>457</v>
      </c>
      <c r="N29" s="23" t="s">
        <v>221</v>
      </c>
      <c r="O29" s="18"/>
      <c r="U29" s="29" t="s">
        <v>452</v>
      </c>
      <c r="V29" s="29" t="s">
        <v>223</v>
      </c>
      <c r="W29" s="29" t="s">
        <v>471</v>
      </c>
      <c r="AR29" s="39" t="s">
        <v>350</v>
      </c>
      <c r="AS29" s="40" t="s">
        <v>473</v>
      </c>
    </row>
    <row r="30" customHeight="1" spans="3:45">
      <c r="C30" s="18"/>
      <c r="D30" s="18"/>
      <c r="E30" s="18"/>
      <c r="L30" s="23" t="s">
        <v>212</v>
      </c>
      <c r="M30" s="23" t="s">
        <v>460</v>
      </c>
      <c r="N30" s="23" t="s">
        <v>268</v>
      </c>
      <c r="O30" s="18"/>
      <c r="U30" s="29" t="s">
        <v>454</v>
      </c>
      <c r="V30" s="29" t="s">
        <v>474</v>
      </c>
      <c r="W30" s="29" t="s">
        <v>471</v>
      </c>
      <c r="AR30" s="39" t="s">
        <v>264</v>
      </c>
      <c r="AS30" s="40" t="s">
        <v>475</v>
      </c>
    </row>
    <row r="31" customHeight="1" spans="3:45">
      <c r="C31" s="18"/>
      <c r="D31" s="18"/>
      <c r="E31" s="18"/>
      <c r="L31" s="23" t="s">
        <v>212</v>
      </c>
      <c r="M31" s="23" t="s">
        <v>462</v>
      </c>
      <c r="N31" s="23" t="s">
        <v>254</v>
      </c>
      <c r="O31" s="18"/>
      <c r="U31" s="29" t="s">
        <v>457</v>
      </c>
      <c r="V31" s="29" t="s">
        <v>476</v>
      </c>
      <c r="W31" s="29" t="s">
        <v>471</v>
      </c>
      <c r="AR31" s="41" t="s">
        <v>263</v>
      </c>
      <c r="AS31" s="42" t="s">
        <v>477</v>
      </c>
    </row>
    <row r="32" customHeight="1" spans="3:45">
      <c r="C32" s="18"/>
      <c r="D32" s="18"/>
      <c r="E32" s="18"/>
      <c r="L32" s="23" t="s">
        <v>212</v>
      </c>
      <c r="M32" s="23" t="s">
        <v>466</v>
      </c>
      <c r="N32" s="23" t="s">
        <v>465</v>
      </c>
      <c r="U32" s="29" t="s">
        <v>460</v>
      </c>
      <c r="V32" s="29" t="s">
        <v>478</v>
      </c>
      <c r="W32" s="29" t="s">
        <v>471</v>
      </c>
      <c r="AR32" s="41" t="s">
        <v>479</v>
      </c>
      <c r="AS32" s="42" t="s">
        <v>480</v>
      </c>
    </row>
    <row r="33" customHeight="1" spans="3:45">
      <c r="C33" s="18"/>
      <c r="D33" s="18"/>
      <c r="E33" s="18"/>
      <c r="L33" s="23" t="s">
        <v>212</v>
      </c>
      <c r="M33" s="23" t="s">
        <v>469</v>
      </c>
      <c r="N33" s="23" t="s">
        <v>256</v>
      </c>
      <c r="U33" s="29" t="s">
        <v>462</v>
      </c>
      <c r="V33" s="29" t="s">
        <v>481</v>
      </c>
      <c r="W33" s="29" t="s">
        <v>471</v>
      </c>
      <c r="AR33" s="41" t="s">
        <v>482</v>
      </c>
      <c r="AS33" s="42" t="s">
        <v>483</v>
      </c>
    </row>
    <row r="34" customHeight="1" spans="3:45">
      <c r="C34" s="18"/>
      <c r="D34" s="18"/>
      <c r="E34" s="18"/>
      <c r="L34" s="23" t="s">
        <v>212</v>
      </c>
      <c r="M34" s="23" t="s">
        <v>472</v>
      </c>
      <c r="N34" s="23" t="s">
        <v>258</v>
      </c>
      <c r="U34" s="29" t="s">
        <v>466</v>
      </c>
      <c r="V34" s="29" t="s">
        <v>484</v>
      </c>
      <c r="W34" s="29" t="s">
        <v>471</v>
      </c>
      <c r="AR34" s="41" t="s">
        <v>485</v>
      </c>
      <c r="AS34" s="42" t="s">
        <v>486</v>
      </c>
    </row>
    <row r="35" customHeight="1" spans="3:45">
      <c r="C35" s="18"/>
      <c r="D35" s="18"/>
      <c r="E35" s="18"/>
      <c r="L35" s="23" t="s">
        <v>350</v>
      </c>
      <c r="M35" s="23" t="s">
        <v>473</v>
      </c>
      <c r="N35" s="23" t="s">
        <v>350</v>
      </c>
      <c r="U35" s="29" t="s">
        <v>469</v>
      </c>
      <c r="V35" s="29" t="s">
        <v>487</v>
      </c>
      <c r="W35" s="29" t="s">
        <v>471</v>
      </c>
      <c r="AR35" s="41" t="s">
        <v>488</v>
      </c>
      <c r="AS35" s="42" t="s">
        <v>489</v>
      </c>
    </row>
    <row r="36" customHeight="1" spans="3:45">
      <c r="C36" s="18"/>
      <c r="D36" s="18"/>
      <c r="E36" s="18"/>
      <c r="L36" s="23" t="s">
        <v>353</v>
      </c>
      <c r="M36" s="23" t="s">
        <v>475</v>
      </c>
      <c r="N36" s="23" t="s">
        <v>264</v>
      </c>
      <c r="U36" s="29" t="s">
        <v>472</v>
      </c>
      <c r="V36" s="29" t="s">
        <v>490</v>
      </c>
      <c r="W36" s="29" t="s">
        <v>471</v>
      </c>
      <c r="AR36" s="41" t="s">
        <v>491</v>
      </c>
      <c r="AS36" s="42" t="s">
        <v>492</v>
      </c>
    </row>
    <row r="37" customHeight="1" spans="3:45">
      <c r="C37" s="18"/>
      <c r="D37" s="18"/>
      <c r="E37" s="18"/>
      <c r="L37" s="23" t="s">
        <v>353</v>
      </c>
      <c r="M37" s="23" t="s">
        <v>477</v>
      </c>
      <c r="N37" s="23" t="s">
        <v>263</v>
      </c>
      <c r="U37" s="29" t="s">
        <v>493</v>
      </c>
      <c r="V37" s="29" t="s">
        <v>494</v>
      </c>
      <c r="W37" s="29" t="s">
        <v>471</v>
      </c>
      <c r="AR37" s="41" t="s">
        <v>495</v>
      </c>
      <c r="AS37" s="42" t="s">
        <v>496</v>
      </c>
    </row>
    <row r="38" customHeight="1" spans="3:45">
      <c r="C38" s="18"/>
      <c r="D38" s="18"/>
      <c r="E38" s="18"/>
      <c r="L38" s="23" t="s">
        <v>353</v>
      </c>
      <c r="M38" s="23" t="s">
        <v>480</v>
      </c>
      <c r="N38" s="23" t="s">
        <v>479</v>
      </c>
      <c r="U38" s="29" t="s">
        <v>497</v>
      </c>
      <c r="V38" s="29" t="s">
        <v>237</v>
      </c>
      <c r="W38" s="29" t="s">
        <v>498</v>
      </c>
      <c r="AR38" s="41" t="s">
        <v>499</v>
      </c>
      <c r="AS38" s="42" t="s">
        <v>500</v>
      </c>
    </row>
    <row r="39" customHeight="1" spans="3:45">
      <c r="C39" s="18"/>
      <c r="D39" s="18"/>
      <c r="E39" s="18"/>
      <c r="L39" s="23" t="s">
        <v>353</v>
      </c>
      <c r="M39" s="23" t="s">
        <v>483</v>
      </c>
      <c r="N39" s="23" t="s">
        <v>482</v>
      </c>
      <c r="U39" s="29" t="s">
        <v>473</v>
      </c>
      <c r="V39" s="29" t="s">
        <v>501</v>
      </c>
      <c r="W39" s="29" t="s">
        <v>498</v>
      </c>
      <c r="AR39" s="41" t="s">
        <v>502</v>
      </c>
      <c r="AS39" s="42" t="s">
        <v>503</v>
      </c>
    </row>
    <row r="40" customHeight="1" spans="3:45">
      <c r="C40" s="18"/>
      <c r="D40" s="18"/>
      <c r="E40" s="18"/>
      <c r="L40" s="23" t="s">
        <v>353</v>
      </c>
      <c r="M40" s="23" t="s">
        <v>486</v>
      </c>
      <c r="N40" s="23" t="s">
        <v>485</v>
      </c>
      <c r="U40" s="29" t="s">
        <v>504</v>
      </c>
      <c r="V40" s="29" t="s">
        <v>505</v>
      </c>
      <c r="W40" s="29" t="s">
        <v>498</v>
      </c>
      <c r="AR40" s="41" t="s">
        <v>506</v>
      </c>
      <c r="AS40" s="42" t="s">
        <v>507</v>
      </c>
    </row>
    <row r="41" customHeight="1" spans="3:23">
      <c r="C41" s="18"/>
      <c r="D41" s="18"/>
      <c r="E41" s="18"/>
      <c r="L41" s="23" t="s">
        <v>353</v>
      </c>
      <c r="M41" s="23" t="s">
        <v>489</v>
      </c>
      <c r="N41" s="23" t="s">
        <v>488</v>
      </c>
      <c r="U41" s="29" t="s">
        <v>508</v>
      </c>
      <c r="V41" s="29" t="s">
        <v>226</v>
      </c>
      <c r="W41" s="29" t="s">
        <v>498</v>
      </c>
    </row>
    <row r="42" customHeight="1" spans="3:23">
      <c r="C42" s="18"/>
      <c r="D42" s="18"/>
      <c r="E42" s="18"/>
      <c r="L42" s="23" t="s">
        <v>353</v>
      </c>
      <c r="M42" s="23" t="s">
        <v>492</v>
      </c>
      <c r="N42" s="23" t="s">
        <v>491</v>
      </c>
      <c r="U42" s="29" t="s">
        <v>509</v>
      </c>
      <c r="V42" s="29" t="s">
        <v>239</v>
      </c>
      <c r="W42" s="29" t="s">
        <v>498</v>
      </c>
    </row>
    <row r="43" customHeight="1" spans="3:23">
      <c r="C43" s="18"/>
      <c r="D43" s="18"/>
      <c r="E43" s="18"/>
      <c r="L43" s="23" t="s">
        <v>353</v>
      </c>
      <c r="M43" s="23" t="s">
        <v>496</v>
      </c>
      <c r="N43" s="23" t="s">
        <v>495</v>
      </c>
      <c r="U43" s="29" t="s">
        <v>510</v>
      </c>
      <c r="V43" s="29" t="s">
        <v>511</v>
      </c>
      <c r="W43" s="29" t="s">
        <v>498</v>
      </c>
    </row>
    <row r="44" customHeight="1" spans="3:23">
      <c r="C44" s="18"/>
      <c r="D44" s="18"/>
      <c r="E44" s="18"/>
      <c r="L44" s="23" t="s">
        <v>353</v>
      </c>
      <c r="M44" s="23" t="s">
        <v>500</v>
      </c>
      <c r="N44" s="23" t="s">
        <v>499</v>
      </c>
      <c r="U44" s="29" t="s">
        <v>512</v>
      </c>
      <c r="V44" s="29" t="s">
        <v>513</v>
      </c>
      <c r="W44" s="29" t="s">
        <v>498</v>
      </c>
    </row>
    <row r="45" customHeight="1" spans="3:23">
      <c r="C45" s="18"/>
      <c r="D45" s="18"/>
      <c r="E45" s="18"/>
      <c r="L45" s="23" t="s">
        <v>353</v>
      </c>
      <c r="M45" s="23" t="s">
        <v>503</v>
      </c>
      <c r="N45" s="23" t="s">
        <v>502</v>
      </c>
      <c r="U45" s="29" t="s">
        <v>514</v>
      </c>
      <c r="V45" s="29" t="s">
        <v>515</v>
      </c>
      <c r="W45" s="29" t="s">
        <v>498</v>
      </c>
    </row>
    <row r="46" customHeight="1" spans="12:23">
      <c r="L46" s="23" t="s">
        <v>353</v>
      </c>
      <c r="M46" s="23" t="s">
        <v>507</v>
      </c>
      <c r="N46" s="23" t="s">
        <v>506</v>
      </c>
      <c r="U46" s="29" t="s">
        <v>516</v>
      </c>
      <c r="V46" s="29" t="s">
        <v>517</v>
      </c>
      <c r="W46" s="29" t="s">
        <v>498</v>
      </c>
    </row>
    <row r="47" customHeight="1" spans="12:23">
      <c r="L47" s="23" t="s">
        <v>311</v>
      </c>
      <c r="M47" s="23" t="s">
        <v>365</v>
      </c>
      <c r="N47" s="23" t="s">
        <v>364</v>
      </c>
      <c r="U47" s="29" t="s">
        <v>433</v>
      </c>
      <c r="V47" s="29" t="s">
        <v>518</v>
      </c>
      <c r="W47" s="29" t="s">
        <v>519</v>
      </c>
    </row>
    <row r="48" customHeight="1" spans="12:23">
      <c r="L48" s="23" t="s">
        <v>319</v>
      </c>
      <c r="M48" s="23" t="s">
        <v>394</v>
      </c>
      <c r="N48" s="23" t="s">
        <v>520</v>
      </c>
      <c r="U48" s="29" t="s">
        <v>475</v>
      </c>
      <c r="V48" s="29" t="s">
        <v>201</v>
      </c>
      <c r="W48" s="29" t="s">
        <v>521</v>
      </c>
    </row>
    <row r="49" customHeight="1" spans="12:23">
      <c r="L49" s="23" t="s">
        <v>311</v>
      </c>
      <c r="M49" s="23" t="s">
        <v>369</v>
      </c>
      <c r="N49" s="23" t="s">
        <v>368</v>
      </c>
      <c r="U49" s="29" t="s">
        <v>477</v>
      </c>
      <c r="V49" s="29" t="s">
        <v>251</v>
      </c>
      <c r="W49" s="29" t="s">
        <v>521</v>
      </c>
    </row>
    <row r="50" customHeight="1" spans="12:23">
      <c r="L50" s="23" t="s">
        <v>319</v>
      </c>
      <c r="M50" s="23" t="s">
        <v>455</v>
      </c>
      <c r="N50" s="23" t="s">
        <v>522</v>
      </c>
      <c r="U50" s="29" t="s">
        <v>480</v>
      </c>
      <c r="V50" s="29" t="s">
        <v>240</v>
      </c>
      <c r="W50" s="29" t="s">
        <v>521</v>
      </c>
    </row>
    <row r="51" customHeight="1" spans="12:23">
      <c r="L51" s="23" t="s">
        <v>319</v>
      </c>
      <c r="M51" s="23" t="s">
        <v>458</v>
      </c>
      <c r="N51" s="23" t="s">
        <v>523</v>
      </c>
      <c r="U51" s="29" t="s">
        <v>483</v>
      </c>
      <c r="V51" s="29" t="s">
        <v>524</v>
      </c>
      <c r="W51" s="29" t="s">
        <v>521</v>
      </c>
    </row>
    <row r="52" customHeight="1" spans="12:23">
      <c r="L52" s="23" t="s">
        <v>311</v>
      </c>
      <c r="M52" s="23" t="s">
        <v>381</v>
      </c>
      <c r="N52" s="23" t="s">
        <v>525</v>
      </c>
      <c r="O52" s="18"/>
      <c r="U52" s="29" t="s">
        <v>486</v>
      </c>
      <c r="V52" s="29" t="s">
        <v>526</v>
      </c>
      <c r="W52" s="29" t="s">
        <v>521</v>
      </c>
    </row>
    <row r="53" customHeight="1" spans="12:23">
      <c r="L53" s="23" t="s">
        <v>366</v>
      </c>
      <c r="M53" s="23" t="s">
        <v>527</v>
      </c>
      <c r="N53" s="23" t="s">
        <v>528</v>
      </c>
      <c r="U53" s="29" t="s">
        <v>489</v>
      </c>
      <c r="V53" s="29" t="s">
        <v>529</v>
      </c>
      <c r="W53" s="29" t="s">
        <v>521</v>
      </c>
    </row>
    <row r="54" customHeight="1" spans="12:23">
      <c r="L54" s="23" t="s">
        <v>366</v>
      </c>
      <c r="M54" s="23" t="s">
        <v>530</v>
      </c>
      <c r="N54" s="23" t="s">
        <v>531</v>
      </c>
      <c r="U54" s="29" t="s">
        <v>492</v>
      </c>
      <c r="V54" s="29" t="s">
        <v>532</v>
      </c>
      <c r="W54" s="29" t="s">
        <v>521</v>
      </c>
    </row>
    <row r="55" customHeight="1" spans="12:23">
      <c r="L55" s="23" t="s">
        <v>366</v>
      </c>
      <c r="M55" s="23" t="s">
        <v>533</v>
      </c>
      <c r="N55" s="23" t="s">
        <v>534</v>
      </c>
      <c r="U55" s="29" t="s">
        <v>507</v>
      </c>
      <c r="V55" s="29" t="s">
        <v>209</v>
      </c>
      <c r="W55" s="29" t="s">
        <v>535</v>
      </c>
    </row>
    <row r="56" customHeight="1" spans="12:23">
      <c r="L56" s="23" t="s">
        <v>366</v>
      </c>
      <c r="M56" s="23" t="s">
        <v>536</v>
      </c>
      <c r="N56" s="23" t="s">
        <v>537</v>
      </c>
      <c r="U56" s="29" t="s">
        <v>538</v>
      </c>
      <c r="V56" s="29" t="s">
        <v>539</v>
      </c>
      <c r="W56" s="29" t="s">
        <v>535</v>
      </c>
    </row>
    <row r="57" customHeight="1" spans="12:23">
      <c r="L57" s="23" t="s">
        <v>366</v>
      </c>
      <c r="M57" s="23" t="s">
        <v>540</v>
      </c>
      <c r="N57" s="23" t="s">
        <v>541</v>
      </c>
      <c r="U57" s="29" t="s">
        <v>542</v>
      </c>
      <c r="V57" s="29" t="s">
        <v>248</v>
      </c>
      <c r="W57" s="29" t="s">
        <v>535</v>
      </c>
    </row>
    <row r="58" customHeight="1" spans="12:23">
      <c r="L58" s="23" t="s">
        <v>366</v>
      </c>
      <c r="M58" s="23" t="s">
        <v>543</v>
      </c>
      <c r="N58" s="23" t="s">
        <v>544</v>
      </c>
      <c r="U58" s="29" t="s">
        <v>545</v>
      </c>
      <c r="V58" s="29" t="s">
        <v>546</v>
      </c>
      <c r="W58" s="29" t="s">
        <v>535</v>
      </c>
    </row>
    <row r="59" customHeight="1" spans="12:23">
      <c r="L59" s="23" t="s">
        <v>366</v>
      </c>
      <c r="M59" s="23" t="s">
        <v>547</v>
      </c>
      <c r="N59" s="23" t="s">
        <v>548</v>
      </c>
      <c r="U59" s="29" t="s">
        <v>549</v>
      </c>
      <c r="V59" s="29" t="s">
        <v>257</v>
      </c>
      <c r="W59" s="29" t="s">
        <v>535</v>
      </c>
    </row>
    <row r="60" customHeight="1" spans="12:23">
      <c r="L60" s="23" t="s">
        <v>366</v>
      </c>
      <c r="M60" s="23" t="s">
        <v>550</v>
      </c>
      <c r="N60" s="23" t="s">
        <v>551</v>
      </c>
      <c r="U60" s="29" t="s">
        <v>552</v>
      </c>
      <c r="V60" s="29" t="s">
        <v>238</v>
      </c>
      <c r="W60" s="29" t="s">
        <v>535</v>
      </c>
    </row>
    <row r="61" customHeight="1" spans="12:23">
      <c r="L61" s="23" t="s">
        <v>366</v>
      </c>
      <c r="M61" s="23" t="s">
        <v>553</v>
      </c>
      <c r="N61" s="23" t="s">
        <v>554</v>
      </c>
      <c r="U61" s="29" t="s">
        <v>555</v>
      </c>
      <c r="V61" s="29" t="s">
        <v>556</v>
      </c>
      <c r="W61" s="29" t="s">
        <v>535</v>
      </c>
    </row>
    <row r="62" customHeight="1" spans="12:23">
      <c r="L62" s="23" t="s">
        <v>366</v>
      </c>
      <c r="M62" s="23" t="s">
        <v>557</v>
      </c>
      <c r="N62" s="23" t="s">
        <v>558</v>
      </c>
      <c r="U62" s="29" t="s">
        <v>559</v>
      </c>
      <c r="V62" s="29" t="s">
        <v>560</v>
      </c>
      <c r="W62" s="29" t="s">
        <v>535</v>
      </c>
    </row>
    <row r="63" customHeight="1" spans="12:23">
      <c r="L63" s="23" t="s">
        <v>366</v>
      </c>
      <c r="M63" s="23" t="s">
        <v>561</v>
      </c>
      <c r="N63" s="23" t="s">
        <v>562</v>
      </c>
      <c r="U63" s="29" t="s">
        <v>563</v>
      </c>
      <c r="V63" s="29" t="s">
        <v>225</v>
      </c>
      <c r="W63" s="29" t="s">
        <v>564</v>
      </c>
    </row>
    <row r="64" customHeight="1" spans="12:23">
      <c r="L64" s="23" t="s">
        <v>366</v>
      </c>
      <c r="M64" s="23" t="s">
        <v>565</v>
      </c>
      <c r="N64" s="23" t="s">
        <v>566</v>
      </c>
      <c r="U64" s="29" t="s">
        <v>567</v>
      </c>
      <c r="V64" s="29" t="s">
        <v>262</v>
      </c>
      <c r="W64" s="29" t="s">
        <v>564</v>
      </c>
    </row>
    <row r="65" customHeight="1" spans="21:23">
      <c r="U65" s="29" t="s">
        <v>568</v>
      </c>
      <c r="V65" s="29" t="s">
        <v>218</v>
      </c>
      <c r="W65" s="29" t="s">
        <v>564</v>
      </c>
    </row>
    <row r="66" customHeight="1" spans="21:23">
      <c r="U66" s="29" t="s">
        <v>569</v>
      </c>
      <c r="V66" s="29" t="s">
        <v>570</v>
      </c>
      <c r="W66" s="29" t="s">
        <v>564</v>
      </c>
    </row>
    <row r="67" customHeight="1" spans="21:23">
      <c r="U67" s="29" t="s">
        <v>571</v>
      </c>
      <c r="V67" s="29" t="s">
        <v>572</v>
      </c>
      <c r="W67" s="29" t="s">
        <v>564</v>
      </c>
    </row>
    <row r="68" customHeight="1" spans="21:23">
      <c r="U68" s="29" t="s">
        <v>573</v>
      </c>
      <c r="V68" s="29" t="s">
        <v>265</v>
      </c>
      <c r="W68" s="29" t="s">
        <v>564</v>
      </c>
    </row>
    <row r="69" customHeight="1" spans="21:23">
      <c r="U69" s="29" t="s">
        <v>574</v>
      </c>
      <c r="V69" s="29" t="s">
        <v>575</v>
      </c>
      <c r="W69" s="29" t="s">
        <v>564</v>
      </c>
    </row>
    <row r="70" customHeight="1" spans="21:23">
      <c r="U70" s="29" t="s">
        <v>576</v>
      </c>
      <c r="V70" s="29" t="s">
        <v>577</v>
      </c>
      <c r="W70" s="29" t="s">
        <v>564</v>
      </c>
    </row>
    <row r="71" customHeight="1" spans="21:23">
      <c r="U71" s="29" t="s">
        <v>578</v>
      </c>
      <c r="V71" s="29" t="s">
        <v>579</v>
      </c>
      <c r="W71" s="29" t="s">
        <v>564</v>
      </c>
    </row>
    <row r="72" customHeight="1" spans="21:23">
      <c r="U72" s="29" t="s">
        <v>580</v>
      </c>
      <c r="V72" s="29" t="s">
        <v>581</v>
      </c>
      <c r="W72" s="29" t="s">
        <v>564</v>
      </c>
    </row>
    <row r="73" customHeight="1" spans="21:23">
      <c r="U73" s="29" t="s">
        <v>582</v>
      </c>
      <c r="V73" s="29" t="s">
        <v>229</v>
      </c>
      <c r="W73" s="29" t="s">
        <v>583</v>
      </c>
    </row>
    <row r="74" customHeight="1" spans="21:23">
      <c r="U74" s="29" t="s">
        <v>584</v>
      </c>
      <c r="V74" s="29" t="s">
        <v>585</v>
      </c>
      <c r="W74" s="29" t="s">
        <v>583</v>
      </c>
    </row>
    <row r="75" customHeight="1" spans="21:23">
      <c r="U75" s="29" t="s">
        <v>586</v>
      </c>
      <c r="V75" s="29" t="s">
        <v>587</v>
      </c>
      <c r="W75" s="29" t="s">
        <v>583</v>
      </c>
    </row>
    <row r="76" customHeight="1" spans="21:23">
      <c r="U76" s="29" t="s">
        <v>588</v>
      </c>
      <c r="V76" s="29" t="s">
        <v>589</v>
      </c>
      <c r="W76" s="29" t="s">
        <v>583</v>
      </c>
    </row>
    <row r="77" customHeight="1" spans="21:23">
      <c r="U77" s="29" t="s">
        <v>590</v>
      </c>
      <c r="V77" s="29" t="s">
        <v>591</v>
      </c>
      <c r="W77" s="29" t="s">
        <v>583</v>
      </c>
    </row>
    <row r="78" customHeight="1" spans="21:23">
      <c r="U78" s="29" t="s">
        <v>432</v>
      </c>
      <c r="V78" s="29" t="s">
        <v>247</v>
      </c>
      <c r="W78" s="29" t="s">
        <v>519</v>
      </c>
    </row>
    <row r="79" customHeight="1" spans="21:23">
      <c r="U79" s="29" t="s">
        <v>434</v>
      </c>
      <c r="V79" s="29" t="s">
        <v>592</v>
      </c>
      <c r="W79" s="29" t="s">
        <v>519</v>
      </c>
    </row>
    <row r="80" customHeight="1" spans="21:23">
      <c r="U80" s="29" t="s">
        <v>435</v>
      </c>
      <c r="V80" s="29" t="s">
        <v>593</v>
      </c>
      <c r="W80" s="29" t="s">
        <v>519</v>
      </c>
    </row>
    <row r="81" customHeight="1" spans="21:23">
      <c r="U81" s="29" t="s">
        <v>436</v>
      </c>
      <c r="V81" s="29" t="s">
        <v>231</v>
      </c>
      <c r="W81" s="29" t="s">
        <v>519</v>
      </c>
    </row>
    <row r="82" customHeight="1" spans="21:23">
      <c r="U82" s="29" t="s">
        <v>437</v>
      </c>
      <c r="V82" s="29" t="s">
        <v>594</v>
      </c>
      <c r="W82" s="29" t="s">
        <v>519</v>
      </c>
    </row>
    <row r="83" customHeight="1" spans="21:23">
      <c r="U83" s="29" t="s">
        <v>438</v>
      </c>
      <c r="V83" s="29" t="s">
        <v>243</v>
      </c>
      <c r="W83" s="29" t="s">
        <v>519</v>
      </c>
    </row>
    <row r="84" customHeight="1" spans="21:23">
      <c r="U84" s="29" t="s">
        <v>439</v>
      </c>
      <c r="V84" s="29" t="s">
        <v>595</v>
      </c>
      <c r="W84" s="29" t="s">
        <v>519</v>
      </c>
    </row>
    <row r="85" customHeight="1" spans="21:23">
      <c r="U85" s="29" t="s">
        <v>440</v>
      </c>
      <c r="V85" s="29" t="s">
        <v>596</v>
      </c>
      <c r="W85" s="29" t="s">
        <v>519</v>
      </c>
    </row>
    <row r="86" customHeight="1" spans="21:23">
      <c r="U86" s="29" t="s">
        <v>288</v>
      </c>
      <c r="V86" s="29" t="s">
        <v>597</v>
      </c>
      <c r="W86" s="29" t="s">
        <v>519</v>
      </c>
    </row>
    <row r="87" customHeight="1" spans="21:23">
      <c r="U87" s="29" t="s">
        <v>289</v>
      </c>
      <c r="V87" s="29" t="s">
        <v>598</v>
      </c>
      <c r="W87" s="29" t="s">
        <v>519</v>
      </c>
    </row>
    <row r="88" customHeight="1" spans="21:23">
      <c r="U88" s="29" t="s">
        <v>313</v>
      </c>
      <c r="V88" s="29" t="s">
        <v>599</v>
      </c>
      <c r="W88" s="29" t="s">
        <v>519</v>
      </c>
    </row>
    <row r="89" customHeight="1" spans="21:23">
      <c r="U89" s="29" t="s">
        <v>314</v>
      </c>
      <c r="V89" s="29" t="s">
        <v>600</v>
      </c>
      <c r="W89" s="29" t="s">
        <v>519</v>
      </c>
    </row>
    <row r="90" customHeight="1" spans="21:23">
      <c r="U90" s="29" t="s">
        <v>601</v>
      </c>
      <c r="V90" s="29" t="s">
        <v>602</v>
      </c>
      <c r="W90" s="29" t="s">
        <v>519</v>
      </c>
    </row>
    <row r="91" customHeight="1" spans="21:23">
      <c r="U91" s="29" t="s">
        <v>603</v>
      </c>
      <c r="V91" s="29" t="s">
        <v>604</v>
      </c>
      <c r="W91" s="29" t="s">
        <v>519</v>
      </c>
    </row>
    <row r="92" customHeight="1" spans="21:23">
      <c r="U92" s="29" t="s">
        <v>605</v>
      </c>
      <c r="V92" s="29" t="s">
        <v>606</v>
      </c>
      <c r="W92" s="29" t="s">
        <v>519</v>
      </c>
    </row>
    <row r="93" customHeight="1" spans="21:23">
      <c r="U93" s="29" t="s">
        <v>607</v>
      </c>
      <c r="V93" s="29" t="s">
        <v>608</v>
      </c>
      <c r="W93" s="29" t="s">
        <v>519</v>
      </c>
    </row>
    <row r="94" customHeight="1" spans="21:23">
      <c r="U94" s="29" t="s">
        <v>609</v>
      </c>
      <c r="V94" s="29" t="s">
        <v>610</v>
      </c>
      <c r="W94" s="29" t="s">
        <v>519</v>
      </c>
    </row>
    <row r="95" customHeight="1" spans="21:23">
      <c r="U95" s="29" t="s">
        <v>442</v>
      </c>
      <c r="V95" s="29" t="s">
        <v>611</v>
      </c>
      <c r="W95" s="29" t="s">
        <v>431</v>
      </c>
    </row>
    <row r="96" customHeight="1" spans="21:23">
      <c r="U96" s="29" t="s">
        <v>612</v>
      </c>
      <c r="V96" s="29" t="s">
        <v>613</v>
      </c>
      <c r="W96" s="29" t="s">
        <v>519</v>
      </c>
    </row>
    <row r="97" customHeight="1" spans="21:23">
      <c r="U97" s="29" t="s">
        <v>614</v>
      </c>
      <c r="V97" s="29" t="s">
        <v>615</v>
      </c>
      <c r="W97" s="29" t="s">
        <v>519</v>
      </c>
    </row>
    <row r="98" customHeight="1" spans="21:23">
      <c r="U98" s="29" t="s">
        <v>616</v>
      </c>
      <c r="V98" s="29" t="s">
        <v>617</v>
      </c>
      <c r="W98" s="29" t="s">
        <v>519</v>
      </c>
    </row>
    <row r="99" customHeight="1" spans="21:23">
      <c r="U99" s="29" t="s">
        <v>618</v>
      </c>
      <c r="V99" s="29" t="s">
        <v>619</v>
      </c>
      <c r="W99" s="29" t="s">
        <v>382</v>
      </c>
    </row>
    <row r="100" customHeight="1" spans="21:23">
      <c r="U100" s="29" t="s">
        <v>620</v>
      </c>
      <c r="V100" s="29" t="s">
        <v>621</v>
      </c>
      <c r="W100" s="29" t="s">
        <v>498</v>
      </c>
    </row>
    <row r="101" customHeight="1" spans="21:23">
      <c r="U101" s="29" t="s">
        <v>622</v>
      </c>
      <c r="V101" s="29" t="s">
        <v>623</v>
      </c>
      <c r="W101" s="29" t="s">
        <v>535</v>
      </c>
    </row>
    <row r="102" customHeight="1" spans="21:23">
      <c r="U102" s="29" t="s">
        <v>624</v>
      </c>
      <c r="V102" s="29" t="s">
        <v>625</v>
      </c>
      <c r="W102" s="29" t="s">
        <v>535</v>
      </c>
    </row>
    <row r="103" customHeight="1" spans="21:23">
      <c r="U103" s="29" t="s">
        <v>626</v>
      </c>
      <c r="V103" s="29" t="s">
        <v>627</v>
      </c>
      <c r="W103" s="29" t="s">
        <v>431</v>
      </c>
    </row>
    <row r="104" customHeight="1" spans="21:23">
      <c r="U104" s="29" t="s">
        <v>628</v>
      </c>
      <c r="V104" s="29" t="s">
        <v>629</v>
      </c>
      <c r="W104" s="29" t="s">
        <v>519</v>
      </c>
    </row>
    <row r="105" customHeight="1" spans="21:23">
      <c r="U105" s="29" t="s">
        <v>630</v>
      </c>
      <c r="V105" s="29" t="s">
        <v>631</v>
      </c>
      <c r="W105" s="29" t="s">
        <v>519</v>
      </c>
    </row>
    <row r="106" customHeight="1" spans="21:23">
      <c r="U106" s="29" t="s">
        <v>632</v>
      </c>
      <c r="V106" s="29" t="s">
        <v>633</v>
      </c>
      <c r="W106" s="29" t="s">
        <v>519</v>
      </c>
    </row>
    <row r="107" customHeight="1" spans="21:23">
      <c r="U107" s="29" t="s">
        <v>634</v>
      </c>
      <c r="V107" s="29" t="s">
        <v>635</v>
      </c>
      <c r="W107" s="29" t="s">
        <v>519</v>
      </c>
    </row>
    <row r="108" customHeight="1" spans="21:23">
      <c r="U108" s="29" t="s">
        <v>636</v>
      </c>
      <c r="V108" s="29" t="s">
        <v>637</v>
      </c>
      <c r="W108" s="29" t="s">
        <v>296</v>
      </c>
    </row>
    <row r="109" customHeight="1" spans="21:23">
      <c r="U109" s="29" t="s">
        <v>638</v>
      </c>
      <c r="V109" s="29" t="s">
        <v>639</v>
      </c>
      <c r="W109" s="29" t="s">
        <v>296</v>
      </c>
    </row>
    <row r="110" customHeight="1" spans="21:23">
      <c r="U110" s="29" t="s">
        <v>640</v>
      </c>
      <c r="V110" s="29" t="s">
        <v>641</v>
      </c>
      <c r="W110" s="29" t="s">
        <v>296</v>
      </c>
    </row>
    <row r="111" customHeight="1" spans="21:23">
      <c r="U111" s="29" t="s">
        <v>642</v>
      </c>
      <c r="V111" s="29" t="s">
        <v>643</v>
      </c>
      <c r="W111" s="29" t="s">
        <v>519</v>
      </c>
    </row>
    <row r="112" customHeight="1" spans="21:23">
      <c r="U112" s="29" t="s">
        <v>644</v>
      </c>
      <c r="V112" s="29" t="s">
        <v>645</v>
      </c>
      <c r="W112" s="29" t="s">
        <v>564</v>
      </c>
    </row>
    <row r="113" customHeight="1" spans="21:23">
      <c r="U113" s="29" t="s">
        <v>646</v>
      </c>
      <c r="V113" s="29" t="s">
        <v>647</v>
      </c>
      <c r="W113" s="29" t="s">
        <v>296</v>
      </c>
    </row>
    <row r="114" customHeight="1" spans="21:23">
      <c r="U114" s="29" t="s">
        <v>496</v>
      </c>
      <c r="V114" s="29" t="s">
        <v>648</v>
      </c>
      <c r="W114" s="29" t="s">
        <v>521</v>
      </c>
    </row>
  </sheetData>
  <sheetProtection sheet="1" formatCells="0" formatColumns="0" formatRows="0" insertRows="0" insertColumns="0" insertHyperlinks="0" deleteColumns="0" deleteRows="0" sort="0" autoFilter="0" pivotTables="0"/>
  <protectedRanges>
    <protectedRange sqref="A$1:AY$1048576" name="Range1"/>
    <protectedRange sqref="A$1:AY$1048576" name="Range2"/>
    <protectedRange sqref="$A1:$XFD1048576" name="Range3"/>
  </protectedRanges>
  <mergeCells count="31">
    <mergeCell ref="AH18:AH19"/>
    <mergeCell ref="AI18:AI19"/>
    <mergeCell ref="AJ12:AJ13"/>
    <mergeCell ref="AJ18:AJ19"/>
    <mergeCell ref="AK4:AK5"/>
    <mergeCell ref="AK6:AK7"/>
    <mergeCell ref="AK12:AK13"/>
    <mergeCell ref="AK14:AK15"/>
    <mergeCell ref="AK18:AK19"/>
    <mergeCell ref="AL4:AL5"/>
    <mergeCell ref="AL6:AL7"/>
    <mergeCell ref="AL10:AL11"/>
    <mergeCell ref="AL12:AL13"/>
    <mergeCell ref="AL14:AL15"/>
    <mergeCell ref="AL18:AL19"/>
    <mergeCell ref="AL20:AL21"/>
    <mergeCell ref="AM8:AM9"/>
    <mergeCell ref="AM10:AM11"/>
    <mergeCell ref="AM12:AM13"/>
    <mergeCell ref="AM14:AM15"/>
    <mergeCell ref="AM16:AM17"/>
    <mergeCell ref="AM18:AM19"/>
    <mergeCell ref="AM20:AM21"/>
    <mergeCell ref="AN6:AN7"/>
    <mergeCell ref="AN8:AN9"/>
    <mergeCell ref="AN10:AN11"/>
    <mergeCell ref="AN12:AN13"/>
    <mergeCell ref="AN14:AN15"/>
    <mergeCell ref="AN16:AN17"/>
    <mergeCell ref="AN18:AN19"/>
    <mergeCell ref="AN20:AN21"/>
  </mergeCells>
  <conditionalFormatting sqref="M1:M2 M3:M46 M47:M49 M50:M64">
    <cfRule type="duplicateValues" dxfId="1" priority="1"/>
  </conditionalFormatting>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96"/>
  <sheetViews>
    <sheetView workbookViewId="0">
      <selection activeCell="P16" sqref="P16"/>
    </sheetView>
  </sheetViews>
  <sheetFormatPr defaultColWidth="9" defaultRowHeight="13.5"/>
  <cols>
    <col min="1" max="3" width="8" style="13"/>
    <col min="4" max="4" width="20.5044247787611" style="13" customWidth="1"/>
    <col min="5" max="5" width="20.7522123893805" style="13" customWidth="1"/>
    <col min="6" max="6" width="11.7522123893805" style="13" customWidth="1"/>
    <col min="7" max="7" width="37" style="13" customWidth="1"/>
    <col min="8" max="10" width="8" style="13"/>
    <col min="11" max="11" width="16.1238938053097" style="13" customWidth="1"/>
    <col min="12" max="16384" width="9" style="12"/>
  </cols>
  <sheetData>
    <row r="1" s="12" customFormat="1" ht="20" customHeight="1" spans="1:12">
      <c r="A1" s="14" t="s">
        <v>649</v>
      </c>
      <c r="B1" s="14" t="s">
        <v>650</v>
      </c>
      <c r="C1" s="14" t="s">
        <v>651</v>
      </c>
      <c r="D1" s="14" t="s">
        <v>652</v>
      </c>
      <c r="E1" s="14" t="s">
        <v>274</v>
      </c>
      <c r="F1" s="14" t="s">
        <v>275</v>
      </c>
      <c r="G1" s="14" t="s">
        <v>190</v>
      </c>
      <c r="H1" s="14" t="s">
        <v>653</v>
      </c>
      <c r="I1" s="14" t="s">
        <v>654</v>
      </c>
      <c r="J1" s="14" t="s">
        <v>655</v>
      </c>
      <c r="K1" s="14" t="s">
        <v>656</v>
      </c>
      <c r="L1" s="12" t="s">
        <v>657</v>
      </c>
    </row>
    <row r="2" s="12" customFormat="1" ht="20" customHeight="1" spans="1:11">
      <c r="A2" s="13" t="s">
        <v>658</v>
      </c>
      <c r="B2" s="13" t="s">
        <v>659</v>
      </c>
      <c r="C2" s="13" t="s">
        <v>660</v>
      </c>
      <c r="D2" s="13" t="s">
        <v>282</v>
      </c>
      <c r="E2" s="13" t="s">
        <v>282</v>
      </c>
      <c r="F2" s="13" t="s">
        <v>282</v>
      </c>
      <c r="G2" s="13" t="s">
        <v>282</v>
      </c>
      <c r="H2" s="13" t="s">
        <v>282</v>
      </c>
      <c r="I2" s="13" t="s">
        <v>282</v>
      </c>
      <c r="J2" s="13" t="s">
        <v>282</v>
      </c>
      <c r="K2" s="13" t="s">
        <v>282</v>
      </c>
    </row>
    <row r="3" s="12" customFormat="1" ht="20" hidden="1" customHeight="1" spans="1:11">
      <c r="A3" s="13" t="s">
        <v>658</v>
      </c>
      <c r="B3" s="13" t="s">
        <v>661</v>
      </c>
      <c r="C3" s="13" t="s">
        <v>662</v>
      </c>
      <c r="D3" s="13" t="s">
        <v>282</v>
      </c>
      <c r="E3" s="13" t="s">
        <v>282</v>
      </c>
      <c r="F3" s="13" t="s">
        <v>282</v>
      </c>
      <c r="G3" s="13" t="s">
        <v>282</v>
      </c>
      <c r="H3" s="13" t="s">
        <v>282</v>
      </c>
      <c r="I3" s="13" t="s">
        <v>282</v>
      </c>
      <c r="J3" s="13" t="s">
        <v>282</v>
      </c>
      <c r="K3" s="13" t="s">
        <v>282</v>
      </c>
    </row>
    <row r="4" s="12" customFormat="1" ht="20" hidden="1" customHeight="1" spans="1:11">
      <c r="A4" s="13" t="s">
        <v>658</v>
      </c>
      <c r="B4" s="13" t="s">
        <v>661</v>
      </c>
      <c r="C4" s="13" t="s">
        <v>662</v>
      </c>
      <c r="D4" s="13" t="s">
        <v>663</v>
      </c>
      <c r="E4" s="13" t="s">
        <v>664</v>
      </c>
      <c r="F4" s="13" t="s">
        <v>282</v>
      </c>
      <c r="G4" s="13" t="s">
        <v>282</v>
      </c>
      <c r="H4" s="13" t="s">
        <v>282</v>
      </c>
      <c r="I4" s="13" t="s">
        <v>282</v>
      </c>
      <c r="J4" s="13" t="s">
        <v>282</v>
      </c>
      <c r="K4" s="13" t="s">
        <v>282</v>
      </c>
    </row>
    <row r="5" s="12" customFormat="1" ht="20" hidden="1" customHeight="1" spans="1:11">
      <c r="A5" s="13" t="s">
        <v>658</v>
      </c>
      <c r="B5" s="13" t="s">
        <v>661</v>
      </c>
      <c r="C5" s="13" t="s">
        <v>662</v>
      </c>
      <c r="D5" s="13" t="s">
        <v>665</v>
      </c>
      <c r="E5" s="13" t="s">
        <v>666</v>
      </c>
      <c r="F5" s="13" t="s">
        <v>282</v>
      </c>
      <c r="G5" s="13" t="s">
        <v>282</v>
      </c>
      <c r="H5" s="13" t="s">
        <v>282</v>
      </c>
      <c r="I5" s="13" t="s">
        <v>282</v>
      </c>
      <c r="J5" s="13" t="s">
        <v>282</v>
      </c>
      <c r="K5" s="13" t="s">
        <v>282</v>
      </c>
    </row>
    <row r="6" s="12" customFormat="1" ht="20" customHeight="1" spans="1:11">
      <c r="A6" s="13" t="s">
        <v>658</v>
      </c>
      <c r="B6" s="13" t="s">
        <v>659</v>
      </c>
      <c r="C6" s="13" t="s">
        <v>660</v>
      </c>
      <c r="D6" s="13" t="s">
        <v>667</v>
      </c>
      <c r="E6" s="13" t="s">
        <v>293</v>
      </c>
      <c r="F6" s="13" t="s">
        <v>282</v>
      </c>
      <c r="G6" s="13" t="s">
        <v>282</v>
      </c>
      <c r="H6" s="13" t="s">
        <v>282</v>
      </c>
      <c r="I6" s="13" t="s">
        <v>282</v>
      </c>
      <c r="J6" s="13" t="s">
        <v>282</v>
      </c>
      <c r="K6" s="13" t="s">
        <v>282</v>
      </c>
    </row>
    <row r="7" s="12" customFormat="1" ht="20" customHeight="1" spans="1:11">
      <c r="A7" s="13" t="s">
        <v>658</v>
      </c>
      <c r="B7" s="13" t="s">
        <v>659</v>
      </c>
      <c r="C7" s="13" t="s">
        <v>660</v>
      </c>
      <c r="D7" s="13" t="s">
        <v>668</v>
      </c>
      <c r="E7" s="13" t="s">
        <v>311</v>
      </c>
      <c r="F7" s="13" t="s">
        <v>282</v>
      </c>
      <c r="G7" s="13" t="s">
        <v>282</v>
      </c>
      <c r="H7" s="13" t="s">
        <v>282</v>
      </c>
      <c r="I7" s="13" t="s">
        <v>282</v>
      </c>
      <c r="J7" s="13" t="s">
        <v>282</v>
      </c>
      <c r="K7" s="13" t="s">
        <v>282</v>
      </c>
    </row>
    <row r="8" s="12" customFormat="1" ht="20" customHeight="1" spans="1:11">
      <c r="A8" s="13" t="s">
        <v>658</v>
      </c>
      <c r="B8" s="13" t="s">
        <v>659</v>
      </c>
      <c r="C8" s="13" t="s">
        <v>660</v>
      </c>
      <c r="D8" s="13" t="s">
        <v>669</v>
      </c>
      <c r="E8" s="13" t="s">
        <v>319</v>
      </c>
      <c r="F8" s="13" t="s">
        <v>282</v>
      </c>
      <c r="G8" s="13" t="s">
        <v>282</v>
      </c>
      <c r="H8" s="13" t="s">
        <v>282</v>
      </c>
      <c r="I8" s="13" t="s">
        <v>282</v>
      </c>
      <c r="J8" s="13" t="s">
        <v>282</v>
      </c>
      <c r="K8" s="13" t="s">
        <v>282</v>
      </c>
    </row>
    <row r="9" s="12" customFormat="1" ht="20" customHeight="1" spans="1:11">
      <c r="A9" s="13" t="s">
        <v>658</v>
      </c>
      <c r="B9" s="13" t="s">
        <v>659</v>
      </c>
      <c r="C9" s="13" t="s">
        <v>660</v>
      </c>
      <c r="D9" s="13" t="s">
        <v>670</v>
      </c>
      <c r="E9" s="13" t="s">
        <v>333</v>
      </c>
      <c r="F9" s="13" t="s">
        <v>282</v>
      </c>
      <c r="G9" s="13" t="s">
        <v>282</v>
      </c>
      <c r="H9" s="13" t="s">
        <v>282</v>
      </c>
      <c r="I9" s="13" t="s">
        <v>282</v>
      </c>
      <c r="J9" s="13" t="s">
        <v>282</v>
      </c>
      <c r="K9" s="13" t="s">
        <v>282</v>
      </c>
    </row>
    <row r="10" s="12" customFormat="1" ht="20" customHeight="1" spans="1:11">
      <c r="A10" s="13" t="s">
        <v>658</v>
      </c>
      <c r="B10" s="13" t="s">
        <v>659</v>
      </c>
      <c r="C10" s="13" t="s">
        <v>660</v>
      </c>
      <c r="D10" s="13" t="s">
        <v>671</v>
      </c>
      <c r="E10" s="13" t="s">
        <v>212</v>
      </c>
      <c r="F10" s="13" t="s">
        <v>282</v>
      </c>
      <c r="G10" s="13" t="s">
        <v>282</v>
      </c>
      <c r="H10" s="13" t="s">
        <v>282</v>
      </c>
      <c r="I10" s="13" t="s">
        <v>282</v>
      </c>
      <c r="J10" s="13" t="s">
        <v>282</v>
      </c>
      <c r="K10" s="13" t="s">
        <v>282</v>
      </c>
    </row>
    <row r="11" s="12" customFormat="1" ht="20" customHeight="1" spans="1:11">
      <c r="A11" s="13" t="s">
        <v>658</v>
      </c>
      <c r="B11" s="13" t="s">
        <v>659</v>
      </c>
      <c r="C11" s="13" t="s">
        <v>660</v>
      </c>
      <c r="D11" s="13" t="s">
        <v>672</v>
      </c>
      <c r="E11" s="13" t="s">
        <v>350</v>
      </c>
      <c r="F11" s="13" t="s">
        <v>282</v>
      </c>
      <c r="G11" s="13" t="s">
        <v>282</v>
      </c>
      <c r="H11" s="13" t="s">
        <v>282</v>
      </c>
      <c r="I11" s="13" t="s">
        <v>282</v>
      </c>
      <c r="J11" s="13" t="s">
        <v>282</v>
      </c>
      <c r="K11" s="13" t="s">
        <v>282</v>
      </c>
    </row>
    <row r="12" s="12" customFormat="1" ht="20" customHeight="1" spans="1:11">
      <c r="A12" s="13" t="s">
        <v>658</v>
      </c>
      <c r="B12" s="13" t="s">
        <v>659</v>
      </c>
      <c r="C12" s="13" t="s">
        <v>660</v>
      </c>
      <c r="D12" s="13" t="s">
        <v>673</v>
      </c>
      <c r="E12" s="13" t="s">
        <v>353</v>
      </c>
      <c r="F12" s="13" t="s">
        <v>282</v>
      </c>
      <c r="G12" s="13" t="s">
        <v>282</v>
      </c>
      <c r="H12" s="13" t="s">
        <v>282</v>
      </c>
      <c r="I12" s="13" t="s">
        <v>282</v>
      </c>
      <c r="J12" s="13" t="s">
        <v>282</v>
      </c>
      <c r="K12" s="13" t="s">
        <v>282</v>
      </c>
    </row>
    <row r="13" s="12" customFormat="1" ht="20" customHeight="1" spans="1:11">
      <c r="A13" s="13" t="s">
        <v>658</v>
      </c>
      <c r="B13" s="13" t="s">
        <v>659</v>
      </c>
      <c r="C13" s="13" t="s">
        <v>660</v>
      </c>
      <c r="D13" s="13" t="s">
        <v>674</v>
      </c>
      <c r="E13" s="13" t="s">
        <v>366</v>
      </c>
      <c r="F13" s="13" t="s">
        <v>282</v>
      </c>
      <c r="G13" s="13" t="s">
        <v>282</v>
      </c>
      <c r="H13" s="13" t="s">
        <v>282</v>
      </c>
      <c r="I13" s="13" t="s">
        <v>282</v>
      </c>
      <c r="J13" s="13" t="s">
        <v>282</v>
      </c>
      <c r="K13" s="13" t="s">
        <v>282</v>
      </c>
    </row>
    <row r="14" s="12" customFormat="1" ht="20" customHeight="1" spans="1:12">
      <c r="A14" s="13" t="s">
        <v>658</v>
      </c>
      <c r="B14" s="13" t="s">
        <v>659</v>
      </c>
      <c r="C14" s="13" t="s">
        <v>660</v>
      </c>
      <c r="D14" s="13" t="s">
        <v>668</v>
      </c>
      <c r="E14" s="13" t="s">
        <v>311</v>
      </c>
      <c r="F14" s="13" t="s">
        <v>290</v>
      </c>
      <c r="G14" s="13" t="s">
        <v>206</v>
      </c>
      <c r="H14" s="13" t="s">
        <v>282</v>
      </c>
      <c r="I14" s="13" t="s">
        <v>282</v>
      </c>
      <c r="J14" s="13" t="s">
        <v>282</v>
      </c>
      <c r="K14" s="13" t="s">
        <v>282</v>
      </c>
      <c r="L14" s="12" t="s">
        <v>675</v>
      </c>
    </row>
    <row r="15" s="12" customFormat="1" ht="20" customHeight="1" spans="1:12">
      <c r="A15" s="13" t="s">
        <v>658</v>
      </c>
      <c r="B15" s="13" t="s">
        <v>659</v>
      </c>
      <c r="C15" s="13" t="s">
        <v>660</v>
      </c>
      <c r="D15" s="13" t="s">
        <v>668</v>
      </c>
      <c r="E15" s="13" t="s">
        <v>311</v>
      </c>
      <c r="F15" s="13" t="s">
        <v>309</v>
      </c>
      <c r="G15" s="13" t="s">
        <v>198</v>
      </c>
      <c r="H15" s="13" t="s">
        <v>282</v>
      </c>
      <c r="I15" s="13" t="s">
        <v>282</v>
      </c>
      <c r="J15" s="13" t="s">
        <v>282</v>
      </c>
      <c r="K15" s="13" t="s">
        <v>282</v>
      </c>
      <c r="L15" s="12" t="s">
        <v>675</v>
      </c>
    </row>
    <row r="16" s="12" customFormat="1" ht="20" customHeight="1" spans="1:12">
      <c r="A16" s="13" t="s">
        <v>658</v>
      </c>
      <c r="B16" s="13" t="s">
        <v>659</v>
      </c>
      <c r="C16" s="13" t="s">
        <v>660</v>
      </c>
      <c r="D16" s="13" t="s">
        <v>668</v>
      </c>
      <c r="E16" s="13" t="s">
        <v>311</v>
      </c>
      <c r="F16" s="13" t="s">
        <v>316</v>
      </c>
      <c r="G16" s="13" t="s">
        <v>315</v>
      </c>
      <c r="H16" s="13" t="s">
        <v>282</v>
      </c>
      <c r="I16" s="13" t="s">
        <v>282</v>
      </c>
      <c r="J16" s="13" t="s">
        <v>282</v>
      </c>
      <c r="K16" s="13" t="s">
        <v>282</v>
      </c>
      <c r="L16" s="12" t="s">
        <v>675</v>
      </c>
    </row>
    <row r="17" s="12" customFormat="1" ht="20" customHeight="1" spans="1:12">
      <c r="A17" s="13" t="s">
        <v>658</v>
      </c>
      <c r="B17" s="13" t="s">
        <v>659</v>
      </c>
      <c r="C17" s="13" t="s">
        <v>660</v>
      </c>
      <c r="D17" s="13" t="s">
        <v>668</v>
      </c>
      <c r="E17" s="13" t="s">
        <v>311</v>
      </c>
      <c r="F17" s="13" t="s">
        <v>332</v>
      </c>
      <c r="G17" s="13" t="s">
        <v>219</v>
      </c>
      <c r="H17" s="13" t="s">
        <v>282</v>
      </c>
      <c r="I17" s="13" t="s">
        <v>282</v>
      </c>
      <c r="J17" s="13" t="s">
        <v>282</v>
      </c>
      <c r="K17" s="13" t="s">
        <v>282</v>
      </c>
      <c r="L17" s="12" t="s">
        <v>675</v>
      </c>
    </row>
    <row r="18" s="12" customFormat="1" ht="20" customHeight="1" spans="1:12">
      <c r="A18" s="13" t="s">
        <v>658</v>
      </c>
      <c r="B18" s="13" t="s">
        <v>659</v>
      </c>
      <c r="C18" s="13" t="s">
        <v>660</v>
      </c>
      <c r="D18" s="13" t="s">
        <v>668</v>
      </c>
      <c r="E18" s="13" t="s">
        <v>311</v>
      </c>
      <c r="F18" s="13" t="s">
        <v>336</v>
      </c>
      <c r="G18" s="13" t="s">
        <v>260</v>
      </c>
      <c r="H18" s="13" t="s">
        <v>282</v>
      </c>
      <c r="I18" s="13" t="s">
        <v>282</v>
      </c>
      <c r="J18" s="13" t="s">
        <v>282</v>
      </c>
      <c r="K18" s="13" t="s">
        <v>282</v>
      </c>
      <c r="L18" s="12" t="s">
        <v>675</v>
      </c>
    </row>
    <row r="19" s="12" customFormat="1" ht="20" customHeight="1" spans="1:12">
      <c r="A19" s="13" t="s">
        <v>658</v>
      </c>
      <c r="B19" s="13" t="s">
        <v>659</v>
      </c>
      <c r="C19" s="13" t="s">
        <v>660</v>
      </c>
      <c r="D19" s="13" t="s">
        <v>668</v>
      </c>
      <c r="E19" s="13" t="s">
        <v>311</v>
      </c>
      <c r="F19" s="13" t="s">
        <v>349</v>
      </c>
      <c r="G19" s="13" t="s">
        <v>348</v>
      </c>
      <c r="H19" s="13" t="s">
        <v>282</v>
      </c>
      <c r="I19" s="13" t="s">
        <v>282</v>
      </c>
      <c r="J19" s="13" t="s">
        <v>282</v>
      </c>
      <c r="K19" s="13" t="s">
        <v>282</v>
      </c>
      <c r="L19" s="12" t="s">
        <v>675</v>
      </c>
    </row>
    <row r="20" s="12" customFormat="1" ht="20" customHeight="1" spans="1:12">
      <c r="A20" s="13" t="s">
        <v>658</v>
      </c>
      <c r="B20" s="13" t="s">
        <v>659</v>
      </c>
      <c r="C20" s="13" t="s">
        <v>660</v>
      </c>
      <c r="D20" s="13" t="s">
        <v>668</v>
      </c>
      <c r="E20" s="13" t="s">
        <v>311</v>
      </c>
      <c r="F20" s="13" t="s">
        <v>352</v>
      </c>
      <c r="G20" s="13" t="s">
        <v>232</v>
      </c>
      <c r="H20" s="13" t="s">
        <v>282</v>
      </c>
      <c r="I20" s="13" t="s">
        <v>282</v>
      </c>
      <c r="J20" s="13" t="s">
        <v>282</v>
      </c>
      <c r="K20" s="13" t="s">
        <v>282</v>
      </c>
      <c r="L20" s="12" t="s">
        <v>675</v>
      </c>
    </row>
    <row r="21" s="12" customFormat="1" ht="20" customHeight="1" spans="1:12">
      <c r="A21" s="13" t="s">
        <v>658</v>
      </c>
      <c r="B21" s="13" t="s">
        <v>659</v>
      </c>
      <c r="C21" s="13" t="s">
        <v>660</v>
      </c>
      <c r="D21" s="13" t="s">
        <v>669</v>
      </c>
      <c r="E21" s="13" t="s">
        <v>319</v>
      </c>
      <c r="F21" s="13" t="s">
        <v>380</v>
      </c>
      <c r="G21" s="13" t="s">
        <v>211</v>
      </c>
      <c r="H21" s="13" t="s">
        <v>282</v>
      </c>
      <c r="I21" s="13" t="s">
        <v>282</v>
      </c>
      <c r="J21" s="13" t="s">
        <v>282</v>
      </c>
      <c r="K21" s="13" t="s">
        <v>282</v>
      </c>
      <c r="L21" s="12" t="s">
        <v>675</v>
      </c>
    </row>
    <row r="22" s="12" customFormat="1" ht="20" customHeight="1" spans="1:12">
      <c r="A22" s="13" t="s">
        <v>658</v>
      </c>
      <c r="B22" s="13" t="s">
        <v>659</v>
      </c>
      <c r="C22" s="13" t="s">
        <v>660</v>
      </c>
      <c r="D22" s="13" t="s">
        <v>669</v>
      </c>
      <c r="E22" s="13" t="s">
        <v>319</v>
      </c>
      <c r="F22" s="13" t="s">
        <v>383</v>
      </c>
      <c r="G22" s="13" t="s">
        <v>204</v>
      </c>
      <c r="H22" s="13" t="s">
        <v>282</v>
      </c>
      <c r="I22" s="13" t="s">
        <v>282</v>
      </c>
      <c r="J22" s="13" t="s">
        <v>282</v>
      </c>
      <c r="K22" s="13" t="s">
        <v>282</v>
      </c>
      <c r="L22" s="12" t="s">
        <v>676</v>
      </c>
    </row>
    <row r="23" s="12" customFormat="1" ht="20" customHeight="1" spans="1:12">
      <c r="A23" s="13" t="s">
        <v>658</v>
      </c>
      <c r="B23" s="13" t="s">
        <v>659</v>
      </c>
      <c r="C23" s="13" t="s">
        <v>660</v>
      </c>
      <c r="D23" s="13" t="s">
        <v>669</v>
      </c>
      <c r="E23" s="13" t="s">
        <v>319</v>
      </c>
      <c r="F23" s="13" t="s">
        <v>392</v>
      </c>
      <c r="G23" s="13" t="s">
        <v>429</v>
      </c>
      <c r="H23" s="13" t="s">
        <v>282</v>
      </c>
      <c r="I23" s="13" t="s">
        <v>282</v>
      </c>
      <c r="J23" s="13" t="s">
        <v>282</v>
      </c>
      <c r="K23" s="13" t="s">
        <v>282</v>
      </c>
      <c r="L23" s="12" t="s">
        <v>676</v>
      </c>
    </row>
    <row r="24" s="12" customFormat="1" ht="20" customHeight="1" spans="1:12">
      <c r="A24" s="13" t="s">
        <v>658</v>
      </c>
      <c r="B24" s="13" t="s">
        <v>659</v>
      </c>
      <c r="C24" s="13" t="s">
        <v>660</v>
      </c>
      <c r="D24" s="13" t="s">
        <v>670</v>
      </c>
      <c r="E24" s="13" t="s">
        <v>333</v>
      </c>
      <c r="F24" s="13" t="s">
        <v>395</v>
      </c>
      <c r="G24" s="13" t="s">
        <v>216</v>
      </c>
      <c r="H24" s="13" t="s">
        <v>282</v>
      </c>
      <c r="I24" s="13" t="s">
        <v>282</v>
      </c>
      <c r="J24" s="13" t="s">
        <v>282</v>
      </c>
      <c r="K24" s="13" t="s">
        <v>282</v>
      </c>
      <c r="L24" s="12" t="s">
        <v>676</v>
      </c>
    </row>
    <row r="25" s="12" customFormat="1" ht="20" customHeight="1" spans="1:12">
      <c r="A25" s="13" t="s">
        <v>658</v>
      </c>
      <c r="B25" s="13" t="s">
        <v>659</v>
      </c>
      <c r="C25" s="13" t="s">
        <v>660</v>
      </c>
      <c r="D25" s="13" t="s">
        <v>670</v>
      </c>
      <c r="E25" s="13" t="s">
        <v>333</v>
      </c>
      <c r="F25" s="13" t="s">
        <v>405</v>
      </c>
      <c r="G25" s="13" t="s">
        <v>407</v>
      </c>
      <c r="H25" s="13" t="s">
        <v>282</v>
      </c>
      <c r="I25" s="13" t="s">
        <v>282</v>
      </c>
      <c r="J25" s="13" t="s">
        <v>282</v>
      </c>
      <c r="K25" s="13" t="s">
        <v>282</v>
      </c>
      <c r="L25" s="12" t="s">
        <v>676</v>
      </c>
    </row>
    <row r="26" s="12" customFormat="1" ht="20" customHeight="1" spans="1:12">
      <c r="A26" s="13" t="s">
        <v>658</v>
      </c>
      <c r="B26" s="13" t="s">
        <v>659</v>
      </c>
      <c r="C26" s="13" t="s">
        <v>660</v>
      </c>
      <c r="D26" s="13" t="s">
        <v>670</v>
      </c>
      <c r="E26" s="13" t="s">
        <v>333</v>
      </c>
      <c r="F26" s="13" t="s">
        <v>408</v>
      </c>
      <c r="G26" s="13" t="s">
        <v>419</v>
      </c>
      <c r="H26" s="13" t="s">
        <v>282</v>
      </c>
      <c r="I26" s="13" t="s">
        <v>282</v>
      </c>
      <c r="J26" s="13" t="s">
        <v>282</v>
      </c>
      <c r="K26" s="13" t="s">
        <v>282</v>
      </c>
      <c r="L26" s="12" t="s">
        <v>676</v>
      </c>
    </row>
    <row r="27" s="12" customFormat="1" ht="20" customHeight="1" spans="1:12">
      <c r="A27" s="13" t="s">
        <v>658</v>
      </c>
      <c r="B27" s="13" t="s">
        <v>659</v>
      </c>
      <c r="C27" s="13" t="s">
        <v>660</v>
      </c>
      <c r="D27" s="13" t="s">
        <v>670</v>
      </c>
      <c r="E27" s="13" t="s">
        <v>333</v>
      </c>
      <c r="F27" s="13" t="s">
        <v>420</v>
      </c>
      <c r="G27" s="13" t="s">
        <v>252</v>
      </c>
      <c r="H27" s="13" t="s">
        <v>282</v>
      </c>
      <c r="I27" s="13" t="s">
        <v>282</v>
      </c>
      <c r="J27" s="13" t="s">
        <v>282</v>
      </c>
      <c r="K27" s="13" t="s">
        <v>282</v>
      </c>
      <c r="L27" s="12" t="s">
        <v>676</v>
      </c>
    </row>
    <row r="28" s="12" customFormat="1" ht="20" customHeight="1" spans="1:12">
      <c r="A28" s="13" t="s">
        <v>658</v>
      </c>
      <c r="B28" s="13" t="s">
        <v>659</v>
      </c>
      <c r="C28" s="13" t="s">
        <v>660</v>
      </c>
      <c r="D28" s="13" t="s">
        <v>670</v>
      </c>
      <c r="E28" s="13" t="s">
        <v>333</v>
      </c>
      <c r="F28" s="13" t="s">
        <v>422</v>
      </c>
      <c r="G28" s="13" t="s">
        <v>428</v>
      </c>
      <c r="H28" s="13" t="s">
        <v>282</v>
      </c>
      <c r="I28" s="13" t="s">
        <v>282</v>
      </c>
      <c r="J28" s="13" t="s">
        <v>282</v>
      </c>
      <c r="K28" s="13" t="s">
        <v>282</v>
      </c>
      <c r="L28" s="12" t="s">
        <v>676</v>
      </c>
    </row>
    <row r="29" s="12" customFormat="1" ht="20" customHeight="1" spans="1:12">
      <c r="A29" s="13" t="s">
        <v>658</v>
      </c>
      <c r="B29" s="13" t="s">
        <v>659</v>
      </c>
      <c r="C29" s="13" t="s">
        <v>660</v>
      </c>
      <c r="D29" s="13" t="s">
        <v>670</v>
      </c>
      <c r="E29" s="13" t="s">
        <v>333</v>
      </c>
      <c r="F29" s="13" t="s">
        <v>442</v>
      </c>
      <c r="G29" s="13" t="s">
        <v>441</v>
      </c>
      <c r="H29" s="13" t="s">
        <v>282</v>
      </c>
      <c r="I29" s="13" t="s">
        <v>282</v>
      </c>
      <c r="J29" s="13" t="s">
        <v>282</v>
      </c>
      <c r="K29" s="13" t="s">
        <v>282</v>
      </c>
      <c r="L29" s="12" t="s">
        <v>675</v>
      </c>
    </row>
    <row r="30" s="12" customFormat="1" ht="20" customHeight="1" spans="1:12">
      <c r="A30" s="13" t="s">
        <v>658</v>
      </c>
      <c r="B30" s="13" t="s">
        <v>659</v>
      </c>
      <c r="C30" s="13" t="s">
        <v>660</v>
      </c>
      <c r="D30" s="13" t="s">
        <v>671</v>
      </c>
      <c r="E30" s="13" t="s">
        <v>212</v>
      </c>
      <c r="F30" s="13" t="s">
        <v>452</v>
      </c>
      <c r="G30" s="13" t="s">
        <v>212</v>
      </c>
      <c r="H30" s="13" t="s">
        <v>282</v>
      </c>
      <c r="I30" s="13" t="s">
        <v>282</v>
      </c>
      <c r="J30" s="13" t="s">
        <v>282</v>
      </c>
      <c r="K30" s="13" t="s">
        <v>282</v>
      </c>
      <c r="L30" s="12" t="s">
        <v>675</v>
      </c>
    </row>
    <row r="31" s="12" customFormat="1" ht="20" customHeight="1" spans="1:12">
      <c r="A31" s="13" t="s">
        <v>658</v>
      </c>
      <c r="B31" s="13" t="s">
        <v>659</v>
      </c>
      <c r="C31" s="13" t="s">
        <v>660</v>
      </c>
      <c r="D31" s="13" t="s">
        <v>671</v>
      </c>
      <c r="E31" s="13" t="s">
        <v>212</v>
      </c>
      <c r="F31" s="13" t="s">
        <v>454</v>
      </c>
      <c r="G31" s="13" t="s">
        <v>453</v>
      </c>
      <c r="H31" s="13" t="s">
        <v>282</v>
      </c>
      <c r="I31" s="13" t="s">
        <v>282</v>
      </c>
      <c r="J31" s="13" t="s">
        <v>282</v>
      </c>
      <c r="K31" s="13" t="s">
        <v>282</v>
      </c>
      <c r="L31" s="12" t="s">
        <v>675</v>
      </c>
    </row>
    <row r="32" s="12" customFormat="1" ht="20" customHeight="1" spans="1:12">
      <c r="A32" s="13" t="s">
        <v>658</v>
      </c>
      <c r="B32" s="13" t="s">
        <v>659</v>
      </c>
      <c r="C32" s="13" t="s">
        <v>660</v>
      </c>
      <c r="D32" s="13" t="s">
        <v>671</v>
      </c>
      <c r="E32" s="13" t="s">
        <v>212</v>
      </c>
      <c r="F32" s="13" t="s">
        <v>457</v>
      </c>
      <c r="G32" s="13" t="s">
        <v>221</v>
      </c>
      <c r="H32" s="13" t="s">
        <v>282</v>
      </c>
      <c r="I32" s="13" t="s">
        <v>282</v>
      </c>
      <c r="J32" s="13" t="s">
        <v>282</v>
      </c>
      <c r="K32" s="13" t="s">
        <v>282</v>
      </c>
      <c r="L32" s="12" t="s">
        <v>675</v>
      </c>
    </row>
    <row r="33" s="12" customFormat="1" ht="20" customHeight="1" spans="1:12">
      <c r="A33" s="13" t="s">
        <v>658</v>
      </c>
      <c r="B33" s="13" t="s">
        <v>659</v>
      </c>
      <c r="C33" s="13" t="s">
        <v>660</v>
      </c>
      <c r="D33" s="13" t="s">
        <v>671</v>
      </c>
      <c r="E33" s="13" t="s">
        <v>212</v>
      </c>
      <c r="F33" s="13" t="s">
        <v>460</v>
      </c>
      <c r="G33" s="13" t="s">
        <v>268</v>
      </c>
      <c r="H33" s="13" t="s">
        <v>282</v>
      </c>
      <c r="I33" s="13" t="s">
        <v>282</v>
      </c>
      <c r="J33" s="13" t="s">
        <v>282</v>
      </c>
      <c r="K33" s="13" t="s">
        <v>282</v>
      </c>
      <c r="L33" s="12" t="s">
        <v>675</v>
      </c>
    </row>
    <row r="34" s="12" customFormat="1" ht="20" customHeight="1" spans="1:12">
      <c r="A34" s="13" t="s">
        <v>658</v>
      </c>
      <c r="B34" s="13" t="s">
        <v>659</v>
      </c>
      <c r="C34" s="13" t="s">
        <v>660</v>
      </c>
      <c r="D34" s="13" t="s">
        <v>671</v>
      </c>
      <c r="E34" s="13" t="s">
        <v>212</v>
      </c>
      <c r="F34" s="13" t="s">
        <v>462</v>
      </c>
      <c r="G34" s="13" t="s">
        <v>254</v>
      </c>
      <c r="H34" s="13" t="s">
        <v>282</v>
      </c>
      <c r="I34" s="13" t="s">
        <v>282</v>
      </c>
      <c r="J34" s="13" t="s">
        <v>282</v>
      </c>
      <c r="K34" s="13" t="s">
        <v>282</v>
      </c>
      <c r="L34" s="12" t="s">
        <v>675</v>
      </c>
    </row>
    <row r="35" s="12" customFormat="1" ht="20" customHeight="1" spans="1:12">
      <c r="A35" s="13" t="s">
        <v>658</v>
      </c>
      <c r="B35" s="13" t="s">
        <v>659</v>
      </c>
      <c r="C35" s="13" t="s">
        <v>660</v>
      </c>
      <c r="D35" s="13" t="s">
        <v>671</v>
      </c>
      <c r="E35" s="13" t="s">
        <v>212</v>
      </c>
      <c r="F35" s="13" t="s">
        <v>466</v>
      </c>
      <c r="G35" s="13" t="s">
        <v>465</v>
      </c>
      <c r="H35" s="13" t="s">
        <v>282</v>
      </c>
      <c r="I35" s="13" t="s">
        <v>282</v>
      </c>
      <c r="J35" s="13" t="s">
        <v>282</v>
      </c>
      <c r="K35" s="13" t="s">
        <v>282</v>
      </c>
      <c r="L35" s="12" t="s">
        <v>675</v>
      </c>
    </row>
    <row r="36" s="12" customFormat="1" ht="20" customHeight="1" spans="1:12">
      <c r="A36" s="13" t="s">
        <v>658</v>
      </c>
      <c r="B36" s="13" t="s">
        <v>659</v>
      </c>
      <c r="C36" s="13" t="s">
        <v>660</v>
      </c>
      <c r="D36" s="13" t="s">
        <v>671</v>
      </c>
      <c r="E36" s="13" t="s">
        <v>212</v>
      </c>
      <c r="F36" s="13" t="s">
        <v>469</v>
      </c>
      <c r="G36" s="13" t="s">
        <v>256</v>
      </c>
      <c r="H36" s="13" t="s">
        <v>282</v>
      </c>
      <c r="I36" s="13" t="s">
        <v>282</v>
      </c>
      <c r="J36" s="13" t="s">
        <v>282</v>
      </c>
      <c r="K36" s="13" t="s">
        <v>282</v>
      </c>
      <c r="L36" s="12" t="s">
        <v>675</v>
      </c>
    </row>
    <row r="37" s="12" customFormat="1" ht="20" customHeight="1" spans="1:12">
      <c r="A37" s="13" t="s">
        <v>658</v>
      </c>
      <c r="B37" s="13" t="s">
        <v>659</v>
      </c>
      <c r="C37" s="13" t="s">
        <v>660</v>
      </c>
      <c r="D37" s="13" t="s">
        <v>671</v>
      </c>
      <c r="E37" s="13" t="s">
        <v>212</v>
      </c>
      <c r="F37" s="13" t="s">
        <v>472</v>
      </c>
      <c r="G37" s="13" t="s">
        <v>258</v>
      </c>
      <c r="H37" s="13" t="s">
        <v>282</v>
      </c>
      <c r="I37" s="13" t="s">
        <v>282</v>
      </c>
      <c r="J37" s="13" t="s">
        <v>282</v>
      </c>
      <c r="K37" s="13" t="s">
        <v>282</v>
      </c>
      <c r="L37" s="12" t="s">
        <v>675</v>
      </c>
    </row>
    <row r="38" s="12" customFormat="1" ht="20" customHeight="1" spans="1:12">
      <c r="A38" s="13" t="s">
        <v>658</v>
      </c>
      <c r="B38" s="13" t="s">
        <v>659</v>
      </c>
      <c r="C38" s="13" t="s">
        <v>660</v>
      </c>
      <c r="D38" s="13" t="s">
        <v>672</v>
      </c>
      <c r="E38" s="13" t="s">
        <v>350</v>
      </c>
      <c r="F38" s="13" t="s">
        <v>473</v>
      </c>
      <c r="G38" s="13" t="s">
        <v>350</v>
      </c>
      <c r="H38" s="13" t="s">
        <v>282</v>
      </c>
      <c r="I38" s="13" t="s">
        <v>282</v>
      </c>
      <c r="J38" s="13" t="s">
        <v>282</v>
      </c>
      <c r="K38" s="13" t="s">
        <v>282</v>
      </c>
      <c r="L38" s="13" t="s">
        <v>350</v>
      </c>
    </row>
    <row r="39" s="12" customFormat="1" ht="20" customHeight="1" spans="1:12">
      <c r="A39" s="13" t="s">
        <v>658</v>
      </c>
      <c r="B39" s="13" t="s">
        <v>659</v>
      </c>
      <c r="C39" s="13" t="s">
        <v>660</v>
      </c>
      <c r="D39" s="13" t="s">
        <v>673</v>
      </c>
      <c r="E39" s="13" t="s">
        <v>353</v>
      </c>
      <c r="F39" s="13" t="s">
        <v>475</v>
      </c>
      <c r="G39" s="13" t="s">
        <v>264</v>
      </c>
      <c r="H39" s="13" t="s">
        <v>282</v>
      </c>
      <c r="I39" s="13" t="s">
        <v>282</v>
      </c>
      <c r="J39" s="13" t="s">
        <v>282</v>
      </c>
      <c r="K39" s="13" t="s">
        <v>282</v>
      </c>
      <c r="L39" s="13" t="s">
        <v>353</v>
      </c>
    </row>
    <row r="40" s="12" customFormat="1" ht="20" customHeight="1" spans="1:12">
      <c r="A40" s="13" t="s">
        <v>658</v>
      </c>
      <c r="B40" s="13" t="s">
        <v>659</v>
      </c>
      <c r="C40" s="13" t="s">
        <v>660</v>
      </c>
      <c r="D40" s="13" t="s">
        <v>673</v>
      </c>
      <c r="E40" s="13" t="s">
        <v>353</v>
      </c>
      <c r="F40" s="13" t="s">
        <v>477</v>
      </c>
      <c r="G40" s="13" t="s">
        <v>263</v>
      </c>
      <c r="H40" s="13" t="s">
        <v>282</v>
      </c>
      <c r="I40" s="13" t="s">
        <v>282</v>
      </c>
      <c r="J40" s="13" t="s">
        <v>282</v>
      </c>
      <c r="K40" s="13" t="s">
        <v>282</v>
      </c>
      <c r="L40" s="13" t="s">
        <v>353</v>
      </c>
    </row>
    <row r="41" s="12" customFormat="1" ht="20" customHeight="1" spans="1:12">
      <c r="A41" s="13" t="s">
        <v>658</v>
      </c>
      <c r="B41" s="13" t="s">
        <v>659</v>
      </c>
      <c r="C41" s="13" t="s">
        <v>660</v>
      </c>
      <c r="D41" s="13" t="s">
        <v>673</v>
      </c>
      <c r="E41" s="13" t="s">
        <v>353</v>
      </c>
      <c r="F41" s="13" t="s">
        <v>480</v>
      </c>
      <c r="G41" s="13" t="s">
        <v>479</v>
      </c>
      <c r="H41" s="13" t="s">
        <v>282</v>
      </c>
      <c r="I41" s="13" t="s">
        <v>282</v>
      </c>
      <c r="J41" s="13" t="s">
        <v>282</v>
      </c>
      <c r="K41" s="13" t="s">
        <v>282</v>
      </c>
      <c r="L41" s="13" t="s">
        <v>353</v>
      </c>
    </row>
    <row r="42" s="12" customFormat="1" ht="20" customHeight="1" spans="1:12">
      <c r="A42" s="13" t="s">
        <v>658</v>
      </c>
      <c r="B42" s="13" t="s">
        <v>659</v>
      </c>
      <c r="C42" s="13" t="s">
        <v>660</v>
      </c>
      <c r="D42" s="13" t="s">
        <v>673</v>
      </c>
      <c r="E42" s="13" t="s">
        <v>353</v>
      </c>
      <c r="F42" s="13" t="s">
        <v>483</v>
      </c>
      <c r="G42" s="13" t="s">
        <v>482</v>
      </c>
      <c r="H42" s="13" t="s">
        <v>282</v>
      </c>
      <c r="I42" s="13" t="s">
        <v>282</v>
      </c>
      <c r="J42" s="13" t="s">
        <v>282</v>
      </c>
      <c r="K42" s="13" t="s">
        <v>282</v>
      </c>
      <c r="L42" s="13" t="s">
        <v>353</v>
      </c>
    </row>
    <row r="43" s="12" customFormat="1" ht="20" customHeight="1" spans="1:12">
      <c r="A43" s="13" t="s">
        <v>658</v>
      </c>
      <c r="B43" s="13" t="s">
        <v>659</v>
      </c>
      <c r="C43" s="13" t="s">
        <v>660</v>
      </c>
      <c r="D43" s="13" t="s">
        <v>673</v>
      </c>
      <c r="E43" s="13" t="s">
        <v>353</v>
      </c>
      <c r="F43" s="13" t="s">
        <v>486</v>
      </c>
      <c r="G43" s="13" t="s">
        <v>485</v>
      </c>
      <c r="H43" s="13" t="s">
        <v>282</v>
      </c>
      <c r="I43" s="13" t="s">
        <v>282</v>
      </c>
      <c r="J43" s="13" t="s">
        <v>282</v>
      </c>
      <c r="K43" s="13" t="s">
        <v>282</v>
      </c>
      <c r="L43" s="13" t="s">
        <v>353</v>
      </c>
    </row>
    <row r="44" s="12" customFormat="1" ht="20" customHeight="1" spans="1:12">
      <c r="A44" s="13" t="s">
        <v>658</v>
      </c>
      <c r="B44" s="13" t="s">
        <v>659</v>
      </c>
      <c r="C44" s="13" t="s">
        <v>660</v>
      </c>
      <c r="D44" s="13" t="s">
        <v>673</v>
      </c>
      <c r="E44" s="13" t="s">
        <v>353</v>
      </c>
      <c r="F44" s="13" t="s">
        <v>489</v>
      </c>
      <c r="G44" s="13" t="s">
        <v>488</v>
      </c>
      <c r="H44" s="13" t="s">
        <v>282</v>
      </c>
      <c r="I44" s="13" t="s">
        <v>282</v>
      </c>
      <c r="J44" s="13" t="s">
        <v>282</v>
      </c>
      <c r="K44" s="13" t="s">
        <v>282</v>
      </c>
      <c r="L44" s="13" t="s">
        <v>353</v>
      </c>
    </row>
    <row r="45" s="12" customFormat="1" ht="20" customHeight="1" spans="1:12">
      <c r="A45" s="13" t="s">
        <v>658</v>
      </c>
      <c r="B45" s="13" t="s">
        <v>659</v>
      </c>
      <c r="C45" s="13" t="s">
        <v>660</v>
      </c>
      <c r="D45" s="13" t="s">
        <v>673</v>
      </c>
      <c r="E45" s="13" t="s">
        <v>353</v>
      </c>
      <c r="F45" s="13" t="s">
        <v>492</v>
      </c>
      <c r="G45" s="13" t="s">
        <v>491</v>
      </c>
      <c r="H45" s="13" t="s">
        <v>282</v>
      </c>
      <c r="I45" s="13" t="s">
        <v>282</v>
      </c>
      <c r="J45" s="13" t="s">
        <v>282</v>
      </c>
      <c r="K45" s="13" t="s">
        <v>282</v>
      </c>
      <c r="L45" s="13" t="s">
        <v>353</v>
      </c>
    </row>
    <row r="46" s="12" customFormat="1" ht="20" customHeight="1" spans="1:12">
      <c r="A46" s="13" t="s">
        <v>658</v>
      </c>
      <c r="B46" s="13" t="s">
        <v>659</v>
      </c>
      <c r="C46" s="13" t="s">
        <v>660</v>
      </c>
      <c r="D46" s="13" t="s">
        <v>673</v>
      </c>
      <c r="E46" s="13" t="s">
        <v>353</v>
      </c>
      <c r="F46" s="13" t="s">
        <v>496</v>
      </c>
      <c r="G46" s="13" t="s">
        <v>495</v>
      </c>
      <c r="H46" s="13" t="s">
        <v>282</v>
      </c>
      <c r="I46" s="13" t="s">
        <v>282</v>
      </c>
      <c r="J46" s="13" t="s">
        <v>282</v>
      </c>
      <c r="K46" s="13" t="s">
        <v>282</v>
      </c>
      <c r="L46" s="13" t="s">
        <v>353</v>
      </c>
    </row>
    <row r="47" s="12" customFormat="1" ht="20" customHeight="1" spans="1:12">
      <c r="A47" s="13" t="s">
        <v>658</v>
      </c>
      <c r="B47" s="13" t="s">
        <v>659</v>
      </c>
      <c r="C47" s="13" t="s">
        <v>660</v>
      </c>
      <c r="D47" s="13" t="s">
        <v>673</v>
      </c>
      <c r="E47" s="13" t="s">
        <v>353</v>
      </c>
      <c r="F47" s="13" t="s">
        <v>500</v>
      </c>
      <c r="G47" s="13" t="s">
        <v>499</v>
      </c>
      <c r="H47" s="13" t="s">
        <v>282</v>
      </c>
      <c r="I47" s="13" t="s">
        <v>282</v>
      </c>
      <c r="J47" s="13" t="s">
        <v>282</v>
      </c>
      <c r="K47" s="13" t="s">
        <v>282</v>
      </c>
      <c r="L47" s="13" t="s">
        <v>353</v>
      </c>
    </row>
    <row r="48" s="12" customFormat="1" ht="20" customHeight="1" spans="1:12">
      <c r="A48" s="13" t="s">
        <v>658</v>
      </c>
      <c r="B48" s="13" t="s">
        <v>659</v>
      </c>
      <c r="C48" s="13" t="s">
        <v>660</v>
      </c>
      <c r="D48" s="13" t="s">
        <v>673</v>
      </c>
      <c r="E48" s="13" t="s">
        <v>353</v>
      </c>
      <c r="F48" s="13" t="s">
        <v>503</v>
      </c>
      <c r="G48" s="13" t="s">
        <v>502</v>
      </c>
      <c r="H48" s="13" t="s">
        <v>282</v>
      </c>
      <c r="I48" s="13" t="s">
        <v>282</v>
      </c>
      <c r="J48" s="13" t="s">
        <v>282</v>
      </c>
      <c r="K48" s="13" t="s">
        <v>282</v>
      </c>
      <c r="L48" s="13" t="s">
        <v>353</v>
      </c>
    </row>
    <row r="49" s="12" customFormat="1" ht="20" customHeight="1" spans="1:12">
      <c r="A49" s="13" t="s">
        <v>658</v>
      </c>
      <c r="B49" s="13" t="s">
        <v>659</v>
      </c>
      <c r="C49" s="13" t="s">
        <v>660</v>
      </c>
      <c r="D49" s="13" t="s">
        <v>673</v>
      </c>
      <c r="E49" s="13" t="s">
        <v>353</v>
      </c>
      <c r="F49" s="13" t="s">
        <v>507</v>
      </c>
      <c r="G49" s="13" t="s">
        <v>506</v>
      </c>
      <c r="H49" s="13" t="s">
        <v>282</v>
      </c>
      <c r="I49" s="13" t="s">
        <v>282</v>
      </c>
      <c r="J49" s="13" t="s">
        <v>282</v>
      </c>
      <c r="K49" s="13" t="s">
        <v>282</v>
      </c>
      <c r="L49" s="13" t="s">
        <v>353</v>
      </c>
    </row>
    <row r="50" s="12" customFormat="1" ht="20" hidden="1" customHeight="1" spans="1:11">
      <c r="A50" s="13" t="s">
        <v>658</v>
      </c>
      <c r="B50" s="13" t="s">
        <v>661</v>
      </c>
      <c r="C50" s="13" t="s">
        <v>662</v>
      </c>
      <c r="D50" s="13" t="s">
        <v>663</v>
      </c>
      <c r="E50" s="13" t="s">
        <v>664</v>
      </c>
      <c r="F50" s="13" t="s">
        <v>677</v>
      </c>
      <c r="G50" s="13" t="s">
        <v>678</v>
      </c>
      <c r="H50" s="13" t="s">
        <v>282</v>
      </c>
      <c r="I50" s="13" t="s">
        <v>282</v>
      </c>
      <c r="J50" s="13" t="s">
        <v>282</v>
      </c>
      <c r="K50" s="13" t="s">
        <v>282</v>
      </c>
    </row>
    <row r="51" s="12" customFormat="1" ht="20" hidden="1" customHeight="1" spans="1:11">
      <c r="A51" s="13" t="s">
        <v>658</v>
      </c>
      <c r="B51" s="13" t="s">
        <v>661</v>
      </c>
      <c r="C51" s="13" t="s">
        <v>662</v>
      </c>
      <c r="D51" s="13" t="s">
        <v>663</v>
      </c>
      <c r="E51" s="13" t="s">
        <v>664</v>
      </c>
      <c r="F51" s="13" t="s">
        <v>679</v>
      </c>
      <c r="G51" s="13" t="s">
        <v>680</v>
      </c>
      <c r="H51" s="13" t="s">
        <v>282</v>
      </c>
      <c r="I51" s="13" t="s">
        <v>282</v>
      </c>
      <c r="J51" s="13" t="s">
        <v>282</v>
      </c>
      <c r="K51" s="13" t="s">
        <v>282</v>
      </c>
    </row>
    <row r="52" s="12" customFormat="1" ht="20" hidden="1" customHeight="1" spans="1:11">
      <c r="A52" s="13" t="s">
        <v>658</v>
      </c>
      <c r="B52" s="13" t="s">
        <v>661</v>
      </c>
      <c r="C52" s="13" t="s">
        <v>662</v>
      </c>
      <c r="D52" s="13" t="s">
        <v>663</v>
      </c>
      <c r="E52" s="13" t="s">
        <v>664</v>
      </c>
      <c r="F52" s="13" t="s">
        <v>681</v>
      </c>
      <c r="G52" s="13" t="s">
        <v>682</v>
      </c>
      <c r="H52" s="13" t="s">
        <v>282</v>
      </c>
      <c r="I52" s="13" t="s">
        <v>282</v>
      </c>
      <c r="J52" s="13" t="s">
        <v>282</v>
      </c>
      <c r="K52" s="13" t="s">
        <v>282</v>
      </c>
    </row>
    <row r="53" s="12" customFormat="1" ht="20" hidden="1" customHeight="1" spans="1:11">
      <c r="A53" s="13" t="s">
        <v>658</v>
      </c>
      <c r="B53" s="13" t="s">
        <v>661</v>
      </c>
      <c r="C53" s="13" t="s">
        <v>662</v>
      </c>
      <c r="D53" s="13" t="s">
        <v>663</v>
      </c>
      <c r="E53" s="13" t="s">
        <v>664</v>
      </c>
      <c r="F53" s="13" t="s">
        <v>683</v>
      </c>
      <c r="G53" s="13" t="s">
        <v>256</v>
      </c>
      <c r="H53" s="13" t="s">
        <v>282</v>
      </c>
      <c r="I53" s="13" t="s">
        <v>282</v>
      </c>
      <c r="J53" s="13" t="s">
        <v>282</v>
      </c>
      <c r="K53" s="13" t="s">
        <v>282</v>
      </c>
    </row>
    <row r="54" s="12" customFormat="1" ht="20" hidden="1" customHeight="1" spans="1:11">
      <c r="A54" s="13" t="s">
        <v>658</v>
      </c>
      <c r="B54" s="13" t="s">
        <v>661</v>
      </c>
      <c r="C54" s="13" t="s">
        <v>662</v>
      </c>
      <c r="D54" s="13" t="s">
        <v>663</v>
      </c>
      <c r="E54" s="13" t="s">
        <v>664</v>
      </c>
      <c r="F54" s="13" t="s">
        <v>684</v>
      </c>
      <c r="G54" s="13" t="s">
        <v>685</v>
      </c>
      <c r="H54" s="13" t="s">
        <v>282</v>
      </c>
      <c r="I54" s="13" t="s">
        <v>282</v>
      </c>
      <c r="J54" s="13" t="s">
        <v>282</v>
      </c>
      <c r="K54" s="13" t="s">
        <v>282</v>
      </c>
    </row>
    <row r="55" s="12" customFormat="1" ht="20" hidden="1" customHeight="1" spans="1:11">
      <c r="A55" s="13" t="s">
        <v>658</v>
      </c>
      <c r="B55" s="13" t="s">
        <v>661</v>
      </c>
      <c r="C55" s="13" t="s">
        <v>662</v>
      </c>
      <c r="D55" s="13" t="s">
        <v>663</v>
      </c>
      <c r="E55" s="13" t="s">
        <v>664</v>
      </c>
      <c r="F55" s="13" t="s">
        <v>686</v>
      </c>
      <c r="G55" s="13" t="s">
        <v>687</v>
      </c>
      <c r="H55" s="13" t="s">
        <v>282</v>
      </c>
      <c r="I55" s="13" t="s">
        <v>282</v>
      </c>
      <c r="J55" s="13" t="s">
        <v>282</v>
      </c>
      <c r="K55" s="13" t="s">
        <v>282</v>
      </c>
    </row>
    <row r="56" s="12" customFormat="1" ht="20" hidden="1" customHeight="1" spans="1:11">
      <c r="A56" s="13" t="s">
        <v>658</v>
      </c>
      <c r="B56" s="13" t="s">
        <v>661</v>
      </c>
      <c r="C56" s="13" t="s">
        <v>662</v>
      </c>
      <c r="D56" s="13" t="s">
        <v>663</v>
      </c>
      <c r="E56" s="13" t="s">
        <v>664</v>
      </c>
      <c r="F56" s="13" t="s">
        <v>688</v>
      </c>
      <c r="G56" s="13" t="s">
        <v>689</v>
      </c>
      <c r="H56" s="13" t="s">
        <v>282</v>
      </c>
      <c r="I56" s="13" t="s">
        <v>282</v>
      </c>
      <c r="J56" s="13" t="s">
        <v>282</v>
      </c>
      <c r="K56" s="13" t="s">
        <v>282</v>
      </c>
    </row>
    <row r="57" s="12" customFormat="1" ht="20" hidden="1" customHeight="1" spans="1:11">
      <c r="A57" s="13" t="s">
        <v>658</v>
      </c>
      <c r="B57" s="13" t="s">
        <v>661</v>
      </c>
      <c r="C57" s="13" t="s">
        <v>662</v>
      </c>
      <c r="D57" s="13" t="s">
        <v>663</v>
      </c>
      <c r="E57" s="13" t="s">
        <v>664</v>
      </c>
      <c r="F57" s="13" t="s">
        <v>690</v>
      </c>
      <c r="G57" s="13" t="s">
        <v>691</v>
      </c>
      <c r="H57" s="13" t="s">
        <v>282</v>
      </c>
      <c r="I57" s="13" t="s">
        <v>282</v>
      </c>
      <c r="J57" s="13" t="s">
        <v>282</v>
      </c>
      <c r="K57" s="13" t="s">
        <v>282</v>
      </c>
    </row>
    <row r="58" s="12" customFormat="1" ht="20" hidden="1" customHeight="1" spans="1:11">
      <c r="A58" s="13" t="s">
        <v>658</v>
      </c>
      <c r="B58" s="13" t="s">
        <v>661</v>
      </c>
      <c r="C58" s="13" t="s">
        <v>662</v>
      </c>
      <c r="D58" s="13" t="s">
        <v>663</v>
      </c>
      <c r="E58" s="13" t="s">
        <v>664</v>
      </c>
      <c r="F58" s="13" t="s">
        <v>692</v>
      </c>
      <c r="G58" s="13" t="s">
        <v>693</v>
      </c>
      <c r="H58" s="13" t="s">
        <v>282</v>
      </c>
      <c r="I58" s="13" t="s">
        <v>282</v>
      </c>
      <c r="J58" s="13" t="s">
        <v>282</v>
      </c>
      <c r="K58" s="13" t="s">
        <v>282</v>
      </c>
    </row>
    <row r="59" s="12" customFormat="1" ht="20" hidden="1" customHeight="1" spans="1:11">
      <c r="A59" s="13" t="s">
        <v>658</v>
      </c>
      <c r="B59" s="13" t="s">
        <v>661</v>
      </c>
      <c r="C59" s="13" t="s">
        <v>662</v>
      </c>
      <c r="D59" s="13" t="s">
        <v>663</v>
      </c>
      <c r="E59" s="13" t="s">
        <v>664</v>
      </c>
      <c r="F59" s="13" t="s">
        <v>694</v>
      </c>
      <c r="G59" s="13" t="s">
        <v>695</v>
      </c>
      <c r="H59" s="13" t="s">
        <v>282</v>
      </c>
      <c r="I59" s="13" t="s">
        <v>282</v>
      </c>
      <c r="J59" s="13" t="s">
        <v>282</v>
      </c>
      <c r="K59" s="13" t="s">
        <v>282</v>
      </c>
    </row>
    <row r="60" s="12" customFormat="1" ht="20" hidden="1" customHeight="1" spans="1:11">
      <c r="A60" s="13" t="s">
        <v>658</v>
      </c>
      <c r="B60" s="13" t="s">
        <v>661</v>
      </c>
      <c r="C60" s="13" t="s">
        <v>662</v>
      </c>
      <c r="D60" s="13" t="s">
        <v>665</v>
      </c>
      <c r="E60" s="13" t="s">
        <v>666</v>
      </c>
      <c r="F60" s="13" t="s">
        <v>696</v>
      </c>
      <c r="G60" s="13" t="s">
        <v>697</v>
      </c>
      <c r="H60" s="13" t="s">
        <v>282</v>
      </c>
      <c r="I60" s="13" t="s">
        <v>282</v>
      </c>
      <c r="J60" s="13" t="s">
        <v>282</v>
      </c>
      <c r="K60" s="13" t="s">
        <v>282</v>
      </c>
    </row>
    <row r="61" s="12" customFormat="1" ht="20" hidden="1" customHeight="1" spans="1:11">
      <c r="A61" s="13" t="s">
        <v>658</v>
      </c>
      <c r="B61" s="13" t="s">
        <v>661</v>
      </c>
      <c r="C61" s="13" t="s">
        <v>662</v>
      </c>
      <c r="D61" s="13" t="s">
        <v>665</v>
      </c>
      <c r="E61" s="13" t="s">
        <v>666</v>
      </c>
      <c r="F61" s="13" t="s">
        <v>698</v>
      </c>
      <c r="G61" s="13" t="s">
        <v>699</v>
      </c>
      <c r="H61" s="13" t="s">
        <v>282</v>
      </c>
      <c r="I61" s="13" t="s">
        <v>282</v>
      </c>
      <c r="J61" s="13" t="s">
        <v>282</v>
      </c>
      <c r="K61" s="13" t="s">
        <v>282</v>
      </c>
    </row>
    <row r="62" s="12" customFormat="1" ht="20" hidden="1" customHeight="1" spans="1:11">
      <c r="A62" s="13" t="s">
        <v>658</v>
      </c>
      <c r="B62" s="13" t="s">
        <v>661</v>
      </c>
      <c r="C62" s="13" t="s">
        <v>662</v>
      </c>
      <c r="D62" s="13" t="s">
        <v>665</v>
      </c>
      <c r="E62" s="13" t="s">
        <v>666</v>
      </c>
      <c r="F62" s="13" t="s">
        <v>700</v>
      </c>
      <c r="G62" s="13" t="s">
        <v>701</v>
      </c>
      <c r="H62" s="13" t="s">
        <v>282</v>
      </c>
      <c r="I62" s="13" t="s">
        <v>282</v>
      </c>
      <c r="J62" s="13" t="s">
        <v>282</v>
      </c>
      <c r="K62" s="13" t="s">
        <v>282</v>
      </c>
    </row>
    <row r="63" s="12" customFormat="1" ht="20" hidden="1" customHeight="1" spans="1:11">
      <c r="A63" s="13" t="s">
        <v>658</v>
      </c>
      <c r="B63" s="13" t="s">
        <v>661</v>
      </c>
      <c r="C63" s="13" t="s">
        <v>662</v>
      </c>
      <c r="D63" s="13" t="s">
        <v>665</v>
      </c>
      <c r="E63" s="13" t="s">
        <v>666</v>
      </c>
      <c r="F63" s="13" t="s">
        <v>702</v>
      </c>
      <c r="G63" s="13" t="s">
        <v>703</v>
      </c>
      <c r="H63" s="13" t="s">
        <v>282</v>
      </c>
      <c r="I63" s="13" t="s">
        <v>282</v>
      </c>
      <c r="J63" s="13" t="s">
        <v>282</v>
      </c>
      <c r="K63" s="13" t="s">
        <v>282</v>
      </c>
    </row>
    <row r="64" s="12" customFormat="1" ht="20" hidden="1" customHeight="1" spans="1:11">
      <c r="A64" s="13" t="s">
        <v>658</v>
      </c>
      <c r="B64" s="13" t="s">
        <v>661</v>
      </c>
      <c r="C64" s="13" t="s">
        <v>662</v>
      </c>
      <c r="D64" s="13" t="s">
        <v>665</v>
      </c>
      <c r="E64" s="13" t="s">
        <v>666</v>
      </c>
      <c r="F64" s="13" t="s">
        <v>704</v>
      </c>
      <c r="G64" s="13" t="s">
        <v>705</v>
      </c>
      <c r="H64" s="13" t="s">
        <v>282</v>
      </c>
      <c r="I64" s="13" t="s">
        <v>282</v>
      </c>
      <c r="J64" s="13" t="s">
        <v>282</v>
      </c>
      <c r="K64" s="13" t="s">
        <v>282</v>
      </c>
    </row>
    <row r="65" s="12" customFormat="1" ht="20" hidden="1" customHeight="1" spans="1:11">
      <c r="A65" s="13" t="s">
        <v>658</v>
      </c>
      <c r="B65" s="13" t="s">
        <v>661</v>
      </c>
      <c r="C65" s="13" t="s">
        <v>662</v>
      </c>
      <c r="D65" s="13" t="s">
        <v>665</v>
      </c>
      <c r="E65" s="13" t="s">
        <v>666</v>
      </c>
      <c r="F65" s="13" t="s">
        <v>706</v>
      </c>
      <c r="G65" s="13" t="s">
        <v>707</v>
      </c>
      <c r="H65" s="13" t="s">
        <v>282</v>
      </c>
      <c r="I65" s="13" t="s">
        <v>282</v>
      </c>
      <c r="J65" s="13" t="s">
        <v>282</v>
      </c>
      <c r="K65" s="13" t="s">
        <v>282</v>
      </c>
    </row>
    <row r="66" s="12" customFormat="1" ht="20" hidden="1" customHeight="1" spans="1:11">
      <c r="A66" s="13" t="s">
        <v>658</v>
      </c>
      <c r="B66" s="13" t="s">
        <v>661</v>
      </c>
      <c r="C66" s="13" t="s">
        <v>662</v>
      </c>
      <c r="D66" s="13" t="s">
        <v>665</v>
      </c>
      <c r="E66" s="13" t="s">
        <v>666</v>
      </c>
      <c r="F66" s="13" t="s">
        <v>708</v>
      </c>
      <c r="G66" s="13" t="s">
        <v>709</v>
      </c>
      <c r="H66" s="13" t="s">
        <v>282</v>
      </c>
      <c r="I66" s="13" t="s">
        <v>282</v>
      </c>
      <c r="J66" s="13" t="s">
        <v>282</v>
      </c>
      <c r="K66" s="13" t="s">
        <v>282</v>
      </c>
    </row>
    <row r="67" s="12" customFormat="1" ht="20" hidden="1" customHeight="1" spans="1:11">
      <c r="A67" s="13" t="s">
        <v>658</v>
      </c>
      <c r="B67" s="13" t="s">
        <v>661</v>
      </c>
      <c r="C67" s="13" t="s">
        <v>662</v>
      </c>
      <c r="D67" s="13" t="s">
        <v>665</v>
      </c>
      <c r="E67" s="13" t="s">
        <v>666</v>
      </c>
      <c r="F67" s="13" t="s">
        <v>710</v>
      </c>
      <c r="G67" s="13" t="s">
        <v>711</v>
      </c>
      <c r="H67" s="13" t="s">
        <v>282</v>
      </c>
      <c r="I67" s="13" t="s">
        <v>282</v>
      </c>
      <c r="J67" s="13" t="s">
        <v>282</v>
      </c>
      <c r="K67" s="13" t="s">
        <v>282</v>
      </c>
    </row>
    <row r="68" s="12" customFormat="1" ht="20" hidden="1" customHeight="1" spans="1:11">
      <c r="A68" s="13" t="s">
        <v>658</v>
      </c>
      <c r="B68" s="13" t="s">
        <v>661</v>
      </c>
      <c r="C68" s="13" t="s">
        <v>662</v>
      </c>
      <c r="D68" s="13" t="s">
        <v>665</v>
      </c>
      <c r="E68" s="13" t="s">
        <v>666</v>
      </c>
      <c r="F68" s="13" t="s">
        <v>712</v>
      </c>
      <c r="G68" s="13" t="s">
        <v>713</v>
      </c>
      <c r="H68" s="13" t="s">
        <v>282</v>
      </c>
      <c r="I68" s="13" t="s">
        <v>282</v>
      </c>
      <c r="J68" s="13" t="s">
        <v>282</v>
      </c>
      <c r="K68" s="13" t="s">
        <v>282</v>
      </c>
    </row>
    <row r="69" s="12" customFormat="1" ht="20" hidden="1" customHeight="1" spans="1:11">
      <c r="A69" s="13" t="s">
        <v>658</v>
      </c>
      <c r="B69" s="13" t="s">
        <v>661</v>
      </c>
      <c r="C69" s="13" t="s">
        <v>662</v>
      </c>
      <c r="D69" s="13" t="s">
        <v>665</v>
      </c>
      <c r="E69" s="13" t="s">
        <v>666</v>
      </c>
      <c r="F69" s="13" t="s">
        <v>714</v>
      </c>
      <c r="G69" s="13" t="s">
        <v>715</v>
      </c>
      <c r="H69" s="13" t="s">
        <v>282</v>
      </c>
      <c r="I69" s="13" t="s">
        <v>282</v>
      </c>
      <c r="J69" s="13" t="s">
        <v>282</v>
      </c>
      <c r="K69" s="13" t="s">
        <v>282</v>
      </c>
    </row>
    <row r="70" s="12" customFormat="1" ht="20" hidden="1" customHeight="1" spans="1:11">
      <c r="A70" s="13" t="s">
        <v>658</v>
      </c>
      <c r="B70" s="13" t="s">
        <v>661</v>
      </c>
      <c r="C70" s="13" t="s">
        <v>662</v>
      </c>
      <c r="D70" s="13" t="s">
        <v>665</v>
      </c>
      <c r="E70" s="13" t="s">
        <v>666</v>
      </c>
      <c r="F70" s="13" t="s">
        <v>716</v>
      </c>
      <c r="G70" s="13" t="s">
        <v>717</v>
      </c>
      <c r="H70" s="13" t="s">
        <v>282</v>
      </c>
      <c r="I70" s="13" t="s">
        <v>282</v>
      </c>
      <c r="J70" s="13" t="s">
        <v>282</v>
      </c>
      <c r="K70" s="13" t="s">
        <v>282</v>
      </c>
    </row>
    <row r="71" s="12" customFormat="1" ht="20" hidden="1" customHeight="1" spans="1:11">
      <c r="A71" s="13" t="s">
        <v>658</v>
      </c>
      <c r="B71" s="13" t="s">
        <v>661</v>
      </c>
      <c r="C71" s="13" t="s">
        <v>662</v>
      </c>
      <c r="D71" s="13" t="s">
        <v>665</v>
      </c>
      <c r="E71" s="13" t="s">
        <v>666</v>
      </c>
      <c r="F71" s="13" t="s">
        <v>718</v>
      </c>
      <c r="G71" s="13" t="s">
        <v>719</v>
      </c>
      <c r="H71" s="13" t="s">
        <v>282</v>
      </c>
      <c r="I71" s="13" t="s">
        <v>282</v>
      </c>
      <c r="J71" s="13" t="s">
        <v>282</v>
      </c>
      <c r="K71" s="13" t="s">
        <v>282</v>
      </c>
    </row>
    <row r="72" s="12" customFormat="1" ht="20" hidden="1" customHeight="1" spans="1:11">
      <c r="A72" s="13" t="s">
        <v>658</v>
      </c>
      <c r="B72" s="13" t="s">
        <v>661</v>
      </c>
      <c r="C72" s="13" t="s">
        <v>662</v>
      </c>
      <c r="D72" s="13" t="s">
        <v>665</v>
      </c>
      <c r="E72" s="13" t="s">
        <v>666</v>
      </c>
      <c r="F72" s="13" t="s">
        <v>720</v>
      </c>
      <c r="G72" s="13" t="s">
        <v>721</v>
      </c>
      <c r="H72" s="13" t="s">
        <v>282</v>
      </c>
      <c r="I72" s="13" t="s">
        <v>282</v>
      </c>
      <c r="J72" s="13" t="s">
        <v>282</v>
      </c>
      <c r="K72" s="13" t="s">
        <v>282</v>
      </c>
    </row>
    <row r="73" s="12" customFormat="1" ht="20" hidden="1" customHeight="1" spans="1:11">
      <c r="A73" s="13" t="s">
        <v>658</v>
      </c>
      <c r="B73" s="13" t="s">
        <v>661</v>
      </c>
      <c r="C73" s="13" t="s">
        <v>662</v>
      </c>
      <c r="D73" s="13" t="s">
        <v>665</v>
      </c>
      <c r="E73" s="13" t="s">
        <v>666</v>
      </c>
      <c r="F73" s="13" t="s">
        <v>722</v>
      </c>
      <c r="G73" s="13" t="s">
        <v>723</v>
      </c>
      <c r="H73" s="13" t="s">
        <v>282</v>
      </c>
      <c r="I73" s="13" t="s">
        <v>282</v>
      </c>
      <c r="J73" s="13" t="s">
        <v>282</v>
      </c>
      <c r="K73" s="13" t="s">
        <v>282</v>
      </c>
    </row>
    <row r="74" s="12" customFormat="1" ht="20" hidden="1" customHeight="1" spans="1:11">
      <c r="A74" s="13" t="s">
        <v>658</v>
      </c>
      <c r="B74" s="13" t="s">
        <v>661</v>
      </c>
      <c r="C74" s="13" t="s">
        <v>662</v>
      </c>
      <c r="D74" s="13" t="s">
        <v>665</v>
      </c>
      <c r="E74" s="13" t="s">
        <v>666</v>
      </c>
      <c r="F74" s="13" t="s">
        <v>724</v>
      </c>
      <c r="G74" s="13" t="s">
        <v>725</v>
      </c>
      <c r="H74" s="13" t="s">
        <v>282</v>
      </c>
      <c r="I74" s="13" t="s">
        <v>282</v>
      </c>
      <c r="J74" s="13" t="s">
        <v>282</v>
      </c>
      <c r="K74" s="13" t="s">
        <v>282</v>
      </c>
    </row>
    <row r="75" s="12" customFormat="1" ht="20" hidden="1" customHeight="1" spans="1:11">
      <c r="A75" s="13" t="s">
        <v>658</v>
      </c>
      <c r="B75" s="13" t="s">
        <v>661</v>
      </c>
      <c r="C75" s="13" t="s">
        <v>662</v>
      </c>
      <c r="D75" s="13" t="s">
        <v>665</v>
      </c>
      <c r="E75" s="13" t="s">
        <v>666</v>
      </c>
      <c r="F75" s="13" t="s">
        <v>726</v>
      </c>
      <c r="G75" s="13" t="s">
        <v>727</v>
      </c>
      <c r="H75" s="13" t="s">
        <v>282</v>
      </c>
      <c r="I75" s="13" t="s">
        <v>282</v>
      </c>
      <c r="J75" s="13" t="s">
        <v>282</v>
      </c>
      <c r="K75" s="13" t="s">
        <v>282</v>
      </c>
    </row>
    <row r="76" s="12" customFormat="1" ht="20" hidden="1" customHeight="1" spans="1:11">
      <c r="A76" s="13" t="s">
        <v>658</v>
      </c>
      <c r="B76" s="13" t="s">
        <v>661</v>
      </c>
      <c r="C76" s="13" t="s">
        <v>662</v>
      </c>
      <c r="D76" s="13" t="s">
        <v>665</v>
      </c>
      <c r="E76" s="13" t="s">
        <v>666</v>
      </c>
      <c r="F76" s="13" t="s">
        <v>728</v>
      </c>
      <c r="G76" s="13" t="s">
        <v>729</v>
      </c>
      <c r="H76" s="13" t="s">
        <v>282</v>
      </c>
      <c r="I76" s="13" t="s">
        <v>282</v>
      </c>
      <c r="J76" s="13" t="s">
        <v>282</v>
      </c>
      <c r="K76" s="13" t="s">
        <v>282</v>
      </c>
    </row>
    <row r="77" s="12" customFormat="1" ht="20" customHeight="1" spans="1:12">
      <c r="A77" s="13" t="s">
        <v>658</v>
      </c>
      <c r="B77" s="13" t="s">
        <v>659</v>
      </c>
      <c r="C77" s="13" t="s">
        <v>660</v>
      </c>
      <c r="D77" s="13" t="s">
        <v>668</v>
      </c>
      <c r="E77" s="13" t="s">
        <v>311</v>
      </c>
      <c r="F77" s="13" t="s">
        <v>365</v>
      </c>
      <c r="G77" s="13" t="s">
        <v>364</v>
      </c>
      <c r="H77" s="13" t="s">
        <v>282</v>
      </c>
      <c r="I77" s="13" t="s">
        <v>282</v>
      </c>
      <c r="J77" s="13" t="s">
        <v>282</v>
      </c>
      <c r="K77" s="13" t="s">
        <v>282</v>
      </c>
      <c r="L77" s="12" t="s">
        <v>675</v>
      </c>
    </row>
    <row r="78" s="12" customFormat="1" ht="20" customHeight="1" spans="1:12">
      <c r="A78" s="13" t="s">
        <v>658</v>
      </c>
      <c r="B78" s="13" t="s">
        <v>659</v>
      </c>
      <c r="C78" s="13" t="s">
        <v>660</v>
      </c>
      <c r="D78" s="13" t="s">
        <v>669</v>
      </c>
      <c r="E78" s="13" t="s">
        <v>319</v>
      </c>
      <c r="F78" s="13" t="s">
        <v>394</v>
      </c>
      <c r="G78" s="13" t="s">
        <v>520</v>
      </c>
      <c r="H78" s="13" t="s">
        <v>282</v>
      </c>
      <c r="I78" s="13" t="s">
        <v>282</v>
      </c>
      <c r="J78" s="13" t="s">
        <v>282</v>
      </c>
      <c r="K78" s="13" t="s">
        <v>282</v>
      </c>
      <c r="L78" s="12" t="s">
        <v>675</v>
      </c>
    </row>
    <row r="79" s="12" customFormat="1" ht="20" customHeight="1" spans="1:12">
      <c r="A79" s="13" t="s">
        <v>658</v>
      </c>
      <c r="B79" s="13" t="s">
        <v>659</v>
      </c>
      <c r="C79" s="13" t="s">
        <v>660</v>
      </c>
      <c r="D79" s="13" t="s">
        <v>668</v>
      </c>
      <c r="E79" s="13" t="s">
        <v>311</v>
      </c>
      <c r="F79" s="13" t="s">
        <v>369</v>
      </c>
      <c r="G79" s="13" t="s">
        <v>368</v>
      </c>
      <c r="H79" s="13" t="s">
        <v>282</v>
      </c>
      <c r="I79" s="13" t="s">
        <v>282</v>
      </c>
      <c r="J79" s="13" t="s">
        <v>282</v>
      </c>
      <c r="K79" s="13" t="s">
        <v>282</v>
      </c>
      <c r="L79" s="12" t="s">
        <v>675</v>
      </c>
    </row>
    <row r="80" s="12" customFormat="1" ht="20" hidden="1" customHeight="1" spans="1:11">
      <c r="A80" s="13" t="s">
        <v>658</v>
      </c>
      <c r="B80" s="13" t="s">
        <v>661</v>
      </c>
      <c r="C80" s="13" t="s">
        <v>662</v>
      </c>
      <c r="D80" s="13" t="s">
        <v>665</v>
      </c>
      <c r="E80" s="13" t="s">
        <v>666</v>
      </c>
      <c r="F80" s="13" t="s">
        <v>730</v>
      </c>
      <c r="G80" s="13" t="s">
        <v>731</v>
      </c>
      <c r="H80" s="13" t="s">
        <v>282</v>
      </c>
      <c r="I80" s="13" t="s">
        <v>282</v>
      </c>
      <c r="J80" s="13" t="s">
        <v>282</v>
      </c>
      <c r="K80" s="13" t="s">
        <v>282</v>
      </c>
    </row>
    <row r="81" s="12" customFormat="1" ht="20" hidden="1" customHeight="1" spans="1:11">
      <c r="A81" s="13" t="s">
        <v>658</v>
      </c>
      <c r="B81" s="13" t="s">
        <v>661</v>
      </c>
      <c r="C81" s="13" t="s">
        <v>662</v>
      </c>
      <c r="D81" s="13" t="s">
        <v>663</v>
      </c>
      <c r="E81" s="13" t="s">
        <v>664</v>
      </c>
      <c r="F81" s="13" t="s">
        <v>732</v>
      </c>
      <c r="G81" s="13" t="s">
        <v>733</v>
      </c>
      <c r="H81" s="13" t="s">
        <v>282</v>
      </c>
      <c r="I81" s="13" t="s">
        <v>282</v>
      </c>
      <c r="J81" s="13" t="s">
        <v>282</v>
      </c>
      <c r="K81" s="13" t="s">
        <v>282</v>
      </c>
    </row>
    <row r="82" s="12" customFormat="1" ht="20" customHeight="1" spans="1:12">
      <c r="A82" s="13" t="s">
        <v>658</v>
      </c>
      <c r="B82" s="13" t="s">
        <v>659</v>
      </c>
      <c r="C82" s="13" t="s">
        <v>660</v>
      </c>
      <c r="D82" s="13" t="s">
        <v>669</v>
      </c>
      <c r="E82" s="13" t="s">
        <v>319</v>
      </c>
      <c r="F82" s="13" t="s">
        <v>455</v>
      </c>
      <c r="G82" s="13" t="s">
        <v>522</v>
      </c>
      <c r="H82" s="13" t="s">
        <v>282</v>
      </c>
      <c r="I82" s="13" t="s">
        <v>282</v>
      </c>
      <c r="J82" s="13" t="s">
        <v>282</v>
      </c>
      <c r="K82" s="13" t="s">
        <v>282</v>
      </c>
      <c r="L82" s="12" t="s">
        <v>676</v>
      </c>
    </row>
    <row r="83" s="12" customFormat="1" ht="20" customHeight="1" spans="1:12">
      <c r="A83" s="13" t="s">
        <v>734</v>
      </c>
      <c r="B83" s="13" t="s">
        <v>659</v>
      </c>
      <c r="C83" s="13" t="s">
        <v>660</v>
      </c>
      <c r="D83" s="13" t="s">
        <v>669</v>
      </c>
      <c r="E83" s="13" t="s">
        <v>319</v>
      </c>
      <c r="F83" s="13" t="s">
        <v>458</v>
      </c>
      <c r="G83" s="13" t="s">
        <v>523</v>
      </c>
      <c r="H83" s="13" t="s">
        <v>282</v>
      </c>
      <c r="I83" s="13" t="s">
        <v>282</v>
      </c>
      <c r="J83" s="13" t="s">
        <v>282</v>
      </c>
      <c r="K83" s="13" t="s">
        <v>282</v>
      </c>
      <c r="L83" s="12" t="s">
        <v>676</v>
      </c>
    </row>
    <row r="84" s="12" customFormat="1" ht="20" customHeight="1" spans="1:12">
      <c r="A84" s="13" t="s">
        <v>658</v>
      </c>
      <c r="B84" s="13" t="s">
        <v>659</v>
      </c>
      <c r="C84" s="13" t="s">
        <v>660</v>
      </c>
      <c r="D84" s="13" t="s">
        <v>668</v>
      </c>
      <c r="E84" s="13" t="s">
        <v>311</v>
      </c>
      <c r="F84" s="13" t="s">
        <v>381</v>
      </c>
      <c r="G84" s="13" t="s">
        <v>525</v>
      </c>
      <c r="H84" s="13" t="s">
        <v>282</v>
      </c>
      <c r="I84" s="13" t="s">
        <v>282</v>
      </c>
      <c r="J84" s="13" t="s">
        <v>282</v>
      </c>
      <c r="K84" s="13" t="s">
        <v>282</v>
      </c>
      <c r="L84" s="12" t="s">
        <v>675</v>
      </c>
    </row>
    <row r="85" s="12" customFormat="1" ht="20" customHeight="1" spans="1:11">
      <c r="A85" s="13" t="s">
        <v>658</v>
      </c>
      <c r="B85" s="13" t="s">
        <v>659</v>
      </c>
      <c r="C85" s="13" t="s">
        <v>660</v>
      </c>
      <c r="D85" s="13" t="s">
        <v>674</v>
      </c>
      <c r="E85" s="13" t="s">
        <v>366</v>
      </c>
      <c r="F85" s="13" t="s">
        <v>527</v>
      </c>
      <c r="G85" s="13" t="s">
        <v>528</v>
      </c>
      <c r="H85" s="13" t="s">
        <v>282</v>
      </c>
      <c r="I85" s="13" t="s">
        <v>282</v>
      </c>
      <c r="J85" s="13" t="s">
        <v>282</v>
      </c>
      <c r="K85" s="13" t="s">
        <v>282</v>
      </c>
    </row>
    <row r="86" s="12" customFormat="1" ht="20" customHeight="1" spans="1:11">
      <c r="A86" s="13" t="s">
        <v>658</v>
      </c>
      <c r="B86" s="13" t="s">
        <v>659</v>
      </c>
      <c r="C86" s="13" t="s">
        <v>660</v>
      </c>
      <c r="D86" s="13" t="s">
        <v>674</v>
      </c>
      <c r="E86" s="13" t="s">
        <v>366</v>
      </c>
      <c r="F86" s="13" t="s">
        <v>530</v>
      </c>
      <c r="G86" s="13" t="s">
        <v>531</v>
      </c>
      <c r="H86" s="13" t="s">
        <v>282</v>
      </c>
      <c r="I86" s="13" t="s">
        <v>282</v>
      </c>
      <c r="J86" s="13" t="s">
        <v>282</v>
      </c>
      <c r="K86" s="13" t="s">
        <v>282</v>
      </c>
    </row>
    <row r="87" s="12" customFormat="1" ht="20" customHeight="1" spans="1:11">
      <c r="A87" s="13" t="s">
        <v>658</v>
      </c>
      <c r="B87" s="13" t="s">
        <v>659</v>
      </c>
      <c r="C87" s="13" t="s">
        <v>660</v>
      </c>
      <c r="D87" s="13" t="s">
        <v>674</v>
      </c>
      <c r="E87" s="13" t="s">
        <v>366</v>
      </c>
      <c r="F87" s="13" t="s">
        <v>533</v>
      </c>
      <c r="G87" s="13" t="s">
        <v>534</v>
      </c>
      <c r="H87" s="13" t="s">
        <v>282</v>
      </c>
      <c r="I87" s="13" t="s">
        <v>282</v>
      </c>
      <c r="J87" s="13" t="s">
        <v>282</v>
      </c>
      <c r="K87" s="13" t="s">
        <v>282</v>
      </c>
    </row>
    <row r="88" s="12" customFormat="1" ht="20" customHeight="1" spans="1:11">
      <c r="A88" s="13" t="s">
        <v>658</v>
      </c>
      <c r="B88" s="13" t="s">
        <v>659</v>
      </c>
      <c r="C88" s="13" t="s">
        <v>660</v>
      </c>
      <c r="D88" s="13" t="s">
        <v>674</v>
      </c>
      <c r="E88" s="13" t="s">
        <v>366</v>
      </c>
      <c r="F88" s="13" t="s">
        <v>536</v>
      </c>
      <c r="G88" s="13" t="s">
        <v>537</v>
      </c>
      <c r="H88" s="13" t="s">
        <v>282</v>
      </c>
      <c r="I88" s="13" t="s">
        <v>282</v>
      </c>
      <c r="J88" s="13" t="s">
        <v>282</v>
      </c>
      <c r="K88" s="13" t="s">
        <v>282</v>
      </c>
    </row>
    <row r="89" s="12" customFormat="1" ht="20" customHeight="1" spans="1:11">
      <c r="A89" s="13" t="s">
        <v>658</v>
      </c>
      <c r="B89" s="13" t="s">
        <v>659</v>
      </c>
      <c r="C89" s="13" t="s">
        <v>660</v>
      </c>
      <c r="D89" s="13" t="s">
        <v>674</v>
      </c>
      <c r="E89" s="13" t="s">
        <v>366</v>
      </c>
      <c r="F89" s="13" t="s">
        <v>540</v>
      </c>
      <c r="G89" s="13" t="s">
        <v>541</v>
      </c>
      <c r="H89" s="13" t="s">
        <v>282</v>
      </c>
      <c r="I89" s="13" t="s">
        <v>282</v>
      </c>
      <c r="J89" s="13" t="s">
        <v>282</v>
      </c>
      <c r="K89" s="13" t="s">
        <v>282</v>
      </c>
    </row>
    <row r="90" s="12" customFormat="1" ht="20" customHeight="1" spans="1:11">
      <c r="A90" s="13" t="s">
        <v>658</v>
      </c>
      <c r="B90" s="13" t="s">
        <v>659</v>
      </c>
      <c r="C90" s="13" t="s">
        <v>660</v>
      </c>
      <c r="D90" s="13" t="s">
        <v>674</v>
      </c>
      <c r="E90" s="13" t="s">
        <v>366</v>
      </c>
      <c r="F90" s="13" t="s">
        <v>543</v>
      </c>
      <c r="G90" s="13" t="s">
        <v>544</v>
      </c>
      <c r="H90" s="13" t="s">
        <v>282</v>
      </c>
      <c r="I90" s="13" t="s">
        <v>282</v>
      </c>
      <c r="J90" s="13" t="s">
        <v>282</v>
      </c>
      <c r="K90" s="13" t="s">
        <v>282</v>
      </c>
    </row>
    <row r="91" s="12" customFormat="1" ht="20" customHeight="1" spans="1:11">
      <c r="A91" s="13" t="s">
        <v>658</v>
      </c>
      <c r="B91" s="13" t="s">
        <v>659</v>
      </c>
      <c r="C91" s="13" t="s">
        <v>660</v>
      </c>
      <c r="D91" s="13" t="s">
        <v>674</v>
      </c>
      <c r="E91" s="13" t="s">
        <v>366</v>
      </c>
      <c r="F91" s="13" t="s">
        <v>547</v>
      </c>
      <c r="G91" s="13" t="s">
        <v>548</v>
      </c>
      <c r="H91" s="13" t="s">
        <v>282</v>
      </c>
      <c r="I91" s="13" t="s">
        <v>282</v>
      </c>
      <c r="J91" s="13" t="s">
        <v>282</v>
      </c>
      <c r="K91" s="13" t="s">
        <v>282</v>
      </c>
    </row>
    <row r="92" s="12" customFormat="1" ht="20" customHeight="1" spans="1:11">
      <c r="A92" s="13" t="s">
        <v>658</v>
      </c>
      <c r="B92" s="13" t="s">
        <v>659</v>
      </c>
      <c r="C92" s="13" t="s">
        <v>660</v>
      </c>
      <c r="D92" s="13" t="s">
        <v>674</v>
      </c>
      <c r="E92" s="13" t="s">
        <v>366</v>
      </c>
      <c r="F92" s="13" t="s">
        <v>550</v>
      </c>
      <c r="G92" s="13" t="s">
        <v>551</v>
      </c>
      <c r="H92" s="13" t="s">
        <v>282</v>
      </c>
      <c r="I92" s="13" t="s">
        <v>282</v>
      </c>
      <c r="J92" s="13" t="s">
        <v>282</v>
      </c>
      <c r="K92" s="13" t="s">
        <v>282</v>
      </c>
    </row>
    <row r="93" s="12" customFormat="1" ht="20" customHeight="1" spans="1:11">
      <c r="A93" s="13" t="s">
        <v>658</v>
      </c>
      <c r="B93" s="13" t="s">
        <v>659</v>
      </c>
      <c r="C93" s="13" t="s">
        <v>660</v>
      </c>
      <c r="D93" s="13" t="s">
        <v>674</v>
      </c>
      <c r="E93" s="13" t="s">
        <v>366</v>
      </c>
      <c r="F93" s="13" t="s">
        <v>553</v>
      </c>
      <c r="G93" s="13" t="s">
        <v>554</v>
      </c>
      <c r="H93" s="13" t="s">
        <v>282</v>
      </c>
      <c r="I93" s="13" t="s">
        <v>282</v>
      </c>
      <c r="J93" s="13" t="s">
        <v>282</v>
      </c>
      <c r="K93" s="13" t="s">
        <v>282</v>
      </c>
    </row>
    <row r="94" s="12" customFormat="1" ht="20" customHeight="1" spans="1:11">
      <c r="A94" s="13" t="s">
        <v>658</v>
      </c>
      <c r="B94" s="13" t="s">
        <v>659</v>
      </c>
      <c r="C94" s="13" t="s">
        <v>660</v>
      </c>
      <c r="D94" s="13" t="s">
        <v>674</v>
      </c>
      <c r="E94" s="13" t="s">
        <v>366</v>
      </c>
      <c r="F94" s="13" t="s">
        <v>557</v>
      </c>
      <c r="G94" s="13" t="s">
        <v>558</v>
      </c>
      <c r="H94" s="13" t="s">
        <v>282</v>
      </c>
      <c r="I94" s="13" t="s">
        <v>282</v>
      </c>
      <c r="J94" s="13" t="s">
        <v>282</v>
      </c>
      <c r="K94" s="13" t="s">
        <v>282</v>
      </c>
    </row>
    <row r="95" s="12" customFormat="1" ht="20" customHeight="1" spans="1:11">
      <c r="A95" s="13" t="s">
        <v>658</v>
      </c>
      <c r="B95" s="13" t="s">
        <v>659</v>
      </c>
      <c r="C95" s="13" t="s">
        <v>660</v>
      </c>
      <c r="D95" s="13" t="s">
        <v>674</v>
      </c>
      <c r="E95" s="13" t="s">
        <v>366</v>
      </c>
      <c r="F95" s="13" t="s">
        <v>561</v>
      </c>
      <c r="G95" s="13" t="s">
        <v>562</v>
      </c>
      <c r="H95" s="13" t="s">
        <v>282</v>
      </c>
      <c r="I95" s="13" t="s">
        <v>282</v>
      </c>
      <c r="J95" s="13" t="s">
        <v>282</v>
      </c>
      <c r="K95" s="13" t="s">
        <v>282</v>
      </c>
    </row>
    <row r="96" s="12" customFormat="1" ht="20" customHeight="1" spans="1:11">
      <c r="A96" s="13" t="s">
        <v>658</v>
      </c>
      <c r="B96" s="13" t="s">
        <v>659</v>
      </c>
      <c r="C96" s="13" t="s">
        <v>660</v>
      </c>
      <c r="D96" s="13" t="s">
        <v>674</v>
      </c>
      <c r="E96" s="13" t="s">
        <v>366</v>
      </c>
      <c r="F96" s="13" t="s">
        <v>565</v>
      </c>
      <c r="G96" s="13" t="s">
        <v>566</v>
      </c>
      <c r="H96" s="13" t="s">
        <v>282</v>
      </c>
      <c r="I96" s="13" t="s">
        <v>282</v>
      </c>
      <c r="J96" s="13" t="s">
        <v>282</v>
      </c>
      <c r="K96" s="13" t="s">
        <v>282</v>
      </c>
    </row>
  </sheetData>
  <sheetProtection formatCells="0" formatColumns="0" formatRows="0" insertRows="0" insertColumns="0" insertHyperlinks="0" deleteColumns="0" deleteRows="0" sort="0" autoFilter="0" pivotTables="0"/>
  <autoFilter xmlns:etc="http://www.wps.cn/officeDocument/2017/etCustomData" ref="A1:L96" etc:filterBottomFollowUsedRange="0">
    <filterColumn colId="2">
      <customFilters>
        <customFilter operator="equal" val="成品"/>
      </customFilters>
    </filterColumn>
    <extLst/>
  </autoFilter>
  <conditionalFormatting sqref="F$1:F$1048576">
    <cfRule type="duplicateValues" dxfId="1" priority="1"/>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31"/>
  <sheetViews>
    <sheetView workbookViewId="0">
      <selection activeCell="P16" sqref="P16"/>
    </sheetView>
  </sheetViews>
  <sheetFormatPr defaultColWidth="11" defaultRowHeight="13.5" outlineLevelCol="5"/>
  <cols>
    <col min="1" max="1" width="10" style="9" customWidth="1"/>
    <col min="2" max="2" width="14" style="9" customWidth="1"/>
    <col min="3" max="4" width="21" style="9" customWidth="1"/>
    <col min="5" max="5" width="28" style="9" customWidth="1"/>
    <col min="6" max="6" width="13" style="9" customWidth="1"/>
    <col min="7" max="16384" width="11" style="9"/>
  </cols>
  <sheetData>
    <row r="1" s="9" customFormat="1" spans="1:6">
      <c r="A1" s="10"/>
      <c r="B1" s="10" t="s">
        <v>285</v>
      </c>
      <c r="C1" s="10" t="s">
        <v>286</v>
      </c>
      <c r="D1" s="10" t="s">
        <v>735</v>
      </c>
      <c r="E1" s="10" t="s">
        <v>287</v>
      </c>
      <c r="F1" s="10" t="s">
        <v>736</v>
      </c>
    </row>
    <row r="2" s="9" customFormat="1" spans="1:6">
      <c r="A2" s="11"/>
      <c r="B2" s="11" t="s">
        <v>295</v>
      </c>
      <c r="C2" s="11" t="s">
        <v>210</v>
      </c>
      <c r="D2" s="11"/>
      <c r="E2" s="11" t="s">
        <v>296</v>
      </c>
      <c r="F2" s="11" t="s">
        <v>737</v>
      </c>
    </row>
    <row r="3" s="9" customFormat="1" spans="1:6">
      <c r="A3" s="11"/>
      <c r="B3" s="11" t="s">
        <v>290</v>
      </c>
      <c r="C3" s="11" t="s">
        <v>619</v>
      </c>
      <c r="D3" s="11"/>
      <c r="E3" s="11"/>
      <c r="F3" s="11" t="s">
        <v>668</v>
      </c>
    </row>
    <row r="4" s="9" customFormat="1" spans="1:6">
      <c r="A4" s="11"/>
      <c r="B4" s="11" t="s">
        <v>309</v>
      </c>
      <c r="C4" s="11" t="s">
        <v>208</v>
      </c>
      <c r="D4" s="11"/>
      <c r="E4" s="11" t="s">
        <v>296</v>
      </c>
      <c r="F4" s="11" t="s">
        <v>669</v>
      </c>
    </row>
    <row r="5" s="9" customFormat="1" spans="1:6">
      <c r="A5" s="11"/>
      <c r="B5" s="11" t="s">
        <v>316</v>
      </c>
      <c r="C5" s="11" t="s">
        <v>230</v>
      </c>
      <c r="D5" s="11"/>
      <c r="E5" s="11" t="s">
        <v>296</v>
      </c>
      <c r="F5" s="11" t="s">
        <v>670</v>
      </c>
    </row>
    <row r="6" s="9" customFormat="1" spans="1:6">
      <c r="A6" s="11"/>
      <c r="B6" s="11" t="s">
        <v>332</v>
      </c>
      <c r="C6" s="11" t="s">
        <v>335</v>
      </c>
      <c r="D6" s="11"/>
      <c r="E6" s="11" t="s">
        <v>296</v>
      </c>
      <c r="F6" s="11" t="s">
        <v>671</v>
      </c>
    </row>
    <row r="7" s="9" customFormat="1" spans="1:6">
      <c r="A7" s="11"/>
      <c r="B7" s="11" t="s">
        <v>336</v>
      </c>
      <c r="C7" s="11" t="s">
        <v>228</v>
      </c>
      <c r="D7" s="11"/>
      <c r="E7" s="11" t="s">
        <v>296</v>
      </c>
      <c r="F7" s="11" t="s">
        <v>672</v>
      </c>
    </row>
    <row r="8" s="9" customFormat="1" spans="1:6">
      <c r="A8" s="11"/>
      <c r="B8" s="11" t="s">
        <v>349</v>
      </c>
      <c r="C8" s="11" t="s">
        <v>351</v>
      </c>
      <c r="D8" s="11"/>
      <c r="E8" s="11" t="s">
        <v>296</v>
      </c>
      <c r="F8" s="11" t="s">
        <v>673</v>
      </c>
    </row>
    <row r="9" s="9" customFormat="1" spans="1:6">
      <c r="A9" s="11"/>
      <c r="B9" s="11" t="s">
        <v>352</v>
      </c>
      <c r="C9" s="11" t="s">
        <v>266</v>
      </c>
      <c r="D9" s="11"/>
      <c r="E9" s="11" t="s">
        <v>296</v>
      </c>
      <c r="F9" s="11" t="s">
        <v>674</v>
      </c>
    </row>
    <row r="10" s="9" customFormat="1" spans="1:6">
      <c r="A10" s="11"/>
      <c r="B10" s="11" t="s">
        <v>365</v>
      </c>
      <c r="C10" s="11" t="s">
        <v>367</v>
      </c>
      <c r="D10" s="11"/>
      <c r="E10" s="11" t="s">
        <v>296</v>
      </c>
      <c r="F10" s="11" t="s">
        <v>738</v>
      </c>
    </row>
    <row r="11" s="9" customFormat="1" spans="1:6">
      <c r="A11" s="11"/>
      <c r="B11" s="11" t="s">
        <v>369</v>
      </c>
      <c r="C11" s="11" t="s">
        <v>370</v>
      </c>
      <c r="D11" s="11"/>
      <c r="E11" s="11" t="s">
        <v>296</v>
      </c>
      <c r="F11" s="11" t="s">
        <v>739</v>
      </c>
    </row>
    <row r="12" s="9" customFormat="1" spans="1:6">
      <c r="A12" s="11"/>
      <c r="B12" s="11" t="s">
        <v>381</v>
      </c>
      <c r="C12" s="11" t="s">
        <v>202</v>
      </c>
      <c r="D12" s="11"/>
      <c r="E12" s="11" t="s">
        <v>382</v>
      </c>
      <c r="F12" s="11" t="s">
        <v>295</v>
      </c>
    </row>
    <row r="13" s="9" customFormat="1" spans="1:6">
      <c r="A13" s="11"/>
      <c r="B13" s="11" t="s">
        <v>380</v>
      </c>
      <c r="C13" s="11" t="s">
        <v>267</v>
      </c>
      <c r="D13" s="11"/>
      <c r="E13" s="11" t="s">
        <v>382</v>
      </c>
      <c r="F13" s="11" t="s">
        <v>290</v>
      </c>
    </row>
    <row r="14" s="9" customFormat="1" spans="1:6">
      <c r="A14" s="11"/>
      <c r="B14" s="11" t="s">
        <v>383</v>
      </c>
      <c r="C14" s="11" t="s">
        <v>203</v>
      </c>
      <c r="D14" s="11"/>
      <c r="E14" s="11" t="s">
        <v>382</v>
      </c>
      <c r="F14" s="11" t="s">
        <v>309</v>
      </c>
    </row>
    <row r="15" s="9" customFormat="1" spans="1:6">
      <c r="A15" s="11"/>
      <c r="B15" s="11" t="s">
        <v>395</v>
      </c>
      <c r="C15" s="11" t="s">
        <v>396</v>
      </c>
      <c r="D15" s="11"/>
      <c r="E15" s="11" t="s">
        <v>382</v>
      </c>
      <c r="F15" s="11" t="s">
        <v>316</v>
      </c>
    </row>
    <row r="16" s="9" customFormat="1" spans="1:6">
      <c r="A16" s="11"/>
      <c r="B16" s="11" t="s">
        <v>405</v>
      </c>
      <c r="C16" s="11" t="s">
        <v>406</v>
      </c>
      <c r="D16" s="11"/>
      <c r="E16" s="11" t="s">
        <v>382</v>
      </c>
      <c r="F16" s="11" t="s">
        <v>332</v>
      </c>
    </row>
    <row r="17" s="9" customFormat="1" spans="1:6">
      <c r="A17" s="11"/>
      <c r="B17" s="11" t="s">
        <v>408</v>
      </c>
      <c r="C17" s="11" t="s">
        <v>215</v>
      </c>
      <c r="D17" s="11"/>
      <c r="E17" s="11" t="s">
        <v>382</v>
      </c>
      <c r="F17" s="11" t="s">
        <v>336</v>
      </c>
    </row>
    <row r="18" s="9" customFormat="1" spans="1:6">
      <c r="A18" s="11"/>
      <c r="B18" s="11" t="s">
        <v>420</v>
      </c>
      <c r="C18" s="11" t="s">
        <v>421</v>
      </c>
      <c r="D18" s="11"/>
      <c r="E18" s="11" t="s">
        <v>382</v>
      </c>
      <c r="F18" s="11" t="s">
        <v>349</v>
      </c>
    </row>
    <row r="19" s="9" customFormat="1" spans="1:6">
      <c r="A19" s="11"/>
      <c r="B19" s="11" t="s">
        <v>422</v>
      </c>
      <c r="C19" s="11" t="s">
        <v>259</v>
      </c>
      <c r="D19" s="11"/>
      <c r="E19" s="11" t="s">
        <v>382</v>
      </c>
      <c r="F19" s="11" t="s">
        <v>352</v>
      </c>
    </row>
    <row r="20" s="9" customFormat="1" spans="1:6">
      <c r="A20" s="11"/>
      <c r="B20" s="11" t="s">
        <v>430</v>
      </c>
      <c r="C20" s="11" t="s">
        <v>214</v>
      </c>
      <c r="D20" s="11"/>
      <c r="E20" s="11" t="s">
        <v>431</v>
      </c>
      <c r="F20" s="11" t="s">
        <v>365</v>
      </c>
    </row>
    <row r="21" s="9" customFormat="1" spans="1:6">
      <c r="A21" s="11"/>
      <c r="B21" s="11" t="s">
        <v>392</v>
      </c>
      <c r="C21" s="11" t="s">
        <v>250</v>
      </c>
      <c r="D21" s="11"/>
      <c r="E21" s="11" t="s">
        <v>431</v>
      </c>
      <c r="F21" s="11" t="s">
        <v>369</v>
      </c>
    </row>
    <row r="22" s="9" customFormat="1" spans="1:6">
      <c r="A22" s="11"/>
      <c r="B22" s="11" t="s">
        <v>394</v>
      </c>
      <c r="C22" s="11" t="s">
        <v>235</v>
      </c>
      <c r="D22" s="11"/>
      <c r="E22" s="11" t="s">
        <v>431</v>
      </c>
      <c r="F22" s="11" t="s">
        <v>381</v>
      </c>
    </row>
    <row r="23" s="9" customFormat="1" spans="1:6">
      <c r="A23" s="11"/>
      <c r="B23" s="11" t="s">
        <v>455</v>
      </c>
      <c r="C23" s="11" t="s">
        <v>456</v>
      </c>
      <c r="D23" s="11"/>
      <c r="E23" s="11" t="s">
        <v>431</v>
      </c>
      <c r="F23" s="11" t="s">
        <v>380</v>
      </c>
    </row>
    <row r="24" s="9" customFormat="1" spans="1:6">
      <c r="A24" s="11"/>
      <c r="B24" s="11" t="s">
        <v>458</v>
      </c>
      <c r="C24" s="11" t="s">
        <v>459</v>
      </c>
      <c r="D24" s="11"/>
      <c r="E24" s="11" t="s">
        <v>431</v>
      </c>
      <c r="F24" s="11" t="s">
        <v>383</v>
      </c>
    </row>
    <row r="25" s="9" customFormat="1" spans="1:6">
      <c r="A25" s="11"/>
      <c r="B25" s="11" t="s">
        <v>461</v>
      </c>
      <c r="C25" s="11" t="s">
        <v>249</v>
      </c>
      <c r="D25" s="11"/>
      <c r="E25" s="11" t="s">
        <v>431</v>
      </c>
      <c r="F25" s="11" t="s">
        <v>395</v>
      </c>
    </row>
    <row r="26" s="9" customFormat="1" spans="1:6">
      <c r="A26" s="11"/>
      <c r="B26" s="11" t="s">
        <v>463</v>
      </c>
      <c r="C26" s="11" t="s">
        <v>464</v>
      </c>
      <c r="D26" s="11"/>
      <c r="E26" s="11" t="s">
        <v>431</v>
      </c>
      <c r="F26" s="11" t="s">
        <v>405</v>
      </c>
    </row>
    <row r="27" s="9" customFormat="1" spans="1:6">
      <c r="A27" s="11"/>
      <c r="B27" s="11" t="s">
        <v>467</v>
      </c>
      <c r="C27" s="11" t="s">
        <v>468</v>
      </c>
      <c r="D27" s="11"/>
      <c r="E27" s="11" t="s">
        <v>431</v>
      </c>
      <c r="F27" s="11" t="s">
        <v>408</v>
      </c>
    </row>
    <row r="28" s="9" customFormat="1" spans="1:6">
      <c r="A28" s="11"/>
      <c r="B28" s="11" t="s">
        <v>470</v>
      </c>
      <c r="C28" s="11" t="s">
        <v>224</v>
      </c>
      <c r="D28" s="11"/>
      <c r="E28" s="11" t="s">
        <v>471</v>
      </c>
      <c r="F28" s="11" t="s">
        <v>420</v>
      </c>
    </row>
    <row r="29" s="9" customFormat="1" spans="1:6">
      <c r="A29" s="11"/>
      <c r="B29" s="11" t="s">
        <v>452</v>
      </c>
      <c r="C29" s="11" t="s">
        <v>223</v>
      </c>
      <c r="D29" s="11"/>
      <c r="E29" s="11" t="s">
        <v>471</v>
      </c>
      <c r="F29" s="11" t="s">
        <v>422</v>
      </c>
    </row>
    <row r="30" s="9" customFormat="1" spans="1:6">
      <c r="A30" s="11"/>
      <c r="B30" s="11" t="s">
        <v>454</v>
      </c>
      <c r="C30" s="11" t="s">
        <v>474</v>
      </c>
      <c r="D30" s="11"/>
      <c r="E30" s="11" t="s">
        <v>471</v>
      </c>
      <c r="F30" s="11" t="s">
        <v>618</v>
      </c>
    </row>
    <row r="31" s="9" customFormat="1" spans="1:6">
      <c r="A31" s="11"/>
      <c r="B31" s="11" t="s">
        <v>457</v>
      </c>
      <c r="C31" s="11" t="s">
        <v>476</v>
      </c>
      <c r="D31" s="11"/>
      <c r="E31" s="11" t="s">
        <v>471</v>
      </c>
      <c r="F31" s="11" t="s">
        <v>740</v>
      </c>
    </row>
    <row r="32" s="9" customFormat="1" spans="1:6">
      <c r="A32" s="11"/>
      <c r="B32" s="11" t="s">
        <v>460</v>
      </c>
      <c r="C32" s="11" t="s">
        <v>478</v>
      </c>
      <c r="D32" s="11"/>
      <c r="E32" s="11" t="s">
        <v>471</v>
      </c>
      <c r="F32" s="11" t="s">
        <v>430</v>
      </c>
    </row>
    <row r="33" s="9" customFormat="1" spans="1:6">
      <c r="A33" s="11"/>
      <c r="B33" s="11" t="s">
        <v>462</v>
      </c>
      <c r="C33" s="11" t="s">
        <v>481</v>
      </c>
      <c r="D33" s="11"/>
      <c r="E33" s="11" t="s">
        <v>471</v>
      </c>
      <c r="F33" s="11" t="s">
        <v>392</v>
      </c>
    </row>
    <row r="34" s="9" customFormat="1" spans="1:6">
      <c r="A34" s="11"/>
      <c r="B34" s="11" t="s">
        <v>466</v>
      </c>
      <c r="C34" s="11" t="s">
        <v>484</v>
      </c>
      <c r="D34" s="11"/>
      <c r="E34" s="11" t="s">
        <v>471</v>
      </c>
      <c r="F34" s="11" t="s">
        <v>394</v>
      </c>
    </row>
    <row r="35" s="9" customFormat="1" spans="1:6">
      <c r="A35" s="11"/>
      <c r="B35" s="11" t="s">
        <v>469</v>
      </c>
      <c r="C35" s="11" t="s">
        <v>487</v>
      </c>
      <c r="D35" s="11"/>
      <c r="E35" s="11" t="s">
        <v>471</v>
      </c>
      <c r="F35" s="11" t="s">
        <v>455</v>
      </c>
    </row>
    <row r="36" s="9" customFormat="1" spans="1:6">
      <c r="A36" s="11"/>
      <c r="B36" s="11" t="s">
        <v>472</v>
      </c>
      <c r="C36" s="11" t="s">
        <v>490</v>
      </c>
      <c r="D36" s="11"/>
      <c r="E36" s="11" t="s">
        <v>471</v>
      </c>
      <c r="F36" s="11" t="s">
        <v>458</v>
      </c>
    </row>
    <row r="37" s="9" customFormat="1" spans="1:6">
      <c r="A37" s="11"/>
      <c r="B37" s="11" t="s">
        <v>493</v>
      </c>
      <c r="C37" s="11" t="s">
        <v>494</v>
      </c>
      <c r="D37" s="11"/>
      <c r="E37" s="11" t="s">
        <v>471</v>
      </c>
      <c r="F37" s="11" t="s">
        <v>461</v>
      </c>
    </row>
    <row r="38" s="9" customFormat="1" spans="1:6">
      <c r="A38" s="11"/>
      <c r="B38" s="11" t="s">
        <v>497</v>
      </c>
      <c r="C38" s="11" t="s">
        <v>237</v>
      </c>
      <c r="D38" s="11"/>
      <c r="E38" s="11" t="s">
        <v>498</v>
      </c>
      <c r="F38" s="11" t="s">
        <v>463</v>
      </c>
    </row>
    <row r="39" s="9" customFormat="1" spans="1:6">
      <c r="A39" s="11"/>
      <c r="B39" s="11" t="s">
        <v>473</v>
      </c>
      <c r="C39" s="11" t="s">
        <v>501</v>
      </c>
      <c r="D39" s="11"/>
      <c r="E39" s="11" t="s">
        <v>498</v>
      </c>
      <c r="F39" s="11" t="s">
        <v>467</v>
      </c>
    </row>
    <row r="40" s="9" customFormat="1" spans="1:6">
      <c r="A40" s="11"/>
      <c r="B40" s="11" t="s">
        <v>504</v>
      </c>
      <c r="C40" s="11" t="s">
        <v>505</v>
      </c>
      <c r="D40" s="11"/>
      <c r="E40" s="11" t="s">
        <v>498</v>
      </c>
      <c r="F40" s="11" t="s">
        <v>442</v>
      </c>
    </row>
    <row r="41" s="9" customFormat="1" spans="1:6">
      <c r="A41" s="11"/>
      <c r="B41" s="11" t="s">
        <v>508</v>
      </c>
      <c r="C41" s="11" t="s">
        <v>226</v>
      </c>
      <c r="D41" s="11"/>
      <c r="E41" s="11" t="s">
        <v>498</v>
      </c>
      <c r="F41" s="11" t="s">
        <v>626</v>
      </c>
    </row>
    <row r="42" s="9" customFormat="1" spans="1:6">
      <c r="A42" s="11"/>
      <c r="B42" s="11" t="s">
        <v>509</v>
      </c>
      <c r="C42" s="11" t="s">
        <v>239</v>
      </c>
      <c r="D42" s="11"/>
      <c r="E42" s="11" t="s">
        <v>498</v>
      </c>
      <c r="F42" s="11" t="s">
        <v>470</v>
      </c>
    </row>
    <row r="43" s="9" customFormat="1" spans="1:6">
      <c r="A43" s="11"/>
      <c r="B43" s="11" t="s">
        <v>510</v>
      </c>
      <c r="C43" s="11" t="s">
        <v>511</v>
      </c>
      <c r="D43" s="11"/>
      <c r="E43" s="11" t="s">
        <v>498</v>
      </c>
      <c r="F43" s="11" t="s">
        <v>452</v>
      </c>
    </row>
    <row r="44" s="9" customFormat="1" spans="1:6">
      <c r="A44" s="11"/>
      <c r="B44" s="11" t="s">
        <v>512</v>
      </c>
      <c r="C44" s="11" t="s">
        <v>513</v>
      </c>
      <c r="D44" s="11"/>
      <c r="E44" s="11" t="s">
        <v>498</v>
      </c>
      <c r="F44" s="11" t="s">
        <v>454</v>
      </c>
    </row>
    <row r="45" s="9" customFormat="1" spans="1:6">
      <c r="A45" s="11"/>
      <c r="B45" s="11" t="s">
        <v>514</v>
      </c>
      <c r="C45" s="11" t="s">
        <v>515</v>
      </c>
      <c r="D45" s="11"/>
      <c r="E45" s="11" t="s">
        <v>498</v>
      </c>
      <c r="F45" s="11" t="s">
        <v>457</v>
      </c>
    </row>
    <row r="46" s="9" customFormat="1" spans="1:6">
      <c r="A46" s="11"/>
      <c r="B46" s="11" t="s">
        <v>516</v>
      </c>
      <c r="C46" s="11" t="s">
        <v>517</v>
      </c>
      <c r="D46" s="11"/>
      <c r="E46" s="11" t="s">
        <v>498</v>
      </c>
      <c r="F46" s="11" t="s">
        <v>460</v>
      </c>
    </row>
    <row r="47" s="9" customFormat="1" spans="1:6">
      <c r="A47" s="11"/>
      <c r="B47" s="11" t="s">
        <v>433</v>
      </c>
      <c r="C47" s="11" t="s">
        <v>518</v>
      </c>
      <c r="D47" s="11"/>
      <c r="E47" s="11" t="s">
        <v>519</v>
      </c>
      <c r="F47" s="11" t="s">
        <v>462</v>
      </c>
    </row>
    <row r="48" s="9" customFormat="1" spans="1:6">
      <c r="A48" s="11"/>
      <c r="B48" s="11" t="s">
        <v>475</v>
      </c>
      <c r="C48" s="11" t="s">
        <v>201</v>
      </c>
      <c r="D48" s="11"/>
      <c r="E48" s="11" t="s">
        <v>521</v>
      </c>
      <c r="F48" s="11" t="s">
        <v>466</v>
      </c>
    </row>
    <row r="49" s="9" customFormat="1" spans="1:6">
      <c r="A49" s="11"/>
      <c r="B49" s="11" t="s">
        <v>477</v>
      </c>
      <c r="C49" s="11" t="s">
        <v>251</v>
      </c>
      <c r="D49" s="11"/>
      <c r="E49" s="11" t="s">
        <v>521</v>
      </c>
      <c r="F49" s="11" t="s">
        <v>469</v>
      </c>
    </row>
    <row r="50" s="9" customFormat="1" spans="1:6">
      <c r="A50" s="11"/>
      <c r="B50" s="11" t="s">
        <v>480</v>
      </c>
      <c r="C50" s="11" t="s">
        <v>240</v>
      </c>
      <c r="D50" s="11"/>
      <c r="E50" s="11" t="s">
        <v>521</v>
      </c>
      <c r="F50" s="11" t="s">
        <v>472</v>
      </c>
    </row>
    <row r="51" s="9" customFormat="1" spans="1:6">
      <c r="A51" s="11"/>
      <c r="B51" s="11" t="s">
        <v>483</v>
      </c>
      <c r="C51" s="11" t="s">
        <v>524</v>
      </c>
      <c r="D51" s="11"/>
      <c r="E51" s="11" t="s">
        <v>521</v>
      </c>
      <c r="F51" s="11" t="s">
        <v>493</v>
      </c>
    </row>
    <row r="52" s="9" customFormat="1" spans="1:6">
      <c r="A52" s="11"/>
      <c r="B52" s="11" t="s">
        <v>486</v>
      </c>
      <c r="C52" s="11" t="s">
        <v>526</v>
      </c>
      <c r="D52" s="11"/>
      <c r="E52" s="11" t="s">
        <v>521</v>
      </c>
      <c r="F52" s="11" t="s">
        <v>497</v>
      </c>
    </row>
    <row r="53" s="9" customFormat="1" spans="1:6">
      <c r="A53" s="11"/>
      <c r="B53" s="11" t="s">
        <v>489</v>
      </c>
      <c r="C53" s="11" t="s">
        <v>529</v>
      </c>
      <c r="D53" s="11"/>
      <c r="E53" s="11" t="s">
        <v>521</v>
      </c>
      <c r="F53" s="11" t="s">
        <v>473</v>
      </c>
    </row>
    <row r="54" s="9" customFormat="1" spans="1:6">
      <c r="A54" s="11"/>
      <c r="B54" s="11" t="s">
        <v>492</v>
      </c>
      <c r="C54" s="11" t="s">
        <v>532</v>
      </c>
      <c r="D54" s="11"/>
      <c r="E54" s="11" t="s">
        <v>521</v>
      </c>
      <c r="F54" s="11" t="s">
        <v>504</v>
      </c>
    </row>
    <row r="55" s="9" customFormat="1" spans="1:6">
      <c r="A55" s="11"/>
      <c r="B55" s="11" t="s">
        <v>507</v>
      </c>
      <c r="C55" s="11" t="s">
        <v>209</v>
      </c>
      <c r="D55" s="11"/>
      <c r="E55" s="11" t="s">
        <v>535</v>
      </c>
      <c r="F55" s="11" t="s">
        <v>508</v>
      </c>
    </row>
    <row r="56" s="9" customFormat="1" spans="1:6">
      <c r="A56" s="11"/>
      <c r="B56" s="11" t="s">
        <v>538</v>
      </c>
      <c r="C56" s="11" t="s">
        <v>539</v>
      </c>
      <c r="D56" s="11"/>
      <c r="E56" s="11" t="s">
        <v>535</v>
      </c>
      <c r="F56" s="11" t="s">
        <v>509</v>
      </c>
    </row>
    <row r="57" s="9" customFormat="1" spans="1:6">
      <c r="A57" s="11"/>
      <c r="B57" s="11" t="s">
        <v>542</v>
      </c>
      <c r="C57" s="11" t="s">
        <v>248</v>
      </c>
      <c r="D57" s="11"/>
      <c r="E57" s="11" t="s">
        <v>535</v>
      </c>
      <c r="F57" s="11" t="s">
        <v>510</v>
      </c>
    </row>
    <row r="58" s="9" customFormat="1" spans="1:6">
      <c r="A58" s="11"/>
      <c r="B58" s="11" t="s">
        <v>545</v>
      </c>
      <c r="C58" s="11" t="s">
        <v>546</v>
      </c>
      <c r="D58" s="11"/>
      <c r="E58" s="11" t="s">
        <v>535</v>
      </c>
      <c r="F58" s="11" t="s">
        <v>512</v>
      </c>
    </row>
    <row r="59" s="9" customFormat="1" spans="1:6">
      <c r="A59" s="11"/>
      <c r="B59" s="11" t="s">
        <v>549</v>
      </c>
      <c r="C59" s="11" t="s">
        <v>257</v>
      </c>
      <c r="D59" s="11"/>
      <c r="E59" s="11" t="s">
        <v>535</v>
      </c>
      <c r="F59" s="11" t="s">
        <v>514</v>
      </c>
    </row>
    <row r="60" s="9" customFormat="1" spans="1:6">
      <c r="A60" s="11"/>
      <c r="B60" s="11" t="s">
        <v>552</v>
      </c>
      <c r="C60" s="11" t="s">
        <v>238</v>
      </c>
      <c r="D60" s="11"/>
      <c r="E60" s="11" t="s">
        <v>535</v>
      </c>
      <c r="F60" s="11" t="s">
        <v>516</v>
      </c>
    </row>
    <row r="61" s="9" customFormat="1" spans="1:6">
      <c r="A61" s="11"/>
      <c r="B61" s="11" t="s">
        <v>555</v>
      </c>
      <c r="C61" s="11" t="s">
        <v>556</v>
      </c>
      <c r="D61" s="11"/>
      <c r="E61" s="11" t="s">
        <v>535</v>
      </c>
      <c r="F61" s="11" t="s">
        <v>620</v>
      </c>
    </row>
    <row r="62" s="9" customFormat="1" spans="1:6">
      <c r="A62" s="11"/>
      <c r="B62" s="11" t="s">
        <v>559</v>
      </c>
      <c r="C62" s="11" t="s">
        <v>560</v>
      </c>
      <c r="D62" s="11"/>
      <c r="E62" s="11" t="s">
        <v>535</v>
      </c>
      <c r="F62" s="11" t="s">
        <v>475</v>
      </c>
    </row>
    <row r="63" s="9" customFormat="1" spans="1:6">
      <c r="A63" s="11"/>
      <c r="B63" s="11" t="s">
        <v>563</v>
      </c>
      <c r="C63" s="11" t="s">
        <v>225</v>
      </c>
      <c r="D63" s="11"/>
      <c r="E63" s="11" t="s">
        <v>564</v>
      </c>
      <c r="F63" s="11" t="s">
        <v>477</v>
      </c>
    </row>
    <row r="64" s="9" customFormat="1" spans="1:6">
      <c r="A64" s="11"/>
      <c r="B64" s="11" t="s">
        <v>567</v>
      </c>
      <c r="C64" s="11" t="s">
        <v>262</v>
      </c>
      <c r="D64" s="11"/>
      <c r="E64" s="11" t="s">
        <v>564</v>
      </c>
      <c r="F64" s="11" t="s">
        <v>480</v>
      </c>
    </row>
    <row r="65" s="9" customFormat="1" spans="1:6">
      <c r="A65" s="11"/>
      <c r="B65" s="11" t="s">
        <v>568</v>
      </c>
      <c r="C65" s="11" t="s">
        <v>218</v>
      </c>
      <c r="D65" s="11"/>
      <c r="E65" s="11" t="s">
        <v>564</v>
      </c>
      <c r="F65" s="11" t="s">
        <v>483</v>
      </c>
    </row>
    <row r="66" s="9" customFormat="1" spans="1:6">
      <c r="A66" s="11"/>
      <c r="B66" s="11" t="s">
        <v>569</v>
      </c>
      <c r="C66" s="11" t="s">
        <v>570</v>
      </c>
      <c r="D66" s="11"/>
      <c r="E66" s="11" t="s">
        <v>564</v>
      </c>
      <c r="F66" s="11" t="s">
        <v>486</v>
      </c>
    </row>
    <row r="67" s="9" customFormat="1" spans="1:6">
      <c r="A67" s="11"/>
      <c r="B67" s="11" t="s">
        <v>571</v>
      </c>
      <c r="C67" s="11" t="s">
        <v>572</v>
      </c>
      <c r="D67" s="11"/>
      <c r="E67" s="11" t="s">
        <v>564</v>
      </c>
      <c r="F67" s="11" t="s">
        <v>489</v>
      </c>
    </row>
    <row r="68" s="9" customFormat="1" spans="1:6">
      <c r="A68" s="11"/>
      <c r="B68" s="11" t="s">
        <v>573</v>
      </c>
      <c r="C68" s="11" t="s">
        <v>265</v>
      </c>
      <c r="D68" s="11"/>
      <c r="E68" s="11" t="s">
        <v>564</v>
      </c>
      <c r="F68" s="11" t="s">
        <v>492</v>
      </c>
    </row>
    <row r="69" s="9" customFormat="1" spans="1:6">
      <c r="A69" s="11"/>
      <c r="B69" s="11" t="s">
        <v>574</v>
      </c>
      <c r="C69" s="11" t="s">
        <v>575</v>
      </c>
      <c r="D69" s="11"/>
      <c r="E69" s="11" t="s">
        <v>564</v>
      </c>
      <c r="F69" s="11" t="s">
        <v>496</v>
      </c>
    </row>
    <row r="70" s="9" customFormat="1" spans="1:6">
      <c r="A70" s="11"/>
      <c r="B70" s="11" t="s">
        <v>576</v>
      </c>
      <c r="C70" s="11" t="s">
        <v>577</v>
      </c>
      <c r="D70" s="11"/>
      <c r="E70" s="11" t="s">
        <v>564</v>
      </c>
      <c r="F70" s="11" t="s">
        <v>500</v>
      </c>
    </row>
    <row r="71" s="9" customFormat="1" spans="1:6">
      <c r="A71" s="11"/>
      <c r="B71" s="11" t="s">
        <v>578</v>
      </c>
      <c r="C71" s="11" t="s">
        <v>579</v>
      </c>
      <c r="D71" s="11"/>
      <c r="E71" s="11" t="s">
        <v>564</v>
      </c>
      <c r="F71" s="11" t="s">
        <v>503</v>
      </c>
    </row>
    <row r="72" s="9" customFormat="1" spans="1:6">
      <c r="A72" s="11"/>
      <c r="B72" s="11" t="s">
        <v>580</v>
      </c>
      <c r="C72" s="11" t="s">
        <v>581</v>
      </c>
      <c r="D72" s="11"/>
      <c r="E72" s="11" t="s">
        <v>564</v>
      </c>
      <c r="F72" s="11" t="s">
        <v>507</v>
      </c>
    </row>
    <row r="73" s="9" customFormat="1" spans="1:6">
      <c r="A73" s="11"/>
      <c r="B73" s="11" t="s">
        <v>582</v>
      </c>
      <c r="C73" s="11" t="s">
        <v>229</v>
      </c>
      <c r="D73" s="11"/>
      <c r="E73" s="11" t="s">
        <v>583</v>
      </c>
      <c r="F73" s="11" t="s">
        <v>538</v>
      </c>
    </row>
    <row r="74" s="9" customFormat="1" spans="1:6">
      <c r="A74" s="11"/>
      <c r="B74" s="11" t="s">
        <v>584</v>
      </c>
      <c r="C74" s="11" t="s">
        <v>585</v>
      </c>
      <c r="D74" s="11"/>
      <c r="E74" s="11" t="s">
        <v>583</v>
      </c>
      <c r="F74" s="11" t="s">
        <v>542</v>
      </c>
    </row>
    <row r="75" s="9" customFormat="1" spans="1:6">
      <c r="A75" s="11"/>
      <c r="B75" s="11" t="s">
        <v>586</v>
      </c>
      <c r="C75" s="11" t="s">
        <v>587</v>
      </c>
      <c r="D75" s="11"/>
      <c r="E75" s="11" t="s">
        <v>583</v>
      </c>
      <c r="F75" s="11" t="s">
        <v>545</v>
      </c>
    </row>
    <row r="76" s="9" customFormat="1" spans="1:6">
      <c r="A76" s="11"/>
      <c r="B76" s="11" t="s">
        <v>588</v>
      </c>
      <c r="C76" s="11" t="s">
        <v>589</v>
      </c>
      <c r="D76" s="11"/>
      <c r="E76" s="11" t="s">
        <v>583</v>
      </c>
      <c r="F76" s="11" t="s">
        <v>549</v>
      </c>
    </row>
    <row r="77" s="9" customFormat="1" spans="1:6">
      <c r="A77" s="11"/>
      <c r="B77" s="11" t="s">
        <v>590</v>
      </c>
      <c r="C77" s="11" t="s">
        <v>591</v>
      </c>
      <c r="D77" s="11"/>
      <c r="E77" s="11" t="s">
        <v>583</v>
      </c>
      <c r="F77" s="11" t="s">
        <v>552</v>
      </c>
    </row>
    <row r="78" s="9" customFormat="1" spans="1:6">
      <c r="A78" s="11"/>
      <c r="B78" s="11" t="s">
        <v>432</v>
      </c>
      <c r="C78" s="11" t="s">
        <v>247</v>
      </c>
      <c r="D78" s="11"/>
      <c r="E78" s="11" t="s">
        <v>519</v>
      </c>
      <c r="F78" s="11" t="s">
        <v>555</v>
      </c>
    </row>
    <row r="79" s="9" customFormat="1" spans="1:6">
      <c r="A79" s="11"/>
      <c r="B79" s="11" t="s">
        <v>434</v>
      </c>
      <c r="C79" s="11" t="s">
        <v>592</v>
      </c>
      <c r="D79" s="11"/>
      <c r="E79" s="11" t="s">
        <v>519</v>
      </c>
      <c r="F79" s="11" t="s">
        <v>559</v>
      </c>
    </row>
    <row r="80" s="9" customFormat="1" spans="1:6">
      <c r="A80" s="11"/>
      <c r="B80" s="11" t="s">
        <v>435</v>
      </c>
      <c r="C80" s="11" t="s">
        <v>593</v>
      </c>
      <c r="D80" s="11"/>
      <c r="E80" s="11" t="s">
        <v>519</v>
      </c>
      <c r="F80" s="11" t="s">
        <v>622</v>
      </c>
    </row>
    <row r="81" s="9" customFormat="1" spans="1:6">
      <c r="A81" s="11"/>
      <c r="B81" s="11" t="s">
        <v>436</v>
      </c>
      <c r="C81" s="11" t="s">
        <v>231</v>
      </c>
      <c r="D81" s="11"/>
      <c r="E81" s="11" t="s">
        <v>519</v>
      </c>
      <c r="F81" s="11" t="s">
        <v>624</v>
      </c>
    </row>
    <row r="82" s="9" customFormat="1" spans="1:6">
      <c r="A82" s="11"/>
      <c r="B82" s="11" t="s">
        <v>437</v>
      </c>
      <c r="C82" s="11" t="s">
        <v>594</v>
      </c>
      <c r="D82" s="11"/>
      <c r="E82" s="11" t="s">
        <v>519</v>
      </c>
      <c r="F82" s="11" t="s">
        <v>563</v>
      </c>
    </row>
    <row r="83" s="9" customFormat="1" spans="1:6">
      <c r="A83" s="11"/>
      <c r="B83" s="11" t="s">
        <v>438</v>
      </c>
      <c r="C83" s="11" t="s">
        <v>243</v>
      </c>
      <c r="D83" s="11"/>
      <c r="E83" s="11" t="s">
        <v>519</v>
      </c>
      <c r="F83" s="11" t="s">
        <v>567</v>
      </c>
    </row>
    <row r="84" s="9" customFormat="1" spans="1:6">
      <c r="A84" s="11"/>
      <c r="B84" s="11" t="s">
        <v>439</v>
      </c>
      <c r="C84" s="11" t="s">
        <v>595</v>
      </c>
      <c r="D84" s="11"/>
      <c r="E84" s="11" t="s">
        <v>519</v>
      </c>
      <c r="F84" s="11" t="s">
        <v>568</v>
      </c>
    </row>
    <row r="85" s="9" customFormat="1" spans="1:6">
      <c r="A85" s="11"/>
      <c r="B85" s="11" t="s">
        <v>440</v>
      </c>
      <c r="C85" s="11" t="s">
        <v>596</v>
      </c>
      <c r="D85" s="11"/>
      <c r="E85" s="11" t="s">
        <v>519</v>
      </c>
      <c r="F85" s="11" t="s">
        <v>569</v>
      </c>
    </row>
    <row r="86" s="9" customFormat="1" spans="1:6">
      <c r="A86" s="11"/>
      <c r="B86" s="11" t="s">
        <v>288</v>
      </c>
      <c r="C86" s="11" t="s">
        <v>597</v>
      </c>
      <c r="D86" s="11"/>
      <c r="E86" s="11" t="s">
        <v>519</v>
      </c>
      <c r="F86" s="11" t="s">
        <v>571</v>
      </c>
    </row>
    <row r="87" s="9" customFormat="1" spans="1:6">
      <c r="A87" s="11"/>
      <c r="B87" s="11" t="s">
        <v>289</v>
      </c>
      <c r="C87" s="11" t="s">
        <v>598</v>
      </c>
      <c r="D87" s="11"/>
      <c r="E87" s="11" t="s">
        <v>519</v>
      </c>
      <c r="F87" s="11" t="s">
        <v>573</v>
      </c>
    </row>
    <row r="88" s="9" customFormat="1" spans="1:6">
      <c r="A88" s="11"/>
      <c r="B88" s="11" t="s">
        <v>313</v>
      </c>
      <c r="C88" s="11" t="s">
        <v>599</v>
      </c>
      <c r="D88" s="11"/>
      <c r="E88" s="11" t="s">
        <v>519</v>
      </c>
      <c r="F88" s="11" t="s">
        <v>574</v>
      </c>
    </row>
    <row r="89" s="9" customFormat="1" spans="1:6">
      <c r="A89" s="11"/>
      <c r="B89" s="11" t="s">
        <v>314</v>
      </c>
      <c r="C89" s="11" t="s">
        <v>600</v>
      </c>
      <c r="D89" s="11"/>
      <c r="E89" s="11" t="s">
        <v>519</v>
      </c>
      <c r="F89" s="11" t="s">
        <v>576</v>
      </c>
    </row>
    <row r="90" s="9" customFormat="1" spans="1:6">
      <c r="A90" s="11"/>
      <c r="B90" s="11" t="s">
        <v>601</v>
      </c>
      <c r="C90" s="11" t="s">
        <v>602</v>
      </c>
      <c r="D90" s="11"/>
      <c r="E90" s="11" t="s">
        <v>519</v>
      </c>
      <c r="F90" s="11" t="s">
        <v>578</v>
      </c>
    </row>
    <row r="91" s="9" customFormat="1" spans="1:6">
      <c r="A91" s="11"/>
      <c r="B91" s="11" t="s">
        <v>603</v>
      </c>
      <c r="C91" s="11" t="s">
        <v>604</v>
      </c>
      <c r="D91" s="11"/>
      <c r="E91" s="11" t="s">
        <v>519</v>
      </c>
      <c r="F91" s="11" t="s">
        <v>580</v>
      </c>
    </row>
    <row r="92" s="9" customFormat="1" spans="1:6">
      <c r="A92" s="11"/>
      <c r="B92" s="11" t="s">
        <v>605</v>
      </c>
      <c r="C92" s="11" t="s">
        <v>606</v>
      </c>
      <c r="D92" s="11"/>
      <c r="E92" s="11" t="s">
        <v>519</v>
      </c>
      <c r="F92" s="11" t="s">
        <v>582</v>
      </c>
    </row>
    <row r="93" s="9" customFormat="1" spans="1:6">
      <c r="A93" s="11"/>
      <c r="B93" s="11" t="s">
        <v>741</v>
      </c>
      <c r="C93" s="11" t="s">
        <v>619</v>
      </c>
      <c r="D93" s="11"/>
      <c r="E93" s="11" t="s">
        <v>742</v>
      </c>
      <c r="F93" s="11" t="s">
        <v>584</v>
      </c>
    </row>
    <row r="94" s="9" customFormat="1" spans="1:6">
      <c r="A94" s="11"/>
      <c r="B94" s="11" t="s">
        <v>743</v>
      </c>
      <c r="C94" s="11" t="s">
        <v>744</v>
      </c>
      <c r="D94" s="11"/>
      <c r="E94" s="11" t="s">
        <v>742</v>
      </c>
      <c r="F94" s="11" t="s">
        <v>586</v>
      </c>
    </row>
    <row r="95" s="9" customFormat="1" spans="1:6">
      <c r="A95" s="11"/>
      <c r="B95" s="11" t="s">
        <v>745</v>
      </c>
      <c r="C95" s="11" t="s">
        <v>746</v>
      </c>
      <c r="D95" s="11"/>
      <c r="E95" s="11" t="s">
        <v>742</v>
      </c>
      <c r="F95" s="11" t="s">
        <v>588</v>
      </c>
    </row>
    <row r="96" s="9" customFormat="1" spans="1:6">
      <c r="A96" s="11"/>
      <c r="B96" s="11" t="s">
        <v>747</v>
      </c>
      <c r="C96" s="11" t="s">
        <v>748</v>
      </c>
      <c r="D96" s="11"/>
      <c r="E96" s="11" t="s">
        <v>742</v>
      </c>
      <c r="F96" s="11" t="s">
        <v>590</v>
      </c>
    </row>
    <row r="97" s="9" customFormat="1" spans="1:6">
      <c r="A97" s="11"/>
      <c r="B97" s="11" t="s">
        <v>749</v>
      </c>
      <c r="C97" s="11" t="s">
        <v>750</v>
      </c>
      <c r="D97" s="11"/>
      <c r="E97" s="11" t="s">
        <v>742</v>
      </c>
      <c r="F97" s="11" t="s">
        <v>751</v>
      </c>
    </row>
    <row r="98" s="9" customFormat="1" spans="1:6">
      <c r="A98" s="11"/>
      <c r="B98" s="11" t="s">
        <v>752</v>
      </c>
      <c r="C98" s="11" t="s">
        <v>753</v>
      </c>
      <c r="D98" s="11"/>
      <c r="E98" s="11" t="s">
        <v>742</v>
      </c>
      <c r="F98" s="11" t="s">
        <v>754</v>
      </c>
    </row>
    <row r="99" s="9" customFormat="1" spans="1:6">
      <c r="A99" s="11"/>
      <c r="B99" s="11" t="s">
        <v>755</v>
      </c>
      <c r="C99" s="11" t="s">
        <v>756</v>
      </c>
      <c r="D99" s="11"/>
      <c r="E99" s="11" t="s">
        <v>742</v>
      </c>
      <c r="F99" s="11" t="s">
        <v>757</v>
      </c>
    </row>
    <row r="100" s="9" customFormat="1" spans="1:6">
      <c r="A100" s="11"/>
      <c r="B100" s="11" t="s">
        <v>758</v>
      </c>
      <c r="C100" s="11" t="s">
        <v>759</v>
      </c>
      <c r="D100" s="11"/>
      <c r="E100" s="11" t="s">
        <v>742</v>
      </c>
      <c r="F100" s="11" t="s">
        <v>760</v>
      </c>
    </row>
    <row r="101" s="9" customFormat="1" spans="1:6">
      <c r="A101" s="11"/>
      <c r="B101" s="11" t="s">
        <v>761</v>
      </c>
      <c r="C101" s="11" t="s">
        <v>762</v>
      </c>
      <c r="D101" s="11"/>
      <c r="E101" s="11" t="s">
        <v>742</v>
      </c>
      <c r="F101" s="11" t="s">
        <v>763</v>
      </c>
    </row>
    <row r="102" s="9" customFormat="1" spans="1:6">
      <c r="A102" s="11"/>
      <c r="B102" s="11" t="s">
        <v>764</v>
      </c>
      <c r="C102" s="11" t="s">
        <v>765</v>
      </c>
      <c r="D102" s="11"/>
      <c r="E102" s="11" t="s">
        <v>742</v>
      </c>
      <c r="F102" s="11" t="s">
        <v>766</v>
      </c>
    </row>
    <row r="103" s="9" customFormat="1" spans="1:6">
      <c r="A103" s="11"/>
      <c r="B103" s="11" t="s">
        <v>767</v>
      </c>
      <c r="C103" s="11" t="s">
        <v>768</v>
      </c>
      <c r="D103" s="11"/>
      <c r="E103" s="11" t="s">
        <v>742</v>
      </c>
      <c r="F103" s="11" t="s">
        <v>769</v>
      </c>
    </row>
    <row r="104" s="9" customFormat="1" spans="1:6">
      <c r="A104" s="11"/>
      <c r="B104" s="11" t="s">
        <v>770</v>
      </c>
      <c r="C104" s="11" t="s">
        <v>771</v>
      </c>
      <c r="D104" s="11"/>
      <c r="E104" s="11" t="s">
        <v>742</v>
      </c>
      <c r="F104" s="11" t="s">
        <v>772</v>
      </c>
    </row>
    <row r="105" s="9" customFormat="1" spans="1:6">
      <c r="A105" s="11"/>
      <c r="B105" s="11" t="s">
        <v>773</v>
      </c>
      <c r="C105" s="11" t="s">
        <v>631</v>
      </c>
      <c r="D105" s="11"/>
      <c r="E105" s="11" t="s">
        <v>742</v>
      </c>
      <c r="F105" s="11" t="s">
        <v>774</v>
      </c>
    </row>
    <row r="106" s="9" customFormat="1" spans="1:6">
      <c r="A106" s="11"/>
      <c r="B106" s="11" t="s">
        <v>775</v>
      </c>
      <c r="C106" s="11" t="s">
        <v>776</v>
      </c>
      <c r="D106" s="11"/>
      <c r="E106" s="11" t="s">
        <v>742</v>
      </c>
      <c r="F106" s="11" t="s">
        <v>777</v>
      </c>
    </row>
    <row r="107" s="9" customFormat="1" spans="1:6">
      <c r="A107" s="11"/>
      <c r="B107" s="11" t="s">
        <v>778</v>
      </c>
      <c r="C107" s="11" t="s">
        <v>779</v>
      </c>
      <c r="D107" s="11"/>
      <c r="E107" s="11" t="s">
        <v>742</v>
      </c>
      <c r="F107" s="11" t="s">
        <v>780</v>
      </c>
    </row>
    <row r="108" s="9" customFormat="1" spans="1:6">
      <c r="A108" s="11"/>
      <c r="B108" s="11" t="s">
        <v>781</v>
      </c>
      <c r="C108" s="11" t="s">
        <v>782</v>
      </c>
      <c r="D108" s="11"/>
      <c r="E108" s="11" t="s">
        <v>742</v>
      </c>
      <c r="F108" s="11" t="s">
        <v>783</v>
      </c>
    </row>
    <row r="109" s="9" customFormat="1" spans="1:6">
      <c r="A109" s="11"/>
      <c r="B109" s="11" t="s">
        <v>784</v>
      </c>
      <c r="C109" s="11" t="s">
        <v>785</v>
      </c>
      <c r="D109" s="11"/>
      <c r="E109" s="11" t="s">
        <v>742</v>
      </c>
      <c r="F109" s="11" t="s">
        <v>786</v>
      </c>
    </row>
    <row r="110" s="9" customFormat="1" spans="1:6">
      <c r="A110" s="11"/>
      <c r="B110" s="11" t="s">
        <v>787</v>
      </c>
      <c r="C110" s="11" t="s">
        <v>788</v>
      </c>
      <c r="D110" s="11"/>
      <c r="E110" s="11" t="s">
        <v>742</v>
      </c>
      <c r="F110" s="11" t="s">
        <v>789</v>
      </c>
    </row>
    <row r="111" s="9" customFormat="1" spans="1:6">
      <c r="A111" s="11"/>
      <c r="B111" s="11" t="s">
        <v>790</v>
      </c>
      <c r="C111" s="11" t="s">
        <v>791</v>
      </c>
      <c r="D111" s="11"/>
      <c r="E111" s="11" t="s">
        <v>742</v>
      </c>
      <c r="F111" s="11" t="s">
        <v>792</v>
      </c>
    </row>
    <row r="112" s="9" customFormat="1" spans="1:6">
      <c r="A112" s="11"/>
      <c r="B112" s="11" t="s">
        <v>793</v>
      </c>
      <c r="C112" s="11" t="s">
        <v>794</v>
      </c>
      <c r="D112" s="11"/>
      <c r="E112" s="11" t="s">
        <v>742</v>
      </c>
      <c r="F112" s="11" t="s">
        <v>795</v>
      </c>
    </row>
    <row r="113" s="9" customFormat="1" spans="1:6">
      <c r="A113" s="11"/>
      <c r="B113" s="11" t="s">
        <v>796</v>
      </c>
      <c r="C113" s="11" t="s">
        <v>797</v>
      </c>
      <c r="D113" s="11"/>
      <c r="E113" s="11" t="s">
        <v>742</v>
      </c>
      <c r="F113" s="11" t="s">
        <v>798</v>
      </c>
    </row>
    <row r="114" s="9" customFormat="1" spans="1:6">
      <c r="A114" s="11"/>
      <c r="B114" s="11" t="s">
        <v>799</v>
      </c>
      <c r="C114" s="11" t="s">
        <v>633</v>
      </c>
      <c r="D114" s="11"/>
      <c r="E114" s="11" t="s">
        <v>742</v>
      </c>
      <c r="F114" s="11" t="s">
        <v>800</v>
      </c>
    </row>
    <row r="115" s="9" customFormat="1" spans="1:6">
      <c r="A115" s="11"/>
      <c r="B115" s="11" t="s">
        <v>801</v>
      </c>
      <c r="C115" s="11" t="s">
        <v>802</v>
      </c>
      <c r="D115" s="11"/>
      <c r="E115" s="11" t="s">
        <v>742</v>
      </c>
      <c r="F115" s="11" t="s">
        <v>803</v>
      </c>
    </row>
    <row r="116" s="9" customFormat="1" spans="1:6">
      <c r="A116" s="11"/>
      <c r="B116" s="11" t="s">
        <v>804</v>
      </c>
      <c r="C116" s="11" t="s">
        <v>805</v>
      </c>
      <c r="D116" s="11"/>
      <c r="E116" s="11" t="s">
        <v>742</v>
      </c>
      <c r="F116" s="11" t="s">
        <v>806</v>
      </c>
    </row>
    <row r="117" s="9" customFormat="1" spans="1:6">
      <c r="A117" s="11"/>
      <c r="B117" s="11" t="s">
        <v>807</v>
      </c>
      <c r="C117" s="11" t="s">
        <v>808</v>
      </c>
      <c r="D117" s="11"/>
      <c r="E117" s="11" t="s">
        <v>742</v>
      </c>
      <c r="F117" s="11" t="s">
        <v>809</v>
      </c>
    </row>
    <row r="118" s="9" customFormat="1" spans="1:6">
      <c r="A118" s="11"/>
      <c r="B118" s="11" t="s">
        <v>810</v>
      </c>
      <c r="C118" s="11" t="s">
        <v>811</v>
      </c>
      <c r="D118" s="11"/>
      <c r="E118" s="11" t="s">
        <v>742</v>
      </c>
      <c r="F118" s="11" t="s">
        <v>812</v>
      </c>
    </row>
    <row r="119" s="9" customFormat="1" spans="1:6">
      <c r="A119" s="11"/>
      <c r="B119" s="11" t="s">
        <v>813</v>
      </c>
      <c r="C119" s="11" t="s">
        <v>814</v>
      </c>
      <c r="D119" s="11"/>
      <c r="E119" s="11" t="s">
        <v>742</v>
      </c>
      <c r="F119" s="11" t="s">
        <v>815</v>
      </c>
    </row>
    <row r="120" s="9" customFormat="1" spans="1:6">
      <c r="A120" s="11"/>
      <c r="B120" s="11" t="s">
        <v>816</v>
      </c>
      <c r="C120" s="11" t="s">
        <v>817</v>
      </c>
      <c r="D120" s="11"/>
      <c r="E120" s="11" t="s">
        <v>742</v>
      </c>
      <c r="F120" s="11" t="s">
        <v>818</v>
      </c>
    </row>
    <row r="121" s="9" customFormat="1" spans="1:6">
      <c r="A121" s="11"/>
      <c r="B121" s="11" t="s">
        <v>819</v>
      </c>
      <c r="C121" s="11" t="s">
        <v>629</v>
      </c>
      <c r="D121" s="11"/>
      <c r="E121" s="11" t="s">
        <v>742</v>
      </c>
      <c r="F121" s="11" t="s">
        <v>820</v>
      </c>
    </row>
    <row r="122" s="9" customFormat="1" spans="1:6">
      <c r="A122" s="11"/>
      <c r="B122" s="11" t="s">
        <v>821</v>
      </c>
      <c r="C122" s="11" t="s">
        <v>822</v>
      </c>
      <c r="D122" s="11"/>
      <c r="E122" s="11" t="s">
        <v>742</v>
      </c>
      <c r="F122" s="11" t="s">
        <v>823</v>
      </c>
    </row>
    <row r="123" s="9" customFormat="1" spans="1:6">
      <c r="A123" s="11"/>
      <c r="B123" s="11" t="s">
        <v>824</v>
      </c>
      <c r="C123" s="11" t="s">
        <v>825</v>
      </c>
      <c r="D123" s="11"/>
      <c r="E123" s="11" t="s">
        <v>742</v>
      </c>
      <c r="F123" s="11" t="s">
        <v>826</v>
      </c>
    </row>
    <row r="124" s="9" customFormat="1" spans="1:6">
      <c r="A124" s="11"/>
      <c r="B124" s="11" t="s">
        <v>827</v>
      </c>
      <c r="C124" s="11" t="s">
        <v>828</v>
      </c>
      <c r="D124" s="11"/>
      <c r="E124" s="11" t="s">
        <v>742</v>
      </c>
      <c r="F124" s="11" t="s">
        <v>829</v>
      </c>
    </row>
    <row r="125" s="9" customFormat="1" spans="1:6">
      <c r="A125" s="11"/>
      <c r="B125" s="11" t="s">
        <v>830</v>
      </c>
      <c r="C125" s="11" t="s">
        <v>831</v>
      </c>
      <c r="D125" s="11"/>
      <c r="E125" s="11" t="s">
        <v>742</v>
      </c>
      <c r="F125" s="11" t="s">
        <v>832</v>
      </c>
    </row>
    <row r="126" s="9" customFormat="1" spans="1:6">
      <c r="A126" s="11"/>
      <c r="B126" s="11" t="s">
        <v>833</v>
      </c>
      <c r="C126" s="11" t="s">
        <v>834</v>
      </c>
      <c r="D126" s="11"/>
      <c r="E126" s="11" t="s">
        <v>742</v>
      </c>
      <c r="F126" s="11" t="s">
        <v>835</v>
      </c>
    </row>
    <row r="127" s="9" customFormat="1" spans="1:6">
      <c r="A127" s="11"/>
      <c r="B127" s="11" t="s">
        <v>836</v>
      </c>
      <c r="C127" s="11" t="s">
        <v>837</v>
      </c>
      <c r="D127" s="11"/>
      <c r="E127" s="11" t="s">
        <v>742</v>
      </c>
      <c r="F127" s="11" t="s">
        <v>838</v>
      </c>
    </row>
    <row r="128" s="9" customFormat="1" spans="1:6">
      <c r="A128" s="11"/>
      <c r="B128" s="11" t="s">
        <v>839</v>
      </c>
      <c r="C128" s="11" t="s">
        <v>840</v>
      </c>
      <c r="D128" s="11"/>
      <c r="E128" s="11" t="s">
        <v>742</v>
      </c>
      <c r="F128" s="11" t="s">
        <v>841</v>
      </c>
    </row>
    <row r="129" s="9" customFormat="1" spans="1:6">
      <c r="A129" s="11"/>
      <c r="B129" s="11" t="s">
        <v>842</v>
      </c>
      <c r="C129" s="11" t="s">
        <v>843</v>
      </c>
      <c r="D129" s="11"/>
      <c r="E129" s="11" t="s">
        <v>742</v>
      </c>
      <c r="F129" s="11" t="s">
        <v>844</v>
      </c>
    </row>
    <row r="130" s="9" customFormat="1" spans="1:6">
      <c r="A130" s="11"/>
      <c r="B130" s="11" t="s">
        <v>845</v>
      </c>
      <c r="C130" s="11" t="s">
        <v>846</v>
      </c>
      <c r="D130" s="11"/>
      <c r="E130" s="11" t="s">
        <v>742</v>
      </c>
      <c r="F130" s="11" t="s">
        <v>847</v>
      </c>
    </row>
    <row r="131" s="9" customFormat="1" spans="1:6">
      <c r="A131" s="11"/>
      <c r="B131" s="11" t="s">
        <v>848</v>
      </c>
      <c r="C131" s="11" t="s">
        <v>615</v>
      </c>
      <c r="D131" s="11"/>
      <c r="E131" s="11" t="s">
        <v>742</v>
      </c>
      <c r="F131" s="11" t="s">
        <v>849</v>
      </c>
    </row>
    <row r="132" s="9" customFormat="1" spans="1:6">
      <c r="A132" s="11"/>
      <c r="B132" s="11" t="s">
        <v>850</v>
      </c>
      <c r="C132" s="11" t="s">
        <v>851</v>
      </c>
      <c r="D132" s="11"/>
      <c r="E132" s="11" t="s">
        <v>742</v>
      </c>
      <c r="F132" s="11" t="s">
        <v>852</v>
      </c>
    </row>
    <row r="133" s="9" customFormat="1" spans="1:6">
      <c r="A133" s="11"/>
      <c r="B133" s="11" t="s">
        <v>853</v>
      </c>
      <c r="C133" s="11" t="s">
        <v>854</v>
      </c>
      <c r="D133" s="11"/>
      <c r="E133" s="11" t="s">
        <v>742</v>
      </c>
      <c r="F133" s="11" t="s">
        <v>855</v>
      </c>
    </row>
    <row r="134" s="9" customFormat="1" spans="1:6">
      <c r="A134" s="11"/>
      <c r="B134" s="11" t="s">
        <v>856</v>
      </c>
      <c r="C134" s="11" t="s">
        <v>857</v>
      </c>
      <c r="D134" s="11"/>
      <c r="E134" s="11" t="s">
        <v>742</v>
      </c>
      <c r="F134" s="11" t="s">
        <v>858</v>
      </c>
    </row>
    <row r="135" s="9" customFormat="1" spans="1:6">
      <c r="A135" s="11"/>
      <c r="B135" s="11" t="s">
        <v>859</v>
      </c>
      <c r="C135" s="11" t="s">
        <v>860</v>
      </c>
      <c r="D135" s="11"/>
      <c r="E135" s="11" t="s">
        <v>742</v>
      </c>
      <c r="F135" s="11" t="s">
        <v>861</v>
      </c>
    </row>
    <row r="136" s="9" customFormat="1" spans="1:6">
      <c r="A136" s="11"/>
      <c r="B136" s="11" t="s">
        <v>862</v>
      </c>
      <c r="C136" s="11" t="s">
        <v>863</v>
      </c>
      <c r="D136" s="11"/>
      <c r="E136" s="11" t="s">
        <v>742</v>
      </c>
      <c r="F136" s="11" t="s">
        <v>864</v>
      </c>
    </row>
    <row r="137" s="9" customFormat="1" spans="1:6">
      <c r="A137" s="11"/>
      <c r="B137" s="11" t="s">
        <v>865</v>
      </c>
      <c r="C137" s="11" t="s">
        <v>866</v>
      </c>
      <c r="D137" s="11"/>
      <c r="E137" s="11" t="s">
        <v>742</v>
      </c>
      <c r="F137" s="11" t="s">
        <v>867</v>
      </c>
    </row>
    <row r="138" s="9" customFormat="1" spans="1:6">
      <c r="A138" s="11"/>
      <c r="B138" s="11" t="s">
        <v>868</v>
      </c>
      <c r="C138" s="11" t="s">
        <v>869</v>
      </c>
      <c r="D138" s="11"/>
      <c r="E138" s="11" t="s">
        <v>742</v>
      </c>
      <c r="F138" s="11" t="s">
        <v>870</v>
      </c>
    </row>
    <row r="139" s="9" customFormat="1" spans="1:6">
      <c r="A139" s="11"/>
      <c r="B139" s="11" t="s">
        <v>871</v>
      </c>
      <c r="C139" s="11" t="s">
        <v>872</v>
      </c>
      <c r="D139" s="11"/>
      <c r="E139" s="11" t="s">
        <v>742</v>
      </c>
      <c r="F139" s="11" t="s">
        <v>873</v>
      </c>
    </row>
    <row r="140" s="9" customFormat="1" spans="1:6">
      <c r="A140" s="11"/>
      <c r="B140" s="11" t="s">
        <v>874</v>
      </c>
      <c r="C140" s="11" t="s">
        <v>875</v>
      </c>
      <c r="D140" s="11"/>
      <c r="E140" s="11" t="s">
        <v>742</v>
      </c>
      <c r="F140" s="11" t="s">
        <v>876</v>
      </c>
    </row>
    <row r="141" s="9" customFormat="1" spans="1:6">
      <c r="A141" s="11"/>
      <c r="B141" s="11" t="s">
        <v>877</v>
      </c>
      <c r="C141" s="11" t="s">
        <v>878</v>
      </c>
      <c r="D141" s="11"/>
      <c r="E141" s="11" t="s">
        <v>742</v>
      </c>
      <c r="F141" s="11" t="s">
        <v>879</v>
      </c>
    </row>
    <row r="142" s="9" customFormat="1" spans="1:6">
      <c r="A142" s="11"/>
      <c r="B142" s="11" t="s">
        <v>880</v>
      </c>
      <c r="C142" s="11" t="s">
        <v>881</v>
      </c>
      <c r="D142" s="11"/>
      <c r="E142" s="11" t="s">
        <v>742</v>
      </c>
      <c r="F142" s="11" t="s">
        <v>882</v>
      </c>
    </row>
    <row r="143" s="9" customFormat="1" spans="1:6">
      <c r="A143" s="11"/>
      <c r="B143" s="11" t="s">
        <v>883</v>
      </c>
      <c r="C143" s="11" t="s">
        <v>884</v>
      </c>
      <c r="D143" s="11"/>
      <c r="E143" s="11" t="s">
        <v>742</v>
      </c>
      <c r="F143" s="11" t="s">
        <v>885</v>
      </c>
    </row>
    <row r="144" s="9" customFormat="1" spans="1:6">
      <c r="A144" s="11"/>
      <c r="B144" s="11" t="s">
        <v>886</v>
      </c>
      <c r="C144" s="11" t="s">
        <v>887</v>
      </c>
      <c r="D144" s="11"/>
      <c r="E144" s="11" t="s">
        <v>742</v>
      </c>
      <c r="F144" s="11" t="s">
        <v>888</v>
      </c>
    </row>
    <row r="145" s="9" customFormat="1" spans="1:6">
      <c r="A145" s="11"/>
      <c r="B145" s="11" t="s">
        <v>889</v>
      </c>
      <c r="C145" s="11" t="s">
        <v>890</v>
      </c>
      <c r="D145" s="11"/>
      <c r="E145" s="11" t="s">
        <v>742</v>
      </c>
      <c r="F145" s="11" t="s">
        <v>891</v>
      </c>
    </row>
    <row r="146" s="9" customFormat="1" spans="1:6">
      <c r="A146" s="11"/>
      <c r="B146" s="11" t="s">
        <v>892</v>
      </c>
      <c r="C146" s="11" t="s">
        <v>893</v>
      </c>
      <c r="D146" s="11"/>
      <c r="E146" s="11" t="s">
        <v>742</v>
      </c>
      <c r="F146" s="11" t="s">
        <v>894</v>
      </c>
    </row>
    <row r="147" s="9" customFormat="1" spans="1:6">
      <c r="A147" s="11"/>
      <c r="B147" s="11" t="s">
        <v>895</v>
      </c>
      <c r="C147" s="11" t="s">
        <v>896</v>
      </c>
      <c r="D147" s="11"/>
      <c r="E147" s="11" t="s">
        <v>742</v>
      </c>
      <c r="F147" s="11" t="s">
        <v>897</v>
      </c>
    </row>
    <row r="148" s="9" customFormat="1" spans="1:6">
      <c r="A148" s="11"/>
      <c r="B148" s="11" t="s">
        <v>898</v>
      </c>
      <c r="C148" s="11" t="s">
        <v>899</v>
      </c>
      <c r="D148" s="11"/>
      <c r="E148" s="11" t="s">
        <v>742</v>
      </c>
      <c r="F148" s="11" t="s">
        <v>900</v>
      </c>
    </row>
    <row r="149" s="9" customFormat="1" spans="1:6">
      <c r="A149" s="11"/>
      <c r="B149" s="11" t="s">
        <v>901</v>
      </c>
      <c r="C149" s="11" t="s">
        <v>902</v>
      </c>
      <c r="D149" s="11"/>
      <c r="E149" s="11" t="s">
        <v>742</v>
      </c>
      <c r="F149" s="11" t="s">
        <v>903</v>
      </c>
    </row>
    <row r="150" s="9" customFormat="1" spans="1:6">
      <c r="A150" s="11"/>
      <c r="B150" s="11" t="s">
        <v>904</v>
      </c>
      <c r="C150" s="11" t="s">
        <v>905</v>
      </c>
      <c r="D150" s="11"/>
      <c r="E150" s="11" t="s">
        <v>742</v>
      </c>
      <c r="F150" s="11" t="s">
        <v>906</v>
      </c>
    </row>
    <row r="151" s="9" customFormat="1" spans="1:6">
      <c r="A151" s="11"/>
      <c r="B151" s="11" t="s">
        <v>907</v>
      </c>
      <c r="C151" s="11" t="s">
        <v>908</v>
      </c>
      <c r="D151" s="11"/>
      <c r="E151" s="11" t="s">
        <v>742</v>
      </c>
      <c r="F151" s="11" t="s">
        <v>909</v>
      </c>
    </row>
    <row r="152" s="9" customFormat="1" spans="1:6">
      <c r="A152" s="11"/>
      <c r="B152" s="11" t="s">
        <v>910</v>
      </c>
      <c r="C152" s="11" t="s">
        <v>911</v>
      </c>
      <c r="D152" s="11"/>
      <c r="E152" s="11" t="s">
        <v>742</v>
      </c>
      <c r="F152" s="11" t="s">
        <v>912</v>
      </c>
    </row>
    <row r="153" s="9" customFormat="1" spans="1:6">
      <c r="A153" s="11"/>
      <c r="B153" s="11" t="s">
        <v>913</v>
      </c>
      <c r="C153" s="11" t="s">
        <v>914</v>
      </c>
      <c r="D153" s="11"/>
      <c r="E153" s="11" t="s">
        <v>742</v>
      </c>
      <c r="F153" s="11" t="s">
        <v>915</v>
      </c>
    </row>
    <row r="154" s="9" customFormat="1" spans="1:6">
      <c r="A154" s="11"/>
      <c r="B154" s="11" t="s">
        <v>916</v>
      </c>
      <c r="C154" s="11" t="s">
        <v>917</v>
      </c>
      <c r="D154" s="11"/>
      <c r="E154" s="11" t="s">
        <v>742</v>
      </c>
      <c r="F154" s="11" t="s">
        <v>918</v>
      </c>
    </row>
    <row r="155" s="9" customFormat="1" spans="1:6">
      <c r="A155" s="11"/>
      <c r="B155" s="11" t="s">
        <v>919</v>
      </c>
      <c r="C155" s="11" t="s">
        <v>920</v>
      </c>
      <c r="D155" s="11"/>
      <c r="E155" s="11" t="s">
        <v>742</v>
      </c>
      <c r="F155" s="11" t="s">
        <v>921</v>
      </c>
    </row>
    <row r="156" s="9" customFormat="1" spans="1:6">
      <c r="A156" s="11"/>
      <c r="B156" s="11" t="s">
        <v>922</v>
      </c>
      <c r="C156" s="11" t="s">
        <v>923</v>
      </c>
      <c r="D156" s="11"/>
      <c r="E156" s="11" t="s">
        <v>742</v>
      </c>
      <c r="F156" s="11" t="s">
        <v>924</v>
      </c>
    </row>
    <row r="157" s="9" customFormat="1" spans="1:6">
      <c r="A157" s="11"/>
      <c r="B157" s="11" t="s">
        <v>925</v>
      </c>
      <c r="C157" s="11" t="s">
        <v>926</v>
      </c>
      <c r="D157" s="11"/>
      <c r="E157" s="11" t="s">
        <v>742</v>
      </c>
      <c r="F157" s="11" t="s">
        <v>927</v>
      </c>
    </row>
    <row r="158" s="9" customFormat="1" spans="1:6">
      <c r="A158" s="11"/>
      <c r="B158" s="11" t="s">
        <v>928</v>
      </c>
      <c r="C158" s="11" t="s">
        <v>929</v>
      </c>
      <c r="D158" s="11"/>
      <c r="E158" s="11" t="s">
        <v>742</v>
      </c>
      <c r="F158" s="11" t="s">
        <v>930</v>
      </c>
    </row>
    <row r="159" s="9" customFormat="1" spans="1:6">
      <c r="A159" s="11"/>
      <c r="B159" s="11" t="s">
        <v>931</v>
      </c>
      <c r="C159" s="11" t="s">
        <v>932</v>
      </c>
      <c r="D159" s="11"/>
      <c r="E159" s="11" t="s">
        <v>742</v>
      </c>
      <c r="F159" s="11" t="s">
        <v>933</v>
      </c>
    </row>
    <row r="160" s="9" customFormat="1" spans="1:6">
      <c r="A160" s="11"/>
      <c r="B160" s="11" t="s">
        <v>934</v>
      </c>
      <c r="C160" s="11" t="s">
        <v>935</v>
      </c>
      <c r="D160" s="11"/>
      <c r="E160" s="11" t="s">
        <v>742</v>
      </c>
      <c r="F160" s="11" t="s">
        <v>936</v>
      </c>
    </row>
    <row r="161" s="9" customFormat="1" spans="1:6">
      <c r="A161" s="11"/>
      <c r="B161" s="11" t="s">
        <v>937</v>
      </c>
      <c r="C161" s="11" t="s">
        <v>938</v>
      </c>
      <c r="D161" s="11"/>
      <c r="E161" s="11" t="s">
        <v>742</v>
      </c>
      <c r="F161" s="11" t="s">
        <v>939</v>
      </c>
    </row>
    <row r="162" s="9" customFormat="1" spans="1:6">
      <c r="A162" s="11"/>
      <c r="B162" s="11" t="s">
        <v>940</v>
      </c>
      <c r="C162" s="11" t="s">
        <v>941</v>
      </c>
      <c r="D162" s="11"/>
      <c r="E162" s="11" t="s">
        <v>742</v>
      </c>
      <c r="F162" s="11" t="s">
        <v>942</v>
      </c>
    </row>
    <row r="163" s="9" customFormat="1" spans="1:6">
      <c r="A163" s="11"/>
      <c r="B163" s="11" t="s">
        <v>943</v>
      </c>
      <c r="C163" s="11" t="s">
        <v>944</v>
      </c>
      <c r="D163" s="11"/>
      <c r="E163" s="11" t="s">
        <v>742</v>
      </c>
      <c r="F163" s="11" t="s">
        <v>945</v>
      </c>
    </row>
    <row r="164" s="9" customFormat="1" spans="1:6">
      <c r="A164" s="11"/>
      <c r="B164" s="11" t="s">
        <v>946</v>
      </c>
      <c r="C164" s="11" t="s">
        <v>947</v>
      </c>
      <c r="D164" s="11"/>
      <c r="E164" s="11" t="s">
        <v>742</v>
      </c>
      <c r="F164" s="11" t="s">
        <v>948</v>
      </c>
    </row>
    <row r="165" s="9" customFormat="1" spans="1:6">
      <c r="A165" s="11"/>
      <c r="B165" s="11" t="s">
        <v>949</v>
      </c>
      <c r="C165" s="11" t="s">
        <v>950</v>
      </c>
      <c r="D165" s="11"/>
      <c r="E165" s="11" t="s">
        <v>742</v>
      </c>
      <c r="F165" s="11" t="s">
        <v>951</v>
      </c>
    </row>
    <row r="166" s="9" customFormat="1" spans="1:6">
      <c r="A166" s="11"/>
      <c r="B166" s="11" t="s">
        <v>952</v>
      </c>
      <c r="C166" s="11" t="s">
        <v>953</v>
      </c>
      <c r="D166" s="11"/>
      <c r="E166" s="11" t="s">
        <v>742</v>
      </c>
      <c r="F166" s="11" t="s">
        <v>954</v>
      </c>
    </row>
    <row r="167" s="9" customFormat="1" spans="1:6">
      <c r="A167" s="11"/>
      <c r="B167" s="11" t="s">
        <v>955</v>
      </c>
      <c r="C167" s="11" t="s">
        <v>956</v>
      </c>
      <c r="D167" s="11"/>
      <c r="E167" s="11" t="s">
        <v>742</v>
      </c>
      <c r="F167" s="11" t="s">
        <v>957</v>
      </c>
    </row>
    <row r="168" s="9" customFormat="1" spans="1:6">
      <c r="A168" s="11"/>
      <c r="B168" s="11" t="s">
        <v>958</v>
      </c>
      <c r="C168" s="11" t="s">
        <v>959</v>
      </c>
      <c r="D168" s="11"/>
      <c r="E168" s="11" t="s">
        <v>742</v>
      </c>
      <c r="F168" s="11" t="s">
        <v>960</v>
      </c>
    </row>
    <row r="169" s="9" customFormat="1" spans="1:6">
      <c r="A169" s="11"/>
      <c r="B169" s="11" t="s">
        <v>961</v>
      </c>
      <c r="C169" s="11" t="s">
        <v>962</v>
      </c>
      <c r="D169" s="11"/>
      <c r="E169" s="11" t="s">
        <v>742</v>
      </c>
      <c r="F169" s="11" t="s">
        <v>963</v>
      </c>
    </row>
    <row r="170" s="9" customFormat="1" spans="1:6">
      <c r="A170" s="11"/>
      <c r="B170" s="11" t="s">
        <v>964</v>
      </c>
      <c r="C170" s="11" t="s">
        <v>965</v>
      </c>
      <c r="D170" s="11"/>
      <c r="E170" s="11" t="s">
        <v>742</v>
      </c>
      <c r="F170" s="11" t="s">
        <v>966</v>
      </c>
    </row>
    <row r="171" s="9" customFormat="1" spans="1:6">
      <c r="A171" s="11"/>
      <c r="B171" s="11" t="s">
        <v>967</v>
      </c>
      <c r="C171" s="11" t="s">
        <v>968</v>
      </c>
      <c r="D171" s="11"/>
      <c r="E171" s="11" t="s">
        <v>742</v>
      </c>
      <c r="F171" s="11" t="s">
        <v>969</v>
      </c>
    </row>
    <row r="172" s="9" customFormat="1" spans="1:6">
      <c r="A172" s="11"/>
      <c r="B172" s="11" t="s">
        <v>970</v>
      </c>
      <c r="C172" s="11" t="s">
        <v>971</v>
      </c>
      <c r="D172" s="11"/>
      <c r="E172" s="11" t="s">
        <v>742</v>
      </c>
      <c r="F172" s="11" t="s">
        <v>972</v>
      </c>
    </row>
    <row r="173" s="9" customFormat="1" spans="1:6">
      <c r="A173" s="11"/>
      <c r="B173" s="11" t="s">
        <v>973</v>
      </c>
      <c r="C173" s="11" t="s">
        <v>974</v>
      </c>
      <c r="D173" s="11"/>
      <c r="E173" s="11" t="s">
        <v>742</v>
      </c>
      <c r="F173" s="11" t="s">
        <v>975</v>
      </c>
    </row>
    <row r="174" s="9" customFormat="1" spans="1:6">
      <c r="A174" s="11"/>
      <c r="B174" s="11" t="s">
        <v>976</v>
      </c>
      <c r="C174" s="11" t="s">
        <v>977</v>
      </c>
      <c r="D174" s="11"/>
      <c r="E174" s="11" t="s">
        <v>742</v>
      </c>
      <c r="F174" s="11" t="s">
        <v>978</v>
      </c>
    </row>
    <row r="175" s="9" customFormat="1" spans="1:6">
      <c r="A175" s="11"/>
      <c r="B175" s="11" t="s">
        <v>979</v>
      </c>
      <c r="C175" s="11" t="s">
        <v>980</v>
      </c>
      <c r="D175" s="11"/>
      <c r="E175" s="11" t="s">
        <v>742</v>
      </c>
      <c r="F175" s="11" t="s">
        <v>981</v>
      </c>
    </row>
    <row r="176" s="9" customFormat="1" spans="1:6">
      <c r="A176" s="11"/>
      <c r="B176" s="11" t="s">
        <v>982</v>
      </c>
      <c r="C176" s="11" t="s">
        <v>983</v>
      </c>
      <c r="D176" s="11"/>
      <c r="E176" s="11" t="s">
        <v>742</v>
      </c>
      <c r="F176" s="11" t="s">
        <v>984</v>
      </c>
    </row>
    <row r="177" s="9" customFormat="1" spans="1:6">
      <c r="A177" s="11"/>
      <c r="B177" s="11" t="s">
        <v>985</v>
      </c>
      <c r="C177" s="11" t="s">
        <v>986</v>
      </c>
      <c r="D177" s="11"/>
      <c r="E177" s="11" t="s">
        <v>742</v>
      </c>
      <c r="F177" s="11" t="s">
        <v>987</v>
      </c>
    </row>
    <row r="178" s="9" customFormat="1" spans="1:6">
      <c r="A178" s="11"/>
      <c r="B178" s="11" t="s">
        <v>988</v>
      </c>
      <c r="C178" s="11" t="s">
        <v>989</v>
      </c>
      <c r="D178" s="11"/>
      <c r="E178" s="11" t="s">
        <v>742</v>
      </c>
      <c r="F178" s="11" t="s">
        <v>990</v>
      </c>
    </row>
    <row r="179" s="9" customFormat="1" spans="1:6">
      <c r="A179" s="11"/>
      <c r="B179" s="11" t="s">
        <v>991</v>
      </c>
      <c r="C179" s="11" t="s">
        <v>992</v>
      </c>
      <c r="D179" s="11"/>
      <c r="E179" s="11" t="s">
        <v>742</v>
      </c>
      <c r="F179" s="11" t="s">
        <v>993</v>
      </c>
    </row>
    <row r="180" s="9" customFormat="1" spans="1:6">
      <c r="A180" s="11"/>
      <c r="B180" s="11" t="s">
        <v>994</v>
      </c>
      <c r="C180" s="11" t="s">
        <v>995</v>
      </c>
      <c r="D180" s="11"/>
      <c r="E180" s="11" t="s">
        <v>742</v>
      </c>
      <c r="F180" s="11" t="s">
        <v>996</v>
      </c>
    </row>
    <row r="181" s="9" customFormat="1" spans="1:6">
      <c r="A181" s="11"/>
      <c r="B181" s="11" t="s">
        <v>997</v>
      </c>
      <c r="C181" s="11" t="s">
        <v>998</v>
      </c>
      <c r="D181" s="11"/>
      <c r="E181" s="11" t="s">
        <v>742</v>
      </c>
      <c r="F181" s="11" t="s">
        <v>999</v>
      </c>
    </row>
    <row r="182" s="9" customFormat="1" spans="1:6">
      <c r="A182" s="11"/>
      <c r="B182" s="11" t="s">
        <v>1000</v>
      </c>
      <c r="C182" s="11" t="s">
        <v>1001</v>
      </c>
      <c r="D182" s="11"/>
      <c r="E182" s="11" t="s">
        <v>742</v>
      </c>
      <c r="F182" s="11" t="s">
        <v>1002</v>
      </c>
    </row>
    <row r="183" s="9" customFormat="1" spans="1:6">
      <c r="A183" s="11"/>
      <c r="B183" s="11" t="s">
        <v>1003</v>
      </c>
      <c r="C183" s="11" t="s">
        <v>1004</v>
      </c>
      <c r="D183" s="11"/>
      <c r="E183" s="11" t="s">
        <v>742</v>
      </c>
      <c r="F183" s="11" t="s">
        <v>1005</v>
      </c>
    </row>
    <row r="184" s="9" customFormat="1" spans="1:6">
      <c r="A184" s="11"/>
      <c r="B184" s="11" t="s">
        <v>1006</v>
      </c>
      <c r="C184" s="11" t="s">
        <v>1007</v>
      </c>
      <c r="D184" s="11"/>
      <c r="E184" s="11" t="s">
        <v>742</v>
      </c>
      <c r="F184" s="11" t="s">
        <v>1008</v>
      </c>
    </row>
    <row r="185" s="9" customFormat="1" spans="1:6">
      <c r="A185" s="11"/>
      <c r="B185" s="11" t="s">
        <v>1009</v>
      </c>
      <c r="C185" s="11" t="s">
        <v>1010</v>
      </c>
      <c r="D185" s="11"/>
      <c r="E185" s="11" t="s">
        <v>742</v>
      </c>
      <c r="F185" s="11" t="s">
        <v>1011</v>
      </c>
    </row>
    <row r="186" s="9" customFormat="1" spans="1:6">
      <c r="A186" s="11"/>
      <c r="B186" s="11" t="s">
        <v>1012</v>
      </c>
      <c r="C186" s="11" t="s">
        <v>1013</v>
      </c>
      <c r="D186" s="11"/>
      <c r="E186" s="11" t="s">
        <v>742</v>
      </c>
      <c r="F186" s="11" t="s">
        <v>1014</v>
      </c>
    </row>
    <row r="187" s="9" customFormat="1" spans="1:6">
      <c r="A187" s="11"/>
      <c r="B187" s="11" t="s">
        <v>1015</v>
      </c>
      <c r="C187" s="11" t="s">
        <v>1016</v>
      </c>
      <c r="D187" s="11"/>
      <c r="E187" s="11" t="s">
        <v>742</v>
      </c>
      <c r="F187" s="11" t="s">
        <v>1017</v>
      </c>
    </row>
    <row r="188" s="9" customFormat="1" spans="1:6">
      <c r="A188" s="11"/>
      <c r="B188" s="11" t="s">
        <v>1018</v>
      </c>
      <c r="C188" s="11" t="s">
        <v>1019</v>
      </c>
      <c r="D188" s="11"/>
      <c r="E188" s="11" t="s">
        <v>742</v>
      </c>
      <c r="F188" s="11" t="s">
        <v>1020</v>
      </c>
    </row>
    <row r="189" s="9" customFormat="1" spans="1:6">
      <c r="A189" s="11"/>
      <c r="B189" s="11" t="s">
        <v>1021</v>
      </c>
      <c r="C189" s="11" t="s">
        <v>1022</v>
      </c>
      <c r="D189" s="11"/>
      <c r="E189" s="11" t="s">
        <v>742</v>
      </c>
      <c r="F189" s="11" t="s">
        <v>1023</v>
      </c>
    </row>
    <row r="190" s="9" customFormat="1" spans="1:6">
      <c r="A190" s="11"/>
      <c r="B190" s="11" t="s">
        <v>1024</v>
      </c>
      <c r="C190" s="11" t="s">
        <v>1025</v>
      </c>
      <c r="D190" s="11"/>
      <c r="E190" s="11" t="s">
        <v>742</v>
      </c>
      <c r="F190" s="11" t="s">
        <v>1026</v>
      </c>
    </row>
    <row r="191" s="9" customFormat="1" spans="1:6">
      <c r="A191" s="11"/>
      <c r="B191" s="11" t="s">
        <v>1027</v>
      </c>
      <c r="C191" s="11" t="s">
        <v>1028</v>
      </c>
      <c r="D191" s="11"/>
      <c r="E191" s="11" t="s">
        <v>742</v>
      </c>
      <c r="F191" s="11" t="s">
        <v>1029</v>
      </c>
    </row>
    <row r="192" s="9" customFormat="1" spans="1:6">
      <c r="A192" s="11"/>
      <c r="B192" s="11" t="s">
        <v>1030</v>
      </c>
      <c r="C192" s="11" t="s">
        <v>1031</v>
      </c>
      <c r="D192" s="11"/>
      <c r="E192" s="11" t="s">
        <v>742</v>
      </c>
      <c r="F192" s="11" t="s">
        <v>1032</v>
      </c>
    </row>
    <row r="193" s="9" customFormat="1" spans="1:6">
      <c r="A193" s="11"/>
      <c r="B193" s="11" t="s">
        <v>1033</v>
      </c>
      <c r="C193" s="11" t="s">
        <v>1034</v>
      </c>
      <c r="D193" s="11"/>
      <c r="E193" s="11" t="s">
        <v>742</v>
      </c>
      <c r="F193" s="11" t="s">
        <v>1035</v>
      </c>
    </row>
    <row r="194" s="9" customFormat="1" spans="1:6">
      <c r="A194" s="11"/>
      <c r="B194" s="11" t="s">
        <v>1036</v>
      </c>
      <c r="C194" s="11" t="s">
        <v>1037</v>
      </c>
      <c r="D194" s="11"/>
      <c r="E194" s="11" t="s">
        <v>742</v>
      </c>
      <c r="F194" s="11" t="s">
        <v>1038</v>
      </c>
    </row>
    <row r="195" s="9" customFormat="1" spans="1:6">
      <c r="A195" s="11"/>
      <c r="B195" s="11" t="s">
        <v>1039</v>
      </c>
      <c r="C195" s="11" t="s">
        <v>1040</v>
      </c>
      <c r="D195" s="11"/>
      <c r="E195" s="11" t="s">
        <v>742</v>
      </c>
      <c r="F195" s="11" t="s">
        <v>1041</v>
      </c>
    </row>
    <row r="196" s="9" customFormat="1" spans="1:6">
      <c r="A196" s="11"/>
      <c r="B196" s="11" t="s">
        <v>1042</v>
      </c>
      <c r="C196" s="11" t="s">
        <v>1043</v>
      </c>
      <c r="D196" s="11"/>
      <c r="E196" s="11" t="s">
        <v>742</v>
      </c>
      <c r="F196" s="11" t="s">
        <v>1044</v>
      </c>
    </row>
    <row r="197" s="9" customFormat="1" spans="1:6">
      <c r="A197" s="11"/>
      <c r="B197" s="11" t="s">
        <v>1045</v>
      </c>
      <c r="C197" s="11" t="s">
        <v>1046</v>
      </c>
      <c r="D197" s="11"/>
      <c r="E197" s="11" t="s">
        <v>742</v>
      </c>
      <c r="F197" s="11" t="s">
        <v>1047</v>
      </c>
    </row>
    <row r="198" s="9" customFormat="1" spans="1:6">
      <c r="A198" s="11"/>
      <c r="B198" s="11" t="s">
        <v>1048</v>
      </c>
      <c r="C198" s="11" t="s">
        <v>1049</v>
      </c>
      <c r="D198" s="11"/>
      <c r="E198" s="11" t="s">
        <v>742</v>
      </c>
      <c r="F198" s="11" t="s">
        <v>1050</v>
      </c>
    </row>
    <row r="199" s="9" customFormat="1" spans="1:6">
      <c r="A199" s="11"/>
      <c r="B199" s="11" t="s">
        <v>1051</v>
      </c>
      <c r="C199" s="11" t="s">
        <v>1052</v>
      </c>
      <c r="D199" s="11"/>
      <c r="E199" s="11" t="s">
        <v>742</v>
      </c>
      <c r="F199" s="11" t="s">
        <v>1053</v>
      </c>
    </row>
    <row r="200" s="9" customFormat="1" spans="1:6">
      <c r="A200" s="11"/>
      <c r="B200" s="11" t="s">
        <v>1054</v>
      </c>
      <c r="C200" s="11" t="s">
        <v>1055</v>
      </c>
      <c r="D200" s="11"/>
      <c r="E200" s="11" t="s">
        <v>742</v>
      </c>
      <c r="F200" s="11" t="s">
        <v>1056</v>
      </c>
    </row>
    <row r="201" s="9" customFormat="1" spans="1:6">
      <c r="A201" s="11"/>
      <c r="B201" s="11" t="s">
        <v>1057</v>
      </c>
      <c r="C201" s="11" t="s">
        <v>1058</v>
      </c>
      <c r="D201" s="11"/>
      <c r="E201" s="11" t="s">
        <v>742</v>
      </c>
      <c r="F201" s="11" t="s">
        <v>1059</v>
      </c>
    </row>
    <row r="202" s="9" customFormat="1" spans="1:6">
      <c r="A202" s="11"/>
      <c r="B202" s="11" t="s">
        <v>1060</v>
      </c>
      <c r="C202" s="11" t="s">
        <v>1061</v>
      </c>
      <c r="D202" s="11"/>
      <c r="E202" s="11" t="s">
        <v>742</v>
      </c>
      <c r="F202" s="11" t="s">
        <v>1062</v>
      </c>
    </row>
    <row r="203" s="9" customFormat="1" spans="1:6">
      <c r="A203" s="11"/>
      <c r="B203" s="11" t="s">
        <v>1063</v>
      </c>
      <c r="C203" s="11" t="s">
        <v>1064</v>
      </c>
      <c r="D203" s="11"/>
      <c r="E203" s="11" t="s">
        <v>742</v>
      </c>
      <c r="F203" s="11" t="s">
        <v>1065</v>
      </c>
    </row>
    <row r="204" s="9" customFormat="1" spans="1:6">
      <c r="A204" s="11"/>
      <c r="B204" s="11" t="s">
        <v>1066</v>
      </c>
      <c r="C204" s="11" t="s">
        <v>1067</v>
      </c>
      <c r="D204" s="11"/>
      <c r="E204" s="11" t="s">
        <v>742</v>
      </c>
      <c r="F204" s="11" t="s">
        <v>1068</v>
      </c>
    </row>
    <row r="205" s="9" customFormat="1" spans="1:6">
      <c r="A205" s="11"/>
      <c r="B205" s="11" t="s">
        <v>1069</v>
      </c>
      <c r="C205" s="11" t="s">
        <v>1070</v>
      </c>
      <c r="D205" s="11"/>
      <c r="E205" s="11" t="s">
        <v>742</v>
      </c>
      <c r="F205" s="11" t="s">
        <v>1071</v>
      </c>
    </row>
    <row r="206" s="9" customFormat="1" spans="1:6">
      <c r="A206" s="11"/>
      <c r="B206" s="11" t="s">
        <v>1072</v>
      </c>
      <c r="C206" s="11" t="s">
        <v>1073</v>
      </c>
      <c r="D206" s="11"/>
      <c r="E206" s="11" t="s">
        <v>742</v>
      </c>
      <c r="F206" s="11" t="s">
        <v>1074</v>
      </c>
    </row>
    <row r="207" s="9" customFormat="1" spans="1:6">
      <c r="A207" s="11"/>
      <c r="B207" s="11" t="s">
        <v>1075</v>
      </c>
      <c r="C207" s="11" t="s">
        <v>625</v>
      </c>
      <c r="D207" s="11"/>
      <c r="E207" s="11" t="s">
        <v>742</v>
      </c>
      <c r="F207" s="11" t="s">
        <v>1076</v>
      </c>
    </row>
    <row r="208" s="9" customFormat="1" spans="1:6">
      <c r="A208" s="11"/>
      <c r="B208" s="11" t="s">
        <v>1077</v>
      </c>
      <c r="C208" s="11" t="s">
        <v>1078</v>
      </c>
      <c r="D208" s="11"/>
      <c r="E208" s="11" t="s">
        <v>742</v>
      </c>
      <c r="F208" s="11" t="s">
        <v>1079</v>
      </c>
    </row>
    <row r="209" s="9" customFormat="1" spans="1:6">
      <c r="A209" s="11"/>
      <c r="B209" s="11" t="s">
        <v>1080</v>
      </c>
      <c r="C209" s="11" t="s">
        <v>1081</v>
      </c>
      <c r="D209" s="11"/>
      <c r="E209" s="11" t="s">
        <v>742</v>
      </c>
      <c r="F209" s="11" t="s">
        <v>1082</v>
      </c>
    </row>
    <row r="210" s="9" customFormat="1" spans="1:6">
      <c r="A210" s="11"/>
      <c r="B210" s="11" t="s">
        <v>1083</v>
      </c>
      <c r="C210" s="11" t="s">
        <v>1084</v>
      </c>
      <c r="D210" s="11"/>
      <c r="E210" s="11" t="s">
        <v>742</v>
      </c>
      <c r="F210" s="11" t="s">
        <v>1085</v>
      </c>
    </row>
    <row r="211" s="9" customFormat="1" spans="1:6">
      <c r="A211" s="11"/>
      <c r="B211" s="11" t="s">
        <v>1086</v>
      </c>
      <c r="C211" s="11" t="s">
        <v>1087</v>
      </c>
      <c r="D211" s="11"/>
      <c r="E211" s="11" t="s">
        <v>742</v>
      </c>
      <c r="F211" s="11" t="s">
        <v>1088</v>
      </c>
    </row>
    <row r="212" s="9" customFormat="1" spans="1:6">
      <c r="A212" s="11"/>
      <c r="B212" s="11" t="s">
        <v>1089</v>
      </c>
      <c r="C212" s="11" t="s">
        <v>1090</v>
      </c>
      <c r="D212" s="11"/>
      <c r="E212" s="11" t="s">
        <v>742</v>
      </c>
      <c r="F212" s="11" t="s">
        <v>1091</v>
      </c>
    </row>
    <row r="213" s="9" customFormat="1" spans="1:6">
      <c r="A213" s="11"/>
      <c r="B213" s="11" t="s">
        <v>1092</v>
      </c>
      <c r="C213" s="11" t="s">
        <v>1093</v>
      </c>
      <c r="D213" s="11"/>
      <c r="E213" s="11" t="s">
        <v>742</v>
      </c>
      <c r="F213" s="11" t="s">
        <v>1094</v>
      </c>
    </row>
    <row r="214" s="9" customFormat="1" spans="1:6">
      <c r="A214" s="11"/>
      <c r="B214" s="11" t="s">
        <v>1095</v>
      </c>
      <c r="C214" s="11" t="s">
        <v>1096</v>
      </c>
      <c r="D214" s="11"/>
      <c r="E214" s="11" t="s">
        <v>742</v>
      </c>
      <c r="F214" s="11" t="s">
        <v>1097</v>
      </c>
    </row>
    <row r="215" s="9" customFormat="1" spans="1:6">
      <c r="A215" s="11"/>
      <c r="B215" s="11" t="s">
        <v>1098</v>
      </c>
      <c r="C215" s="11" t="s">
        <v>513</v>
      </c>
      <c r="D215" s="11"/>
      <c r="E215" s="11" t="s">
        <v>742</v>
      </c>
      <c r="F215" s="11" t="s">
        <v>1099</v>
      </c>
    </row>
    <row r="216" s="9" customFormat="1" spans="1:6">
      <c r="A216" s="11"/>
      <c r="B216" s="11" t="s">
        <v>1100</v>
      </c>
      <c r="C216" s="11" t="s">
        <v>1101</v>
      </c>
      <c r="D216" s="11"/>
      <c r="E216" s="11" t="s">
        <v>742</v>
      </c>
      <c r="F216" s="11" t="s">
        <v>1102</v>
      </c>
    </row>
    <row r="217" s="9" customFormat="1" spans="1:6">
      <c r="A217" s="11"/>
      <c r="B217" s="11" t="s">
        <v>1103</v>
      </c>
      <c r="C217" s="11" t="s">
        <v>1104</v>
      </c>
      <c r="D217" s="11"/>
      <c r="E217" s="11" t="s">
        <v>742</v>
      </c>
      <c r="F217" s="11" t="s">
        <v>1105</v>
      </c>
    </row>
    <row r="218" s="9" customFormat="1" spans="1:6">
      <c r="A218" s="11"/>
      <c r="B218" s="11" t="s">
        <v>1106</v>
      </c>
      <c r="C218" s="11" t="s">
        <v>1107</v>
      </c>
      <c r="D218" s="11"/>
      <c r="E218" s="11" t="s">
        <v>742</v>
      </c>
      <c r="F218" s="11" t="s">
        <v>1108</v>
      </c>
    </row>
    <row r="219" s="9" customFormat="1" spans="1:6">
      <c r="A219" s="11"/>
      <c r="B219" s="11" t="s">
        <v>1109</v>
      </c>
      <c r="C219" s="11" t="s">
        <v>1110</v>
      </c>
      <c r="D219" s="11"/>
      <c r="E219" s="11" t="s">
        <v>742</v>
      </c>
      <c r="F219" s="11" t="s">
        <v>1111</v>
      </c>
    </row>
    <row r="220" s="9" customFormat="1" spans="1:6">
      <c r="A220" s="11"/>
      <c r="B220" s="11" t="s">
        <v>1112</v>
      </c>
      <c r="C220" s="11" t="s">
        <v>1113</v>
      </c>
      <c r="D220" s="11"/>
      <c r="E220" s="11" t="s">
        <v>742</v>
      </c>
      <c r="F220" s="11" t="s">
        <v>1114</v>
      </c>
    </row>
    <row r="221" s="9" customFormat="1" spans="1:6">
      <c r="A221" s="11"/>
      <c r="B221" s="11" t="s">
        <v>1115</v>
      </c>
      <c r="C221" s="11" t="s">
        <v>1116</v>
      </c>
      <c r="D221" s="11"/>
      <c r="E221" s="11" t="s">
        <v>742</v>
      </c>
      <c r="F221" s="11" t="s">
        <v>1117</v>
      </c>
    </row>
    <row r="222" s="9" customFormat="1" spans="1:6">
      <c r="A222" s="11"/>
      <c r="B222" s="11" t="s">
        <v>1118</v>
      </c>
      <c r="C222" s="11" t="s">
        <v>1119</v>
      </c>
      <c r="D222" s="11"/>
      <c r="E222" s="11" t="s">
        <v>742</v>
      </c>
      <c r="F222" s="11" t="s">
        <v>1120</v>
      </c>
    </row>
    <row r="223" s="9" customFormat="1" spans="1:6">
      <c r="A223" s="11"/>
      <c r="B223" s="11" t="s">
        <v>1121</v>
      </c>
      <c r="C223" s="11" t="s">
        <v>1122</v>
      </c>
      <c r="D223" s="11"/>
      <c r="E223" s="11" t="s">
        <v>742</v>
      </c>
      <c r="F223" s="11" t="s">
        <v>1123</v>
      </c>
    </row>
    <row r="224" s="9" customFormat="1" spans="1:6">
      <c r="A224" s="11"/>
      <c r="B224" s="11" t="s">
        <v>1124</v>
      </c>
      <c r="C224" s="11" t="s">
        <v>1125</v>
      </c>
      <c r="D224" s="11"/>
      <c r="E224" s="11" t="s">
        <v>742</v>
      </c>
      <c r="F224" s="11" t="s">
        <v>1126</v>
      </c>
    </row>
    <row r="225" s="9" customFormat="1" spans="1:6">
      <c r="A225" s="11"/>
      <c r="B225" s="11" t="s">
        <v>1127</v>
      </c>
      <c r="C225" s="11" t="s">
        <v>1128</v>
      </c>
      <c r="D225" s="11"/>
      <c r="E225" s="11" t="s">
        <v>742</v>
      </c>
      <c r="F225" s="11" t="s">
        <v>1129</v>
      </c>
    </row>
    <row r="226" s="9" customFormat="1" spans="1:6">
      <c r="A226" s="11"/>
      <c r="B226" s="11" t="s">
        <v>1130</v>
      </c>
      <c r="C226" s="11" t="s">
        <v>1131</v>
      </c>
      <c r="D226" s="11"/>
      <c r="E226" s="11" t="s">
        <v>742</v>
      </c>
      <c r="F226" s="11" t="s">
        <v>1132</v>
      </c>
    </row>
    <row r="227" s="9" customFormat="1" spans="1:6">
      <c r="A227" s="11"/>
      <c r="B227" s="11" t="s">
        <v>1133</v>
      </c>
      <c r="C227" s="11" t="s">
        <v>1134</v>
      </c>
      <c r="D227" s="11"/>
      <c r="E227" s="11" t="s">
        <v>742</v>
      </c>
      <c r="F227" s="11" t="s">
        <v>1135</v>
      </c>
    </row>
    <row r="228" s="9" customFormat="1" spans="1:6">
      <c r="A228" s="11"/>
      <c r="B228" s="11" t="s">
        <v>1136</v>
      </c>
      <c r="C228" s="11" t="s">
        <v>1137</v>
      </c>
      <c r="D228" s="11"/>
      <c r="E228" s="11" t="s">
        <v>742</v>
      </c>
      <c r="F228" s="11" t="s">
        <v>1138</v>
      </c>
    </row>
    <row r="229" s="9" customFormat="1" spans="1:6">
      <c r="A229" s="11"/>
      <c r="B229" s="11" t="s">
        <v>1139</v>
      </c>
      <c r="C229" s="11" t="s">
        <v>1140</v>
      </c>
      <c r="D229" s="11"/>
      <c r="E229" s="11" t="s">
        <v>742</v>
      </c>
      <c r="F229" s="11" t="s">
        <v>1141</v>
      </c>
    </row>
    <row r="230" s="9" customFormat="1" spans="1:6">
      <c r="A230" s="11"/>
      <c r="B230" s="11" t="s">
        <v>1142</v>
      </c>
      <c r="C230" s="11" t="s">
        <v>1143</v>
      </c>
      <c r="D230" s="11"/>
      <c r="E230" s="11" t="s">
        <v>742</v>
      </c>
      <c r="F230" s="11" t="s">
        <v>1144</v>
      </c>
    </row>
    <row r="231" s="9" customFormat="1" spans="1:6">
      <c r="A231" s="11"/>
      <c r="B231" s="11" t="s">
        <v>1145</v>
      </c>
      <c r="C231" s="11" t="s">
        <v>1146</v>
      </c>
      <c r="D231" s="11"/>
      <c r="E231" s="11" t="s">
        <v>742</v>
      </c>
      <c r="F231" s="11" t="s">
        <v>1147</v>
      </c>
    </row>
    <row r="232" s="9" customFormat="1" spans="1:6">
      <c r="A232" s="11"/>
      <c r="B232" s="11" t="s">
        <v>1148</v>
      </c>
      <c r="C232" s="11" t="s">
        <v>1149</v>
      </c>
      <c r="D232" s="11"/>
      <c r="E232" s="11" t="s">
        <v>742</v>
      </c>
      <c r="F232" s="11" t="s">
        <v>1150</v>
      </c>
    </row>
    <row r="233" s="9" customFormat="1" spans="1:6">
      <c r="A233" s="11"/>
      <c r="B233" s="11" t="s">
        <v>1151</v>
      </c>
      <c r="C233" s="11" t="s">
        <v>1152</v>
      </c>
      <c r="D233" s="11"/>
      <c r="E233" s="11" t="s">
        <v>742</v>
      </c>
      <c r="F233" s="11" t="s">
        <v>1153</v>
      </c>
    </row>
    <row r="234" s="9" customFormat="1" spans="1:6">
      <c r="A234" s="11"/>
      <c r="B234" s="11" t="s">
        <v>1154</v>
      </c>
      <c r="C234" s="11" t="s">
        <v>1155</v>
      </c>
      <c r="D234" s="11"/>
      <c r="E234" s="11" t="s">
        <v>742</v>
      </c>
      <c r="F234" s="11" t="s">
        <v>1156</v>
      </c>
    </row>
    <row r="235" s="9" customFormat="1" spans="1:6">
      <c r="A235" s="11"/>
      <c r="B235" s="11" t="s">
        <v>1157</v>
      </c>
      <c r="C235" s="11" t="s">
        <v>1158</v>
      </c>
      <c r="D235" s="11"/>
      <c r="E235" s="11" t="s">
        <v>742</v>
      </c>
      <c r="F235" s="11" t="s">
        <v>1159</v>
      </c>
    </row>
    <row r="236" s="9" customFormat="1" spans="1:6">
      <c r="A236" s="11"/>
      <c r="B236" s="11" t="s">
        <v>1160</v>
      </c>
      <c r="C236" s="11" t="s">
        <v>1161</v>
      </c>
      <c r="D236" s="11"/>
      <c r="E236" s="11" t="s">
        <v>742</v>
      </c>
      <c r="F236" s="11" t="s">
        <v>1162</v>
      </c>
    </row>
    <row r="237" s="9" customFormat="1" spans="1:6">
      <c r="A237" s="11"/>
      <c r="B237" s="11" t="s">
        <v>1163</v>
      </c>
      <c r="C237" s="11" t="s">
        <v>1164</v>
      </c>
      <c r="D237" s="11"/>
      <c r="E237" s="11" t="s">
        <v>742</v>
      </c>
      <c r="F237" s="11" t="s">
        <v>1165</v>
      </c>
    </row>
    <row r="238" s="9" customFormat="1" spans="1:6">
      <c r="A238" s="11"/>
      <c r="B238" s="11" t="s">
        <v>1166</v>
      </c>
      <c r="C238" s="11" t="s">
        <v>1167</v>
      </c>
      <c r="D238" s="11"/>
      <c r="E238" s="11" t="s">
        <v>742</v>
      </c>
      <c r="F238" s="11" t="s">
        <v>1168</v>
      </c>
    </row>
    <row r="239" s="9" customFormat="1" spans="1:6">
      <c r="A239" s="11"/>
      <c r="B239" s="11" t="s">
        <v>1169</v>
      </c>
      <c r="C239" s="11" t="s">
        <v>1170</v>
      </c>
      <c r="D239" s="11"/>
      <c r="E239" s="11" t="s">
        <v>742</v>
      </c>
      <c r="F239" s="11" t="s">
        <v>1171</v>
      </c>
    </row>
    <row r="240" s="9" customFormat="1" spans="1:6">
      <c r="A240" s="11"/>
      <c r="B240" s="11" t="s">
        <v>1172</v>
      </c>
      <c r="C240" s="11" t="s">
        <v>1173</v>
      </c>
      <c r="D240" s="11"/>
      <c r="E240" s="11" t="s">
        <v>742</v>
      </c>
      <c r="F240" s="11" t="s">
        <v>1174</v>
      </c>
    </row>
    <row r="241" s="9" customFormat="1" spans="1:6">
      <c r="A241" s="11"/>
      <c r="B241" s="11" t="s">
        <v>1175</v>
      </c>
      <c r="C241" s="11" t="s">
        <v>1176</v>
      </c>
      <c r="D241" s="11"/>
      <c r="E241" s="11" t="s">
        <v>742</v>
      </c>
      <c r="F241" s="11" t="s">
        <v>1177</v>
      </c>
    </row>
    <row r="242" s="9" customFormat="1" spans="1:6">
      <c r="A242" s="11"/>
      <c r="B242" s="11" t="s">
        <v>1178</v>
      </c>
      <c r="C242" s="11" t="s">
        <v>1179</v>
      </c>
      <c r="D242" s="11"/>
      <c r="E242" s="11" t="s">
        <v>742</v>
      </c>
      <c r="F242" s="11" t="s">
        <v>1180</v>
      </c>
    </row>
    <row r="243" s="9" customFormat="1" spans="1:6">
      <c r="A243" s="11"/>
      <c r="B243" s="11" t="s">
        <v>1181</v>
      </c>
      <c r="C243" s="11" t="s">
        <v>1182</v>
      </c>
      <c r="D243" s="11"/>
      <c r="E243" s="11" t="s">
        <v>742</v>
      </c>
      <c r="F243" s="11" t="s">
        <v>1183</v>
      </c>
    </row>
    <row r="244" s="9" customFormat="1" spans="1:6">
      <c r="A244" s="11"/>
      <c r="B244" s="11" t="s">
        <v>1184</v>
      </c>
      <c r="C244" s="11" t="s">
        <v>1185</v>
      </c>
      <c r="D244" s="11"/>
      <c r="E244" s="11" t="s">
        <v>742</v>
      </c>
      <c r="F244" s="11" t="s">
        <v>1186</v>
      </c>
    </row>
    <row r="245" s="9" customFormat="1" spans="1:6">
      <c r="A245" s="11"/>
      <c r="B245" s="11" t="s">
        <v>1187</v>
      </c>
      <c r="C245" s="11" t="s">
        <v>1188</v>
      </c>
      <c r="D245" s="11"/>
      <c r="E245" s="11" t="s">
        <v>742</v>
      </c>
      <c r="F245" s="11" t="s">
        <v>1189</v>
      </c>
    </row>
    <row r="246" s="9" customFormat="1" spans="1:6">
      <c r="A246" s="11"/>
      <c r="B246" s="11" t="s">
        <v>1190</v>
      </c>
      <c r="C246" s="11" t="s">
        <v>1191</v>
      </c>
      <c r="D246" s="11"/>
      <c r="E246" s="11" t="s">
        <v>742</v>
      </c>
      <c r="F246" s="11" t="s">
        <v>1192</v>
      </c>
    </row>
    <row r="247" s="9" customFormat="1" spans="1:6">
      <c r="A247" s="11"/>
      <c r="B247" s="11" t="s">
        <v>1193</v>
      </c>
      <c r="C247" s="11" t="s">
        <v>1194</v>
      </c>
      <c r="D247" s="11"/>
      <c r="E247" s="11" t="s">
        <v>742</v>
      </c>
      <c r="F247" s="11" t="s">
        <v>1195</v>
      </c>
    </row>
    <row r="248" s="9" customFormat="1" spans="1:6">
      <c r="A248" s="11"/>
      <c r="B248" s="11" t="s">
        <v>1196</v>
      </c>
      <c r="C248" s="11" t="s">
        <v>1197</v>
      </c>
      <c r="D248" s="11"/>
      <c r="E248" s="11" t="s">
        <v>742</v>
      </c>
      <c r="F248" s="11" t="s">
        <v>1198</v>
      </c>
    </row>
    <row r="249" s="9" customFormat="1" spans="1:6">
      <c r="A249" s="11"/>
      <c r="B249" s="11" t="s">
        <v>1199</v>
      </c>
      <c r="C249" s="11" t="s">
        <v>1200</v>
      </c>
      <c r="D249" s="11"/>
      <c r="E249" s="11" t="s">
        <v>742</v>
      </c>
      <c r="F249" s="11" t="s">
        <v>1201</v>
      </c>
    </row>
    <row r="250" s="9" customFormat="1" spans="1:6">
      <c r="A250" s="11"/>
      <c r="B250" s="11" t="s">
        <v>1202</v>
      </c>
      <c r="C250" s="11" t="s">
        <v>1203</v>
      </c>
      <c r="D250" s="11"/>
      <c r="E250" s="11" t="s">
        <v>742</v>
      </c>
      <c r="F250" s="11" t="s">
        <v>1204</v>
      </c>
    </row>
    <row r="251" s="9" customFormat="1" spans="1:6">
      <c r="A251" s="11"/>
      <c r="B251" s="11" t="s">
        <v>1205</v>
      </c>
      <c r="C251" s="11" t="s">
        <v>1206</v>
      </c>
      <c r="D251" s="11"/>
      <c r="E251" s="11" t="s">
        <v>742</v>
      </c>
      <c r="F251" s="11" t="s">
        <v>1207</v>
      </c>
    </row>
    <row r="252" s="9" customFormat="1" spans="1:6">
      <c r="A252" s="11"/>
      <c r="B252" s="11" t="s">
        <v>1208</v>
      </c>
      <c r="C252" s="11" t="s">
        <v>1209</v>
      </c>
      <c r="D252" s="11"/>
      <c r="E252" s="11" t="s">
        <v>742</v>
      </c>
      <c r="F252" s="11" t="s">
        <v>1210</v>
      </c>
    </row>
    <row r="253" s="9" customFormat="1" spans="1:6">
      <c r="A253" s="11"/>
      <c r="B253" s="11" t="s">
        <v>1211</v>
      </c>
      <c r="C253" s="11" t="s">
        <v>1212</v>
      </c>
      <c r="D253" s="11"/>
      <c r="E253" s="11" t="s">
        <v>742</v>
      </c>
      <c r="F253" s="11" t="s">
        <v>1213</v>
      </c>
    </row>
    <row r="254" s="9" customFormat="1" spans="1:6">
      <c r="A254" s="11"/>
      <c r="B254" s="11" t="s">
        <v>1214</v>
      </c>
      <c r="C254" s="11" t="s">
        <v>1215</v>
      </c>
      <c r="D254" s="11"/>
      <c r="E254" s="11" t="s">
        <v>742</v>
      </c>
      <c r="F254" s="11" t="s">
        <v>1216</v>
      </c>
    </row>
    <row r="255" s="9" customFormat="1" spans="1:6">
      <c r="A255" s="11"/>
      <c r="B255" s="11" t="s">
        <v>1217</v>
      </c>
      <c r="C255" s="11" t="s">
        <v>1218</v>
      </c>
      <c r="D255" s="11"/>
      <c r="E255" s="11" t="s">
        <v>742</v>
      </c>
      <c r="F255" s="11" t="s">
        <v>1219</v>
      </c>
    </row>
    <row r="256" s="9" customFormat="1" spans="1:6">
      <c r="A256" s="11"/>
      <c r="B256" s="11" t="s">
        <v>1220</v>
      </c>
      <c r="C256" s="11" t="s">
        <v>1221</v>
      </c>
      <c r="D256" s="11"/>
      <c r="E256" s="11" t="s">
        <v>742</v>
      </c>
      <c r="F256" s="11" t="s">
        <v>1222</v>
      </c>
    </row>
    <row r="257" s="9" customFormat="1" spans="1:6">
      <c r="A257" s="11"/>
      <c r="B257" s="11" t="s">
        <v>1223</v>
      </c>
      <c r="C257" s="11" t="s">
        <v>1224</v>
      </c>
      <c r="D257" s="11"/>
      <c r="E257" s="11" t="s">
        <v>742</v>
      </c>
      <c r="F257" s="11" t="s">
        <v>1225</v>
      </c>
    </row>
    <row r="258" s="9" customFormat="1" spans="1:6">
      <c r="A258" s="11"/>
      <c r="B258" s="11" t="s">
        <v>1226</v>
      </c>
      <c r="C258" s="11" t="s">
        <v>1227</v>
      </c>
      <c r="D258" s="11"/>
      <c r="E258" s="11" t="s">
        <v>742</v>
      </c>
      <c r="F258" s="11" t="s">
        <v>1228</v>
      </c>
    </row>
    <row r="259" s="9" customFormat="1" spans="1:6">
      <c r="A259" s="11"/>
      <c r="B259" s="11" t="s">
        <v>1229</v>
      </c>
      <c r="C259" s="11" t="s">
        <v>1230</v>
      </c>
      <c r="D259" s="11"/>
      <c r="E259" s="11" t="s">
        <v>742</v>
      </c>
      <c r="F259" s="11" t="s">
        <v>1231</v>
      </c>
    </row>
    <row r="260" s="9" customFormat="1" spans="1:6">
      <c r="A260" s="11"/>
      <c r="B260" s="11" t="s">
        <v>1232</v>
      </c>
      <c r="C260" s="11" t="s">
        <v>1233</v>
      </c>
      <c r="D260" s="11"/>
      <c r="E260" s="11" t="s">
        <v>742</v>
      </c>
      <c r="F260" s="11" t="s">
        <v>1234</v>
      </c>
    </row>
    <row r="261" s="9" customFormat="1" spans="1:6">
      <c r="A261" s="11"/>
      <c r="B261" s="11" t="s">
        <v>1235</v>
      </c>
      <c r="C261" s="11" t="s">
        <v>1236</v>
      </c>
      <c r="D261" s="11"/>
      <c r="E261" s="11" t="s">
        <v>742</v>
      </c>
      <c r="F261" s="11" t="s">
        <v>1237</v>
      </c>
    </row>
    <row r="262" s="9" customFormat="1" spans="1:6">
      <c r="A262" s="11"/>
      <c r="B262" s="11" t="s">
        <v>1238</v>
      </c>
      <c r="C262" s="11" t="s">
        <v>1239</v>
      </c>
      <c r="D262" s="11"/>
      <c r="E262" s="11" t="s">
        <v>742</v>
      </c>
      <c r="F262" s="11" t="s">
        <v>1240</v>
      </c>
    </row>
    <row r="263" s="9" customFormat="1" spans="1:6">
      <c r="A263" s="11"/>
      <c r="B263" s="11" t="s">
        <v>1241</v>
      </c>
      <c r="C263" s="11" t="s">
        <v>1242</v>
      </c>
      <c r="D263" s="11"/>
      <c r="E263" s="11" t="s">
        <v>742</v>
      </c>
      <c r="F263" s="11" t="s">
        <v>1243</v>
      </c>
    </row>
    <row r="264" s="9" customFormat="1" spans="1:6">
      <c r="A264" s="11"/>
      <c r="B264" s="11" t="s">
        <v>1244</v>
      </c>
      <c r="C264" s="11" t="s">
        <v>1245</v>
      </c>
      <c r="D264" s="11"/>
      <c r="E264" s="11" t="s">
        <v>742</v>
      </c>
      <c r="F264" s="11" t="s">
        <v>1246</v>
      </c>
    </row>
    <row r="265" s="9" customFormat="1" spans="1:6">
      <c r="A265" s="11"/>
      <c r="B265" s="11" t="s">
        <v>1247</v>
      </c>
      <c r="C265" s="11" t="s">
        <v>1248</v>
      </c>
      <c r="D265" s="11"/>
      <c r="E265" s="11" t="s">
        <v>742</v>
      </c>
      <c r="F265" s="11" t="s">
        <v>1249</v>
      </c>
    </row>
    <row r="266" s="9" customFormat="1" spans="1:6">
      <c r="A266" s="11"/>
      <c r="B266" s="11" t="s">
        <v>1250</v>
      </c>
      <c r="C266" s="11" t="s">
        <v>1251</v>
      </c>
      <c r="D266" s="11"/>
      <c r="E266" s="11" t="s">
        <v>742</v>
      </c>
      <c r="F266" s="11" t="s">
        <v>1252</v>
      </c>
    </row>
    <row r="267" s="9" customFormat="1" spans="1:6">
      <c r="A267" s="11"/>
      <c r="B267" s="11" t="s">
        <v>1253</v>
      </c>
      <c r="C267" s="11" t="s">
        <v>1254</v>
      </c>
      <c r="D267" s="11"/>
      <c r="E267" s="11" t="s">
        <v>742</v>
      </c>
      <c r="F267" s="11" t="s">
        <v>1255</v>
      </c>
    </row>
    <row r="268" s="9" customFormat="1" spans="1:6">
      <c r="A268" s="11"/>
      <c r="B268" s="11" t="s">
        <v>1256</v>
      </c>
      <c r="C268" s="11" t="s">
        <v>1257</v>
      </c>
      <c r="D268" s="11"/>
      <c r="E268" s="11" t="s">
        <v>742</v>
      </c>
      <c r="F268" s="11" t="s">
        <v>1258</v>
      </c>
    </row>
    <row r="269" s="9" customFormat="1" spans="1:6">
      <c r="A269" s="11"/>
      <c r="B269" s="11" t="s">
        <v>1259</v>
      </c>
      <c r="C269" s="11" t="s">
        <v>1260</v>
      </c>
      <c r="D269" s="11"/>
      <c r="E269" s="11" t="s">
        <v>742</v>
      </c>
      <c r="F269" s="11" t="s">
        <v>1261</v>
      </c>
    </row>
    <row r="270" s="9" customFormat="1" spans="1:6">
      <c r="A270" s="11"/>
      <c r="B270" s="11" t="s">
        <v>1262</v>
      </c>
      <c r="C270" s="11" t="s">
        <v>1263</v>
      </c>
      <c r="D270" s="11"/>
      <c r="E270" s="11" t="s">
        <v>742</v>
      </c>
      <c r="F270" s="11" t="s">
        <v>1264</v>
      </c>
    </row>
    <row r="271" s="9" customFormat="1" spans="1:6">
      <c r="A271" s="11"/>
      <c r="B271" s="11" t="s">
        <v>1265</v>
      </c>
      <c r="C271" s="11" t="s">
        <v>1266</v>
      </c>
      <c r="D271" s="11"/>
      <c r="E271" s="11" t="s">
        <v>742</v>
      </c>
      <c r="F271" s="11" t="s">
        <v>1267</v>
      </c>
    </row>
    <row r="272" s="9" customFormat="1" spans="1:6">
      <c r="A272" s="11"/>
      <c r="B272" s="11" t="s">
        <v>1268</v>
      </c>
      <c r="C272" s="11" t="s">
        <v>1269</v>
      </c>
      <c r="D272" s="11"/>
      <c r="E272" s="11" t="s">
        <v>742</v>
      </c>
      <c r="F272" s="11" t="s">
        <v>1270</v>
      </c>
    </row>
    <row r="273" s="9" customFormat="1" spans="1:6">
      <c r="A273" s="11"/>
      <c r="B273" s="11" t="s">
        <v>1271</v>
      </c>
      <c r="C273" s="11" t="s">
        <v>1272</v>
      </c>
      <c r="D273" s="11"/>
      <c r="E273" s="11" t="s">
        <v>742</v>
      </c>
      <c r="F273" s="11" t="s">
        <v>1273</v>
      </c>
    </row>
    <row r="274" s="9" customFormat="1" spans="1:6">
      <c r="A274" s="11"/>
      <c r="B274" s="11" t="s">
        <v>1274</v>
      </c>
      <c r="C274" s="11" t="s">
        <v>1275</v>
      </c>
      <c r="D274" s="11"/>
      <c r="E274" s="11" t="s">
        <v>742</v>
      </c>
      <c r="F274" s="11" t="s">
        <v>1276</v>
      </c>
    </row>
    <row r="275" s="9" customFormat="1" spans="1:6">
      <c r="A275" s="11"/>
      <c r="B275" s="11" t="s">
        <v>1277</v>
      </c>
      <c r="C275" s="11" t="s">
        <v>1278</v>
      </c>
      <c r="D275" s="11"/>
      <c r="E275" s="11" t="s">
        <v>742</v>
      </c>
      <c r="F275" s="11" t="s">
        <v>1279</v>
      </c>
    </row>
    <row r="276" s="9" customFormat="1" spans="1:6">
      <c r="A276" s="11"/>
      <c r="B276" s="11" t="s">
        <v>1280</v>
      </c>
      <c r="C276" s="11" t="s">
        <v>1281</v>
      </c>
      <c r="D276" s="11"/>
      <c r="E276" s="11" t="s">
        <v>742</v>
      </c>
      <c r="F276" s="11" t="s">
        <v>1282</v>
      </c>
    </row>
    <row r="277" s="9" customFormat="1" spans="1:6">
      <c r="A277" s="11"/>
      <c r="B277" s="11" t="s">
        <v>1283</v>
      </c>
      <c r="C277" s="11" t="s">
        <v>1284</v>
      </c>
      <c r="D277" s="11"/>
      <c r="E277" s="11" t="s">
        <v>742</v>
      </c>
      <c r="F277" s="11" t="s">
        <v>1285</v>
      </c>
    </row>
    <row r="278" s="9" customFormat="1" spans="1:6">
      <c r="A278" s="11"/>
      <c r="B278" s="11" t="s">
        <v>1286</v>
      </c>
      <c r="C278" s="11" t="s">
        <v>1287</v>
      </c>
      <c r="D278" s="11"/>
      <c r="E278" s="11" t="s">
        <v>742</v>
      </c>
      <c r="F278" s="11" t="s">
        <v>1288</v>
      </c>
    </row>
    <row r="279" s="9" customFormat="1" spans="1:6">
      <c r="A279" s="11"/>
      <c r="B279" s="11" t="s">
        <v>1289</v>
      </c>
      <c r="C279" s="11" t="s">
        <v>1290</v>
      </c>
      <c r="D279" s="11"/>
      <c r="E279" s="11" t="s">
        <v>742</v>
      </c>
      <c r="F279" s="11" t="s">
        <v>1291</v>
      </c>
    </row>
    <row r="280" s="9" customFormat="1" spans="1:6">
      <c r="A280" s="11"/>
      <c r="B280" s="11" t="s">
        <v>1292</v>
      </c>
      <c r="C280" s="11" t="s">
        <v>1293</v>
      </c>
      <c r="D280" s="11"/>
      <c r="E280" s="11" t="s">
        <v>742</v>
      </c>
      <c r="F280" s="11" t="s">
        <v>1294</v>
      </c>
    </row>
    <row r="281" s="9" customFormat="1" spans="1:6">
      <c r="A281" s="11"/>
      <c r="B281" s="11" t="s">
        <v>1295</v>
      </c>
      <c r="C281" s="11" t="s">
        <v>1296</v>
      </c>
      <c r="D281" s="11"/>
      <c r="E281" s="11" t="s">
        <v>742</v>
      </c>
      <c r="F281" s="11" t="s">
        <v>1297</v>
      </c>
    </row>
    <row r="282" s="9" customFormat="1" spans="1:6">
      <c r="A282" s="11"/>
      <c r="B282" s="11" t="s">
        <v>1298</v>
      </c>
      <c r="C282" s="11" t="s">
        <v>1299</v>
      </c>
      <c r="D282" s="11"/>
      <c r="E282" s="11" t="s">
        <v>742</v>
      </c>
      <c r="F282" s="11" t="s">
        <v>1300</v>
      </c>
    </row>
    <row r="283" s="9" customFormat="1" spans="1:6">
      <c r="A283" s="11"/>
      <c r="B283" s="11" t="s">
        <v>1301</v>
      </c>
      <c r="C283" s="11" t="s">
        <v>1302</v>
      </c>
      <c r="D283" s="11"/>
      <c r="E283" s="11" t="s">
        <v>742</v>
      </c>
      <c r="F283" s="11" t="s">
        <v>1303</v>
      </c>
    </row>
    <row r="284" s="9" customFormat="1" spans="1:6">
      <c r="A284" s="11"/>
      <c r="B284" s="11" t="s">
        <v>1304</v>
      </c>
      <c r="C284" s="11" t="s">
        <v>1305</v>
      </c>
      <c r="D284" s="11"/>
      <c r="E284" s="11" t="s">
        <v>742</v>
      </c>
      <c r="F284" s="11" t="s">
        <v>1306</v>
      </c>
    </row>
    <row r="285" s="9" customFormat="1" spans="1:6">
      <c r="A285" s="11"/>
      <c r="B285" s="11" t="s">
        <v>1307</v>
      </c>
      <c r="C285" s="11" t="s">
        <v>1308</v>
      </c>
      <c r="D285" s="11"/>
      <c r="E285" s="11" t="s">
        <v>742</v>
      </c>
      <c r="F285" s="11" t="s">
        <v>1309</v>
      </c>
    </row>
    <row r="286" s="9" customFormat="1" spans="1:6">
      <c r="A286" s="11"/>
      <c r="B286" s="11" t="s">
        <v>1310</v>
      </c>
      <c r="C286" s="11" t="s">
        <v>1311</v>
      </c>
      <c r="D286" s="11"/>
      <c r="E286" s="11" t="s">
        <v>742</v>
      </c>
      <c r="F286" s="11" t="s">
        <v>1312</v>
      </c>
    </row>
    <row r="287" s="9" customFormat="1" spans="1:6">
      <c r="A287" s="11"/>
      <c r="B287" s="11" t="s">
        <v>1313</v>
      </c>
      <c r="C287" s="11" t="s">
        <v>1314</v>
      </c>
      <c r="D287" s="11"/>
      <c r="E287" s="11" t="s">
        <v>742</v>
      </c>
      <c r="F287" s="11" t="s">
        <v>1315</v>
      </c>
    </row>
    <row r="288" s="9" customFormat="1" spans="1:6">
      <c r="A288" s="11"/>
      <c r="B288" s="11" t="s">
        <v>1316</v>
      </c>
      <c r="C288" s="11" t="s">
        <v>1317</v>
      </c>
      <c r="D288" s="11"/>
      <c r="E288" s="11" t="s">
        <v>742</v>
      </c>
      <c r="F288" s="11" t="s">
        <v>1318</v>
      </c>
    </row>
    <row r="289" s="9" customFormat="1" spans="1:6">
      <c r="A289" s="11"/>
      <c r="B289" s="11" t="s">
        <v>1319</v>
      </c>
      <c r="C289" s="11" t="s">
        <v>1320</v>
      </c>
      <c r="D289" s="11"/>
      <c r="E289" s="11" t="s">
        <v>742</v>
      </c>
      <c r="F289" s="11" t="s">
        <v>1321</v>
      </c>
    </row>
    <row r="290" s="9" customFormat="1" spans="1:6">
      <c r="A290" s="11"/>
      <c r="B290" s="11" t="s">
        <v>1322</v>
      </c>
      <c r="C290" s="11" t="s">
        <v>1323</v>
      </c>
      <c r="D290" s="11"/>
      <c r="E290" s="11" t="s">
        <v>742</v>
      </c>
      <c r="F290" s="11" t="s">
        <v>1324</v>
      </c>
    </row>
    <row r="291" s="9" customFormat="1" spans="1:6">
      <c r="A291" s="11"/>
      <c r="B291" s="11" t="s">
        <v>1325</v>
      </c>
      <c r="C291" s="11" t="s">
        <v>1326</v>
      </c>
      <c r="D291" s="11"/>
      <c r="E291" s="11" t="s">
        <v>742</v>
      </c>
      <c r="F291" s="11" t="s">
        <v>1327</v>
      </c>
    </row>
    <row r="292" s="9" customFormat="1" spans="1:6">
      <c r="A292" s="11"/>
      <c r="B292" s="11" t="s">
        <v>607</v>
      </c>
      <c r="C292" s="11" t="s">
        <v>608</v>
      </c>
      <c r="D292" s="11"/>
      <c r="E292" s="11" t="s">
        <v>519</v>
      </c>
      <c r="F292" s="11" t="s">
        <v>1328</v>
      </c>
    </row>
    <row r="293" s="9" customFormat="1" spans="1:6">
      <c r="A293" s="11"/>
      <c r="B293" s="11" t="s">
        <v>609</v>
      </c>
      <c r="C293" s="11" t="s">
        <v>610</v>
      </c>
      <c r="D293" s="11"/>
      <c r="E293" s="11" t="s">
        <v>519</v>
      </c>
      <c r="F293" s="11" t="s">
        <v>1329</v>
      </c>
    </row>
    <row r="294" s="9" customFormat="1" spans="1:6">
      <c r="A294" s="11"/>
      <c r="B294" s="11" t="s">
        <v>442</v>
      </c>
      <c r="C294" s="11" t="s">
        <v>611</v>
      </c>
      <c r="D294" s="11"/>
      <c r="E294" s="11" t="s">
        <v>431</v>
      </c>
      <c r="F294" s="11" t="s">
        <v>1330</v>
      </c>
    </row>
    <row r="295" s="9" customFormat="1" spans="1:6">
      <c r="A295" s="11"/>
      <c r="B295" s="11" t="s">
        <v>612</v>
      </c>
      <c r="C295" s="11" t="s">
        <v>613</v>
      </c>
      <c r="D295" s="11"/>
      <c r="E295" s="11" t="s">
        <v>519</v>
      </c>
      <c r="F295" s="11" t="s">
        <v>1331</v>
      </c>
    </row>
    <row r="296" s="9" customFormat="1" spans="1:6">
      <c r="A296" s="11"/>
      <c r="B296" s="11" t="s">
        <v>614</v>
      </c>
      <c r="C296" s="11" t="s">
        <v>615</v>
      </c>
      <c r="D296" s="11"/>
      <c r="E296" s="11" t="s">
        <v>519</v>
      </c>
      <c r="F296" s="11" t="s">
        <v>1332</v>
      </c>
    </row>
    <row r="297" s="9" customFormat="1" spans="1:6">
      <c r="A297" s="11"/>
      <c r="B297" s="11" t="s">
        <v>616</v>
      </c>
      <c r="C297" s="11" t="s">
        <v>617</v>
      </c>
      <c r="D297" s="11"/>
      <c r="E297" s="11" t="s">
        <v>519</v>
      </c>
      <c r="F297" s="11" t="s">
        <v>1333</v>
      </c>
    </row>
    <row r="298" s="9" customFormat="1" spans="1:6">
      <c r="A298" s="11"/>
      <c r="B298" s="11" t="s">
        <v>618</v>
      </c>
      <c r="C298" s="11" t="s">
        <v>619</v>
      </c>
      <c r="D298" s="11"/>
      <c r="E298" s="11" t="s">
        <v>382</v>
      </c>
      <c r="F298" s="11" t="s">
        <v>1334</v>
      </c>
    </row>
    <row r="299" s="9" customFormat="1" spans="1:6">
      <c r="A299" s="11"/>
      <c r="B299" s="11" t="s">
        <v>620</v>
      </c>
      <c r="C299" s="11" t="s">
        <v>621</v>
      </c>
      <c r="D299" s="11"/>
      <c r="E299" s="11" t="s">
        <v>498</v>
      </c>
      <c r="F299" s="11" t="s">
        <v>1335</v>
      </c>
    </row>
    <row r="300" s="9" customFormat="1" spans="1:6">
      <c r="A300" s="11"/>
      <c r="B300" s="11" t="s">
        <v>622</v>
      </c>
      <c r="C300" s="11" t="s">
        <v>623</v>
      </c>
      <c r="D300" s="11"/>
      <c r="E300" s="11" t="s">
        <v>535</v>
      </c>
      <c r="F300" s="11" t="s">
        <v>1336</v>
      </c>
    </row>
    <row r="301" s="9" customFormat="1" spans="1:6">
      <c r="A301" s="11"/>
      <c r="B301" s="11" t="s">
        <v>624</v>
      </c>
      <c r="C301" s="11" t="s">
        <v>625</v>
      </c>
      <c r="D301" s="11"/>
      <c r="E301" s="11" t="s">
        <v>535</v>
      </c>
      <c r="F301" s="11" t="s">
        <v>1337</v>
      </c>
    </row>
    <row r="302" s="9" customFormat="1" spans="1:6">
      <c r="A302" s="11"/>
      <c r="B302" s="11" t="s">
        <v>626</v>
      </c>
      <c r="C302" s="11" t="s">
        <v>627</v>
      </c>
      <c r="D302" s="11"/>
      <c r="E302" s="11" t="s">
        <v>431</v>
      </c>
      <c r="F302" s="11" t="s">
        <v>1338</v>
      </c>
    </row>
    <row r="303" s="9" customFormat="1" spans="1:6">
      <c r="A303" s="11"/>
      <c r="B303" s="11" t="s">
        <v>1339</v>
      </c>
      <c r="C303" s="11" t="s">
        <v>1340</v>
      </c>
      <c r="D303" s="11"/>
      <c r="E303" s="11" t="s">
        <v>742</v>
      </c>
      <c r="F303" s="11" t="s">
        <v>1341</v>
      </c>
    </row>
    <row r="304" s="9" customFormat="1" spans="1:6">
      <c r="A304" s="11"/>
      <c r="B304" s="11" t="s">
        <v>1342</v>
      </c>
      <c r="C304" s="11" t="s">
        <v>1343</v>
      </c>
      <c r="D304" s="11"/>
      <c r="E304" s="11" t="s">
        <v>742</v>
      </c>
      <c r="F304" s="11" t="s">
        <v>1344</v>
      </c>
    </row>
    <row r="305" s="9" customFormat="1" spans="1:6">
      <c r="A305" s="11"/>
      <c r="B305" s="11" t="s">
        <v>628</v>
      </c>
      <c r="C305" s="11" t="s">
        <v>629</v>
      </c>
      <c r="D305" s="11"/>
      <c r="E305" s="11" t="s">
        <v>519</v>
      </c>
      <c r="F305" s="11" t="s">
        <v>1345</v>
      </c>
    </row>
    <row r="306" s="9" customFormat="1" spans="1:6">
      <c r="A306" s="11"/>
      <c r="B306" s="11" t="s">
        <v>1346</v>
      </c>
      <c r="C306" s="11" t="s">
        <v>1347</v>
      </c>
      <c r="D306" s="11"/>
      <c r="E306" s="11" t="s">
        <v>742</v>
      </c>
      <c r="F306" s="11" t="s">
        <v>1348</v>
      </c>
    </row>
    <row r="307" s="9" customFormat="1" spans="1:6">
      <c r="A307" s="11"/>
      <c r="B307" s="11" t="s">
        <v>1349</v>
      </c>
      <c r="C307" s="11" t="s">
        <v>1350</v>
      </c>
      <c r="D307" s="11"/>
      <c r="E307" s="11" t="s">
        <v>742</v>
      </c>
      <c r="F307" s="11" t="s">
        <v>1351</v>
      </c>
    </row>
    <row r="308" s="9" customFormat="1" spans="1:6">
      <c r="A308" s="11"/>
      <c r="B308" s="11" t="s">
        <v>1352</v>
      </c>
      <c r="C308" s="11" t="s">
        <v>1353</v>
      </c>
      <c r="D308" s="11"/>
      <c r="E308" s="11" t="s">
        <v>742</v>
      </c>
      <c r="F308" s="11" t="s">
        <v>1354</v>
      </c>
    </row>
    <row r="309" s="9" customFormat="1" spans="1:6">
      <c r="A309" s="11"/>
      <c r="B309" s="11" t="s">
        <v>630</v>
      </c>
      <c r="C309" s="11" t="s">
        <v>631</v>
      </c>
      <c r="D309" s="11"/>
      <c r="E309" s="11" t="s">
        <v>519</v>
      </c>
      <c r="F309" s="11" t="s">
        <v>1355</v>
      </c>
    </row>
    <row r="310" s="9" customFormat="1" spans="1:6">
      <c r="A310" s="11"/>
      <c r="B310" s="11" t="s">
        <v>1356</v>
      </c>
      <c r="C310" s="11" t="s">
        <v>1357</v>
      </c>
      <c r="D310" s="11"/>
      <c r="E310" s="11" t="s">
        <v>742</v>
      </c>
      <c r="F310" s="11" t="s">
        <v>1358</v>
      </c>
    </row>
    <row r="311" s="9" customFormat="1" spans="1:6">
      <c r="A311" s="11"/>
      <c r="B311" s="11" t="s">
        <v>632</v>
      </c>
      <c r="C311" s="11" t="s">
        <v>633</v>
      </c>
      <c r="D311" s="11"/>
      <c r="E311" s="11" t="s">
        <v>519</v>
      </c>
      <c r="F311" s="11" t="s">
        <v>1359</v>
      </c>
    </row>
    <row r="312" s="9" customFormat="1" spans="1:6">
      <c r="A312" s="11"/>
      <c r="B312" s="11" t="s">
        <v>634</v>
      </c>
      <c r="C312" s="11" t="s">
        <v>635</v>
      </c>
      <c r="D312" s="11"/>
      <c r="E312" s="11" t="s">
        <v>519</v>
      </c>
      <c r="F312" s="11" t="s">
        <v>1360</v>
      </c>
    </row>
    <row r="313" s="9" customFormat="1" spans="1:6">
      <c r="A313" s="11"/>
      <c r="B313" s="11" t="s">
        <v>636</v>
      </c>
      <c r="C313" s="11" t="s">
        <v>637</v>
      </c>
      <c r="D313" s="11"/>
      <c r="E313" s="11" t="s">
        <v>296</v>
      </c>
      <c r="F313" s="11" t="s">
        <v>1361</v>
      </c>
    </row>
    <row r="314" s="9" customFormat="1" spans="1:6">
      <c r="A314" s="11"/>
      <c r="B314" s="11" t="s">
        <v>638</v>
      </c>
      <c r="C314" s="11" t="s">
        <v>639</v>
      </c>
      <c r="D314" s="11"/>
      <c r="E314" s="11" t="s">
        <v>296</v>
      </c>
      <c r="F314" s="11" t="s">
        <v>1362</v>
      </c>
    </row>
    <row r="315" s="9" customFormat="1" spans="1:6">
      <c r="A315" s="11"/>
      <c r="B315" s="11" t="s">
        <v>1363</v>
      </c>
      <c r="C315" s="11" t="s">
        <v>1364</v>
      </c>
      <c r="D315" s="11"/>
      <c r="E315" s="11" t="s">
        <v>742</v>
      </c>
      <c r="F315" s="11" t="s">
        <v>1365</v>
      </c>
    </row>
    <row r="316" s="9" customFormat="1" spans="1:6">
      <c r="A316" s="11"/>
      <c r="B316" s="11" t="s">
        <v>1366</v>
      </c>
      <c r="C316" s="11" t="s">
        <v>1367</v>
      </c>
      <c r="D316" s="11"/>
      <c r="E316" s="11" t="s">
        <v>742</v>
      </c>
      <c r="F316" s="11" t="s">
        <v>1368</v>
      </c>
    </row>
    <row r="317" s="9" customFormat="1" spans="1:6">
      <c r="A317" s="11"/>
      <c r="B317" s="11" t="s">
        <v>1369</v>
      </c>
      <c r="C317" s="11" t="s">
        <v>1370</v>
      </c>
      <c r="D317" s="11"/>
      <c r="E317" s="11" t="s">
        <v>742</v>
      </c>
      <c r="F317" s="11" t="s">
        <v>1371</v>
      </c>
    </row>
    <row r="318" s="9" customFormat="1" spans="1:6">
      <c r="A318" s="11"/>
      <c r="B318" s="11" t="s">
        <v>1372</v>
      </c>
      <c r="C318" s="11" t="s">
        <v>1373</v>
      </c>
      <c r="D318" s="11"/>
      <c r="E318" s="11" t="s">
        <v>742</v>
      </c>
      <c r="F318" s="11" t="s">
        <v>1374</v>
      </c>
    </row>
    <row r="319" s="9" customFormat="1" spans="1:6">
      <c r="A319" s="11"/>
      <c r="B319" s="11" t="s">
        <v>1375</v>
      </c>
      <c r="C319" s="11" t="s">
        <v>1376</v>
      </c>
      <c r="D319" s="11"/>
      <c r="E319" s="11" t="s">
        <v>742</v>
      </c>
      <c r="F319" s="11" t="s">
        <v>1377</v>
      </c>
    </row>
    <row r="320" s="9" customFormat="1" spans="1:6">
      <c r="A320" s="11"/>
      <c r="B320" s="11" t="s">
        <v>1378</v>
      </c>
      <c r="C320" s="11" t="s">
        <v>1379</v>
      </c>
      <c r="D320" s="11"/>
      <c r="E320" s="11" t="s">
        <v>742</v>
      </c>
      <c r="F320" s="11" t="s">
        <v>1380</v>
      </c>
    </row>
    <row r="321" s="9" customFormat="1" spans="1:6">
      <c r="A321" s="11"/>
      <c r="B321" s="11" t="s">
        <v>1381</v>
      </c>
      <c r="C321" s="11" t="s">
        <v>1382</v>
      </c>
      <c r="D321" s="11"/>
      <c r="E321" s="11" t="s">
        <v>742</v>
      </c>
      <c r="F321" s="11" t="s">
        <v>1383</v>
      </c>
    </row>
    <row r="322" s="9" customFormat="1" spans="1:6">
      <c r="A322" s="11"/>
      <c r="B322" s="11" t="s">
        <v>1384</v>
      </c>
      <c r="C322" s="11" t="s">
        <v>1385</v>
      </c>
      <c r="D322" s="11"/>
      <c r="E322" s="11" t="s">
        <v>742</v>
      </c>
      <c r="F322" s="11" t="s">
        <v>1386</v>
      </c>
    </row>
    <row r="323" s="9" customFormat="1" spans="1:6">
      <c r="A323" s="11"/>
      <c r="B323" s="11" t="s">
        <v>1387</v>
      </c>
      <c r="C323" s="11" t="s">
        <v>1388</v>
      </c>
      <c r="D323" s="11"/>
      <c r="E323" s="11" t="s">
        <v>742</v>
      </c>
      <c r="F323" s="11" t="s">
        <v>1389</v>
      </c>
    </row>
    <row r="324" s="9" customFormat="1" spans="1:6">
      <c r="A324" s="11"/>
      <c r="B324" s="11" t="s">
        <v>1390</v>
      </c>
      <c r="C324" s="11" t="s">
        <v>1391</v>
      </c>
      <c r="D324" s="11"/>
      <c r="E324" s="11" t="s">
        <v>742</v>
      </c>
      <c r="F324" s="11" t="s">
        <v>1392</v>
      </c>
    </row>
    <row r="325" s="9" customFormat="1" spans="1:6">
      <c r="A325" s="11"/>
      <c r="B325" s="11" t="s">
        <v>1393</v>
      </c>
      <c r="C325" s="11" t="s">
        <v>1394</v>
      </c>
      <c r="D325" s="11"/>
      <c r="E325" s="11" t="s">
        <v>742</v>
      </c>
      <c r="F325" s="11" t="s">
        <v>1395</v>
      </c>
    </row>
    <row r="326" s="9" customFormat="1" spans="1:6">
      <c r="A326" s="11"/>
      <c r="B326" s="11" t="s">
        <v>1396</v>
      </c>
      <c r="C326" s="11" t="s">
        <v>1397</v>
      </c>
      <c r="D326" s="11"/>
      <c r="E326" s="11" t="s">
        <v>742</v>
      </c>
      <c r="F326" s="11" t="s">
        <v>1398</v>
      </c>
    </row>
    <row r="327" s="9" customFormat="1" spans="1:6">
      <c r="A327" s="11"/>
      <c r="B327" s="11" t="s">
        <v>1399</v>
      </c>
      <c r="C327" s="11" t="s">
        <v>1400</v>
      </c>
      <c r="D327" s="11"/>
      <c r="E327" s="11" t="s">
        <v>742</v>
      </c>
      <c r="F327" s="11" t="s">
        <v>1401</v>
      </c>
    </row>
    <row r="328" s="9" customFormat="1" spans="1:6">
      <c r="A328" s="11"/>
      <c r="B328" s="11" t="s">
        <v>1402</v>
      </c>
      <c r="C328" s="11" t="s">
        <v>1403</v>
      </c>
      <c r="D328" s="11"/>
      <c r="E328" s="11" t="s">
        <v>742</v>
      </c>
      <c r="F328" s="11" t="s">
        <v>1404</v>
      </c>
    </row>
    <row r="329" s="9" customFormat="1" spans="1:6">
      <c r="A329" s="11"/>
      <c r="B329" s="11" t="s">
        <v>1405</v>
      </c>
      <c r="C329" s="11" t="s">
        <v>1406</v>
      </c>
      <c r="D329" s="11"/>
      <c r="E329" s="11" t="s">
        <v>742</v>
      </c>
      <c r="F329" s="11" t="s">
        <v>1407</v>
      </c>
    </row>
    <row r="330" s="9" customFormat="1" spans="1:6">
      <c r="A330" s="11"/>
      <c r="B330" s="11" t="s">
        <v>1408</v>
      </c>
      <c r="C330" s="11" t="s">
        <v>1409</v>
      </c>
      <c r="D330" s="11"/>
      <c r="E330" s="11" t="s">
        <v>742</v>
      </c>
      <c r="F330" s="11" t="s">
        <v>1410</v>
      </c>
    </row>
    <row r="331" s="9" customFormat="1" spans="1:6">
      <c r="A331" s="11"/>
      <c r="B331" s="11" t="s">
        <v>640</v>
      </c>
      <c r="C331" s="11" t="s">
        <v>641</v>
      </c>
      <c r="D331" s="11"/>
      <c r="E331" s="11" t="s">
        <v>296</v>
      </c>
      <c r="F331" s="11" t="s">
        <v>1411</v>
      </c>
    </row>
    <row r="332" s="9" customFormat="1" spans="1:6">
      <c r="A332" s="11"/>
      <c r="B332" s="11" t="s">
        <v>1412</v>
      </c>
      <c r="C332" s="11" t="s">
        <v>643</v>
      </c>
      <c r="D332" s="11"/>
      <c r="E332" s="11"/>
      <c r="F332" s="11" t="s">
        <v>1413</v>
      </c>
    </row>
    <row r="333" s="9" customFormat="1" spans="1:6">
      <c r="A333" s="11"/>
      <c r="B333" s="11" t="s">
        <v>642</v>
      </c>
      <c r="C333" s="11" t="s">
        <v>643</v>
      </c>
      <c r="D333" s="11"/>
      <c r="E333" s="11" t="s">
        <v>519</v>
      </c>
      <c r="F333" s="11" t="s">
        <v>1414</v>
      </c>
    </row>
    <row r="334" s="9" customFormat="1" spans="1:6">
      <c r="A334" s="11"/>
      <c r="B334" s="11" t="s">
        <v>1415</v>
      </c>
      <c r="C334" s="11" t="s">
        <v>1416</v>
      </c>
      <c r="D334" s="11"/>
      <c r="E334" s="11"/>
      <c r="F334" s="11" t="s">
        <v>1417</v>
      </c>
    </row>
    <row r="335" s="9" customFormat="1" spans="1:6">
      <c r="A335" s="11"/>
      <c r="B335" s="11" t="s">
        <v>1418</v>
      </c>
      <c r="C335" s="11" t="s">
        <v>1416</v>
      </c>
      <c r="D335" s="11"/>
      <c r="E335" s="11" t="s">
        <v>1419</v>
      </c>
      <c r="F335" s="11" t="s">
        <v>1420</v>
      </c>
    </row>
    <row r="336" s="9" customFormat="1" spans="1:6">
      <c r="A336" s="11"/>
      <c r="B336" s="11" t="s">
        <v>1421</v>
      </c>
      <c r="C336" s="11" t="s">
        <v>1422</v>
      </c>
      <c r="D336" s="11"/>
      <c r="E336" s="11" t="s">
        <v>1419</v>
      </c>
      <c r="F336" s="11" t="s">
        <v>1423</v>
      </c>
    </row>
    <row r="337" s="9" customFormat="1" spans="1:6">
      <c r="A337" s="11"/>
      <c r="B337" s="11" t="s">
        <v>1424</v>
      </c>
      <c r="C337" s="11" t="s">
        <v>1425</v>
      </c>
      <c r="D337" s="11"/>
      <c r="E337" s="11" t="s">
        <v>1419</v>
      </c>
      <c r="F337" s="11" t="s">
        <v>1426</v>
      </c>
    </row>
    <row r="338" s="9" customFormat="1" spans="1:6">
      <c r="A338" s="11"/>
      <c r="B338" s="11" t="s">
        <v>1427</v>
      </c>
      <c r="C338" s="11" t="s">
        <v>1428</v>
      </c>
      <c r="D338" s="11"/>
      <c r="E338" s="11" t="s">
        <v>1419</v>
      </c>
      <c r="F338" s="11" t="s">
        <v>1429</v>
      </c>
    </row>
    <row r="339" s="9" customFormat="1" spans="1:6">
      <c r="A339" s="11"/>
      <c r="B339" s="11" t="s">
        <v>1430</v>
      </c>
      <c r="C339" s="11" t="s">
        <v>1431</v>
      </c>
      <c r="D339" s="11"/>
      <c r="E339" s="11" t="s">
        <v>1419</v>
      </c>
      <c r="F339" s="11" t="s">
        <v>1432</v>
      </c>
    </row>
    <row r="340" s="9" customFormat="1" spans="1:6">
      <c r="A340" s="11"/>
      <c r="B340" s="11" t="s">
        <v>1433</v>
      </c>
      <c r="C340" s="11" t="s">
        <v>1434</v>
      </c>
      <c r="D340" s="11"/>
      <c r="E340" s="11" t="s">
        <v>1435</v>
      </c>
      <c r="F340" s="11" t="s">
        <v>1436</v>
      </c>
    </row>
    <row r="341" s="9" customFormat="1" spans="1:6">
      <c r="A341" s="11"/>
      <c r="B341" s="11" t="s">
        <v>644</v>
      </c>
      <c r="C341" s="11" t="s">
        <v>645</v>
      </c>
      <c r="D341" s="11"/>
      <c r="E341" s="11" t="s">
        <v>564</v>
      </c>
      <c r="F341" s="11" t="s">
        <v>1437</v>
      </c>
    </row>
    <row r="342" s="9" customFormat="1" spans="1:6">
      <c r="A342" s="11"/>
      <c r="B342" s="11" t="s">
        <v>646</v>
      </c>
      <c r="C342" s="11" t="s">
        <v>647</v>
      </c>
      <c r="D342" s="11"/>
      <c r="E342" s="11" t="s">
        <v>296</v>
      </c>
      <c r="F342" s="11" t="s">
        <v>1438</v>
      </c>
    </row>
    <row r="343" s="9" customFormat="1" spans="1:6">
      <c r="A343" s="11"/>
      <c r="B343" s="11" t="s">
        <v>1439</v>
      </c>
      <c r="C343" s="11" t="s">
        <v>1440</v>
      </c>
      <c r="D343" s="11"/>
      <c r="E343" s="11" t="s">
        <v>1419</v>
      </c>
      <c r="F343" s="11" t="s">
        <v>1441</v>
      </c>
    </row>
    <row r="344" s="9" customFormat="1" spans="1:6">
      <c r="A344" s="11"/>
      <c r="B344" s="11" t="s">
        <v>1442</v>
      </c>
      <c r="C344" s="11" t="s">
        <v>1443</v>
      </c>
      <c r="D344" s="11"/>
      <c r="E344" s="11" t="s">
        <v>1419</v>
      </c>
      <c r="F344" s="11" t="s">
        <v>1444</v>
      </c>
    </row>
    <row r="345" s="9" customFormat="1" spans="1:6">
      <c r="A345" s="11"/>
      <c r="B345" s="11" t="s">
        <v>1445</v>
      </c>
      <c r="C345" s="11" t="s">
        <v>1446</v>
      </c>
      <c r="D345" s="11"/>
      <c r="E345" s="11" t="s">
        <v>1419</v>
      </c>
      <c r="F345" s="11" t="s">
        <v>1447</v>
      </c>
    </row>
    <row r="346" s="9" customFormat="1" spans="1:6">
      <c r="A346" s="11"/>
      <c r="B346" s="11" t="s">
        <v>1448</v>
      </c>
      <c r="C346" s="11" t="s">
        <v>1449</v>
      </c>
      <c r="D346" s="11"/>
      <c r="E346" s="11" t="s">
        <v>1419</v>
      </c>
      <c r="F346" s="11" t="s">
        <v>1450</v>
      </c>
    </row>
    <row r="347" s="9" customFormat="1" spans="1:6">
      <c r="A347" s="11"/>
      <c r="B347" s="11" t="s">
        <v>1451</v>
      </c>
      <c r="C347" s="11" t="s">
        <v>1452</v>
      </c>
      <c r="D347" s="11"/>
      <c r="E347" s="11" t="s">
        <v>1419</v>
      </c>
      <c r="F347" s="11" t="s">
        <v>1453</v>
      </c>
    </row>
    <row r="348" s="9" customFormat="1" spans="1:6">
      <c r="A348" s="11"/>
      <c r="B348" s="11" t="s">
        <v>1454</v>
      </c>
      <c r="C348" s="11" t="s">
        <v>1455</v>
      </c>
      <c r="D348" s="11"/>
      <c r="E348" s="11" t="s">
        <v>1419</v>
      </c>
      <c r="F348" s="11" t="s">
        <v>1456</v>
      </c>
    </row>
    <row r="349" s="9" customFormat="1" spans="1:6">
      <c r="A349" s="11"/>
      <c r="B349" s="11" t="s">
        <v>1457</v>
      </c>
      <c r="C349" s="11" t="s">
        <v>1458</v>
      </c>
      <c r="D349" s="11"/>
      <c r="E349" s="11"/>
      <c r="F349" s="11" t="s">
        <v>1459</v>
      </c>
    </row>
    <row r="350" s="9" customFormat="1" spans="1:6">
      <c r="A350" s="11"/>
      <c r="B350" s="11" t="s">
        <v>1460</v>
      </c>
      <c r="C350" s="11" t="s">
        <v>1461</v>
      </c>
      <c r="D350" s="11"/>
      <c r="E350" s="11"/>
      <c r="F350" s="11" t="s">
        <v>1462</v>
      </c>
    </row>
    <row r="351" s="9" customFormat="1" spans="1:6">
      <c r="A351" s="11"/>
      <c r="B351" s="11" t="s">
        <v>1463</v>
      </c>
      <c r="C351" s="11" t="s">
        <v>1458</v>
      </c>
      <c r="D351" s="11"/>
      <c r="E351" s="11"/>
      <c r="F351" s="11" t="s">
        <v>1464</v>
      </c>
    </row>
    <row r="352" s="9" customFormat="1" spans="1:6">
      <c r="A352" s="11"/>
      <c r="B352" s="11" t="s">
        <v>1465</v>
      </c>
      <c r="C352" s="11" t="s">
        <v>1466</v>
      </c>
      <c r="D352" s="11"/>
      <c r="E352" s="11" t="s">
        <v>1419</v>
      </c>
      <c r="F352" s="11" t="s">
        <v>1467</v>
      </c>
    </row>
    <row r="353" s="9" customFormat="1" spans="1:6">
      <c r="A353" s="11"/>
      <c r="B353" s="11" t="s">
        <v>1468</v>
      </c>
      <c r="C353" s="11" t="s">
        <v>1469</v>
      </c>
      <c r="D353" s="11"/>
      <c r="E353" s="11" t="s">
        <v>1419</v>
      </c>
      <c r="F353" s="11" t="s">
        <v>1470</v>
      </c>
    </row>
    <row r="354" s="9" customFormat="1" spans="1:6">
      <c r="A354" s="11"/>
      <c r="B354" s="11" t="s">
        <v>1471</v>
      </c>
      <c r="C354" s="11" t="s">
        <v>1472</v>
      </c>
      <c r="D354" s="11"/>
      <c r="E354" s="11" t="s">
        <v>1419</v>
      </c>
      <c r="F354" s="11" t="s">
        <v>1473</v>
      </c>
    </row>
    <row r="355" s="9" customFormat="1" spans="1:6">
      <c r="A355" s="11"/>
      <c r="B355" s="11" t="s">
        <v>1474</v>
      </c>
      <c r="C355" s="11" t="s">
        <v>1475</v>
      </c>
      <c r="D355" s="11"/>
      <c r="E355" s="11" t="s">
        <v>1419</v>
      </c>
      <c r="F355" s="11" t="s">
        <v>1476</v>
      </c>
    </row>
    <row r="356" s="9" customFormat="1" spans="1:6">
      <c r="A356" s="11"/>
      <c r="B356" s="11" t="s">
        <v>1477</v>
      </c>
      <c r="C356" s="11" t="s">
        <v>1478</v>
      </c>
      <c r="D356" s="11"/>
      <c r="E356" s="11" t="s">
        <v>1419</v>
      </c>
      <c r="F356" s="11" t="s">
        <v>1479</v>
      </c>
    </row>
    <row r="357" s="9" customFormat="1" spans="1:6">
      <c r="A357" s="11"/>
      <c r="B357" s="11" t="s">
        <v>1480</v>
      </c>
      <c r="C357" s="11" t="s">
        <v>1481</v>
      </c>
      <c r="D357" s="11"/>
      <c r="E357" s="11" t="s">
        <v>1419</v>
      </c>
      <c r="F357" s="11" t="s">
        <v>1482</v>
      </c>
    </row>
    <row r="358" s="9" customFormat="1" spans="1:6">
      <c r="A358" s="11"/>
      <c r="B358" s="11" t="s">
        <v>1483</v>
      </c>
      <c r="C358" s="11" t="s">
        <v>1484</v>
      </c>
      <c r="D358" s="11"/>
      <c r="E358" s="11" t="s">
        <v>1419</v>
      </c>
      <c r="F358" s="11" t="s">
        <v>1485</v>
      </c>
    </row>
    <row r="359" s="9" customFormat="1" spans="1:6">
      <c r="A359" s="11"/>
      <c r="B359" s="11" t="s">
        <v>1486</v>
      </c>
      <c r="C359" s="11" t="s">
        <v>1487</v>
      </c>
      <c r="D359" s="11"/>
      <c r="E359" s="11" t="s">
        <v>1419</v>
      </c>
      <c r="F359" s="11" t="s">
        <v>1488</v>
      </c>
    </row>
    <row r="360" s="9" customFormat="1" spans="1:6">
      <c r="A360" s="11"/>
      <c r="B360" s="11" t="s">
        <v>1489</v>
      </c>
      <c r="C360" s="11" t="s">
        <v>1490</v>
      </c>
      <c r="D360" s="11"/>
      <c r="E360" s="11"/>
      <c r="F360" s="11" t="s">
        <v>1491</v>
      </c>
    </row>
    <row r="361" s="9" customFormat="1" spans="1:6">
      <c r="A361" s="11"/>
      <c r="B361" s="11" t="s">
        <v>1492</v>
      </c>
      <c r="C361" s="11" t="s">
        <v>1493</v>
      </c>
      <c r="D361" s="11"/>
      <c r="E361" s="11"/>
      <c r="F361" s="11" t="s">
        <v>1494</v>
      </c>
    </row>
    <row r="362" s="9" customFormat="1" spans="1:6">
      <c r="A362" s="11"/>
      <c r="B362" s="11" t="s">
        <v>1495</v>
      </c>
      <c r="C362" s="11" t="s">
        <v>1496</v>
      </c>
      <c r="D362" s="11"/>
      <c r="E362" s="11" t="s">
        <v>1419</v>
      </c>
      <c r="F362" s="11" t="s">
        <v>1497</v>
      </c>
    </row>
    <row r="363" s="9" customFormat="1" spans="1:6">
      <c r="A363" s="11"/>
      <c r="B363" s="11" t="s">
        <v>1498</v>
      </c>
      <c r="C363" s="11" t="s">
        <v>1499</v>
      </c>
      <c r="D363" s="11"/>
      <c r="E363" s="11" t="s">
        <v>1419</v>
      </c>
      <c r="F363" s="11" t="s">
        <v>1500</v>
      </c>
    </row>
    <row r="364" s="9" customFormat="1" spans="1:6">
      <c r="A364" s="11"/>
      <c r="B364" s="11" t="s">
        <v>1501</v>
      </c>
      <c r="C364" s="11" t="s">
        <v>1502</v>
      </c>
      <c r="D364" s="11"/>
      <c r="E364" s="11" t="s">
        <v>1419</v>
      </c>
      <c r="F364" s="11" t="s">
        <v>1503</v>
      </c>
    </row>
    <row r="365" s="9" customFormat="1" spans="1:6">
      <c r="A365" s="11"/>
      <c r="B365" s="11" t="s">
        <v>1504</v>
      </c>
      <c r="C365" s="11" t="s">
        <v>1505</v>
      </c>
      <c r="D365" s="11"/>
      <c r="E365" s="11" t="s">
        <v>1419</v>
      </c>
      <c r="F365" s="11" t="s">
        <v>1506</v>
      </c>
    </row>
    <row r="366" s="9" customFormat="1" spans="1:6">
      <c r="A366" s="11"/>
      <c r="B366" s="11" t="s">
        <v>1507</v>
      </c>
      <c r="C366" s="11" t="s">
        <v>1508</v>
      </c>
      <c r="D366" s="11"/>
      <c r="E366" s="11" t="s">
        <v>1419</v>
      </c>
      <c r="F366" s="11" t="s">
        <v>1509</v>
      </c>
    </row>
    <row r="367" s="9" customFormat="1" spans="1:6">
      <c r="A367" s="11"/>
      <c r="B367" s="11" t="s">
        <v>1510</v>
      </c>
      <c r="C367" s="11" t="s">
        <v>1511</v>
      </c>
      <c r="D367" s="11"/>
      <c r="E367" s="11" t="s">
        <v>1419</v>
      </c>
      <c r="F367" s="11" t="s">
        <v>1512</v>
      </c>
    </row>
    <row r="368" s="9" customFormat="1" spans="1:6">
      <c r="A368" s="11"/>
      <c r="B368" s="11" t="s">
        <v>1513</v>
      </c>
      <c r="C368" s="11" t="s">
        <v>1514</v>
      </c>
      <c r="D368" s="11"/>
      <c r="E368" s="11" t="s">
        <v>1419</v>
      </c>
      <c r="F368" s="11" t="s">
        <v>1515</v>
      </c>
    </row>
    <row r="369" s="9" customFormat="1" spans="1:6">
      <c r="A369" s="11"/>
      <c r="B369" s="11" t="s">
        <v>1516</v>
      </c>
      <c r="C369" s="11" t="s">
        <v>1517</v>
      </c>
      <c r="D369" s="11"/>
      <c r="E369" s="11" t="s">
        <v>1419</v>
      </c>
      <c r="F369" s="11" t="s">
        <v>1518</v>
      </c>
    </row>
    <row r="370" s="9" customFormat="1" spans="1:6">
      <c r="A370" s="11"/>
      <c r="B370" s="11" t="s">
        <v>1519</v>
      </c>
      <c r="C370" s="11" t="s">
        <v>1520</v>
      </c>
      <c r="D370" s="11"/>
      <c r="E370" s="11" t="s">
        <v>1419</v>
      </c>
      <c r="F370" s="11" t="s">
        <v>1521</v>
      </c>
    </row>
    <row r="371" s="9" customFormat="1" spans="1:6">
      <c r="A371" s="11"/>
      <c r="B371" s="11" t="s">
        <v>1522</v>
      </c>
      <c r="C371" s="11" t="s">
        <v>1523</v>
      </c>
      <c r="D371" s="11"/>
      <c r="E371" s="11" t="s">
        <v>1419</v>
      </c>
      <c r="F371" s="11" t="s">
        <v>1524</v>
      </c>
    </row>
    <row r="372" s="9" customFormat="1" spans="1:6">
      <c r="A372" s="11"/>
      <c r="B372" s="11" t="s">
        <v>1525</v>
      </c>
      <c r="C372" s="11" t="s">
        <v>1526</v>
      </c>
      <c r="D372" s="11"/>
      <c r="E372" s="11" t="s">
        <v>1419</v>
      </c>
      <c r="F372" s="11" t="s">
        <v>1527</v>
      </c>
    </row>
    <row r="373" s="9" customFormat="1" spans="1:6">
      <c r="A373" s="11"/>
      <c r="B373" s="11" t="s">
        <v>1528</v>
      </c>
      <c r="C373" s="11" t="s">
        <v>1529</v>
      </c>
      <c r="D373" s="11"/>
      <c r="E373" s="11" t="s">
        <v>1419</v>
      </c>
      <c r="F373" s="11" t="s">
        <v>1530</v>
      </c>
    </row>
    <row r="374" s="9" customFormat="1" spans="1:6">
      <c r="A374" s="11"/>
      <c r="B374" s="11" t="s">
        <v>1531</v>
      </c>
      <c r="C374" s="11" t="s">
        <v>1532</v>
      </c>
      <c r="D374" s="11"/>
      <c r="E374" s="11" t="s">
        <v>1419</v>
      </c>
      <c r="F374" s="11" t="s">
        <v>1533</v>
      </c>
    </row>
    <row r="375" s="9" customFormat="1" spans="1:6">
      <c r="A375" s="11"/>
      <c r="B375" s="11" t="s">
        <v>1534</v>
      </c>
      <c r="C375" s="11" t="s">
        <v>1535</v>
      </c>
      <c r="D375" s="11"/>
      <c r="E375" s="11" t="s">
        <v>1419</v>
      </c>
      <c r="F375" s="11" t="s">
        <v>1536</v>
      </c>
    </row>
    <row r="376" s="9" customFormat="1" spans="1:6">
      <c r="A376" s="11"/>
      <c r="B376" s="11" t="s">
        <v>1537</v>
      </c>
      <c r="C376" s="11" t="s">
        <v>1538</v>
      </c>
      <c r="D376" s="11"/>
      <c r="E376" s="11" t="s">
        <v>1419</v>
      </c>
      <c r="F376" s="11" t="s">
        <v>1539</v>
      </c>
    </row>
    <row r="377" s="9" customFormat="1" spans="1:6">
      <c r="A377" s="11"/>
      <c r="B377" s="11" t="s">
        <v>1540</v>
      </c>
      <c r="C377" s="11" t="s">
        <v>1541</v>
      </c>
      <c r="D377" s="11"/>
      <c r="E377" s="11" t="s">
        <v>1419</v>
      </c>
      <c r="F377" s="11" t="s">
        <v>1542</v>
      </c>
    </row>
    <row r="378" s="9" customFormat="1" spans="1:6">
      <c r="A378" s="11"/>
      <c r="B378" s="11" t="s">
        <v>1543</v>
      </c>
      <c r="C378" s="11" t="s">
        <v>1544</v>
      </c>
      <c r="D378" s="11"/>
      <c r="E378" s="11" t="s">
        <v>1419</v>
      </c>
      <c r="F378" s="11" t="s">
        <v>1545</v>
      </c>
    </row>
    <row r="379" s="9" customFormat="1" spans="1:6">
      <c r="A379" s="11"/>
      <c r="B379" s="11" t="s">
        <v>1546</v>
      </c>
      <c r="C379" s="11" t="s">
        <v>1547</v>
      </c>
      <c r="D379" s="11"/>
      <c r="E379" s="11" t="s">
        <v>1419</v>
      </c>
      <c r="F379" s="11" t="s">
        <v>1548</v>
      </c>
    </row>
    <row r="380" s="9" customFormat="1" spans="1:6">
      <c r="A380" s="11"/>
      <c r="B380" s="11" t="s">
        <v>1549</v>
      </c>
      <c r="C380" s="11" t="s">
        <v>1550</v>
      </c>
      <c r="D380" s="11"/>
      <c r="E380" s="11" t="s">
        <v>1419</v>
      </c>
      <c r="F380" s="11" t="s">
        <v>1551</v>
      </c>
    </row>
    <row r="381" s="9" customFormat="1" spans="1:6">
      <c r="A381" s="11"/>
      <c r="B381" s="11" t="s">
        <v>1552</v>
      </c>
      <c r="C381" s="11" t="s">
        <v>1553</v>
      </c>
      <c r="D381" s="11"/>
      <c r="E381" s="11" t="s">
        <v>1419</v>
      </c>
      <c r="F381" s="11" t="s">
        <v>1554</v>
      </c>
    </row>
    <row r="382" s="9" customFormat="1" spans="1:6">
      <c r="A382" s="11"/>
      <c r="B382" s="11" t="s">
        <v>1555</v>
      </c>
      <c r="C382" s="11" t="s">
        <v>1556</v>
      </c>
      <c r="D382" s="11"/>
      <c r="E382" s="11" t="s">
        <v>1419</v>
      </c>
      <c r="F382" s="11" t="s">
        <v>1557</v>
      </c>
    </row>
    <row r="383" s="9" customFormat="1" spans="1:6">
      <c r="A383" s="11"/>
      <c r="B383" s="11" t="s">
        <v>1558</v>
      </c>
      <c r="C383" s="11" t="s">
        <v>1559</v>
      </c>
      <c r="D383" s="11"/>
      <c r="E383" s="11" t="s">
        <v>1419</v>
      </c>
      <c r="F383" s="11" t="s">
        <v>1560</v>
      </c>
    </row>
    <row r="384" s="9" customFormat="1" spans="1:6">
      <c r="A384" s="11"/>
      <c r="B384" s="11" t="s">
        <v>1561</v>
      </c>
      <c r="C384" s="11" t="s">
        <v>1562</v>
      </c>
      <c r="D384" s="11"/>
      <c r="E384" s="11" t="s">
        <v>1419</v>
      </c>
      <c r="F384" s="11" t="s">
        <v>1563</v>
      </c>
    </row>
    <row r="385" s="9" customFormat="1" spans="1:6">
      <c r="A385" s="11"/>
      <c r="B385" s="11" t="s">
        <v>1564</v>
      </c>
      <c r="C385" s="11" t="s">
        <v>1565</v>
      </c>
      <c r="D385" s="11"/>
      <c r="E385" s="11" t="s">
        <v>1419</v>
      </c>
      <c r="F385" s="11" t="s">
        <v>1566</v>
      </c>
    </row>
    <row r="386" s="9" customFormat="1" spans="1:6">
      <c r="A386" s="11"/>
      <c r="B386" s="11" t="s">
        <v>1567</v>
      </c>
      <c r="C386" s="11" t="s">
        <v>1568</v>
      </c>
      <c r="D386" s="11"/>
      <c r="E386" s="11" t="s">
        <v>1419</v>
      </c>
      <c r="F386" s="11" t="s">
        <v>1569</v>
      </c>
    </row>
    <row r="387" s="9" customFormat="1" spans="1:6">
      <c r="A387" s="11"/>
      <c r="B387" s="11" t="s">
        <v>1570</v>
      </c>
      <c r="C387" s="11" t="s">
        <v>1571</v>
      </c>
      <c r="D387" s="11"/>
      <c r="E387" s="11" t="s">
        <v>1419</v>
      </c>
      <c r="F387" s="11" t="s">
        <v>1572</v>
      </c>
    </row>
    <row r="388" s="9" customFormat="1" spans="1:6">
      <c r="A388" s="11"/>
      <c r="B388" s="11" t="s">
        <v>1573</v>
      </c>
      <c r="C388" s="11" t="s">
        <v>1574</v>
      </c>
      <c r="D388" s="11"/>
      <c r="E388" s="11" t="s">
        <v>1419</v>
      </c>
      <c r="F388" s="11" t="s">
        <v>1575</v>
      </c>
    </row>
    <row r="389" s="9" customFormat="1" spans="1:6">
      <c r="A389" s="11"/>
      <c r="B389" s="11" t="s">
        <v>1576</v>
      </c>
      <c r="C389" s="11" t="s">
        <v>1577</v>
      </c>
      <c r="D389" s="11"/>
      <c r="E389" s="11" t="s">
        <v>1419</v>
      </c>
      <c r="F389" s="11" t="s">
        <v>1578</v>
      </c>
    </row>
    <row r="390" s="9" customFormat="1" spans="1:6">
      <c r="A390" s="11"/>
      <c r="B390" s="11" t="s">
        <v>1579</v>
      </c>
      <c r="C390" s="11" t="s">
        <v>1580</v>
      </c>
      <c r="D390" s="11"/>
      <c r="E390" s="11" t="s">
        <v>1419</v>
      </c>
      <c r="F390" s="11" t="s">
        <v>1581</v>
      </c>
    </row>
    <row r="391" s="9" customFormat="1" spans="1:6">
      <c r="A391" s="11"/>
      <c r="B391" s="11" t="s">
        <v>1582</v>
      </c>
      <c r="C391" s="11" t="s">
        <v>212</v>
      </c>
      <c r="D391" s="11"/>
      <c r="E391" s="11" t="s">
        <v>1419</v>
      </c>
      <c r="F391" s="11" t="s">
        <v>1583</v>
      </c>
    </row>
    <row r="392" s="9" customFormat="1" spans="1:6">
      <c r="A392" s="11"/>
      <c r="B392" s="11" t="s">
        <v>1584</v>
      </c>
      <c r="C392" s="11" t="s">
        <v>1585</v>
      </c>
      <c r="D392" s="11"/>
      <c r="E392" s="11" t="s">
        <v>1419</v>
      </c>
      <c r="F392" s="11" t="s">
        <v>1586</v>
      </c>
    </row>
    <row r="393" s="9" customFormat="1" spans="1:6">
      <c r="A393" s="11"/>
      <c r="B393" s="11" t="s">
        <v>1587</v>
      </c>
      <c r="C393" s="11" t="s">
        <v>1588</v>
      </c>
      <c r="D393" s="11"/>
      <c r="E393" s="11" t="s">
        <v>1419</v>
      </c>
      <c r="F393" s="11" t="s">
        <v>1589</v>
      </c>
    </row>
    <row r="394" s="9" customFormat="1" spans="1:6">
      <c r="A394" s="11"/>
      <c r="B394" s="11" t="s">
        <v>1590</v>
      </c>
      <c r="C394" s="11" t="s">
        <v>1591</v>
      </c>
      <c r="D394" s="11"/>
      <c r="E394" s="11" t="s">
        <v>1419</v>
      </c>
      <c r="F394" s="11" t="s">
        <v>1592</v>
      </c>
    </row>
    <row r="395" s="9" customFormat="1" spans="1:6">
      <c r="A395" s="11"/>
      <c r="B395" s="11" t="s">
        <v>1593</v>
      </c>
      <c r="C395" s="11" t="s">
        <v>1594</v>
      </c>
      <c r="D395" s="11"/>
      <c r="E395" s="11" t="s">
        <v>1419</v>
      </c>
      <c r="F395" s="11" t="s">
        <v>1595</v>
      </c>
    </row>
    <row r="396" s="9" customFormat="1" spans="1:6">
      <c r="A396" s="11"/>
      <c r="B396" s="11" t="s">
        <v>1596</v>
      </c>
      <c r="C396" s="11" t="s">
        <v>1597</v>
      </c>
      <c r="D396" s="11"/>
      <c r="E396" s="11" t="s">
        <v>1419</v>
      </c>
      <c r="F396" s="11" t="s">
        <v>1598</v>
      </c>
    </row>
    <row r="397" s="9" customFormat="1" spans="1:6">
      <c r="A397" s="11"/>
      <c r="B397" s="11" t="s">
        <v>1599</v>
      </c>
      <c r="C397" s="11" t="s">
        <v>1600</v>
      </c>
      <c r="D397" s="11"/>
      <c r="E397" s="11" t="s">
        <v>1419</v>
      </c>
      <c r="F397" s="11" t="s">
        <v>1601</v>
      </c>
    </row>
    <row r="398" s="9" customFormat="1" spans="1:6">
      <c r="A398" s="11"/>
      <c r="B398" s="11" t="s">
        <v>1602</v>
      </c>
      <c r="C398" s="11" t="s">
        <v>1603</v>
      </c>
      <c r="D398" s="11"/>
      <c r="E398" s="11" t="s">
        <v>1419</v>
      </c>
      <c r="F398" s="11" t="s">
        <v>1604</v>
      </c>
    </row>
    <row r="399" s="9" customFormat="1" spans="1:6">
      <c r="A399" s="11"/>
      <c r="B399" s="11" t="s">
        <v>1605</v>
      </c>
      <c r="C399" s="11" t="s">
        <v>1606</v>
      </c>
      <c r="D399" s="11"/>
      <c r="E399" s="11" t="s">
        <v>1419</v>
      </c>
      <c r="F399" s="11" t="s">
        <v>1607</v>
      </c>
    </row>
    <row r="400" s="9" customFormat="1" spans="1:6">
      <c r="A400" s="11"/>
      <c r="B400" s="11" t="s">
        <v>1608</v>
      </c>
      <c r="C400" s="11" t="s">
        <v>1609</v>
      </c>
      <c r="D400" s="11"/>
      <c r="E400" s="11" t="s">
        <v>1419</v>
      </c>
      <c r="F400" s="11" t="s">
        <v>1610</v>
      </c>
    </row>
    <row r="401" s="9" customFormat="1" spans="1:6">
      <c r="A401" s="11"/>
      <c r="B401" s="11" t="s">
        <v>1611</v>
      </c>
      <c r="C401" s="11" t="s">
        <v>1612</v>
      </c>
      <c r="D401" s="11"/>
      <c r="E401" s="11" t="s">
        <v>1419</v>
      </c>
      <c r="F401" s="11" t="s">
        <v>1613</v>
      </c>
    </row>
    <row r="402" s="9" customFormat="1" spans="1:6">
      <c r="A402" s="11"/>
      <c r="B402" s="11" t="s">
        <v>1614</v>
      </c>
      <c r="C402" s="11" t="s">
        <v>1615</v>
      </c>
      <c r="D402" s="11"/>
      <c r="E402" s="11" t="s">
        <v>1419</v>
      </c>
      <c r="F402" s="11" t="s">
        <v>1616</v>
      </c>
    </row>
    <row r="403" s="9" customFormat="1" spans="1:6">
      <c r="A403" s="11"/>
      <c r="B403" s="11" t="s">
        <v>1617</v>
      </c>
      <c r="C403" s="11" t="s">
        <v>1618</v>
      </c>
      <c r="D403" s="11"/>
      <c r="E403" s="11" t="s">
        <v>1419</v>
      </c>
      <c r="F403" s="11" t="s">
        <v>1619</v>
      </c>
    </row>
    <row r="404" s="9" customFormat="1" spans="1:6">
      <c r="A404" s="11"/>
      <c r="B404" s="11" t="s">
        <v>1620</v>
      </c>
      <c r="C404" s="11" t="s">
        <v>1621</v>
      </c>
      <c r="D404" s="11"/>
      <c r="E404" s="11" t="s">
        <v>1419</v>
      </c>
      <c r="F404" s="11" t="s">
        <v>1622</v>
      </c>
    </row>
    <row r="405" s="9" customFormat="1" spans="1:6">
      <c r="A405" s="11"/>
      <c r="B405" s="11" t="s">
        <v>1623</v>
      </c>
      <c r="C405" s="11" t="s">
        <v>1624</v>
      </c>
      <c r="D405" s="11"/>
      <c r="E405" s="11" t="s">
        <v>1419</v>
      </c>
      <c r="F405" s="11" t="s">
        <v>1625</v>
      </c>
    </row>
    <row r="406" s="9" customFormat="1" spans="1:6">
      <c r="A406" s="11"/>
      <c r="B406" s="11" t="s">
        <v>1626</v>
      </c>
      <c r="C406" s="11" t="s">
        <v>1627</v>
      </c>
      <c r="D406" s="11"/>
      <c r="E406" s="11" t="s">
        <v>742</v>
      </c>
      <c r="F406" s="11" t="s">
        <v>1628</v>
      </c>
    </row>
    <row r="407" s="9" customFormat="1" spans="1:6">
      <c r="A407" s="11"/>
      <c r="B407" s="11" t="s">
        <v>1629</v>
      </c>
      <c r="C407" s="11" t="s">
        <v>1630</v>
      </c>
      <c r="D407" s="11"/>
      <c r="E407" s="11" t="s">
        <v>1419</v>
      </c>
      <c r="F407" s="11" t="s">
        <v>1631</v>
      </c>
    </row>
    <row r="408" s="9" customFormat="1" spans="1:6">
      <c r="A408" s="11"/>
      <c r="B408" s="11" t="s">
        <v>1632</v>
      </c>
      <c r="C408" s="11" t="s">
        <v>1633</v>
      </c>
      <c r="D408" s="11"/>
      <c r="E408" s="11" t="s">
        <v>1419</v>
      </c>
      <c r="F408" s="11" t="s">
        <v>1634</v>
      </c>
    </row>
    <row r="409" s="9" customFormat="1" spans="1:6">
      <c r="A409" s="11"/>
      <c r="B409" s="11" t="s">
        <v>1635</v>
      </c>
      <c r="C409" s="11" t="s">
        <v>1636</v>
      </c>
      <c r="D409" s="11"/>
      <c r="E409" s="11" t="s">
        <v>1419</v>
      </c>
      <c r="F409" s="11" t="s">
        <v>1637</v>
      </c>
    </row>
    <row r="410" s="9" customFormat="1" spans="1:6">
      <c r="A410" s="11"/>
      <c r="B410" s="11" t="s">
        <v>1638</v>
      </c>
      <c r="C410" s="11" t="s">
        <v>1639</v>
      </c>
      <c r="D410" s="11"/>
      <c r="E410" s="11" t="s">
        <v>1419</v>
      </c>
      <c r="F410" s="11" t="s">
        <v>1640</v>
      </c>
    </row>
    <row r="411" s="9" customFormat="1" spans="1:6">
      <c r="A411" s="11"/>
      <c r="B411" s="11" t="s">
        <v>1641</v>
      </c>
      <c r="C411" s="11" t="s">
        <v>1642</v>
      </c>
      <c r="D411" s="11"/>
      <c r="E411" s="11" t="s">
        <v>1419</v>
      </c>
      <c r="F411" s="11" t="s">
        <v>1643</v>
      </c>
    </row>
    <row r="412" s="9" customFormat="1" spans="1:6">
      <c r="A412" s="11"/>
      <c r="B412" s="11" t="s">
        <v>1644</v>
      </c>
      <c r="C412" s="11" t="s">
        <v>1645</v>
      </c>
      <c r="D412" s="11"/>
      <c r="E412" s="11" t="s">
        <v>1419</v>
      </c>
      <c r="F412" s="11" t="s">
        <v>1646</v>
      </c>
    </row>
    <row r="413" s="9" customFormat="1" spans="1:6">
      <c r="A413" s="11"/>
      <c r="B413" s="11" t="s">
        <v>1647</v>
      </c>
      <c r="C413" s="11" t="s">
        <v>1648</v>
      </c>
      <c r="D413" s="11"/>
      <c r="E413" s="11" t="s">
        <v>1419</v>
      </c>
      <c r="F413" s="11" t="s">
        <v>1649</v>
      </c>
    </row>
    <row r="414" s="9" customFormat="1" spans="1:6">
      <c r="A414" s="11"/>
      <c r="B414" s="11" t="s">
        <v>1650</v>
      </c>
      <c r="C414" s="11" t="s">
        <v>1651</v>
      </c>
      <c r="D414" s="11"/>
      <c r="E414" s="11" t="s">
        <v>1419</v>
      </c>
      <c r="F414" s="11" t="s">
        <v>1652</v>
      </c>
    </row>
    <row r="415" s="9" customFormat="1" spans="1:6">
      <c r="A415" s="11"/>
      <c r="B415" s="11" t="s">
        <v>1653</v>
      </c>
      <c r="C415" s="11" t="s">
        <v>1654</v>
      </c>
      <c r="D415" s="11"/>
      <c r="E415" s="11" t="s">
        <v>1419</v>
      </c>
      <c r="F415" s="11" t="s">
        <v>1655</v>
      </c>
    </row>
    <row r="416" s="9" customFormat="1" spans="1:6">
      <c r="A416" s="11"/>
      <c r="B416" s="11" t="s">
        <v>1656</v>
      </c>
      <c r="C416" s="11" t="s">
        <v>1657</v>
      </c>
      <c r="D416" s="11"/>
      <c r="E416" s="11" t="s">
        <v>1419</v>
      </c>
      <c r="F416" s="11" t="s">
        <v>1658</v>
      </c>
    </row>
    <row r="417" s="9" customFormat="1" spans="1:6">
      <c r="A417" s="11"/>
      <c r="B417" s="11" t="s">
        <v>1659</v>
      </c>
      <c r="C417" s="11" t="s">
        <v>1660</v>
      </c>
      <c r="D417" s="11"/>
      <c r="E417" s="11" t="s">
        <v>1419</v>
      </c>
      <c r="F417" s="11" t="s">
        <v>1661</v>
      </c>
    </row>
    <row r="418" s="9" customFormat="1" spans="1:6">
      <c r="A418" s="11"/>
      <c r="B418" s="11" t="s">
        <v>1662</v>
      </c>
      <c r="C418" s="11" t="s">
        <v>1663</v>
      </c>
      <c r="D418" s="11"/>
      <c r="E418" s="11" t="s">
        <v>1419</v>
      </c>
      <c r="F418" s="11" t="s">
        <v>1664</v>
      </c>
    </row>
    <row r="419" s="9" customFormat="1" spans="1:6">
      <c r="A419" s="11"/>
      <c r="B419" s="11" t="s">
        <v>1665</v>
      </c>
      <c r="C419" s="11" t="s">
        <v>1666</v>
      </c>
      <c r="D419" s="11"/>
      <c r="E419" s="11" t="s">
        <v>1419</v>
      </c>
      <c r="F419" s="11" t="s">
        <v>1667</v>
      </c>
    </row>
    <row r="420" s="9" customFormat="1" spans="1:6">
      <c r="A420" s="11"/>
      <c r="B420" s="11" t="s">
        <v>1668</v>
      </c>
      <c r="C420" s="11" t="s">
        <v>1669</v>
      </c>
      <c r="D420" s="11"/>
      <c r="E420" s="11" t="s">
        <v>1419</v>
      </c>
      <c r="F420" s="11" t="s">
        <v>1670</v>
      </c>
    </row>
    <row r="421" s="9" customFormat="1" spans="1:6">
      <c r="A421" s="11"/>
      <c r="B421" s="11" t="s">
        <v>1671</v>
      </c>
      <c r="C421" s="11" t="s">
        <v>1672</v>
      </c>
      <c r="D421" s="11"/>
      <c r="E421" s="11" t="s">
        <v>1419</v>
      </c>
      <c r="F421" s="11" t="s">
        <v>1673</v>
      </c>
    </row>
    <row r="422" s="9" customFormat="1" spans="1:6">
      <c r="A422" s="11"/>
      <c r="B422" s="11" t="s">
        <v>1674</v>
      </c>
      <c r="C422" s="11" t="s">
        <v>1675</v>
      </c>
      <c r="D422" s="11"/>
      <c r="E422" s="11" t="s">
        <v>1419</v>
      </c>
      <c r="F422" s="11" t="s">
        <v>1676</v>
      </c>
    </row>
    <row r="423" s="9" customFormat="1" spans="1:6">
      <c r="A423" s="11"/>
      <c r="B423" s="11" t="s">
        <v>1677</v>
      </c>
      <c r="C423" s="11" t="s">
        <v>1678</v>
      </c>
      <c r="D423" s="11"/>
      <c r="E423" s="11" t="s">
        <v>1419</v>
      </c>
      <c r="F423" s="11" t="s">
        <v>1679</v>
      </c>
    </row>
    <row r="424" s="9" customFormat="1" spans="1:6">
      <c r="A424" s="11"/>
      <c r="B424" s="11" t="s">
        <v>1680</v>
      </c>
      <c r="C424" s="11" t="s">
        <v>1681</v>
      </c>
      <c r="D424" s="11"/>
      <c r="E424" s="11" t="s">
        <v>1419</v>
      </c>
      <c r="F424" s="11" t="s">
        <v>1682</v>
      </c>
    </row>
    <row r="425" s="9" customFormat="1" spans="1:6">
      <c r="A425" s="11"/>
      <c r="B425" s="11" t="s">
        <v>1683</v>
      </c>
      <c r="C425" s="11" t="s">
        <v>1684</v>
      </c>
      <c r="D425" s="11"/>
      <c r="E425" s="11" t="s">
        <v>1419</v>
      </c>
      <c r="F425" s="11" t="s">
        <v>1685</v>
      </c>
    </row>
    <row r="426" s="9" customFormat="1" spans="1:6">
      <c r="A426" s="11"/>
      <c r="B426" s="11" t="s">
        <v>1686</v>
      </c>
      <c r="C426" s="11" t="s">
        <v>1687</v>
      </c>
      <c r="D426" s="11"/>
      <c r="E426" s="11" t="s">
        <v>1419</v>
      </c>
      <c r="F426" s="11" t="s">
        <v>1688</v>
      </c>
    </row>
    <row r="427" s="9" customFormat="1" spans="1:6">
      <c r="A427" s="11"/>
      <c r="B427" s="11" t="s">
        <v>1689</v>
      </c>
      <c r="C427" s="11" t="s">
        <v>1690</v>
      </c>
      <c r="D427" s="11"/>
      <c r="E427" s="11" t="s">
        <v>1419</v>
      </c>
      <c r="F427" s="11" t="s">
        <v>1691</v>
      </c>
    </row>
    <row r="428" s="9" customFormat="1" spans="1:6">
      <c r="A428" s="11"/>
      <c r="B428" s="11" t="s">
        <v>1692</v>
      </c>
      <c r="C428" s="11" t="s">
        <v>1693</v>
      </c>
      <c r="D428" s="11"/>
      <c r="E428" s="11" t="s">
        <v>1419</v>
      </c>
      <c r="F428" s="11" t="s">
        <v>1694</v>
      </c>
    </row>
    <row r="429" s="9" customFormat="1" spans="1:6">
      <c r="A429" s="11"/>
      <c r="B429" s="11" t="s">
        <v>1695</v>
      </c>
      <c r="C429" s="11" t="s">
        <v>1696</v>
      </c>
      <c r="D429" s="11"/>
      <c r="E429" s="11" t="s">
        <v>1419</v>
      </c>
      <c r="F429" s="11" t="s">
        <v>1697</v>
      </c>
    </row>
    <row r="430" s="9" customFormat="1" spans="1:6">
      <c r="A430" s="11"/>
      <c r="B430" s="11" t="s">
        <v>1698</v>
      </c>
      <c r="C430" s="11" t="s">
        <v>1699</v>
      </c>
      <c r="D430" s="11"/>
      <c r="E430" s="11" t="s">
        <v>1419</v>
      </c>
      <c r="F430" s="11" t="s">
        <v>1700</v>
      </c>
    </row>
    <row r="431" s="9" customFormat="1" spans="1:6">
      <c r="A431" s="11"/>
      <c r="B431" s="11" t="s">
        <v>496</v>
      </c>
      <c r="C431" s="11" t="s">
        <v>648</v>
      </c>
      <c r="D431" s="11"/>
      <c r="E431" s="11" t="s">
        <v>521</v>
      </c>
      <c r="F431" s="11" t="s">
        <v>1701</v>
      </c>
    </row>
  </sheetData>
  <sheetProtection formatCells="0" formatColumns="0" formatRows="0" insertRows="0" insertColumns="0" insertHyperlinks="0" deleteColumns="0" deleteRows="0" sort="0" autoFilter="0" pivotTables="0"/>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1"/>
  <sheetViews>
    <sheetView workbookViewId="0">
      <pane ySplit="2" topLeftCell="A33" activePane="bottomLeft" state="frozen"/>
      <selection/>
      <selection pane="bottomLeft" activeCell="G18" sqref="G18"/>
    </sheetView>
  </sheetViews>
  <sheetFormatPr defaultColWidth="9.02654867256637" defaultRowHeight="15"/>
  <cols>
    <col min="1" max="2" width="9.02654867256637" style="4"/>
    <col min="3" max="3" width="12.9469026548673" style="4" customWidth="1"/>
    <col min="4" max="8" width="9.02654867256637" style="4"/>
    <col min="9" max="9" width="14.6106194690265" style="4" customWidth="1"/>
    <col min="10" max="10" width="15.0796460176991" style="4" customWidth="1"/>
    <col min="11" max="16384" width="9.02654867256637" style="4"/>
  </cols>
  <sheetData>
    <row r="1" s="4" customFormat="1" spans="1:10">
      <c r="A1" s="5"/>
      <c r="B1" s="5" t="s">
        <v>1702</v>
      </c>
      <c r="C1" s="5"/>
      <c r="D1" s="5"/>
      <c r="H1" s="6" t="s">
        <v>25</v>
      </c>
      <c r="I1" s="6"/>
      <c r="J1" s="6"/>
    </row>
    <row r="2" s="4" customFormat="1" ht="27.75" spans="1:14">
      <c r="A2" s="5" t="s">
        <v>1703</v>
      </c>
      <c r="B2" s="5" t="s">
        <v>1704</v>
      </c>
      <c r="C2" s="5" t="s">
        <v>1705</v>
      </c>
      <c r="D2" s="5" t="s">
        <v>1706</v>
      </c>
      <c r="H2" s="7" t="s">
        <v>1707</v>
      </c>
      <c r="I2" s="7" t="s">
        <v>1708</v>
      </c>
      <c r="J2" s="7" t="s">
        <v>1709</v>
      </c>
      <c r="M2" s="4" t="s">
        <v>1710</v>
      </c>
      <c r="N2" s="4" t="s">
        <v>3</v>
      </c>
    </row>
    <row r="3" s="4" customFormat="1" spans="1:14">
      <c r="A3" s="5">
        <v>1</v>
      </c>
      <c r="B3" s="5" t="s">
        <v>1711</v>
      </c>
      <c r="C3" s="5" t="s">
        <v>1712</v>
      </c>
      <c r="D3" s="5" t="s">
        <v>1713</v>
      </c>
      <c r="H3" s="8" t="s">
        <v>1714</v>
      </c>
      <c r="I3" s="8" t="s">
        <v>1715</v>
      </c>
      <c r="J3" s="8" t="s">
        <v>269</v>
      </c>
      <c r="M3" s="4" t="s">
        <v>58</v>
      </c>
      <c r="N3" s="4" t="s">
        <v>1716</v>
      </c>
    </row>
    <row r="4" s="4" customFormat="1" spans="1:14">
      <c r="A4" s="5">
        <v>1</v>
      </c>
      <c r="B4" s="5" t="s">
        <v>1711</v>
      </c>
      <c r="C4" s="5" t="s">
        <v>1717</v>
      </c>
      <c r="D4" s="5" t="s">
        <v>198</v>
      </c>
      <c r="H4" s="8" t="s">
        <v>1714</v>
      </c>
      <c r="I4" s="8" t="s">
        <v>1715</v>
      </c>
      <c r="J4" s="8" t="s">
        <v>1718</v>
      </c>
      <c r="M4" s="4" t="s">
        <v>1719</v>
      </c>
      <c r="N4" s="4" t="s">
        <v>1720</v>
      </c>
    </row>
    <row r="5" s="4" customFormat="1" spans="1:14">
      <c r="A5" s="5">
        <v>1</v>
      </c>
      <c r="B5" s="5" t="s">
        <v>1711</v>
      </c>
      <c r="C5" s="5" t="s">
        <v>1721</v>
      </c>
      <c r="D5" s="5" t="s">
        <v>315</v>
      </c>
      <c r="H5" s="8" t="s">
        <v>1714</v>
      </c>
      <c r="I5" s="8" t="s">
        <v>1715</v>
      </c>
      <c r="J5" s="8" t="s">
        <v>255</v>
      </c>
      <c r="M5" s="4" t="s">
        <v>1722</v>
      </c>
      <c r="N5" s="4" t="s">
        <v>1723</v>
      </c>
    </row>
    <row r="6" s="4" customFormat="1" spans="1:10">
      <c r="A6" s="5">
        <v>1</v>
      </c>
      <c r="B6" s="5" t="s">
        <v>1711</v>
      </c>
      <c r="C6" s="5" t="s">
        <v>1724</v>
      </c>
      <c r="D6" s="5" t="s">
        <v>331</v>
      </c>
      <c r="H6" s="8" t="s">
        <v>1714</v>
      </c>
      <c r="I6" s="8" t="s">
        <v>1715</v>
      </c>
      <c r="J6" s="8" t="s">
        <v>222</v>
      </c>
    </row>
    <row r="7" s="4" customFormat="1" spans="1:10">
      <c r="A7" s="5">
        <v>1</v>
      </c>
      <c r="B7" s="5" t="s">
        <v>1711</v>
      </c>
      <c r="C7" s="5" t="s">
        <v>1725</v>
      </c>
      <c r="D7" s="5" t="s">
        <v>260</v>
      </c>
      <c r="H7" s="8" t="s">
        <v>1714</v>
      </c>
      <c r="I7" s="8" t="s">
        <v>1715</v>
      </c>
      <c r="J7" s="8" t="s">
        <v>1726</v>
      </c>
    </row>
    <row r="8" s="4" customFormat="1" spans="1:10">
      <c r="A8" s="5">
        <v>1</v>
      </c>
      <c r="B8" s="5" t="s">
        <v>1711</v>
      </c>
      <c r="C8" s="5" t="s">
        <v>1727</v>
      </c>
      <c r="D8" s="5" t="s">
        <v>348</v>
      </c>
      <c r="H8" s="8" t="s">
        <v>1714</v>
      </c>
      <c r="I8" s="8" t="s">
        <v>1715</v>
      </c>
      <c r="J8" s="8" t="s">
        <v>1728</v>
      </c>
    </row>
    <row r="9" s="4" customFormat="1" spans="1:10">
      <c r="A9" s="5">
        <v>1</v>
      </c>
      <c r="B9" s="5" t="s">
        <v>1711</v>
      </c>
      <c r="C9" s="5" t="s">
        <v>1729</v>
      </c>
      <c r="D9" s="5" t="s">
        <v>232</v>
      </c>
      <c r="H9" s="8" t="s">
        <v>1714</v>
      </c>
      <c r="I9" s="8" t="s">
        <v>1715</v>
      </c>
      <c r="J9" s="8" t="s">
        <v>220</v>
      </c>
    </row>
    <row r="10" s="4" customFormat="1" spans="1:10">
      <c r="A10" s="5">
        <v>1</v>
      </c>
      <c r="B10" s="5" t="s">
        <v>1711</v>
      </c>
      <c r="C10" s="5" t="s">
        <v>1730</v>
      </c>
      <c r="D10" s="5" t="s">
        <v>364</v>
      </c>
      <c r="H10" s="8" t="s">
        <v>1714</v>
      </c>
      <c r="I10" s="8" t="s">
        <v>1715</v>
      </c>
      <c r="J10" s="8" t="s">
        <v>1731</v>
      </c>
    </row>
    <row r="11" s="4" customFormat="1" spans="1:10">
      <c r="A11" s="5">
        <v>1</v>
      </c>
      <c r="B11" s="5" t="s">
        <v>1711</v>
      </c>
      <c r="C11" s="5" t="s">
        <v>1732</v>
      </c>
      <c r="D11" s="5" t="s">
        <v>368</v>
      </c>
      <c r="H11" s="8" t="s">
        <v>1714</v>
      </c>
      <c r="I11" s="8" t="s">
        <v>1715</v>
      </c>
      <c r="J11" s="8" t="s">
        <v>199</v>
      </c>
    </row>
    <row r="12" s="4" customFormat="1" spans="1:10">
      <c r="A12" s="5">
        <v>2</v>
      </c>
      <c r="B12" s="5" t="s">
        <v>1733</v>
      </c>
      <c r="C12" s="5" t="s">
        <v>1734</v>
      </c>
      <c r="D12" s="5" t="s">
        <v>211</v>
      </c>
      <c r="H12" s="8" t="s">
        <v>1714</v>
      </c>
      <c r="I12" s="8" t="s">
        <v>1715</v>
      </c>
      <c r="J12" s="8" t="s">
        <v>1735</v>
      </c>
    </row>
    <row r="13" s="4" customFormat="1" spans="1:10">
      <c r="A13" s="5">
        <v>2</v>
      </c>
      <c r="B13" s="5" t="s">
        <v>1733</v>
      </c>
      <c r="C13" s="5" t="s">
        <v>1736</v>
      </c>
      <c r="D13" s="5" t="s">
        <v>204</v>
      </c>
      <c r="H13" s="8" t="s">
        <v>1714</v>
      </c>
      <c r="I13" s="8" t="s">
        <v>1715</v>
      </c>
      <c r="J13" s="8" t="s">
        <v>1737</v>
      </c>
    </row>
    <row r="14" s="4" customFormat="1" spans="1:10">
      <c r="A14" s="5">
        <v>2</v>
      </c>
      <c r="B14" s="5" t="s">
        <v>1733</v>
      </c>
      <c r="C14" s="5" t="s">
        <v>1738</v>
      </c>
      <c r="D14" s="5" t="s">
        <v>391</v>
      </c>
      <c r="H14" s="8" t="s">
        <v>1714</v>
      </c>
      <c r="I14" s="8" t="s">
        <v>1715</v>
      </c>
      <c r="J14" s="8" t="s">
        <v>1739</v>
      </c>
    </row>
    <row r="15" s="4" customFormat="1" spans="1:10">
      <c r="A15" s="5">
        <v>2</v>
      </c>
      <c r="B15" s="5" t="s">
        <v>1733</v>
      </c>
      <c r="C15" s="5" t="s">
        <v>1740</v>
      </c>
      <c r="D15" s="5" t="s">
        <v>393</v>
      </c>
      <c r="H15" s="8" t="s">
        <v>1714</v>
      </c>
      <c r="I15" s="8" t="s">
        <v>1715</v>
      </c>
      <c r="J15" s="8" t="s">
        <v>207</v>
      </c>
    </row>
    <row r="16" s="4" customFormat="1" spans="1:10">
      <c r="A16" s="5">
        <v>3</v>
      </c>
      <c r="B16" s="5" t="s">
        <v>1741</v>
      </c>
      <c r="C16" s="5" t="s">
        <v>1742</v>
      </c>
      <c r="D16" s="5" t="s">
        <v>216</v>
      </c>
      <c r="H16" s="8" t="s">
        <v>1714</v>
      </c>
      <c r="I16" s="8" t="s">
        <v>1715</v>
      </c>
      <c r="J16" s="8" t="s">
        <v>1743</v>
      </c>
    </row>
    <row r="17" s="4" customFormat="1" spans="1:10">
      <c r="A17" s="5">
        <v>3</v>
      </c>
      <c r="B17" s="5" t="s">
        <v>1741</v>
      </c>
      <c r="C17" s="5" t="s">
        <v>1744</v>
      </c>
      <c r="D17" s="5" t="s">
        <v>407</v>
      </c>
      <c r="H17" s="8" t="s">
        <v>1714</v>
      </c>
      <c r="I17" s="8" t="s">
        <v>1715</v>
      </c>
      <c r="J17" s="8" t="s">
        <v>233</v>
      </c>
    </row>
    <row r="18" s="4" customFormat="1" spans="1:10">
      <c r="A18" s="5">
        <v>3</v>
      </c>
      <c r="B18" s="5" t="s">
        <v>1741</v>
      </c>
      <c r="C18" s="5" t="s">
        <v>1745</v>
      </c>
      <c r="D18" s="5" t="s">
        <v>419</v>
      </c>
      <c r="H18" s="8" t="s">
        <v>1714</v>
      </c>
      <c r="I18" s="8" t="s">
        <v>1715</v>
      </c>
      <c r="J18" s="8" t="s">
        <v>261</v>
      </c>
    </row>
    <row r="19" s="4" customFormat="1" spans="1:10">
      <c r="A19" s="5">
        <v>3</v>
      </c>
      <c r="B19" s="5" t="s">
        <v>1741</v>
      </c>
      <c r="C19" s="5" t="s">
        <v>1746</v>
      </c>
      <c r="D19" s="5" t="s">
        <v>252</v>
      </c>
      <c r="H19" s="8" t="s">
        <v>1714</v>
      </c>
      <c r="I19" s="8" t="s">
        <v>1715</v>
      </c>
      <c r="J19" s="8" t="s">
        <v>213</v>
      </c>
    </row>
    <row r="20" s="4" customFormat="1" spans="1:10">
      <c r="A20" s="5">
        <v>3</v>
      </c>
      <c r="B20" s="5" t="s">
        <v>1741</v>
      </c>
      <c r="C20" s="5" t="s">
        <v>1747</v>
      </c>
      <c r="D20" s="5" t="s">
        <v>428</v>
      </c>
      <c r="H20" s="8" t="s">
        <v>1714</v>
      </c>
      <c r="I20" s="8" t="s">
        <v>1715</v>
      </c>
      <c r="J20" s="8" t="s">
        <v>1748</v>
      </c>
    </row>
    <row r="21" s="4" customFormat="1" spans="1:10">
      <c r="A21" s="5">
        <v>3</v>
      </c>
      <c r="B21" s="5" t="s">
        <v>1741</v>
      </c>
      <c r="C21" s="5" t="s">
        <v>1749</v>
      </c>
      <c r="D21" s="5" t="s">
        <v>441</v>
      </c>
      <c r="H21" s="8" t="s">
        <v>1714</v>
      </c>
      <c r="I21" s="8" t="s">
        <v>1715</v>
      </c>
      <c r="J21" s="8" t="s">
        <v>1750</v>
      </c>
    </row>
    <row r="22" s="4" customFormat="1" spans="1:10">
      <c r="A22" s="5">
        <v>4</v>
      </c>
      <c r="B22" s="5" t="s">
        <v>1751</v>
      </c>
      <c r="C22" s="5" t="s">
        <v>1752</v>
      </c>
      <c r="D22" s="5" t="s">
        <v>212</v>
      </c>
      <c r="H22" s="8" t="s">
        <v>1714</v>
      </c>
      <c r="I22" s="8" t="s">
        <v>1715</v>
      </c>
      <c r="J22" s="8" t="s">
        <v>1753</v>
      </c>
    </row>
    <row r="23" s="4" customFormat="1" spans="1:10">
      <c r="A23" s="5">
        <v>4</v>
      </c>
      <c r="B23" s="5" t="s">
        <v>1751</v>
      </c>
      <c r="C23" s="5" t="s">
        <v>1754</v>
      </c>
      <c r="D23" s="5" t="s">
        <v>453</v>
      </c>
      <c r="H23" s="8" t="s">
        <v>1714</v>
      </c>
      <c r="I23" s="8" t="s">
        <v>1755</v>
      </c>
      <c r="J23" s="8" t="s">
        <v>1756</v>
      </c>
    </row>
    <row r="24" s="4" customFormat="1" spans="1:10">
      <c r="A24" s="5">
        <v>4</v>
      </c>
      <c r="B24" s="5" t="s">
        <v>1751</v>
      </c>
      <c r="C24" s="5" t="s">
        <v>1757</v>
      </c>
      <c r="D24" s="5" t="s">
        <v>221</v>
      </c>
      <c r="H24" s="8" t="s">
        <v>1714</v>
      </c>
      <c r="I24" s="8" t="s">
        <v>1755</v>
      </c>
      <c r="J24" s="8" t="s">
        <v>1758</v>
      </c>
    </row>
    <row r="25" s="4" customFormat="1" spans="1:10">
      <c r="A25" s="5">
        <v>4</v>
      </c>
      <c r="B25" s="5" t="s">
        <v>1751</v>
      </c>
      <c r="C25" s="5" t="s">
        <v>1759</v>
      </c>
      <c r="D25" s="5" t="s">
        <v>268</v>
      </c>
      <c r="H25" s="8" t="s">
        <v>1714</v>
      </c>
      <c r="I25" s="8" t="s">
        <v>1755</v>
      </c>
      <c r="J25" s="8" t="s">
        <v>1760</v>
      </c>
    </row>
    <row r="26" s="4" customFormat="1" spans="1:10">
      <c r="A26" s="5">
        <v>4</v>
      </c>
      <c r="B26" s="5" t="s">
        <v>1751</v>
      </c>
      <c r="C26" s="5" t="s">
        <v>1761</v>
      </c>
      <c r="D26" s="5" t="s">
        <v>254</v>
      </c>
      <c r="H26" s="8" t="s">
        <v>1714</v>
      </c>
      <c r="I26" s="8" t="s">
        <v>1755</v>
      </c>
      <c r="J26" s="8" t="s">
        <v>205</v>
      </c>
    </row>
    <row r="27" s="4" customFormat="1" spans="1:10">
      <c r="A27" s="5">
        <v>4</v>
      </c>
      <c r="B27" s="5" t="s">
        <v>1751</v>
      </c>
      <c r="C27" s="5" t="s">
        <v>1762</v>
      </c>
      <c r="D27" s="5" t="s">
        <v>465</v>
      </c>
      <c r="H27" s="8" t="s">
        <v>1714</v>
      </c>
      <c r="I27" s="8" t="s">
        <v>1755</v>
      </c>
      <c r="J27" s="8" t="s">
        <v>1763</v>
      </c>
    </row>
    <row r="28" s="4" customFormat="1" spans="1:10">
      <c r="A28" s="5">
        <v>4</v>
      </c>
      <c r="B28" s="5" t="s">
        <v>1751</v>
      </c>
      <c r="C28" s="5" t="s">
        <v>1764</v>
      </c>
      <c r="D28" s="5" t="s">
        <v>256</v>
      </c>
      <c r="H28" s="8" t="s">
        <v>1714</v>
      </c>
      <c r="I28" s="8" t="s">
        <v>1755</v>
      </c>
      <c r="J28" s="8" t="s">
        <v>217</v>
      </c>
    </row>
    <row r="29" s="4" customFormat="1" spans="1:10">
      <c r="A29" s="5">
        <v>4</v>
      </c>
      <c r="B29" s="5" t="s">
        <v>1751</v>
      </c>
      <c r="C29" s="5" t="s">
        <v>1765</v>
      </c>
      <c r="D29" s="5" t="s">
        <v>258</v>
      </c>
      <c r="H29" s="8" t="s">
        <v>1714</v>
      </c>
      <c r="I29" s="8" t="s">
        <v>1755</v>
      </c>
      <c r="J29" s="8" t="s">
        <v>253</v>
      </c>
    </row>
    <row r="30" s="4" customFormat="1" spans="1:10">
      <c r="A30" s="5">
        <v>5</v>
      </c>
      <c r="B30" s="5" t="s">
        <v>1766</v>
      </c>
      <c r="C30" s="5" t="s">
        <v>1767</v>
      </c>
      <c r="D30" s="5" t="s">
        <v>350</v>
      </c>
      <c r="H30" s="8" t="s">
        <v>1714</v>
      </c>
      <c r="I30" s="8" t="s">
        <v>1768</v>
      </c>
      <c r="J30" s="8" t="s">
        <v>1769</v>
      </c>
    </row>
    <row r="31" s="4" customFormat="1" spans="1:10">
      <c r="A31" s="5">
        <v>6</v>
      </c>
      <c r="B31" s="5" t="s">
        <v>1770</v>
      </c>
      <c r="C31" s="5" t="s">
        <v>1771</v>
      </c>
      <c r="D31" s="5" t="s">
        <v>264</v>
      </c>
      <c r="H31" s="8" t="s">
        <v>1714</v>
      </c>
      <c r="I31" s="8" t="s">
        <v>1768</v>
      </c>
      <c r="J31" s="8" t="s">
        <v>211</v>
      </c>
    </row>
    <row r="32" s="4" customFormat="1" spans="1:10">
      <c r="A32" s="5">
        <v>6</v>
      </c>
      <c r="B32" s="5" t="s">
        <v>1770</v>
      </c>
      <c r="C32" s="5" t="s">
        <v>1772</v>
      </c>
      <c r="D32" s="5" t="s">
        <v>263</v>
      </c>
      <c r="H32" s="8" t="s">
        <v>1714</v>
      </c>
      <c r="I32" s="8" t="s">
        <v>1773</v>
      </c>
      <c r="J32" s="8" t="s">
        <v>1774</v>
      </c>
    </row>
    <row r="33" s="4" customFormat="1" spans="1:10">
      <c r="A33" s="5">
        <v>6</v>
      </c>
      <c r="B33" s="5" t="s">
        <v>1770</v>
      </c>
      <c r="C33" s="5" t="s">
        <v>1775</v>
      </c>
      <c r="D33" s="5" t="s">
        <v>479</v>
      </c>
      <c r="H33" s="8" t="s">
        <v>1714</v>
      </c>
      <c r="I33" s="8" t="s">
        <v>1773</v>
      </c>
      <c r="J33" s="8" t="s">
        <v>1776</v>
      </c>
    </row>
    <row r="34" s="4" customFormat="1" spans="1:10">
      <c r="A34" s="5">
        <v>6</v>
      </c>
      <c r="B34" s="5" t="s">
        <v>1770</v>
      </c>
      <c r="C34" s="5" t="s">
        <v>1777</v>
      </c>
      <c r="D34" s="5" t="s">
        <v>482</v>
      </c>
      <c r="H34" s="8" t="s">
        <v>1714</v>
      </c>
      <c r="I34" s="8" t="s">
        <v>1773</v>
      </c>
      <c r="J34" s="8" t="s">
        <v>1778</v>
      </c>
    </row>
    <row r="35" s="4" customFormat="1" spans="1:10">
      <c r="A35" s="5">
        <v>6</v>
      </c>
      <c r="B35" s="5" t="s">
        <v>1770</v>
      </c>
      <c r="C35" s="5" t="s">
        <v>1779</v>
      </c>
      <c r="D35" s="5" t="s">
        <v>485</v>
      </c>
      <c r="H35" s="8" t="s">
        <v>1714</v>
      </c>
      <c r="I35" s="8" t="s">
        <v>1773</v>
      </c>
      <c r="J35" s="8" t="s">
        <v>1780</v>
      </c>
    </row>
    <row r="36" s="4" customFormat="1" spans="1:10">
      <c r="A36" s="5">
        <v>6</v>
      </c>
      <c r="B36" s="5" t="s">
        <v>1770</v>
      </c>
      <c r="C36" s="5" t="s">
        <v>1781</v>
      </c>
      <c r="D36" s="5" t="s">
        <v>488</v>
      </c>
      <c r="H36" s="6"/>
      <c r="I36" s="6"/>
      <c r="J36" s="6"/>
    </row>
    <row r="37" s="4" customFormat="1" spans="1:10">
      <c r="A37" s="5">
        <v>6</v>
      </c>
      <c r="B37" s="5" t="s">
        <v>1770</v>
      </c>
      <c r="C37" s="5" t="s">
        <v>1782</v>
      </c>
      <c r="D37" s="5" t="s">
        <v>491</v>
      </c>
      <c r="H37" s="6"/>
      <c r="I37" s="6"/>
      <c r="J37" s="6"/>
    </row>
    <row r="38" s="4" customFormat="1" spans="1:10">
      <c r="A38" s="5">
        <v>6</v>
      </c>
      <c r="B38" s="5" t="s">
        <v>1770</v>
      </c>
      <c r="C38" s="5" t="s">
        <v>1783</v>
      </c>
      <c r="D38" s="5" t="s">
        <v>495</v>
      </c>
      <c r="H38" s="6"/>
      <c r="I38" s="6"/>
      <c r="J38" s="6"/>
    </row>
    <row r="39" s="4" customFormat="1" spans="1:10">
      <c r="A39" s="5">
        <v>6</v>
      </c>
      <c r="B39" s="5" t="s">
        <v>1770</v>
      </c>
      <c r="C39" s="5" t="s">
        <v>1784</v>
      </c>
      <c r="D39" s="5" t="s">
        <v>499</v>
      </c>
      <c r="H39" s="6"/>
      <c r="I39" s="6"/>
      <c r="J39" s="6"/>
    </row>
    <row r="40" s="4" customFormat="1" spans="1:10">
      <c r="A40" s="5">
        <v>6</v>
      </c>
      <c r="B40" s="5" t="s">
        <v>1770</v>
      </c>
      <c r="C40" s="5" t="s">
        <v>1785</v>
      </c>
      <c r="D40" s="5" t="s">
        <v>502</v>
      </c>
      <c r="H40" s="6"/>
      <c r="I40" s="6"/>
      <c r="J40" s="6"/>
    </row>
    <row r="41" s="4" customFormat="1" spans="1:10">
      <c r="A41" s="5">
        <v>6</v>
      </c>
      <c r="B41" s="5" t="s">
        <v>1770</v>
      </c>
      <c r="C41" s="5" t="s">
        <v>1786</v>
      </c>
      <c r="D41" s="5" t="s">
        <v>506</v>
      </c>
      <c r="H41" s="6"/>
      <c r="I41" s="6"/>
      <c r="J41" s="6"/>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B5"/>
  <sheetViews>
    <sheetView workbookViewId="0">
      <selection activeCell="I14" sqref="I14"/>
    </sheetView>
  </sheetViews>
  <sheetFormatPr defaultColWidth="9.02654867256637" defaultRowHeight="15" outlineLevelRow="4" outlineLevelCol="1"/>
  <cols>
    <col min="1" max="16384" width="9.02654867256637" style="1"/>
  </cols>
  <sheetData>
    <row r="3" spans="2:2">
      <c r="B3" s="2" t="s">
        <v>1787</v>
      </c>
    </row>
    <row r="4" spans="2:2">
      <c r="B4" s="3" t="s">
        <v>1788</v>
      </c>
    </row>
    <row r="5" spans="2:2">
      <c r="B5" s="2"/>
    </row>
  </sheetData>
  <hyperlinks>
    <hyperlink ref="B4" r:id="rId1" display="https://o1dkdinyxp.feishu.cn/base/DZusbNWiEaoSu2shoHtcUjIynnd?from=from_copylink"/>
  </hyperlink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allowEditUser xmlns="https://web.wps.cn/et/2018/main" xmlns:s="http://schemas.openxmlformats.org/spreadsheetml/2006/main" hasInvisiblePropRange="0">
  <rangeList sheetStid="6" master="" otherUserPermission="visible"/>
  <rangeList sheetStid="2" master="" otherUserPermission="visible">
    <arrUserId title="Range2" rangeCreator="793279098" othersAccessPermission="visible">
      <userID accessPermission="edit">793279098</userID>
    </arrUserId>
    <arrUserId title="Range3" rangeCreator="" othersAccessPermission="visible">
      <userID accessPermission="edit">793279098</userID>
      <userID accessPermission="edit">1410787497</userID>
    </arrUserId>
  </rangeList>
  <rangeList sheetStid="1" master="793279098" otherUserPermission="edit">
    <arrUserId title="Range1" rangeCreator="793279098" othersAccessPermission="visible">
      <userID accessPermission="edit">793279098</userID>
    </arrUserId>
    <arrUserId title="Range2" rangeCreator="793279098" othersAccessPermission="visible">
      <userID accessPermission="edit">793279098</userID>
    </arrUserId>
    <arrUserId title="Range3" rangeCreator="793279098" othersAccessPermission="visible">
      <userID accessPermission="edit">793279098</userID>
    </arrUserId>
  </rangeList>
  <rangeList sheetStid="3" master="" otherUserPermission="edit"/>
  <rangeList sheetStid="4" master="" otherUserPermission="edit"/>
  <rangeList sheetStid="7" master="" otherUserPermission="visible"/>
  <rangeList sheetStid="8" master="" otherUserPermission="visible"/>
</allowEditUser>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D5662047-3127-477A-AC3A-1D340467FB41}">
  <ds:schemaRefs/>
</ds:datastoreItem>
</file>

<file path=customXml/itemProps3.xml><?xml version="1.0" encoding="utf-8"?>
<ds:datastoreItem xmlns:ds="http://schemas.openxmlformats.org/officeDocument/2006/customXml" ds:itemID="{06C82605-B75B-4693-9329-32AAD527C692}">
  <ds:schemaRefs/>
</ds:datastoreItem>
</file>

<file path=customXml/itemProps4.xml><?xml version="1.0" encoding="utf-8"?>
<ds:datastoreItem xmlns:ds="http://schemas.openxmlformats.org/officeDocument/2006/customXml" ds:itemID="{224D003E-15C9-4FFE-AB16-9E66474EAE4E}">
  <ds:schemaRefs/>
</ds:datastoreItem>
</file>

<file path=customXml/itemProps5.xml><?xml version="1.0" encoding="utf-8"?>
<ds:datastoreItem xmlns:ds="http://schemas.openxmlformats.org/officeDocument/2006/customXml" ds:itemID="{A02B7E37-CEC0-4786-9FA4-411A3DC59612}">
  <ds:schemaRefs/>
</ds:datastoreItem>
</file>

<file path=docProps/app.xml><?xml version="1.0" encoding="utf-8"?>
<Properties xmlns="http://schemas.openxmlformats.org/officeDocument/2006/extended-properties" xmlns:vt="http://schemas.openxmlformats.org/officeDocument/2006/docPropsVTypes">
  <Application>WPS Office WWO_wpscloud_20250821175036-ffea781686</Application>
  <HeadingPairs>
    <vt:vector size="2" baseType="variant">
      <vt:variant>
        <vt:lpstr>工作表</vt:lpstr>
      </vt:variant>
      <vt:variant>
        <vt:i4>7</vt:i4>
      </vt:variant>
    </vt:vector>
  </HeadingPairs>
  <TitlesOfParts>
    <vt:vector size="7" baseType="lpstr">
      <vt:lpstr>明细表</vt:lpstr>
      <vt:lpstr>商品编码表</vt:lpstr>
      <vt:lpstr>编码规则代码</vt:lpstr>
      <vt:lpstr>类目代码.新物云数据源</vt:lpstr>
      <vt:lpstr>颜色代码.新物云数据源</vt:lpstr>
      <vt:lpstr>选项参数</vt:lpstr>
      <vt:lpstr>上新规则表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Sen.Kwok</cp:lastModifiedBy>
  <dcterms:created xsi:type="dcterms:W3CDTF">2023-07-28T19:15:00Z</dcterms:created>
  <dcterms:modified xsi:type="dcterms:W3CDTF">2025-09-10T09:37:38Z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2052-12.1.0.22529</vt:lpwstr>
  </property>
  <property fmtid="{D5CDD505-2E9C-101B-9397-08002B2CF9AE}" pid="3" name="ICV">
    <vt:lpwstr>B5887FCF2BED4B209DF1E03E5429C68F_13</vt:lpwstr>
  </property>
  <property fmtid="{D5CDD505-2E9C-101B-9397-08002B2CF9AE}" pid="4" name="KSOReadingLayout">
    <vt:bool>true</vt:bool>
  </property>
</Properties>
</file>