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Sandoval v. W Brothers Landscape/Analysis-Tool/"/>
    </mc:Choice>
  </mc:AlternateContent>
  <xr:revisionPtr revIDLastSave="76" documentId="8_{196A4EA8-D00C-4829-8AA7-22D2205E22D8}" xr6:coauthVersionLast="47" xr6:coauthVersionMax="47" xr10:uidLastSave="{5A2AAF56-65EA-46FA-ABC6-4E3D4DAACFA8}"/>
  <bookViews>
    <workbookView xWindow="225" yWindow="165" windowWidth="28125" windowHeight="15255" activeTab="4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2" l="1"/>
  <c r="F2" i="12"/>
  <c r="L8" i="2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M12" i="2" s="1"/>
  <c r="L21" i="2"/>
  <c r="L23" i="2" s="1"/>
  <c r="L20" i="2"/>
  <c r="L2" i="2"/>
  <c r="L6" i="2" l="1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<sst xmlns="http://schemas.openxmlformats.org/spreadsheetml/2006/main" count="223" uniqueCount="190">
  <si>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</si>
  <si>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</si>
  <si>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</si>
  <si>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</si>
  <si>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</si>
  <si>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</si>
  <si>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</si>
  <si>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</si>
  <si>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</si>
  <si>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</si>
  <si>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</si>
  <si>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</si>
  <si>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</si>
  <si>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</si>
  <si>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</si>
  <si>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</si>
  <si>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</si>
  <si>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</si>
  <si>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</si>
  <si>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</si>
  <si>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</si>
  <si>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</si>
  <si>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</si>
  <si>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</si>
  <si>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</si>
  <si>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</si>
  <si>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</si>
  <si>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</si>
  <si>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</si>
  <si>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</si>
  <si>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</si>
  <si>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</si>
  <si>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</si>
  <si>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</si>
  <si>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</si>
  <si>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</si>
  <si>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</si>
  <si>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</si>
  <si>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</si>
  <si>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</si>
  <si>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</si>
  <si>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</si>
  <si>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</si>
  <si>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</si>
  <si>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</si>
  <si>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</si>
  <si>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</si>
  <si>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</si>
  <si>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</si>
  <si>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</si>
  <si>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</si>
  <si>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</si>
  <si>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</si>
  <si>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</si>
  <si>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</si>
  <si>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</si>
  <si>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</si>
  <si>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</si>
  <si>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</si>
  <si>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</si>
  <si>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</si>
  <si>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</si>
  <si>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</si>
  <si>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</si>
  <si>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</si>
  <si>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</si>
  <si>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</si>
  <si>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</si>
  <si>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</si>
  <si>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</si>
  <si>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</si>
  <si>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</si>
  <si>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</si>
  <si>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</si>
  <si>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</si>
  <si>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</si>
  <si>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</si>
  <si>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</si>
  <si>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</si>
  <si>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</si>
  <si>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</si>
  <si>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</si>
  <si>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</si>
  <si>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</si>
  <si>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</si>
  <si>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</si>
  <si>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</si>
  <si>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</si>
  <si>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</si>
  <si>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</si>
  <si>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</si>
  <si>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</si>
  <si>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</si>
  <si>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</si>
  <si>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</si>
  <si>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</si>
  <si>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</si>
  <si>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</si>
  <si>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</si>
  <si>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</si>
  <si>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</si>
  <si>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</si>
  <si>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</si>
  <si>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</si>
  <si>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</si>
  <si>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</si>
  <si>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</si>
  <si>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</si>
  <si>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</si>
  <si>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</si>
  <si>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</si>
  <si>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</si>
  <si>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</si>
  <si>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</si>
  <si>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</si>
  <si>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</si>
  <si>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</si>
  <si>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</si>
  <si>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</si>
  <si>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</si>
  <si>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</si>
  <si>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</si>
  <si>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</si>
  <si>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</si>
  <si>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</si>
  <si>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</si>
  <si>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</si>
  <si>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</si>
  <si>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</si>
  <si>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3.5 - 5</t>
  </si>
  <si>
    <t>5.1 - 6</t>
  </si>
  <si>
    <t>6.1 - 10</t>
  </si>
  <si>
    <t>14+</t>
  </si>
  <si>
    <t>10.1 - 14</t>
  </si>
  <si>
    <t>Hours</t>
  </si>
  <si>
    <t>&lt; 3.5</t>
  </si>
  <si>
    <t>Meal Breaks</t>
  </si>
  <si>
    <t>Rest Breaks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</si>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</sst>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0" xfId="3" applyFont="1" applyAlignment="1">
      <alignment vertical="center" wrapText="1"/>
    </xf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1" fillId="7" borderId="23" xfId="0" applyFont="1" applyFill="1" applyBorder="1" applyAlignment="1">
      <alignment horizontal="left" vertical="center" wrapText="1"/>
    </xf>
    <xf numFmtId="3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164" fontId="22" fillId="0" borderId="0" xfId="0" applyNumberFormat="1" applyFont="1" applyAlignment="1">
      <alignment horizontal="left" vertical="center"/>
    </xf>
    <xf numFmtId="0" fontId="21" fillId="7" borderId="24" xfId="0" applyFont="1" applyFill="1" applyBorder="1" applyAlignment="1">
      <alignment horizontal="left" vertical="center"/>
    </xf>
    <xf numFmtId="0" fontId="21" fillId="7" borderId="24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left" vertical="center"/>
    </xf>
    <xf numFmtId="0" fontId="21" fillId="7" borderId="23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0" fillId="0" borderId="8" xfId="0" applyFont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2"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8" tint="-0.499984740745262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1" dataDxfId="20">
  <autoFilter ref="A1:I12" xr:uid="{71AD6333-74A9-4586-BEB7-15E86C9CF98F}"/>
  <tableColumns count="9">
    <tableColumn id="1" xr3:uid="{5057520E-7063-4F4F-A42D-5FF545CFB2E6}" name="Shift Length" dataDxfId="19"/>
    <tableColumn id="2" xr3:uid="{19F311C7-CB93-41CF-9B95-FE4455AA1203}" name="Missed 1st" dataDxfId="18"/>
    <tableColumn id="3" xr3:uid="{340FFD64-0673-4990-B75A-0CDE8E0B2ADD}" name="Late (after 5th)" dataDxfId="17"/>
    <tableColumn id="4" xr3:uid="{61F39758-5DDB-44AE-BE48-62CEC433E4DC}" name="Short before 5th" dataDxfId="16"/>
    <tableColumn id="8" xr3:uid="{16FA19FB-76DF-49E2-AB09-EC73C5B5E7F8}" name="1st Meal Violation" dataDxfId="15"/>
    <tableColumn id="9" xr3:uid="{415FB716-9B43-4139-8474-413DB8C2C5FF}" name="2nd Meal Violation" dataDxfId="14"/>
    <tableColumn id="5" xr3:uid="{4B3FF50D-29BA-41ED-AB33-55A9FCB89506}" name="Total Violations" dataDxfId="13"/>
    <tableColumn id="6" xr3:uid="{4124161C-BEBF-4FF1-9600-A9A020EE8846}" name="Total Shifts" dataDxfId="12"/>
    <tableColumn id="7" xr3:uid="{7B0D4A3A-C789-4D94-BFD7-E9BE3A245DA3}" name="Violation Rate" dataDxfId="11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0" dataDxfId="9">
  <autoFilter ref="A14:D17" xr:uid="{6CAA3528-5CCF-4AD0-A401-3F970988A316}"/>
  <tableColumns count="4">
    <tableColumn id="1" xr3:uid="{0C6C9EC0-72EB-4DB6-B8E1-40F56B81F115}" name="Shift Length" dataDxfId="8"/>
    <tableColumn id="2" xr3:uid="{DE22DB73-34FF-4448-ABDF-F0589A0D3DFA}" name="Late (after 10th)" dataDxfId="7"/>
    <tableColumn id="3" xr3:uid="{101CE7FC-6AFC-48B1-8C08-7BF8EEE20118}" name="Short between 5 and 10" dataDxfId="6"/>
    <tableColumn id="4" xr3:uid="{E6E24757-137D-4251-933A-85BB02293A5D}" name="Missed 2nd meal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9F864-792A-4278-9D97-C9631849C1DC}" name="Table1" displayName="Table1" ref="A1:C7" totalsRowShown="0" headerRowDxfId="4" dataDxfId="3">
  <autoFilter ref="A1:C7" xr:uid="{DD90D6AC-58F0-47F5-ACC7-97B2259E9589}"/>
  <tableColumns count="3">
    <tableColumn id="1" xr3:uid="{27A69B64-8F77-460E-984C-478488497FC4}" name="Hours" dataDxfId="2"/>
    <tableColumn id="2" xr3:uid="{0D52562E-6CA6-4506-98DD-BF3B6B2F206E}" name="Rest Breaks" dataDxfId="1"/>
    <tableColumn id="3" xr3:uid="{7BA63EEC-6512-4D81-9E1D-820441B3C53D}" name="Meal Break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H12" activePane="bottomRight" state="frozen"/>
      <selection pane="topRight" activeCell="F1" sqref="F1"/>
      <selection pane="bottomLeft" activeCell="A12" sqref="A12"/>
      <selection pane="bottomRight" activeCell="J22" sqref="J22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7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5" t="s">
        <v>95</v>
      </c>
      <c r="B1" s="125" t="s">
        <v>96</v>
      </c>
      <c r="C1" s="125" t="s">
        <v>97</v>
      </c>
      <c r="D1" s="125" t="s">
        <v>98</v>
      </c>
      <c r="E1" s="125" t="s">
        <v>120</v>
      </c>
      <c r="F1" s="125" t="s">
        <v>121</v>
      </c>
      <c r="G1" s="125" t="s">
        <v>118</v>
      </c>
      <c r="H1" s="125" t="s">
        <v>99</v>
      </c>
      <c r="I1" s="126" t="s">
        <v>93</v>
      </c>
      <c r="J1" s="10"/>
      <c r="K1" s="4" t="s">
        <v>0</v>
      </c>
      <c r="L1" s="13" t="s">
        <v>90</v>
      </c>
    </row>
    <row r="2" spans="1:13" x14ac:dyDescent="0.25">
      <c r="A2" s="99" t="s">
        <v>119</v>
      </c>
      <c r="B2" s="99">
        <v>3437</v>
      </c>
      <c r="C2" s="99">
        <v>36</v>
      </c>
      <c r="D2" s="99">
        <v>218</v>
      </c>
      <c r="E2" s="99">
        <v>3691</v>
      </c>
      <c r="F2" s="99">
        <v>0</v>
      </c>
      <c r="G2" s="99">
        <v>3691</v>
      </c>
      <c r="H2" s="99">
        <v>5830</v>
      </c>
      <c r="I2" s="100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9" t="s">
        <v>100</v>
      </c>
      <c r="B3" s="99">
        <v>964</v>
      </c>
      <c r="C3" s="99">
        <v>1067</v>
      </c>
      <c r="D3" s="99">
        <v>559</v>
      </c>
      <c r="E3" s="99">
        <v>2590</v>
      </c>
      <c r="F3" s="99">
        <v>0</v>
      </c>
      <c r="G3" s="99">
        <v>2590</v>
      </c>
      <c r="H3" s="99">
        <v>7741</v>
      </c>
      <c r="I3" s="100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9" t="s">
        <v>101</v>
      </c>
      <c r="B4" s="99">
        <v>1</v>
      </c>
      <c r="C4" s="99">
        <v>8</v>
      </c>
      <c r="D4" s="99">
        <v>0</v>
      </c>
      <c r="E4" s="99">
        <v>9</v>
      </c>
      <c r="F4" s="99">
        <v>12</v>
      </c>
      <c r="G4" s="99">
        <v>13</v>
      </c>
      <c r="H4" s="99">
        <v>14</v>
      </c>
      <c r="I4" s="100">
        <f>Table2[[#This Row],[Total Violations]]/Table2[[#This Row],[Total Shifts]]</f>
        <v>0.9285714285714286</v>
      </c>
      <c r="J4" s="20"/>
      <c r="K4" s="6" t="s">
        <v>80</v>
      </c>
      <c r="L4" s="15">
        <f>H12</f>
        <v>0</v>
      </c>
    </row>
    <row r="5" spans="1:13" x14ac:dyDescent="0.25">
      <c r="A5" s="101"/>
      <c r="B5" s="101"/>
      <c r="C5" s="101"/>
      <c r="D5" s="101"/>
      <c r="E5" s="101"/>
      <c r="F5" s="101"/>
      <c r="G5" s="101"/>
      <c r="H5" s="101"/>
      <c r="I5" s="101"/>
      <c r="K5" s="6" t="s">
        <v>144</v>
      </c>
      <c r="L5" s="65">
        <f>F21</f>
        <v>5</v>
      </c>
    </row>
    <row r="6" spans="1:13" x14ac:dyDescent="0.25">
      <c r="A6" s="99" t="s">
        <v>102</v>
      </c>
      <c r="B6" s="99">
        <v>4250</v>
      </c>
      <c r="C6" s="99">
        <v>1106</v>
      </c>
      <c r="D6" s="99">
        <v>771</v>
      </c>
      <c r="E6" s="99">
        <v>6127</v>
      </c>
      <c r="F6" s="99">
        <v>16</v>
      </c>
      <c r="G6" s="99">
        <v>6134</v>
      </c>
      <c r="H6" s="99">
        <v>18310</v>
      </c>
      <c r="I6" s="131">
        <f>Table2[[#This Row],[Total Violations]]/Table2[[#This Row],[Total Shifts]]</f>
        <v>0.33500819224467504</v>
      </c>
      <c r="J6" s="20"/>
      <c r="K6" s="6" t="s">
        <v>172</v>
      </c>
      <c r="L6" s="114">
        <f>L4/L5</f>
        <v>0</v>
      </c>
    </row>
    <row r="7" spans="1:13" x14ac:dyDescent="0.25">
      <c r="A7" s="99" t="s">
        <v>103</v>
      </c>
      <c r="B7" s="99">
        <v>4250</v>
      </c>
      <c r="C7" s="99">
        <v>1106</v>
      </c>
      <c r="D7" s="99">
        <v>771</v>
      </c>
      <c r="E7" s="99">
        <v>6127</v>
      </c>
      <c r="F7" s="99">
        <v>16</v>
      </c>
      <c r="G7" s="99">
        <v>6134</v>
      </c>
      <c r="H7" s="99">
        <v>13332</v>
      </c>
      <c r="I7" s="131">
        <f>Table2[[#This Row],[Total Violations]]/Table2[[#This Row],[Total Shifts]]</f>
        <v>0.46009600960096009</v>
      </c>
      <c r="J7" s="20"/>
      <c r="K7" s="6" t="s">
        <v>173</v>
      </c>
      <c r="L7" s="114">
        <f>E21</f>
        <v>0</v>
      </c>
    </row>
    <row r="8" spans="1:13" x14ac:dyDescent="0.25">
      <c r="A8" s="99" t="s">
        <v>104</v>
      </c>
      <c r="B8" s="99">
        <v>965</v>
      </c>
      <c r="C8" s="99">
        <v>1076</v>
      </c>
      <c r="D8" s="99">
        <v>559</v>
      </c>
      <c r="E8" s="99">
        <v>2600</v>
      </c>
      <c r="F8" s="99">
        <v>16</v>
      </c>
      <c r="G8" s="99">
        <v>2607</v>
      </c>
      <c r="H8" s="99">
        <v>7760</v>
      </c>
      <c r="I8" s="131">
        <f>Table2[[#This Row],[Total Violations]]/Table2[[#This Row],[Total Shifts]]</f>
        <v>0.33595360824742271</v>
      </c>
      <c r="J8" s="20"/>
      <c r="K8" s="6" t="s">
        <v>187</v>
      </c>
      <c r="L8" s="65" t="e">
        <f>LOOKUP(1000000, PAGA!A2:'PAGA'!DZ2, PAGA!A2:'PAGA'!DZ2)</f>
        <v>#N/A</v>
      </c>
    </row>
    <row r="9" spans="1:13" x14ac:dyDescent="0.25">
      <c r="A9" s="99" t="s">
        <v>178</v>
      </c>
      <c r="B9" s="99"/>
      <c r="C9" s="99"/>
      <c r="D9" s="99"/>
      <c r="E9" s="99"/>
      <c r="F9" s="99"/>
      <c r="G9" s="99"/>
      <c r="H9" s="99"/>
      <c r="I9" s="131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9" t="s">
        <v>105</v>
      </c>
      <c r="B10" s="99">
        <v>1</v>
      </c>
      <c r="C10" s="99">
        <v>9</v>
      </c>
      <c r="D10" s="99">
        <v>0</v>
      </c>
      <c r="E10" s="99">
        <v>10</v>
      </c>
      <c r="F10" s="99">
        <v>16</v>
      </c>
      <c r="G10" s="99">
        <v>17</v>
      </c>
      <c r="H10" s="99">
        <v>19</v>
      </c>
      <c r="I10" s="131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9" t="s">
        <v>106</v>
      </c>
      <c r="B11" s="99">
        <v>0</v>
      </c>
      <c r="C11" s="99">
        <v>1</v>
      </c>
      <c r="D11" s="99">
        <v>0</v>
      </c>
      <c r="E11" s="99">
        <v>1</v>
      </c>
      <c r="F11" s="99">
        <v>4</v>
      </c>
      <c r="G11" s="99">
        <v>4</v>
      </c>
      <c r="H11" s="99">
        <v>5</v>
      </c>
      <c r="I11" s="131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9"/>
      <c r="B12" s="99"/>
      <c r="C12" s="99"/>
      <c r="D12" s="99"/>
      <c r="E12" s="99"/>
      <c r="F12" s="99"/>
      <c r="G12" s="99"/>
      <c r="H12" s="99"/>
      <c r="I12" s="100"/>
      <c r="J12" s="3"/>
      <c r="K12" s="56" t="s">
        <v>4</v>
      </c>
      <c r="L12" s="57">
        <f>H6</f>
        <v>18310</v>
      </c>
      <c r="M12" s="78" t="e">
        <f>L12/L4</f>
        <v>#DIV/0!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7" t="s">
        <v>95</v>
      </c>
      <c r="B14" s="127" t="s">
        <v>107</v>
      </c>
      <c r="C14" s="127" t="s">
        <v>174</v>
      </c>
      <c r="D14" s="127" t="s">
        <v>108</v>
      </c>
      <c r="K14" s="6" t="s">
        <v>5</v>
      </c>
      <c r="L14" s="14"/>
    </row>
    <row r="15" spans="1:13" x14ac:dyDescent="0.25">
      <c r="A15" s="99" t="s">
        <v>101</v>
      </c>
      <c r="B15" s="99">
        <v>0</v>
      </c>
      <c r="C15" s="99">
        <v>0</v>
      </c>
      <c r="D15" s="99">
        <v>12</v>
      </c>
      <c r="K15" s="7" t="s">
        <v>6</v>
      </c>
      <c r="L15" s="14"/>
      <c r="M15" s="3"/>
    </row>
    <row r="16" spans="1:13" x14ac:dyDescent="0.25">
      <c r="A16" s="99" t="s">
        <v>105</v>
      </c>
      <c r="B16" s="113">
        <v>0</v>
      </c>
      <c r="C16" s="99">
        <v>0</v>
      </c>
      <c r="D16" s="99">
        <v>16</v>
      </c>
      <c r="K16" s="7" t="s">
        <v>7</v>
      </c>
      <c r="L16" s="14"/>
    </row>
    <row r="17" spans="1:14" x14ac:dyDescent="0.25">
      <c r="A17" s="99" t="s">
        <v>106</v>
      </c>
      <c r="B17" s="99">
        <v>0</v>
      </c>
      <c r="C17" s="99">
        <v>0</v>
      </c>
      <c r="D17" s="99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147</v>
      </c>
      <c r="E20" s="60"/>
      <c r="F20" s="60"/>
      <c r="G20" s="60"/>
      <c r="K20" s="6" t="s">
        <v>143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5"/>
      <c r="F21" s="132">
        <v>5</v>
      </c>
      <c r="G21" s="132"/>
      <c r="K21" s="6" t="s">
        <v>19</v>
      </c>
      <c r="L21" s="58">
        <f>C21</f>
        <v>1842</v>
      </c>
    </row>
    <row r="22" spans="1:14" x14ac:dyDescent="0.25">
      <c r="B22" s="11"/>
      <c r="K22" s="6" t="s">
        <v>176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177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146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8" t="s">
        <v>95</v>
      </c>
      <c r="B26" s="129" t="s">
        <v>96</v>
      </c>
      <c r="C26" s="130" t="s">
        <v>97</v>
      </c>
      <c r="D26" s="130" t="s">
        <v>98</v>
      </c>
      <c r="E26" s="130" t="s">
        <v>120</v>
      </c>
      <c r="F26" s="130" t="s">
        <v>121</v>
      </c>
      <c r="K26" s="6" t="s">
        <v>10</v>
      </c>
      <c r="L26" s="67"/>
      <c r="N26" s="11"/>
    </row>
    <row r="27" spans="1:14" x14ac:dyDescent="0.25">
      <c r="A27" s="102" t="s">
        <v>119</v>
      </c>
      <c r="B27" s="103">
        <f>B2/H2</f>
        <v>0.58953687821612355</v>
      </c>
      <c r="C27" s="103">
        <f>C2/H2</f>
        <v>6.1749571183533445E-3</v>
      </c>
      <c r="D27" s="103">
        <f>D2/H2</f>
        <v>3.7392795883361918E-2</v>
      </c>
      <c r="E27" s="103">
        <f>E2/H2</f>
        <v>0.63310463121783878</v>
      </c>
      <c r="F27" s="104">
        <f>F2/H2</f>
        <v>0</v>
      </c>
      <c r="K27" s="7" t="s">
        <v>11</v>
      </c>
      <c r="L27" s="14"/>
      <c r="N27" s="11"/>
    </row>
    <row r="28" spans="1:14" x14ac:dyDescent="0.25">
      <c r="A28" s="105" t="s">
        <v>100</v>
      </c>
      <c r="B28" s="106">
        <f>B3/H3</f>
        <v>0.12453171424880506</v>
      </c>
      <c r="C28" s="106">
        <f>C3/H3</f>
        <v>0.13783748869655083</v>
      </c>
      <c r="D28" s="106">
        <f>D3/H3</f>
        <v>7.2212892391163935E-2</v>
      </c>
      <c r="E28" s="106">
        <f>E3/H3</f>
        <v>0.33458209533651984</v>
      </c>
      <c r="F28" s="107">
        <f>F3/H3</f>
        <v>0</v>
      </c>
      <c r="K28" s="7" t="s">
        <v>12</v>
      </c>
      <c r="L28" s="14"/>
      <c r="N28" s="11"/>
    </row>
    <row r="29" spans="1:14" x14ac:dyDescent="0.25">
      <c r="A29" s="102" t="s">
        <v>101</v>
      </c>
      <c r="B29" s="103">
        <f>B4/H4</f>
        <v>7.1428571428571425E-2</v>
      </c>
      <c r="C29" s="103">
        <f>C4/H4</f>
        <v>0.5714285714285714</v>
      </c>
      <c r="D29" s="103">
        <f>D4/H4</f>
        <v>0</v>
      </c>
      <c r="E29" s="103">
        <f>E4/H4</f>
        <v>0.6428571428571429</v>
      </c>
      <c r="F29" s="108">
        <f>F4/H4</f>
        <v>0.8571428571428571</v>
      </c>
      <c r="K29" s="7" t="s">
        <v>117</v>
      </c>
      <c r="L29" s="14"/>
      <c r="N29" s="11"/>
    </row>
    <row r="30" spans="1:14" x14ac:dyDescent="0.25">
      <c r="A30" s="109"/>
      <c r="B30" s="110"/>
      <c r="C30" s="110"/>
      <c r="D30" s="110"/>
      <c r="E30" s="110"/>
      <c r="F30" s="110"/>
      <c r="K30" s="7" t="s">
        <v>13</v>
      </c>
      <c r="L30" s="14"/>
      <c r="N30" s="11"/>
    </row>
    <row r="31" spans="1:14" x14ac:dyDescent="0.25">
      <c r="A31" s="102" t="s">
        <v>102</v>
      </c>
      <c r="B31" s="103">
        <f>B6/H6</f>
        <v>0.23211359912616056</v>
      </c>
      <c r="C31" s="103">
        <f>C6/H6</f>
        <v>6.0404150737302022E-2</v>
      </c>
      <c r="D31" s="103">
        <f>D6/H6</f>
        <v>4.2108137629710538E-2</v>
      </c>
      <c r="E31" s="103">
        <f>E6/H6</f>
        <v>0.33462588749317312</v>
      </c>
      <c r="F31" s="111">
        <f>F6/H6</f>
        <v>8.7383943200436919E-4</v>
      </c>
      <c r="K31" s="5"/>
      <c r="L31" s="12"/>
      <c r="N31" s="11"/>
    </row>
    <row r="32" spans="1:14" x14ac:dyDescent="0.25">
      <c r="A32" s="112" t="s">
        <v>103</v>
      </c>
      <c r="B32" s="106">
        <f>B7/H7</f>
        <v>0.31878187818781878</v>
      </c>
      <c r="C32" s="106">
        <f>C7/H7</f>
        <v>8.2958295829582959E-2</v>
      </c>
      <c r="D32" s="106">
        <f>D7/H7</f>
        <v>5.7830783078307829E-2</v>
      </c>
      <c r="E32" s="106">
        <f>E7/H7</f>
        <v>0.45957095709570955</v>
      </c>
      <c r="F32" s="107">
        <f>F7/H7</f>
        <v>1.2001200120012002E-3</v>
      </c>
      <c r="K32" s="9" t="s">
        <v>111</v>
      </c>
      <c r="L32" s="12"/>
      <c r="N32" s="11"/>
    </row>
    <row r="33" spans="1:14" x14ac:dyDescent="0.25">
      <c r="A33" s="102" t="s">
        <v>104</v>
      </c>
      <c r="B33" s="103">
        <f>B8/H8</f>
        <v>0.12435567010309279</v>
      </c>
      <c r="C33" s="103">
        <f>C8/H8</f>
        <v>0.138659793814433</v>
      </c>
      <c r="D33" s="103">
        <f>D8/H8</f>
        <v>7.2036082474226798E-2</v>
      </c>
      <c r="E33" s="103">
        <f>E8/H8</f>
        <v>0.33505154639175255</v>
      </c>
      <c r="F33" s="104">
        <f>F8/H8</f>
        <v>2.0618556701030928E-3</v>
      </c>
      <c r="K33" s="56" t="s">
        <v>81</v>
      </c>
      <c r="L33" s="57">
        <f>H7</f>
        <v>13332</v>
      </c>
      <c r="M33" s="78" t="e">
        <f>L33/L4</f>
        <v>#DIV/0!</v>
      </c>
      <c r="N33" s="11"/>
    </row>
    <row r="34" spans="1:14" x14ac:dyDescent="0.25">
      <c r="A34" s="105" t="s">
        <v>105</v>
      </c>
      <c r="B34" s="106">
        <f t="shared" ref="B34:B35" si="0">B10/H10</f>
        <v>5.2631578947368418E-2</v>
      </c>
      <c r="C34" s="106">
        <f t="shared" ref="C34:C35" si="1">C10/H10</f>
        <v>0.47368421052631576</v>
      </c>
      <c r="D34" s="106">
        <f t="shared" ref="D34:D35" si="2">D10/H10</f>
        <v>0</v>
      </c>
      <c r="E34" s="106">
        <f t="shared" ref="E34:E35" si="3">E10/H10</f>
        <v>0.52631578947368418</v>
      </c>
      <c r="F34" s="107">
        <f t="shared" ref="F34:F35" si="4">F10/H10</f>
        <v>0.84210526315789469</v>
      </c>
      <c r="K34" s="6" t="s">
        <v>82</v>
      </c>
      <c r="L34" s="15">
        <f>B7</f>
        <v>4250</v>
      </c>
      <c r="M34" s="79">
        <f>L34/$L$33</f>
        <v>0.31878187818781878</v>
      </c>
      <c r="N34" s="11"/>
    </row>
    <row r="35" spans="1:14" ht="24.75" x14ac:dyDescent="0.25">
      <c r="A35" s="102" t="s">
        <v>106</v>
      </c>
      <c r="B35" s="103">
        <f t="shared" si="0"/>
        <v>0</v>
      </c>
      <c r="C35" s="103">
        <f t="shared" si="1"/>
        <v>0.2</v>
      </c>
      <c r="D35" s="103">
        <f t="shared" si="2"/>
        <v>0</v>
      </c>
      <c r="E35" s="103">
        <f t="shared" si="3"/>
        <v>0.2</v>
      </c>
      <c r="F35" s="104">
        <f t="shared" si="4"/>
        <v>0.8</v>
      </c>
      <c r="K35" s="6" t="s">
        <v>83</v>
      </c>
      <c r="L35" s="15">
        <f>C7</f>
        <v>1106</v>
      </c>
      <c r="M35" s="79">
        <f t="shared" ref="M35:M39" si="5">L35/$L$33</f>
        <v>8.2958295829582959E-2</v>
      </c>
      <c r="N35" s="11"/>
    </row>
    <row r="36" spans="1:14" ht="24.75" x14ac:dyDescent="0.25">
      <c r="A36" s="112"/>
      <c r="B36" s="106"/>
      <c r="C36" s="106"/>
      <c r="D36" s="106"/>
      <c r="E36" s="106"/>
      <c r="F36" s="107"/>
      <c r="K36" s="6" t="s">
        <v>84</v>
      </c>
      <c r="L36" s="14">
        <f>D7</f>
        <v>771</v>
      </c>
      <c r="M36" s="79">
        <f t="shared" si="5"/>
        <v>5.7830783078307829E-2</v>
      </c>
      <c r="N36" s="11"/>
    </row>
    <row r="37" spans="1:14" ht="24.75" x14ac:dyDescent="0.25">
      <c r="A37" s="73" t="s">
        <v>148</v>
      </c>
      <c r="B37" s="74" t="s">
        <v>149</v>
      </c>
      <c r="C37" s="74" t="s">
        <v>150</v>
      </c>
      <c r="D37" s="74" t="s">
        <v>151</v>
      </c>
      <c r="E37" s="74" t="s">
        <v>152</v>
      </c>
      <c r="F37" s="75" t="s">
        <v>153</v>
      </c>
      <c r="G37" s="75" t="s">
        <v>154</v>
      </c>
      <c r="H37" s="75" t="s">
        <v>155</v>
      </c>
      <c r="I37" s="119"/>
      <c r="K37" s="6" t="s">
        <v>122</v>
      </c>
      <c r="L37" s="14">
        <f>E7</f>
        <v>6127</v>
      </c>
      <c r="M37" s="79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20"/>
      <c r="K38" s="6" t="s">
        <v>123</v>
      </c>
      <c r="L38" s="14">
        <f>F7</f>
        <v>16</v>
      </c>
      <c r="M38" s="79">
        <f t="shared" si="5"/>
        <v>1.2001200120012002E-3</v>
      </c>
      <c r="N38" s="11"/>
    </row>
    <row r="39" spans="1:14" ht="36.75" x14ac:dyDescent="0.25">
      <c r="A39" s="116"/>
      <c r="B39" s="117"/>
      <c r="C39" s="117"/>
      <c r="D39" s="117"/>
      <c r="E39" s="117"/>
      <c r="F39" s="117"/>
      <c r="G39" s="117"/>
      <c r="H39" s="117"/>
      <c r="I39" s="118" t="s">
        <v>110</v>
      </c>
      <c r="K39" s="6" t="s">
        <v>124</v>
      </c>
      <c r="L39" s="15">
        <f>G7</f>
        <v>6134</v>
      </c>
      <c r="M39" s="79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9" t="e">
        <f>L40/L8</f>
        <v>#N/A</v>
      </c>
      <c r="N40" s="11"/>
    </row>
    <row r="41" spans="1:14" x14ac:dyDescent="0.25">
      <c r="K41" s="8"/>
      <c r="L41" s="76"/>
      <c r="N41" s="11"/>
    </row>
    <row r="42" spans="1:14" x14ac:dyDescent="0.25">
      <c r="K42" s="56" t="s">
        <v>25</v>
      </c>
      <c r="L42" s="57">
        <f>H2</f>
        <v>5830</v>
      </c>
      <c r="M42" s="81" t="e">
        <f>L42/L4</f>
        <v>#DIV/0!</v>
      </c>
      <c r="N42" s="11"/>
    </row>
    <row r="43" spans="1:14" ht="24.75" x14ac:dyDescent="0.25">
      <c r="K43" s="6" t="s">
        <v>26</v>
      </c>
      <c r="L43" s="15">
        <f>B2</f>
        <v>3437</v>
      </c>
      <c r="M43" s="80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80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80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80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80" t="e">
        <f>L47/L8</f>
        <v>#N/A</v>
      </c>
      <c r="N47" s="11"/>
    </row>
    <row r="48" spans="1:14" x14ac:dyDescent="0.25">
      <c r="K48" s="8"/>
      <c r="L48" s="76"/>
      <c r="N48" s="11"/>
    </row>
    <row r="49" spans="11:14" x14ac:dyDescent="0.25">
      <c r="K49" s="56" t="s">
        <v>21</v>
      </c>
      <c r="L49" s="57">
        <f>H8</f>
        <v>7760</v>
      </c>
      <c r="M49" s="81" t="e">
        <f>L49/$L$4</f>
        <v>#DIV/0!</v>
      </c>
      <c r="N49" s="11"/>
    </row>
    <row r="50" spans="11:14" x14ac:dyDescent="0.25">
      <c r="K50" s="6" t="s">
        <v>22</v>
      </c>
      <c r="L50" s="15">
        <f>B8</f>
        <v>965</v>
      </c>
      <c r="M50" s="80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80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80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80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80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80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80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81" t="e">
        <f>L58/$L$4</f>
        <v>#DIV/0!</v>
      </c>
      <c r="N58" s="11"/>
    </row>
    <row r="59" spans="11:14" ht="24.75" x14ac:dyDescent="0.25">
      <c r="K59" s="6" t="s">
        <v>31</v>
      </c>
      <c r="L59" s="15">
        <f>B3</f>
        <v>964</v>
      </c>
      <c r="M59" s="80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80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80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80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80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81" t="e">
        <f>L65/$L$4</f>
        <v>#DIV/0!</v>
      </c>
      <c r="N65" s="11"/>
    </row>
    <row r="66" spans="11:14" x14ac:dyDescent="0.25">
      <c r="K66" s="6" t="s">
        <v>79</v>
      </c>
      <c r="L66" s="15">
        <f>B10</f>
        <v>1</v>
      </c>
      <c r="M66" s="80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80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80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80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80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80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80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80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81" t="e">
        <f>L75/$L$4</f>
        <v>#DIV/0!</v>
      </c>
      <c r="N75" s="11"/>
    </row>
    <row r="76" spans="11:14" x14ac:dyDescent="0.25">
      <c r="K76" s="6" t="s">
        <v>42</v>
      </c>
      <c r="L76" s="15">
        <f>B4</f>
        <v>1</v>
      </c>
      <c r="M76" s="80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80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80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80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80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80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80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80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81" t="e">
        <f>L85/$L$4</f>
        <v>#DIV/0!</v>
      </c>
      <c r="N85" s="11"/>
    </row>
    <row r="86" spans="11:17" x14ac:dyDescent="0.25">
      <c r="K86" s="6" t="s">
        <v>50</v>
      </c>
      <c r="L86" s="14">
        <f>B11</f>
        <v>0</v>
      </c>
      <c r="M86" s="80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80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80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80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80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80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80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80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36" t="s">
        <v>76</v>
      </c>
      <c r="B1" s="138" t="s">
        <v>77</v>
      </c>
      <c r="C1" s="142" t="s">
        <v>89</v>
      </c>
      <c r="D1" s="140" t="s">
        <v>94</v>
      </c>
    </row>
    <row r="2" spans="1:4" ht="26.25" customHeight="1" x14ac:dyDescent="0.25">
      <c r="A2" s="137"/>
      <c r="B2" s="139"/>
      <c r="C2" s="143"/>
      <c r="D2" s="141"/>
    </row>
    <row r="3" spans="1:4" x14ac:dyDescent="0.25">
      <c r="A3" s="26" t="s">
        <v>140</v>
      </c>
      <c r="B3" s="32"/>
      <c r="C3" s="23"/>
      <c r="D3" s="24"/>
    </row>
    <row r="4" spans="1:4" x14ac:dyDescent="0.25">
      <c r="A4" s="26" t="s">
        <v>139</v>
      </c>
      <c r="B4" s="32"/>
      <c r="C4" s="23"/>
      <c r="D4" s="24"/>
    </row>
    <row r="5" spans="1:4" x14ac:dyDescent="0.25">
      <c r="A5" s="26" t="s">
        <v>142</v>
      </c>
      <c r="B5" s="32"/>
      <c r="C5" s="23"/>
      <c r="D5" s="24"/>
    </row>
    <row r="6" spans="1:4" x14ac:dyDescent="0.25">
      <c r="A6" s="26" t="s">
        <v>141</v>
      </c>
      <c r="B6" s="32"/>
      <c r="C6" s="23"/>
      <c r="D6" s="24"/>
    </row>
    <row r="7" spans="1:4" x14ac:dyDescent="0.25">
      <c r="A7" s="26" t="s">
        <v>145</v>
      </c>
      <c r="B7" s="32"/>
      <c r="C7" s="121"/>
      <c r="D7" s="24"/>
    </row>
    <row r="8" spans="1:4" x14ac:dyDescent="0.25">
      <c r="A8" s="26" t="s">
        <v>92</v>
      </c>
      <c r="B8" s="27"/>
      <c r="C8" s="122"/>
      <c r="D8" s="21"/>
    </row>
    <row r="9" spans="1:4" x14ac:dyDescent="0.25">
      <c r="A9" s="26" t="s">
        <v>78</v>
      </c>
      <c r="B9" s="27"/>
      <c r="C9" s="123"/>
      <c r="D9" s="22"/>
    </row>
    <row r="10" spans="1:4" x14ac:dyDescent="0.25">
      <c r="A10" s="26" t="s">
        <v>109</v>
      </c>
      <c r="B10" s="27"/>
      <c r="C10" s="123"/>
      <c r="D10" s="22"/>
    </row>
    <row r="11" spans="1:4" x14ac:dyDescent="0.25">
      <c r="A11" s="26" t="s">
        <v>128</v>
      </c>
      <c r="B11" s="27"/>
      <c r="C11" s="123"/>
      <c r="D11" s="22"/>
    </row>
    <row r="12" spans="1:4" x14ac:dyDescent="0.25">
      <c r="A12" s="26" t="s">
        <v>138</v>
      </c>
      <c r="B12" s="27"/>
      <c r="C12" s="123"/>
      <c r="D12" s="22"/>
    </row>
    <row r="13" spans="1:4" x14ac:dyDescent="0.25">
      <c r="A13" s="26" t="s">
        <v>175</v>
      </c>
      <c r="B13" s="27"/>
      <c r="C13" s="123"/>
      <c r="D13" s="22"/>
    </row>
    <row r="14" spans="1:4" x14ac:dyDescent="0.25">
      <c r="A14" s="26" t="s">
        <v>179</v>
      </c>
      <c r="B14" s="27"/>
      <c r="C14" s="123"/>
      <c r="D14" s="22"/>
    </row>
    <row r="15" spans="1:4" x14ac:dyDescent="0.25">
      <c r="A15" s="26" t="s">
        <v>181</v>
      </c>
      <c r="B15" s="27"/>
      <c r="C15" s="123"/>
      <c r="D15" s="22"/>
    </row>
    <row r="16" spans="1:4" x14ac:dyDescent="0.25">
      <c r="A16" s="26" t="s">
        <v>182</v>
      </c>
      <c r="B16" s="27"/>
      <c r="C16" s="123"/>
      <c r="D16" s="22"/>
    </row>
    <row r="17" spans="1:4" x14ac:dyDescent="0.25">
      <c r="A17" s="26" t="s">
        <v>183</v>
      </c>
      <c r="B17" s="27"/>
      <c r="C17" s="123"/>
      <c r="D17" s="22"/>
    </row>
    <row r="18" spans="1:4" ht="15.75" thickBot="1" x14ac:dyDescent="0.3">
      <c r="A18" s="28" t="s">
        <v>184</v>
      </c>
      <c r="B18" s="29"/>
      <c r="C18" s="124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3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tabSelected="1"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82" t="s">
        <v>180</v>
      </c>
      <c r="B1" s="82"/>
      <c r="C1" s="82"/>
      <c r="D1" s="144" t="str">
        <f>TEXT(B12,"0.0%") &amp; " Meal Violation Rate"</f>
        <v>46.0% Meal Violation Rate</v>
      </c>
      <c r="E1" s="144"/>
      <c r="F1" s="84"/>
    </row>
    <row r="2" spans="1:6" x14ac:dyDescent="0.25">
      <c r="A2" s="84" t="s">
        <v>188</v>
      </c>
      <c r="B2" s="84"/>
      <c r="C2" s="84"/>
      <c r="D2" s="83"/>
      <c r="E2" s="84"/>
      <c r="F2" s="84"/>
    </row>
    <row r="3" spans="1:6" x14ac:dyDescent="0.25">
      <c r="A3" s="145" t="s">
        <v>156</v>
      </c>
      <c r="B3" s="145"/>
      <c r="C3" s="145"/>
      <c r="D3" s="145"/>
      <c r="E3" s="145"/>
      <c r="F3" s="145"/>
    </row>
    <row r="4" spans="1:6" ht="22.5" x14ac:dyDescent="0.25">
      <c r="A4" s="85" t="s">
        <v>157</v>
      </c>
      <c r="B4" s="85" t="s">
        <v>158</v>
      </c>
      <c r="C4" s="85" t="s">
        <v>159</v>
      </c>
      <c r="D4" s="85" t="s">
        <v>160</v>
      </c>
      <c r="E4" s="85" t="s">
        <v>161</v>
      </c>
      <c r="F4" s="85" t="s">
        <v>162</v>
      </c>
    </row>
    <row r="5" spans="1:6" x14ac:dyDescent="0.25">
      <c r="A5" s="86">
        <f>'Data Analysis'!L5</f>
        <v>5</v>
      </c>
      <c r="B5" s="87">
        <v>1</v>
      </c>
      <c r="C5" s="88">
        <f>'Pay Analysis'!C18</f>
        <v>0</v>
      </c>
      <c r="D5" s="88">
        <f>A5*B5*C5</f>
        <v>0</v>
      </c>
      <c r="E5" s="88"/>
      <c r="F5" s="88"/>
    </row>
    <row r="6" spans="1:6" x14ac:dyDescent="0.25">
      <c r="A6" s="93" t="s">
        <v>169</v>
      </c>
      <c r="B6" s="93"/>
      <c r="C6" s="93"/>
      <c r="D6" s="88"/>
      <c r="E6" s="88"/>
      <c r="F6" s="88"/>
    </row>
    <row r="7" spans="1:6" x14ac:dyDescent="0.25">
      <c r="A7" s="92" t="s">
        <v>112</v>
      </c>
      <c r="B7" s="92" t="s">
        <v>170</v>
      </c>
      <c r="C7" s="92" t="s">
        <v>168</v>
      </c>
      <c r="D7" s="88"/>
      <c r="E7" s="88"/>
      <c r="F7" s="88"/>
    </row>
    <row r="8" spans="1:6" x14ac:dyDescent="0.25">
      <c r="A8" s="87">
        <f>'Pay Analysis'!C3</f>
        <v>0</v>
      </c>
      <c r="B8" s="86" t="e">
        <f>'Data Analysis'!$L$8</f>
        <v>#N/A</v>
      </c>
      <c r="C8" s="88" t="e">
        <f>(50*A8)+(100*(B8-A8))</f>
        <v>#N/A</v>
      </c>
      <c r="D8" s="88"/>
      <c r="E8" s="88"/>
      <c r="F8" s="88"/>
    </row>
    <row r="9" spans="1:6" x14ac:dyDescent="0.25">
      <c r="A9" s="84" t="s">
        <v>189</v>
      </c>
      <c r="B9" s="87"/>
      <c r="C9" s="88"/>
      <c r="D9" s="88"/>
      <c r="E9" s="88"/>
      <c r="F9" s="88"/>
    </row>
    <row r="10" spans="1:6" x14ac:dyDescent="0.25">
      <c r="A10" s="145" t="s">
        <v>163</v>
      </c>
      <c r="B10" s="145"/>
      <c r="C10" s="145"/>
      <c r="D10" s="145"/>
      <c r="E10" s="145"/>
      <c r="F10" s="145"/>
    </row>
    <row r="11" spans="1:6" x14ac:dyDescent="0.25">
      <c r="A11" s="89" t="s">
        <v>157</v>
      </c>
      <c r="B11" s="89" t="s">
        <v>93</v>
      </c>
      <c r="C11" s="89" t="s">
        <v>164</v>
      </c>
      <c r="D11" s="89" t="s">
        <v>160</v>
      </c>
      <c r="E11" s="90" t="s">
        <v>161</v>
      </c>
      <c r="F11" s="89" t="s">
        <v>162</v>
      </c>
    </row>
    <row r="12" spans="1:6" x14ac:dyDescent="0.25">
      <c r="A12" s="86">
        <f>'Data Analysis'!L5</f>
        <v>5</v>
      </c>
      <c r="B12" s="91">
        <f>'Data Analysis'!$I$7</f>
        <v>0.46009600960096009</v>
      </c>
      <c r="C12" s="88">
        <f>'Pay Analysis'!C17</f>
        <v>0</v>
      </c>
      <c r="D12" s="88">
        <f>A12*5*B12*C12</f>
        <v>0</v>
      </c>
      <c r="E12" s="88"/>
      <c r="F12" s="88"/>
    </row>
    <row r="13" spans="1:6" x14ac:dyDescent="0.25">
      <c r="A13" s="145" t="s">
        <v>165</v>
      </c>
      <c r="B13" s="145"/>
      <c r="C13" s="145"/>
      <c r="D13" s="145"/>
      <c r="E13" s="145"/>
      <c r="F13" s="145"/>
    </row>
    <row r="14" spans="1:6" x14ac:dyDescent="0.25">
      <c r="A14" s="92" t="s">
        <v>157</v>
      </c>
      <c r="B14" s="92" t="s">
        <v>93</v>
      </c>
      <c r="C14" s="92" t="s">
        <v>164</v>
      </c>
      <c r="D14" s="92" t="s">
        <v>160</v>
      </c>
      <c r="E14" s="85" t="s">
        <v>161</v>
      </c>
      <c r="F14" s="92" t="s">
        <v>162</v>
      </c>
    </row>
    <row r="15" spans="1:6" x14ac:dyDescent="0.25">
      <c r="A15" s="86">
        <f>'Data Analysis'!L5</f>
        <v>5</v>
      </c>
      <c r="B15" s="91"/>
      <c r="C15" s="88">
        <f>'Pay Analysis'!C17</f>
        <v>0</v>
      </c>
      <c r="D15" s="88">
        <f>A15*5*B15*C15</f>
        <v>0</v>
      </c>
      <c r="E15" s="88"/>
      <c r="F15" s="88"/>
    </row>
    <row r="16" spans="1:6" x14ac:dyDescent="0.25">
      <c r="A16" s="93" t="s">
        <v>166</v>
      </c>
      <c r="B16" s="93"/>
      <c r="C16" s="93"/>
      <c r="D16" s="93"/>
      <c r="E16" s="93"/>
      <c r="F16" s="93"/>
    </row>
    <row r="17" spans="1:6" x14ac:dyDescent="0.25">
      <c r="A17" s="92" t="s">
        <v>141</v>
      </c>
      <c r="B17" s="92" t="s">
        <v>164</v>
      </c>
      <c r="C17" s="92" t="s">
        <v>167</v>
      </c>
      <c r="D17" s="92" t="s">
        <v>168</v>
      </c>
      <c r="E17" s="87"/>
      <c r="F17" s="94"/>
    </row>
    <row r="18" spans="1:6" x14ac:dyDescent="0.25">
      <c r="A18" s="87">
        <f>'Pay Analysis'!C6</f>
        <v>0</v>
      </c>
      <c r="B18" s="88">
        <f>'Pay Analysis'!$C$17</f>
        <v>0</v>
      </c>
      <c r="C18" s="88">
        <f>B18*8*30</f>
        <v>0</v>
      </c>
      <c r="D18" s="88">
        <f>C18*A18</f>
        <v>0</v>
      </c>
      <c r="E18" s="87"/>
      <c r="F18" s="94"/>
    </row>
    <row r="19" spans="1:6" x14ac:dyDescent="0.25">
      <c r="D19" s="93"/>
      <c r="E19" s="93"/>
      <c r="F19" s="93"/>
    </row>
    <row r="20" spans="1:6" ht="15.75" thickBot="1" x14ac:dyDescent="0.3">
      <c r="A20" s="95" t="s">
        <v>171</v>
      </c>
      <c r="B20" s="96" t="e">
        <f>SUM(F5,F12,F15,D18,C8)</f>
        <v>#N/A</v>
      </c>
      <c r="C20" s="87"/>
      <c r="D20" s="87"/>
      <c r="E20" s="87"/>
      <c r="F20" s="94"/>
    </row>
    <row r="21" spans="1:6" ht="15.75" thickBot="1" x14ac:dyDescent="0.3">
      <c r="A21" s="97"/>
      <c r="B21" s="97"/>
      <c r="C21" s="97"/>
      <c r="D21" s="97"/>
      <c r="E21" s="97"/>
      <c r="F21" s="98"/>
    </row>
    <row r="22" spans="1:6" ht="15.75" thickTop="1" x14ac:dyDescent="0.25">
      <c r="A22" s="94"/>
      <c r="B22" s="94"/>
      <c r="C22" s="94"/>
      <c r="D22" s="94"/>
      <c r="E22" s="94"/>
      <c r="F22" s="94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9"/>
    <col min="2" max="7" width="12" style="11" customWidth="1"/>
  </cols>
  <sheetData>
    <row r="1" spans="1:7" x14ac:dyDescent="0.25">
      <c r="A1" s="134"/>
      <c r="B1" s="135"/>
      <c r="C1" s="135"/>
      <c r="D1" s="135"/>
      <c r="E1" s="135"/>
      <c r="F1" s="135" t="s">
        <v>185</v>
      </c>
      <c r="G1" s="135" t="s">
        <v>186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C7"/>
  <sheetViews>
    <sheetView workbookViewId="0">
      <selection activeCell="G12" sqref="G12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3" ht="15.75" x14ac:dyDescent="0.25">
      <c r="A1" s="70" t="s">
        <v>134</v>
      </c>
      <c r="B1" s="70" t="s">
        <v>137</v>
      </c>
      <c r="C1" s="70" t="s">
        <v>136</v>
      </c>
    </row>
    <row r="2" spans="1:3" ht="15.75" x14ac:dyDescent="0.25">
      <c r="A2" s="71" t="s">
        <v>135</v>
      </c>
      <c r="B2" s="71">
        <v>0</v>
      </c>
      <c r="C2" s="71">
        <v>0</v>
      </c>
    </row>
    <row r="3" spans="1:3" ht="15.75" x14ac:dyDescent="0.25">
      <c r="A3" s="71" t="s">
        <v>129</v>
      </c>
      <c r="B3" s="71">
        <v>1</v>
      </c>
      <c r="C3" s="71">
        <v>0</v>
      </c>
    </row>
    <row r="4" spans="1:3" ht="15.75" x14ac:dyDescent="0.25">
      <c r="A4" s="72" t="s">
        <v>130</v>
      </c>
      <c r="B4" s="71">
        <v>1</v>
      </c>
      <c r="C4" s="71">
        <v>1</v>
      </c>
    </row>
    <row r="5" spans="1:3" ht="15.75" x14ac:dyDescent="0.25">
      <c r="A5" s="71" t="s">
        <v>131</v>
      </c>
      <c r="B5" s="71">
        <v>2</v>
      </c>
      <c r="C5" s="71">
        <v>1</v>
      </c>
    </row>
    <row r="6" spans="1:3" ht="15.75" x14ac:dyDescent="0.25">
      <c r="A6" s="71" t="s">
        <v>133</v>
      </c>
      <c r="B6" s="71">
        <v>3</v>
      </c>
      <c r="C6" s="71">
        <v>2</v>
      </c>
    </row>
    <row r="7" spans="1:3" ht="15.75" x14ac:dyDescent="0.25">
      <c r="A7" s="71" t="s">
        <v>132</v>
      </c>
      <c r="B7" s="71">
        <v>4</v>
      </c>
      <c r="C7" s="71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2025-04-23T03:35:33Z</dcterms:modified>
</cp:coreProperties>
</file>