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angming/Documents/MATLAB/PUPD Sensor Project/"/>
    </mc:Choice>
  </mc:AlternateContent>
  <bookViews>
    <workbookView xWindow="32800" yWindow="3460" windowWidth="25600" windowHeight="199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" l="1"/>
  <c r="B10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  <c r="H2" i="1"/>
  <c r="N2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" i="1"/>
  <c r="B33" i="1"/>
  <c r="B25" i="1"/>
  <c r="B21" i="1"/>
  <c r="B56" i="1"/>
  <c r="B36" i="1"/>
  <c r="B49" i="1"/>
  <c r="B18" i="1"/>
  <c r="B48" i="1"/>
  <c r="B24" i="1"/>
  <c r="B47" i="1"/>
  <c r="B13" i="1"/>
  <c r="B62" i="1"/>
  <c r="B60" i="1"/>
  <c r="B15" i="1"/>
  <c r="B11" i="1"/>
  <c r="B53" i="1"/>
  <c r="B40" i="1"/>
  <c r="B46" i="1"/>
  <c r="B63" i="1"/>
  <c r="B55" i="1"/>
  <c r="B42" i="1"/>
  <c r="B34" i="1"/>
  <c r="B32" i="1"/>
  <c r="B6" i="1"/>
  <c r="B64" i="1"/>
  <c r="B52" i="1"/>
  <c r="B4" i="1"/>
  <c r="B14" i="1"/>
  <c r="B5" i="1"/>
  <c r="B35" i="1"/>
  <c r="B31" i="1"/>
  <c r="B38" i="1"/>
  <c r="B17" i="1"/>
  <c r="B19" i="1"/>
  <c r="B20" i="1"/>
  <c r="B12" i="1"/>
  <c r="B54" i="1"/>
  <c r="B29" i="1"/>
  <c r="B9" i="1"/>
  <c r="B8" i="1"/>
  <c r="B45" i="1"/>
  <c r="B51" i="1"/>
  <c r="B22" i="1"/>
  <c r="B58" i="1"/>
  <c r="B30" i="1"/>
  <c r="B27" i="1"/>
  <c r="B57" i="1"/>
  <c r="B2" i="1"/>
  <c r="B41" i="1"/>
  <c r="B26" i="1"/>
  <c r="B7" i="1"/>
  <c r="B39" i="1"/>
  <c r="B61" i="1"/>
  <c r="B44" i="1"/>
  <c r="B43" i="1"/>
  <c r="B50" i="1"/>
  <c r="B37" i="1"/>
  <c r="B16" i="1"/>
  <c r="B3" i="1"/>
  <c r="B59" i="1"/>
  <c r="B28" i="1"/>
  <c r="B23" i="1"/>
</calcChain>
</file>

<file path=xl/sharedStrings.xml><?xml version="1.0" encoding="utf-8"?>
<sst xmlns="http://schemas.openxmlformats.org/spreadsheetml/2006/main" count="21" uniqueCount="6">
  <si>
    <t>frequency</t>
  </si>
  <si>
    <t>pin24</t>
  </si>
  <si>
    <t>pin25</t>
  </si>
  <si>
    <t>pin 25</t>
  </si>
  <si>
    <t>pin24 (s)</t>
  </si>
  <si>
    <t>frequency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</si>
</sst>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pin24 (s)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0.00333333333333333</c:v>
                </c:pt>
                <c:pt idx="1">
                  <c:v>0.00333333333333333</c:v>
                </c:pt>
                <c:pt idx="2">
                  <c:v>0.00333333333333333</c:v>
                </c:pt>
                <c:pt idx="3">
                  <c:v>0.00333333333333333</c:v>
                </c:pt>
                <c:pt idx="4">
                  <c:v>0.00333333333333333</c:v>
                </c:pt>
                <c:pt idx="5">
                  <c:v>0.00333333333333333</c:v>
                </c:pt>
                <c:pt idx="6">
                  <c:v>0.00333333333333333</c:v>
                </c:pt>
                <c:pt idx="7">
                  <c:v>0.00333333333333333</c:v>
                </c:pt>
                <c:pt idx="8">
                  <c:v>0.00333333333333333</c:v>
                </c:pt>
                <c:pt idx="9">
                  <c:v>0.00333333333333333</c:v>
                </c:pt>
                <c:pt idx="10">
                  <c:v>0.00333333333333333</c:v>
                </c:pt>
                <c:pt idx="11">
                  <c:v>0.00333333333333333</c:v>
                </c:pt>
                <c:pt idx="12">
                  <c:v>0.00333333333333333</c:v>
                </c:pt>
                <c:pt idx="13">
                  <c:v>0.00333333333333333</c:v>
                </c:pt>
                <c:pt idx="14">
                  <c:v>0.00333333333333333</c:v>
                </c:pt>
                <c:pt idx="15">
                  <c:v>0.00333333333333333</c:v>
                </c:pt>
                <c:pt idx="16">
                  <c:v>0.00333333333333333</c:v>
                </c:pt>
                <c:pt idx="17">
                  <c:v>0.00333333333333333</c:v>
                </c:pt>
                <c:pt idx="18">
                  <c:v>0.00333333333333333</c:v>
                </c:pt>
                <c:pt idx="19">
                  <c:v>0.00333333333333333</c:v>
                </c:pt>
                <c:pt idx="20">
                  <c:v>0.00333333333333333</c:v>
                </c:pt>
                <c:pt idx="21">
                  <c:v>0.00333333333333333</c:v>
                </c:pt>
                <c:pt idx="22">
                  <c:v>0.00333333333333333</c:v>
                </c:pt>
                <c:pt idx="23">
                  <c:v>0.00333333333333333</c:v>
                </c:pt>
                <c:pt idx="24">
                  <c:v>0.00333333333333333</c:v>
                </c:pt>
                <c:pt idx="25">
                  <c:v>0.00333333333333333</c:v>
                </c:pt>
                <c:pt idx="26">
                  <c:v>0.00333333333333333</c:v>
                </c:pt>
                <c:pt idx="27">
                  <c:v>0.00333333333333333</c:v>
                </c:pt>
                <c:pt idx="28">
                  <c:v>0.00333333333333333</c:v>
                </c:pt>
                <c:pt idx="29">
                  <c:v>0.00333333333333333</c:v>
                </c:pt>
                <c:pt idx="30">
                  <c:v>0.00333333333333333</c:v>
                </c:pt>
                <c:pt idx="31">
                  <c:v>0.00333333333333333</c:v>
                </c:pt>
                <c:pt idx="32">
                  <c:v>0.00333333333333333</c:v>
                </c:pt>
                <c:pt idx="33">
                  <c:v>0.00333333333333333</c:v>
                </c:pt>
                <c:pt idx="34">
                  <c:v>0.00333333333333333</c:v>
                </c:pt>
                <c:pt idx="35">
                  <c:v>0.00333333333333333</c:v>
                </c:pt>
                <c:pt idx="36">
                  <c:v>0.00333333333333333</c:v>
                </c:pt>
                <c:pt idx="37">
                  <c:v>0.00333333333333333</c:v>
                </c:pt>
                <c:pt idx="38">
                  <c:v>0.00333333333333333</c:v>
                </c:pt>
                <c:pt idx="39">
                  <c:v>0.00333333333333333</c:v>
                </c:pt>
                <c:pt idx="40">
                  <c:v>0.00333333333333333</c:v>
                </c:pt>
                <c:pt idx="41">
                  <c:v>0.00333333333333333</c:v>
                </c:pt>
                <c:pt idx="42">
                  <c:v>0.00333333333333333</c:v>
                </c:pt>
                <c:pt idx="43">
                  <c:v>0.00333333333333333</c:v>
                </c:pt>
                <c:pt idx="44">
                  <c:v>0.00333333333333333</c:v>
                </c:pt>
                <c:pt idx="45">
                  <c:v>0.00333333333333333</c:v>
                </c:pt>
                <c:pt idx="46">
                  <c:v>0.00333333333333333</c:v>
                </c:pt>
                <c:pt idx="47">
                  <c:v>0.00333333333333333</c:v>
                </c:pt>
                <c:pt idx="48">
                  <c:v>0.00333333333333333</c:v>
                </c:pt>
                <c:pt idx="49">
                  <c:v>0.00333333333333333</c:v>
                </c:pt>
                <c:pt idx="50">
                  <c:v>0.00333333333333333</c:v>
                </c:pt>
                <c:pt idx="51">
                  <c:v>0.00333333333333333</c:v>
                </c:pt>
                <c:pt idx="52">
                  <c:v>0.00333333333333333</c:v>
                </c:pt>
                <c:pt idx="53">
                  <c:v>0.00333333333333333</c:v>
                </c:pt>
                <c:pt idx="54">
                  <c:v>0.00333333333333333</c:v>
                </c:pt>
                <c:pt idx="55">
                  <c:v>0.00333333333333333</c:v>
                </c:pt>
                <c:pt idx="56">
                  <c:v>0.00333333333333333</c:v>
                </c:pt>
                <c:pt idx="57">
                  <c:v>0.00333333333333333</c:v>
                </c:pt>
                <c:pt idx="58">
                  <c:v>0.00333333333333333</c:v>
                </c:pt>
                <c:pt idx="59">
                  <c:v>0.00333333333333333</c:v>
                </c:pt>
                <c:pt idx="60">
                  <c:v>0.00333333333333333</c:v>
                </c:pt>
                <c:pt idx="61">
                  <c:v>0.00333333333333333</c:v>
                </c:pt>
                <c:pt idx="62">
                  <c:v>0.00333333333333333</c:v>
                </c:pt>
                <c:pt idx="63">
                  <c:v>0.00333333333333333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0.00333191666666667</c:v>
                </c:pt>
                <c:pt idx="1">
                  <c:v>0.003332</c:v>
                </c:pt>
                <c:pt idx="2">
                  <c:v>0.00333258333333333</c:v>
                </c:pt>
                <c:pt idx="3">
                  <c:v>0.00333291666666667</c:v>
                </c:pt>
                <c:pt idx="4">
                  <c:v>0.00333291666666667</c:v>
                </c:pt>
                <c:pt idx="5">
                  <c:v>0.003333</c:v>
                </c:pt>
                <c:pt idx="6">
                  <c:v>0.00333308333333333</c:v>
                </c:pt>
                <c:pt idx="7">
                  <c:v>0.00333308333333333</c:v>
                </c:pt>
                <c:pt idx="8">
                  <c:v>0.00333495833333333</c:v>
                </c:pt>
                <c:pt idx="9">
                  <c:v>0.00333504166666667</c:v>
                </c:pt>
                <c:pt idx="10">
                  <c:v>0.00333520833333333</c:v>
                </c:pt>
                <c:pt idx="11">
                  <c:v>0.00333520833333333</c:v>
                </c:pt>
                <c:pt idx="12">
                  <c:v>0.00333529166666667</c:v>
                </c:pt>
                <c:pt idx="13">
                  <c:v>0.00333554166666667</c:v>
                </c:pt>
                <c:pt idx="14">
                  <c:v>0.003335625</c:v>
                </c:pt>
                <c:pt idx="15">
                  <c:v>0.00333570833333333</c:v>
                </c:pt>
                <c:pt idx="16">
                  <c:v>0.003335875</c:v>
                </c:pt>
                <c:pt idx="17">
                  <c:v>0.003348125</c:v>
                </c:pt>
                <c:pt idx="18">
                  <c:v>0.00334829166666667</c:v>
                </c:pt>
                <c:pt idx="19">
                  <c:v>0.00334829166666667</c:v>
                </c:pt>
                <c:pt idx="20">
                  <c:v>0.00334854166666667</c:v>
                </c:pt>
                <c:pt idx="21">
                  <c:v>0.003348875</c:v>
                </c:pt>
                <c:pt idx="22">
                  <c:v>0.003348875</c:v>
                </c:pt>
                <c:pt idx="23">
                  <c:v>0.003348875</c:v>
                </c:pt>
                <c:pt idx="24">
                  <c:v>0.00334895833333333</c:v>
                </c:pt>
                <c:pt idx="25">
                  <c:v>0.00334895833333333</c:v>
                </c:pt>
                <c:pt idx="26">
                  <c:v>0.00334904166666667</c:v>
                </c:pt>
                <c:pt idx="27">
                  <c:v>0.00334904166666667</c:v>
                </c:pt>
                <c:pt idx="28">
                  <c:v>0.003349125</c:v>
                </c:pt>
                <c:pt idx="29">
                  <c:v>0.003349125</c:v>
                </c:pt>
                <c:pt idx="30">
                  <c:v>0.003349125</c:v>
                </c:pt>
                <c:pt idx="31">
                  <c:v>0.003349125</c:v>
                </c:pt>
                <c:pt idx="32">
                  <c:v>0.00334920833333333</c:v>
                </c:pt>
                <c:pt idx="33">
                  <c:v>0.00334929166666667</c:v>
                </c:pt>
                <c:pt idx="34">
                  <c:v>0.00338</c:v>
                </c:pt>
                <c:pt idx="35">
                  <c:v>0.00338025</c:v>
                </c:pt>
                <c:pt idx="36">
                  <c:v>0.00338033333333333</c:v>
                </c:pt>
                <c:pt idx="37">
                  <c:v>0.00338075</c:v>
                </c:pt>
                <c:pt idx="38">
                  <c:v>0.00338075</c:v>
                </c:pt>
                <c:pt idx="39">
                  <c:v>0.00338083333333333</c:v>
                </c:pt>
                <c:pt idx="40">
                  <c:v>0.00338083333333333</c:v>
                </c:pt>
                <c:pt idx="41">
                  <c:v>0.00338091666666667</c:v>
                </c:pt>
                <c:pt idx="42">
                  <c:v>0.00338091666666667</c:v>
                </c:pt>
                <c:pt idx="43">
                  <c:v>0.00338091666666667</c:v>
                </c:pt>
                <c:pt idx="44">
                  <c:v>0.00338091666666667</c:v>
                </c:pt>
                <c:pt idx="45">
                  <c:v>0.00338091666666667</c:v>
                </c:pt>
                <c:pt idx="46">
                  <c:v>0.00338091666666667</c:v>
                </c:pt>
                <c:pt idx="47">
                  <c:v>0.00338091666666667</c:v>
                </c:pt>
                <c:pt idx="48">
                  <c:v>0.003381</c:v>
                </c:pt>
                <c:pt idx="49">
                  <c:v>0.003381</c:v>
                </c:pt>
                <c:pt idx="50">
                  <c:v>0.003381</c:v>
                </c:pt>
                <c:pt idx="51">
                  <c:v>0.003381</c:v>
                </c:pt>
                <c:pt idx="52">
                  <c:v>0.00338108333333333</c:v>
                </c:pt>
                <c:pt idx="53">
                  <c:v>0.00338108333333333</c:v>
                </c:pt>
                <c:pt idx="54">
                  <c:v>0.00338125</c:v>
                </c:pt>
                <c:pt idx="55">
                  <c:v>0.00339366666666667</c:v>
                </c:pt>
                <c:pt idx="56">
                  <c:v>0.00339391666666667</c:v>
                </c:pt>
                <c:pt idx="57">
                  <c:v>0.00339408333333333</c:v>
                </c:pt>
                <c:pt idx="58">
                  <c:v>0.00339408333333333</c:v>
                </c:pt>
                <c:pt idx="59">
                  <c:v>0.00339416666666667</c:v>
                </c:pt>
                <c:pt idx="60">
                  <c:v>0.00339425</c:v>
                </c:pt>
                <c:pt idx="61">
                  <c:v>0.00339441666666667</c:v>
                </c:pt>
                <c:pt idx="62">
                  <c:v>0.0033945</c:v>
                </c:pt>
                <c:pt idx="63">
                  <c:v>0.0033945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pin25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0.00333333333333333</c:v>
                </c:pt>
                <c:pt idx="1">
                  <c:v>0.00333333333333333</c:v>
                </c:pt>
                <c:pt idx="2">
                  <c:v>0.00333333333333333</c:v>
                </c:pt>
                <c:pt idx="3">
                  <c:v>0.00333333333333333</c:v>
                </c:pt>
                <c:pt idx="4">
                  <c:v>0.00333333333333333</c:v>
                </c:pt>
                <c:pt idx="5">
                  <c:v>0.00333333333333333</c:v>
                </c:pt>
                <c:pt idx="6">
                  <c:v>0.00333333333333333</c:v>
                </c:pt>
                <c:pt idx="7">
                  <c:v>0.00333333333333333</c:v>
                </c:pt>
                <c:pt idx="8">
                  <c:v>0.00333333333333333</c:v>
                </c:pt>
                <c:pt idx="9">
                  <c:v>0.00333333333333333</c:v>
                </c:pt>
                <c:pt idx="10">
                  <c:v>0.00333333333333333</c:v>
                </c:pt>
                <c:pt idx="11">
                  <c:v>0.00333333333333333</c:v>
                </c:pt>
                <c:pt idx="12">
                  <c:v>0.00333333333333333</c:v>
                </c:pt>
                <c:pt idx="13">
                  <c:v>0.00333333333333333</c:v>
                </c:pt>
                <c:pt idx="14">
                  <c:v>0.00333333333333333</c:v>
                </c:pt>
                <c:pt idx="15">
                  <c:v>0.00333333333333333</c:v>
                </c:pt>
                <c:pt idx="16">
                  <c:v>0.00333333333333333</c:v>
                </c:pt>
                <c:pt idx="17">
                  <c:v>0.00333333333333333</c:v>
                </c:pt>
                <c:pt idx="18">
                  <c:v>0.00333333333333333</c:v>
                </c:pt>
                <c:pt idx="19">
                  <c:v>0.00333333333333333</c:v>
                </c:pt>
                <c:pt idx="20">
                  <c:v>0.00333333333333333</c:v>
                </c:pt>
                <c:pt idx="21">
                  <c:v>0.00333333333333333</c:v>
                </c:pt>
                <c:pt idx="22">
                  <c:v>0.00333333333333333</c:v>
                </c:pt>
                <c:pt idx="23">
                  <c:v>0.00333333333333333</c:v>
                </c:pt>
                <c:pt idx="24">
                  <c:v>0.00333333333333333</c:v>
                </c:pt>
                <c:pt idx="25">
                  <c:v>0.00333333333333333</c:v>
                </c:pt>
                <c:pt idx="26">
                  <c:v>0.00333333333333333</c:v>
                </c:pt>
                <c:pt idx="27">
                  <c:v>0.00333333333333333</c:v>
                </c:pt>
                <c:pt idx="28">
                  <c:v>0.00333333333333333</c:v>
                </c:pt>
                <c:pt idx="29">
                  <c:v>0.00333333333333333</c:v>
                </c:pt>
                <c:pt idx="30">
                  <c:v>0.00333333333333333</c:v>
                </c:pt>
                <c:pt idx="31">
                  <c:v>0.00333333333333333</c:v>
                </c:pt>
                <c:pt idx="32">
                  <c:v>0.00333333333333333</c:v>
                </c:pt>
                <c:pt idx="33">
                  <c:v>0.00333333333333333</c:v>
                </c:pt>
                <c:pt idx="34">
                  <c:v>0.00333333333333333</c:v>
                </c:pt>
                <c:pt idx="35">
                  <c:v>0.00333333333333333</c:v>
                </c:pt>
                <c:pt idx="36">
                  <c:v>0.00333333333333333</c:v>
                </c:pt>
                <c:pt idx="37">
                  <c:v>0.00333333333333333</c:v>
                </c:pt>
                <c:pt idx="38">
                  <c:v>0.00333333333333333</c:v>
                </c:pt>
                <c:pt idx="39">
                  <c:v>0.00333333333333333</c:v>
                </c:pt>
                <c:pt idx="40">
                  <c:v>0.00333333333333333</c:v>
                </c:pt>
                <c:pt idx="41">
                  <c:v>0.00333333333333333</c:v>
                </c:pt>
                <c:pt idx="42">
                  <c:v>0.00333333333333333</c:v>
                </c:pt>
                <c:pt idx="43">
                  <c:v>0.00333333333333333</c:v>
                </c:pt>
                <c:pt idx="44">
                  <c:v>0.00333333333333333</c:v>
                </c:pt>
                <c:pt idx="45">
                  <c:v>0.00333333333333333</c:v>
                </c:pt>
                <c:pt idx="46">
                  <c:v>0.00333333333333333</c:v>
                </c:pt>
                <c:pt idx="47">
                  <c:v>0.00333333333333333</c:v>
                </c:pt>
                <c:pt idx="48">
                  <c:v>0.00333333333333333</c:v>
                </c:pt>
                <c:pt idx="49">
                  <c:v>0.00333333333333333</c:v>
                </c:pt>
                <c:pt idx="50">
                  <c:v>0.00333333333333333</c:v>
                </c:pt>
                <c:pt idx="51">
                  <c:v>0.00333333333333333</c:v>
                </c:pt>
                <c:pt idx="52">
                  <c:v>0.00333333333333333</c:v>
                </c:pt>
                <c:pt idx="53">
                  <c:v>0.00333333333333333</c:v>
                </c:pt>
                <c:pt idx="54">
                  <c:v>0.00333333333333333</c:v>
                </c:pt>
                <c:pt idx="55">
                  <c:v>0.00333333333333333</c:v>
                </c:pt>
                <c:pt idx="56">
                  <c:v>0.00333333333333333</c:v>
                </c:pt>
                <c:pt idx="57">
                  <c:v>0.00333333333333333</c:v>
                </c:pt>
                <c:pt idx="58">
                  <c:v>0.00333333333333333</c:v>
                </c:pt>
                <c:pt idx="59">
                  <c:v>0.00333333333333333</c:v>
                </c:pt>
                <c:pt idx="60">
                  <c:v>0.00333333333333333</c:v>
                </c:pt>
                <c:pt idx="61">
                  <c:v>0.00333333333333333</c:v>
                </c:pt>
                <c:pt idx="62">
                  <c:v>0.00333333333333333</c:v>
                </c:pt>
                <c:pt idx="63">
                  <c:v>0.00333333333333333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0.00328745833333333</c:v>
                </c:pt>
                <c:pt idx="1">
                  <c:v>0.00333258333333333</c:v>
                </c:pt>
                <c:pt idx="2">
                  <c:v>0.00333266666666667</c:v>
                </c:pt>
                <c:pt idx="3">
                  <c:v>0.00333520833333333</c:v>
                </c:pt>
                <c:pt idx="4">
                  <c:v>0.00333520833333333</c:v>
                </c:pt>
                <c:pt idx="5">
                  <c:v>0.003335375</c:v>
                </c:pt>
                <c:pt idx="6">
                  <c:v>0.003335625</c:v>
                </c:pt>
                <c:pt idx="7">
                  <c:v>0.00333570833333333</c:v>
                </c:pt>
                <c:pt idx="8">
                  <c:v>0.003335875</c:v>
                </c:pt>
                <c:pt idx="9">
                  <c:v>0.003335875</c:v>
                </c:pt>
                <c:pt idx="10">
                  <c:v>0.00333595833333333</c:v>
                </c:pt>
                <c:pt idx="11">
                  <c:v>0.00333595833333333</c:v>
                </c:pt>
                <c:pt idx="12">
                  <c:v>0.00333595833333333</c:v>
                </c:pt>
                <c:pt idx="13">
                  <c:v>0.00333595833333333</c:v>
                </c:pt>
                <c:pt idx="14">
                  <c:v>0.00333595833333333</c:v>
                </c:pt>
                <c:pt idx="15">
                  <c:v>0.00333604166666667</c:v>
                </c:pt>
                <c:pt idx="16">
                  <c:v>0.003336125</c:v>
                </c:pt>
                <c:pt idx="17">
                  <c:v>0.003336125</c:v>
                </c:pt>
                <c:pt idx="18">
                  <c:v>0.00333620833333333</c:v>
                </c:pt>
                <c:pt idx="19">
                  <c:v>0.003348375</c:v>
                </c:pt>
                <c:pt idx="20">
                  <c:v>0.00334854166666667</c:v>
                </c:pt>
                <c:pt idx="21">
                  <c:v>0.003348625</c:v>
                </c:pt>
                <c:pt idx="22">
                  <c:v>0.00334879166666667</c:v>
                </c:pt>
                <c:pt idx="23">
                  <c:v>0.003348875</c:v>
                </c:pt>
                <c:pt idx="24">
                  <c:v>0.003348875</c:v>
                </c:pt>
                <c:pt idx="25">
                  <c:v>0.003348875</c:v>
                </c:pt>
                <c:pt idx="26">
                  <c:v>0.00334895833333333</c:v>
                </c:pt>
                <c:pt idx="27">
                  <c:v>0.00334895833333333</c:v>
                </c:pt>
                <c:pt idx="28">
                  <c:v>0.00334895833333333</c:v>
                </c:pt>
                <c:pt idx="29">
                  <c:v>0.00334895833333333</c:v>
                </c:pt>
                <c:pt idx="30">
                  <c:v>0.00334904166666667</c:v>
                </c:pt>
                <c:pt idx="31">
                  <c:v>0.00334904166666667</c:v>
                </c:pt>
                <c:pt idx="32">
                  <c:v>0.003349125</c:v>
                </c:pt>
                <c:pt idx="33">
                  <c:v>0.003349125</c:v>
                </c:pt>
                <c:pt idx="34">
                  <c:v>0.003349125</c:v>
                </c:pt>
                <c:pt idx="35">
                  <c:v>0.003349125</c:v>
                </c:pt>
                <c:pt idx="36">
                  <c:v>0.003349125</c:v>
                </c:pt>
                <c:pt idx="37">
                  <c:v>0.003349125</c:v>
                </c:pt>
                <c:pt idx="38">
                  <c:v>0.00334920833333333</c:v>
                </c:pt>
                <c:pt idx="39">
                  <c:v>0.00338016666666667</c:v>
                </c:pt>
                <c:pt idx="40">
                  <c:v>0.00338033333333333</c:v>
                </c:pt>
                <c:pt idx="41">
                  <c:v>0.00338041666666667</c:v>
                </c:pt>
                <c:pt idx="42">
                  <c:v>0.0033805</c:v>
                </c:pt>
                <c:pt idx="43">
                  <c:v>0.00338058333333333</c:v>
                </c:pt>
                <c:pt idx="44">
                  <c:v>0.00338075</c:v>
                </c:pt>
                <c:pt idx="45">
                  <c:v>0.00338091666666667</c:v>
                </c:pt>
                <c:pt idx="46">
                  <c:v>0.00338091666666667</c:v>
                </c:pt>
                <c:pt idx="47">
                  <c:v>0.003381</c:v>
                </c:pt>
                <c:pt idx="48">
                  <c:v>0.003381</c:v>
                </c:pt>
                <c:pt idx="49">
                  <c:v>0.003381</c:v>
                </c:pt>
                <c:pt idx="50">
                  <c:v>0.003381</c:v>
                </c:pt>
                <c:pt idx="51">
                  <c:v>0.003381</c:v>
                </c:pt>
                <c:pt idx="52">
                  <c:v>0.00338108333333333</c:v>
                </c:pt>
                <c:pt idx="53">
                  <c:v>0.00338108333333333</c:v>
                </c:pt>
                <c:pt idx="54">
                  <c:v>0.00338108333333333</c:v>
                </c:pt>
                <c:pt idx="55">
                  <c:v>0.00338108333333333</c:v>
                </c:pt>
                <c:pt idx="56">
                  <c:v>0.00338108333333333</c:v>
                </c:pt>
                <c:pt idx="57">
                  <c:v>0.00338116666666667</c:v>
                </c:pt>
                <c:pt idx="58">
                  <c:v>0.00338116666666667</c:v>
                </c:pt>
                <c:pt idx="59">
                  <c:v>0.00338116666666667</c:v>
                </c:pt>
                <c:pt idx="60">
                  <c:v>0.00338116666666667</c:v>
                </c:pt>
                <c:pt idx="61">
                  <c:v>0.00338116666666667</c:v>
                </c:pt>
                <c:pt idx="62">
                  <c:v>0.00338116666666667</c:v>
                </c:pt>
                <c:pt idx="63">
                  <c:v>0.00338116666666667</c:v>
                </c:pt>
              </c:numCache>
            </c:numRef>
          </c:yVal>
          <c:smooth val="0"/>
        </c:ser>
        <c:ser>
          <c:idx val="2"/>
          <c:order val="2"/>
          <c:tx>
            <c:v>pin24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Sheet1!$D$2:$D$76</c:f>
              <c:numCache>
                <c:formatCode>General</c:formatCode>
                <c:ptCount val="75"/>
                <c:pt idx="0">
                  <c:v>0.00285714285714286</c:v>
                </c:pt>
                <c:pt idx="1">
                  <c:v>0.00285714285714286</c:v>
                </c:pt>
                <c:pt idx="2">
                  <c:v>0.00285714285714286</c:v>
                </c:pt>
                <c:pt idx="3">
                  <c:v>0.00285714285714286</c:v>
                </c:pt>
                <c:pt idx="4">
                  <c:v>0.00285714285714286</c:v>
                </c:pt>
                <c:pt idx="5">
                  <c:v>0.00285714285714286</c:v>
                </c:pt>
                <c:pt idx="6">
                  <c:v>0.00285714285714286</c:v>
                </c:pt>
                <c:pt idx="7">
                  <c:v>0.00285714285714286</c:v>
                </c:pt>
                <c:pt idx="8">
                  <c:v>0.00285714285714286</c:v>
                </c:pt>
                <c:pt idx="9">
                  <c:v>0.00285714285714286</c:v>
                </c:pt>
                <c:pt idx="10">
                  <c:v>0.00285714285714286</c:v>
                </c:pt>
                <c:pt idx="11">
                  <c:v>0.00285714285714286</c:v>
                </c:pt>
                <c:pt idx="12">
                  <c:v>0.00285714285714286</c:v>
                </c:pt>
                <c:pt idx="13">
                  <c:v>0.00285714285714286</c:v>
                </c:pt>
                <c:pt idx="14">
                  <c:v>0.00285714285714286</c:v>
                </c:pt>
                <c:pt idx="15">
                  <c:v>0.00285714285714286</c:v>
                </c:pt>
                <c:pt idx="16">
                  <c:v>0.00285714285714286</c:v>
                </c:pt>
                <c:pt idx="17">
                  <c:v>0.00285714285714286</c:v>
                </c:pt>
                <c:pt idx="18">
                  <c:v>0.00285714285714286</c:v>
                </c:pt>
                <c:pt idx="19">
                  <c:v>0.00285714285714286</c:v>
                </c:pt>
                <c:pt idx="20">
                  <c:v>0.00285714285714286</c:v>
                </c:pt>
                <c:pt idx="21">
                  <c:v>0.00285714285714286</c:v>
                </c:pt>
                <c:pt idx="22">
                  <c:v>0.00285714285714286</c:v>
                </c:pt>
                <c:pt idx="23">
                  <c:v>0.00285714285714286</c:v>
                </c:pt>
                <c:pt idx="24">
                  <c:v>0.00285714285714286</c:v>
                </c:pt>
                <c:pt idx="25">
                  <c:v>0.00285714285714286</c:v>
                </c:pt>
                <c:pt idx="26">
                  <c:v>0.00285714285714286</c:v>
                </c:pt>
                <c:pt idx="27">
                  <c:v>0.00285714285714286</c:v>
                </c:pt>
                <c:pt idx="28">
                  <c:v>0.00285714285714286</c:v>
                </c:pt>
                <c:pt idx="29">
                  <c:v>0.00285714285714286</c:v>
                </c:pt>
                <c:pt idx="30">
                  <c:v>0.00285714285714286</c:v>
                </c:pt>
                <c:pt idx="31">
                  <c:v>0.00285714285714286</c:v>
                </c:pt>
                <c:pt idx="32">
                  <c:v>0.00285714285714286</c:v>
                </c:pt>
                <c:pt idx="33">
                  <c:v>0.00285714285714286</c:v>
                </c:pt>
                <c:pt idx="34">
                  <c:v>0.00285714285714286</c:v>
                </c:pt>
                <c:pt idx="35">
                  <c:v>0.00285714285714286</c:v>
                </c:pt>
                <c:pt idx="36">
                  <c:v>0.00285714285714286</c:v>
                </c:pt>
                <c:pt idx="37">
                  <c:v>0.00285714285714286</c:v>
                </c:pt>
                <c:pt idx="38">
                  <c:v>0.00285714285714286</c:v>
                </c:pt>
                <c:pt idx="39">
                  <c:v>0.00285714285714286</c:v>
                </c:pt>
                <c:pt idx="40">
                  <c:v>0.00285714285714286</c:v>
                </c:pt>
                <c:pt idx="41">
                  <c:v>0.00285714285714286</c:v>
                </c:pt>
                <c:pt idx="42">
                  <c:v>0.00285714285714286</c:v>
                </c:pt>
                <c:pt idx="43">
                  <c:v>0.00285714285714286</c:v>
                </c:pt>
                <c:pt idx="44">
                  <c:v>0.00285714285714286</c:v>
                </c:pt>
                <c:pt idx="45">
                  <c:v>0.00285714285714286</c:v>
                </c:pt>
                <c:pt idx="46">
                  <c:v>0.00285714285714286</c:v>
                </c:pt>
                <c:pt idx="47">
                  <c:v>0.00285714285714286</c:v>
                </c:pt>
                <c:pt idx="48">
                  <c:v>0.00285714285714286</c:v>
                </c:pt>
                <c:pt idx="49">
                  <c:v>0.00285714285714286</c:v>
                </c:pt>
                <c:pt idx="50">
                  <c:v>0.00285714285714286</c:v>
                </c:pt>
                <c:pt idx="51">
                  <c:v>0.00285714285714286</c:v>
                </c:pt>
                <c:pt idx="52">
                  <c:v>0.00285714285714286</c:v>
                </c:pt>
                <c:pt idx="53">
                  <c:v>0.00285714285714286</c:v>
                </c:pt>
                <c:pt idx="54">
                  <c:v>0.00285714285714286</c:v>
                </c:pt>
                <c:pt idx="55">
                  <c:v>0.00285714285714286</c:v>
                </c:pt>
                <c:pt idx="56">
                  <c:v>0.00285714285714286</c:v>
                </c:pt>
                <c:pt idx="57">
                  <c:v>0.00285714285714286</c:v>
                </c:pt>
                <c:pt idx="58">
                  <c:v>0.00285714285714286</c:v>
                </c:pt>
                <c:pt idx="59">
                  <c:v>0.00285714285714286</c:v>
                </c:pt>
                <c:pt idx="60">
                  <c:v>0.00285714285714286</c:v>
                </c:pt>
                <c:pt idx="61">
                  <c:v>0.00285714285714286</c:v>
                </c:pt>
                <c:pt idx="62">
                  <c:v>0.00285714285714286</c:v>
                </c:pt>
                <c:pt idx="63">
                  <c:v>0.00285714285714286</c:v>
                </c:pt>
                <c:pt idx="64">
                  <c:v>0.00285714285714286</c:v>
                </c:pt>
                <c:pt idx="65">
                  <c:v>0.00285714285714286</c:v>
                </c:pt>
                <c:pt idx="66">
                  <c:v>0.00285714285714286</c:v>
                </c:pt>
                <c:pt idx="67">
                  <c:v>0.00285714285714286</c:v>
                </c:pt>
                <c:pt idx="68">
                  <c:v>0.00285714285714286</c:v>
                </c:pt>
                <c:pt idx="69">
                  <c:v>0.00285714285714286</c:v>
                </c:pt>
                <c:pt idx="70">
                  <c:v>0.00285714285714286</c:v>
                </c:pt>
                <c:pt idx="71">
                  <c:v>0.00285714285714286</c:v>
                </c:pt>
                <c:pt idx="72">
                  <c:v>0.00285714285714286</c:v>
                </c:pt>
                <c:pt idx="73">
                  <c:v>0.00285714285714286</c:v>
                </c:pt>
                <c:pt idx="74">
                  <c:v>0.00285714285714286</c:v>
                </c:pt>
              </c:numCache>
            </c:numRef>
          </c:xVal>
          <c:yVal>
            <c:numRef>
              <c:f>Sheet1!$E$2:$E$80</c:f>
              <c:numCache>
                <c:formatCode>General</c:formatCode>
                <c:ptCount val="79"/>
                <c:pt idx="0">
                  <c:v>0.00282808333333333</c:v>
                </c:pt>
                <c:pt idx="1">
                  <c:v>0.00282816666666667</c:v>
                </c:pt>
                <c:pt idx="2">
                  <c:v>0.00282833333333333</c:v>
                </c:pt>
                <c:pt idx="3">
                  <c:v>0.00282833333333333</c:v>
                </c:pt>
                <c:pt idx="4">
                  <c:v>0.00282841666666667</c:v>
                </c:pt>
                <c:pt idx="5">
                  <c:v>0.00282841666666667</c:v>
                </c:pt>
                <c:pt idx="6">
                  <c:v>0.00282858333333333</c:v>
                </c:pt>
                <c:pt idx="7">
                  <c:v>0.00284454166666667</c:v>
                </c:pt>
                <c:pt idx="8">
                  <c:v>0.00284454166666667</c:v>
                </c:pt>
                <c:pt idx="9">
                  <c:v>0.00284454166666667</c:v>
                </c:pt>
                <c:pt idx="10">
                  <c:v>0.00284454166666667</c:v>
                </c:pt>
                <c:pt idx="11">
                  <c:v>0.00284470833333333</c:v>
                </c:pt>
                <c:pt idx="12">
                  <c:v>0.00288925</c:v>
                </c:pt>
                <c:pt idx="13">
                  <c:v>0.00288933333333333</c:v>
                </c:pt>
                <c:pt idx="14">
                  <c:v>0.0028895</c:v>
                </c:pt>
                <c:pt idx="15">
                  <c:v>0.0028895</c:v>
                </c:pt>
                <c:pt idx="16">
                  <c:v>0.0028895</c:v>
                </c:pt>
                <c:pt idx="17">
                  <c:v>0.00288958333333333</c:v>
                </c:pt>
                <c:pt idx="18">
                  <c:v>0.00288958333333333</c:v>
                </c:pt>
                <c:pt idx="19">
                  <c:v>0.00288958333333333</c:v>
                </c:pt>
                <c:pt idx="20">
                  <c:v>0.00288958333333333</c:v>
                </c:pt>
                <c:pt idx="21">
                  <c:v>0.00288958333333333</c:v>
                </c:pt>
                <c:pt idx="22">
                  <c:v>0.00288958333333333</c:v>
                </c:pt>
                <c:pt idx="23">
                  <c:v>0.00288958333333333</c:v>
                </c:pt>
                <c:pt idx="24">
                  <c:v>0.00288958333333333</c:v>
                </c:pt>
                <c:pt idx="25">
                  <c:v>0.00288966666666667</c:v>
                </c:pt>
                <c:pt idx="26">
                  <c:v>0.00288975</c:v>
                </c:pt>
                <c:pt idx="27">
                  <c:v>0.00288975</c:v>
                </c:pt>
                <c:pt idx="28">
                  <c:v>0.00288975</c:v>
                </c:pt>
                <c:pt idx="29">
                  <c:v>0.00288975</c:v>
                </c:pt>
                <c:pt idx="30">
                  <c:v>0.00288975</c:v>
                </c:pt>
                <c:pt idx="31">
                  <c:v>0.00288975</c:v>
                </c:pt>
                <c:pt idx="32">
                  <c:v>0.00288975</c:v>
                </c:pt>
                <c:pt idx="33">
                  <c:v>0.00288975</c:v>
                </c:pt>
                <c:pt idx="34">
                  <c:v>0.00288975</c:v>
                </c:pt>
                <c:pt idx="35">
                  <c:v>0.00288975</c:v>
                </c:pt>
                <c:pt idx="36">
                  <c:v>0.00288983333333333</c:v>
                </c:pt>
                <c:pt idx="37">
                  <c:v>0.00288983333333333</c:v>
                </c:pt>
                <c:pt idx="38">
                  <c:v>0.00288983333333333</c:v>
                </c:pt>
                <c:pt idx="39">
                  <c:v>0.00288983333333333</c:v>
                </c:pt>
                <c:pt idx="40">
                  <c:v>0.00288983333333333</c:v>
                </c:pt>
                <c:pt idx="41">
                  <c:v>0.00288983333333333</c:v>
                </c:pt>
                <c:pt idx="42">
                  <c:v>0.00288983333333333</c:v>
                </c:pt>
                <c:pt idx="43">
                  <c:v>0.00288983333333333</c:v>
                </c:pt>
                <c:pt idx="44">
                  <c:v>0.00288983333333333</c:v>
                </c:pt>
                <c:pt idx="45">
                  <c:v>0.00288983333333333</c:v>
                </c:pt>
                <c:pt idx="46">
                  <c:v>0.00288983333333333</c:v>
                </c:pt>
                <c:pt idx="47">
                  <c:v>0.00288991666666667</c:v>
                </c:pt>
                <c:pt idx="48">
                  <c:v>0.00288991666666667</c:v>
                </c:pt>
                <c:pt idx="49">
                  <c:v>0.00288991666666667</c:v>
                </c:pt>
                <c:pt idx="50">
                  <c:v>0.00288991666666667</c:v>
                </c:pt>
                <c:pt idx="51">
                  <c:v>0.00288991666666667</c:v>
                </c:pt>
                <c:pt idx="52">
                  <c:v>0.00288991666666667</c:v>
                </c:pt>
                <c:pt idx="53">
                  <c:v>0.00288991666666667</c:v>
                </c:pt>
                <c:pt idx="54">
                  <c:v>0.00289</c:v>
                </c:pt>
                <c:pt idx="55">
                  <c:v>0.00289</c:v>
                </c:pt>
                <c:pt idx="56">
                  <c:v>0.00289</c:v>
                </c:pt>
                <c:pt idx="57">
                  <c:v>0.00289008333333333</c:v>
                </c:pt>
                <c:pt idx="58">
                  <c:v>0.00289008333333333</c:v>
                </c:pt>
                <c:pt idx="59">
                  <c:v>0.00289025</c:v>
                </c:pt>
                <c:pt idx="60">
                  <c:v>0.002903</c:v>
                </c:pt>
                <c:pt idx="61">
                  <c:v>0.00290316666666667</c:v>
                </c:pt>
                <c:pt idx="62">
                  <c:v>0.00290333333333333</c:v>
                </c:pt>
                <c:pt idx="63">
                  <c:v>0.00290341666666667</c:v>
                </c:pt>
                <c:pt idx="64">
                  <c:v>0.002905875</c:v>
                </c:pt>
                <c:pt idx="65">
                  <c:v>0.00295083333333333</c:v>
                </c:pt>
                <c:pt idx="66">
                  <c:v>0.00295083333333333</c:v>
                </c:pt>
                <c:pt idx="67">
                  <c:v>0.002951</c:v>
                </c:pt>
                <c:pt idx="68">
                  <c:v>0.00295108333333333</c:v>
                </c:pt>
                <c:pt idx="69">
                  <c:v>0.00295108333333333</c:v>
                </c:pt>
                <c:pt idx="70">
                  <c:v>0.00295108333333333</c:v>
                </c:pt>
                <c:pt idx="71">
                  <c:v>0.00295108333333333</c:v>
                </c:pt>
                <c:pt idx="72">
                  <c:v>0.00295108333333333</c:v>
                </c:pt>
                <c:pt idx="73">
                  <c:v>0.00295116666666667</c:v>
                </c:pt>
                <c:pt idx="74">
                  <c:v>0.00295125</c:v>
                </c:pt>
                <c:pt idx="75">
                  <c:v>0.00295125</c:v>
                </c:pt>
                <c:pt idx="76">
                  <c:v>0.00295133333333333</c:v>
                </c:pt>
                <c:pt idx="77">
                  <c:v>0.00295141666666667</c:v>
                </c:pt>
                <c:pt idx="78">
                  <c:v>0.00295141666666667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pin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Sheet1!$D$2:$D$76</c:f>
              <c:numCache>
                <c:formatCode>General</c:formatCode>
                <c:ptCount val="75"/>
                <c:pt idx="0">
                  <c:v>0.00285714285714286</c:v>
                </c:pt>
                <c:pt idx="1">
                  <c:v>0.00285714285714286</c:v>
                </c:pt>
                <c:pt idx="2">
                  <c:v>0.00285714285714286</c:v>
                </c:pt>
                <c:pt idx="3">
                  <c:v>0.00285714285714286</c:v>
                </c:pt>
                <c:pt idx="4">
                  <c:v>0.00285714285714286</c:v>
                </c:pt>
                <c:pt idx="5">
                  <c:v>0.00285714285714286</c:v>
                </c:pt>
                <c:pt idx="6">
                  <c:v>0.00285714285714286</c:v>
                </c:pt>
                <c:pt idx="7">
                  <c:v>0.00285714285714286</c:v>
                </c:pt>
                <c:pt idx="8">
                  <c:v>0.00285714285714286</c:v>
                </c:pt>
                <c:pt idx="9">
                  <c:v>0.00285714285714286</c:v>
                </c:pt>
                <c:pt idx="10">
                  <c:v>0.00285714285714286</c:v>
                </c:pt>
                <c:pt idx="11">
                  <c:v>0.00285714285714286</c:v>
                </c:pt>
                <c:pt idx="12">
                  <c:v>0.00285714285714286</c:v>
                </c:pt>
                <c:pt idx="13">
                  <c:v>0.00285714285714286</c:v>
                </c:pt>
                <c:pt idx="14">
                  <c:v>0.00285714285714286</c:v>
                </c:pt>
                <c:pt idx="15">
                  <c:v>0.00285714285714286</c:v>
                </c:pt>
                <c:pt idx="16">
                  <c:v>0.00285714285714286</c:v>
                </c:pt>
                <c:pt idx="17">
                  <c:v>0.00285714285714286</c:v>
                </c:pt>
                <c:pt idx="18">
                  <c:v>0.00285714285714286</c:v>
                </c:pt>
                <c:pt idx="19">
                  <c:v>0.00285714285714286</c:v>
                </c:pt>
                <c:pt idx="20">
                  <c:v>0.00285714285714286</c:v>
                </c:pt>
                <c:pt idx="21">
                  <c:v>0.00285714285714286</c:v>
                </c:pt>
                <c:pt idx="22">
                  <c:v>0.00285714285714286</c:v>
                </c:pt>
                <c:pt idx="23">
                  <c:v>0.00285714285714286</c:v>
                </c:pt>
                <c:pt idx="24">
                  <c:v>0.00285714285714286</c:v>
                </c:pt>
                <c:pt idx="25">
                  <c:v>0.00285714285714286</c:v>
                </c:pt>
                <c:pt idx="26">
                  <c:v>0.00285714285714286</c:v>
                </c:pt>
                <c:pt idx="27">
                  <c:v>0.00285714285714286</c:v>
                </c:pt>
                <c:pt idx="28">
                  <c:v>0.00285714285714286</c:v>
                </c:pt>
                <c:pt idx="29">
                  <c:v>0.00285714285714286</c:v>
                </c:pt>
                <c:pt idx="30">
                  <c:v>0.00285714285714286</c:v>
                </c:pt>
                <c:pt idx="31">
                  <c:v>0.00285714285714286</c:v>
                </c:pt>
                <c:pt idx="32">
                  <c:v>0.00285714285714286</c:v>
                </c:pt>
                <c:pt idx="33">
                  <c:v>0.00285714285714286</c:v>
                </c:pt>
                <c:pt idx="34">
                  <c:v>0.00285714285714286</c:v>
                </c:pt>
                <c:pt idx="35">
                  <c:v>0.00285714285714286</c:v>
                </c:pt>
                <c:pt idx="36">
                  <c:v>0.00285714285714286</c:v>
                </c:pt>
                <c:pt idx="37">
                  <c:v>0.00285714285714286</c:v>
                </c:pt>
                <c:pt idx="38">
                  <c:v>0.00285714285714286</c:v>
                </c:pt>
                <c:pt idx="39">
                  <c:v>0.00285714285714286</c:v>
                </c:pt>
                <c:pt idx="40">
                  <c:v>0.00285714285714286</c:v>
                </c:pt>
                <c:pt idx="41">
                  <c:v>0.00285714285714286</c:v>
                </c:pt>
                <c:pt idx="42">
                  <c:v>0.00285714285714286</c:v>
                </c:pt>
                <c:pt idx="43">
                  <c:v>0.00285714285714286</c:v>
                </c:pt>
                <c:pt idx="44">
                  <c:v>0.00285714285714286</c:v>
                </c:pt>
                <c:pt idx="45">
                  <c:v>0.00285714285714286</c:v>
                </c:pt>
                <c:pt idx="46">
                  <c:v>0.00285714285714286</c:v>
                </c:pt>
                <c:pt idx="47">
                  <c:v>0.00285714285714286</c:v>
                </c:pt>
                <c:pt idx="48">
                  <c:v>0.00285714285714286</c:v>
                </c:pt>
                <c:pt idx="49">
                  <c:v>0.00285714285714286</c:v>
                </c:pt>
                <c:pt idx="50">
                  <c:v>0.00285714285714286</c:v>
                </c:pt>
                <c:pt idx="51">
                  <c:v>0.00285714285714286</c:v>
                </c:pt>
                <c:pt idx="52">
                  <c:v>0.00285714285714286</c:v>
                </c:pt>
                <c:pt idx="53">
                  <c:v>0.00285714285714286</c:v>
                </c:pt>
                <c:pt idx="54">
                  <c:v>0.00285714285714286</c:v>
                </c:pt>
                <c:pt idx="55">
                  <c:v>0.00285714285714286</c:v>
                </c:pt>
                <c:pt idx="56">
                  <c:v>0.00285714285714286</c:v>
                </c:pt>
                <c:pt idx="57">
                  <c:v>0.00285714285714286</c:v>
                </c:pt>
                <c:pt idx="58">
                  <c:v>0.00285714285714286</c:v>
                </c:pt>
                <c:pt idx="59">
                  <c:v>0.00285714285714286</c:v>
                </c:pt>
                <c:pt idx="60">
                  <c:v>0.00285714285714286</c:v>
                </c:pt>
                <c:pt idx="61">
                  <c:v>0.00285714285714286</c:v>
                </c:pt>
                <c:pt idx="62">
                  <c:v>0.00285714285714286</c:v>
                </c:pt>
                <c:pt idx="63">
                  <c:v>0.00285714285714286</c:v>
                </c:pt>
                <c:pt idx="64">
                  <c:v>0.00285714285714286</c:v>
                </c:pt>
                <c:pt idx="65">
                  <c:v>0.00285714285714286</c:v>
                </c:pt>
                <c:pt idx="66">
                  <c:v>0.00285714285714286</c:v>
                </c:pt>
                <c:pt idx="67">
                  <c:v>0.00285714285714286</c:v>
                </c:pt>
                <c:pt idx="68">
                  <c:v>0.00285714285714286</c:v>
                </c:pt>
                <c:pt idx="69">
                  <c:v>0.00285714285714286</c:v>
                </c:pt>
                <c:pt idx="70">
                  <c:v>0.00285714285714286</c:v>
                </c:pt>
                <c:pt idx="71">
                  <c:v>0.00285714285714286</c:v>
                </c:pt>
                <c:pt idx="72">
                  <c:v>0.00285714285714286</c:v>
                </c:pt>
                <c:pt idx="73">
                  <c:v>0.00285714285714286</c:v>
                </c:pt>
                <c:pt idx="74">
                  <c:v>0.00285714285714286</c:v>
                </c:pt>
              </c:numCache>
            </c:numRef>
          </c:xVal>
          <c:yVal>
            <c:numRef>
              <c:f>Sheet1!$F$2:$F$94</c:f>
              <c:numCache>
                <c:formatCode>General</c:formatCode>
                <c:ptCount val="93"/>
                <c:pt idx="0">
                  <c:v>0.00284175</c:v>
                </c:pt>
                <c:pt idx="1">
                  <c:v>0.00284175</c:v>
                </c:pt>
                <c:pt idx="2">
                  <c:v>0.00284454166666667</c:v>
                </c:pt>
                <c:pt idx="3">
                  <c:v>0.00284454166666667</c:v>
                </c:pt>
                <c:pt idx="4">
                  <c:v>0.002844625</c:v>
                </c:pt>
                <c:pt idx="5">
                  <c:v>0.002844625</c:v>
                </c:pt>
                <c:pt idx="6">
                  <c:v>0.00284479166666667</c:v>
                </c:pt>
                <c:pt idx="7">
                  <c:v>0.00284479166666667</c:v>
                </c:pt>
                <c:pt idx="8">
                  <c:v>0.00284479166666667</c:v>
                </c:pt>
                <c:pt idx="9">
                  <c:v>0.00284479166666667</c:v>
                </c:pt>
                <c:pt idx="10">
                  <c:v>0.00284495833333333</c:v>
                </c:pt>
                <c:pt idx="11">
                  <c:v>0.00285729166666667</c:v>
                </c:pt>
                <c:pt idx="12">
                  <c:v>0.00285779166666667</c:v>
                </c:pt>
                <c:pt idx="13">
                  <c:v>0.00285795833333333</c:v>
                </c:pt>
                <c:pt idx="14">
                  <c:v>0.00285804166666667</c:v>
                </c:pt>
                <c:pt idx="15">
                  <c:v>0.00285804166666667</c:v>
                </c:pt>
                <c:pt idx="16">
                  <c:v>0.00285804166666667</c:v>
                </c:pt>
                <c:pt idx="17">
                  <c:v>0.00288933333333333</c:v>
                </c:pt>
                <c:pt idx="18">
                  <c:v>0.00288941666666667</c:v>
                </c:pt>
                <c:pt idx="19">
                  <c:v>0.0028895</c:v>
                </c:pt>
                <c:pt idx="20">
                  <c:v>0.00288958333333333</c:v>
                </c:pt>
                <c:pt idx="21">
                  <c:v>0.00288958333333333</c:v>
                </c:pt>
                <c:pt idx="22">
                  <c:v>0.00288966666666667</c:v>
                </c:pt>
                <c:pt idx="23">
                  <c:v>0.00288966666666667</c:v>
                </c:pt>
                <c:pt idx="24">
                  <c:v>0.00288975</c:v>
                </c:pt>
                <c:pt idx="25">
                  <c:v>0.00288975</c:v>
                </c:pt>
                <c:pt idx="26">
                  <c:v>0.00288975</c:v>
                </c:pt>
                <c:pt idx="27">
                  <c:v>0.00288975</c:v>
                </c:pt>
                <c:pt idx="28">
                  <c:v>0.00288975</c:v>
                </c:pt>
                <c:pt idx="29">
                  <c:v>0.00288975</c:v>
                </c:pt>
                <c:pt idx="30">
                  <c:v>0.00288983333333333</c:v>
                </c:pt>
                <c:pt idx="31">
                  <c:v>0.00288983333333333</c:v>
                </c:pt>
                <c:pt idx="32">
                  <c:v>0.00288983333333333</c:v>
                </c:pt>
                <c:pt idx="33">
                  <c:v>0.00288983333333333</c:v>
                </c:pt>
                <c:pt idx="34">
                  <c:v>0.00288983333333333</c:v>
                </c:pt>
                <c:pt idx="35">
                  <c:v>0.00288983333333333</c:v>
                </c:pt>
                <c:pt idx="36">
                  <c:v>0.00288983333333333</c:v>
                </c:pt>
                <c:pt idx="37">
                  <c:v>0.00288983333333333</c:v>
                </c:pt>
                <c:pt idx="38">
                  <c:v>0.00288991666666667</c:v>
                </c:pt>
                <c:pt idx="39">
                  <c:v>0.00288991666666667</c:v>
                </c:pt>
                <c:pt idx="40">
                  <c:v>0.00288991666666667</c:v>
                </c:pt>
                <c:pt idx="41">
                  <c:v>0.00288991666666667</c:v>
                </c:pt>
                <c:pt idx="42">
                  <c:v>0.00288991666666667</c:v>
                </c:pt>
                <c:pt idx="43">
                  <c:v>0.00288991666666667</c:v>
                </c:pt>
                <c:pt idx="44">
                  <c:v>0.00288991666666667</c:v>
                </c:pt>
                <c:pt idx="45">
                  <c:v>0.00288991666666667</c:v>
                </c:pt>
                <c:pt idx="46">
                  <c:v>0.00288991666666667</c:v>
                </c:pt>
                <c:pt idx="47">
                  <c:v>0.00288991666666667</c:v>
                </c:pt>
                <c:pt idx="48">
                  <c:v>0.00289</c:v>
                </c:pt>
                <c:pt idx="49">
                  <c:v>0.00289</c:v>
                </c:pt>
                <c:pt idx="50">
                  <c:v>0.00289</c:v>
                </c:pt>
                <c:pt idx="51">
                  <c:v>0.00289</c:v>
                </c:pt>
                <c:pt idx="52">
                  <c:v>0.00289</c:v>
                </c:pt>
                <c:pt idx="53">
                  <c:v>0.00289</c:v>
                </c:pt>
                <c:pt idx="54">
                  <c:v>0.00289</c:v>
                </c:pt>
                <c:pt idx="55">
                  <c:v>0.00289</c:v>
                </c:pt>
                <c:pt idx="56">
                  <c:v>0.00289</c:v>
                </c:pt>
                <c:pt idx="57">
                  <c:v>0.00289</c:v>
                </c:pt>
                <c:pt idx="58">
                  <c:v>0.00289</c:v>
                </c:pt>
                <c:pt idx="59">
                  <c:v>0.00289008333333333</c:v>
                </c:pt>
                <c:pt idx="60">
                  <c:v>0.00289008333333333</c:v>
                </c:pt>
                <c:pt idx="61">
                  <c:v>0.00289008333333333</c:v>
                </c:pt>
                <c:pt idx="62">
                  <c:v>0.00289008333333333</c:v>
                </c:pt>
                <c:pt idx="63">
                  <c:v>0.00289008333333333</c:v>
                </c:pt>
                <c:pt idx="64">
                  <c:v>0.00289016666666667</c:v>
                </c:pt>
                <c:pt idx="65">
                  <c:v>0.00289016666666667</c:v>
                </c:pt>
                <c:pt idx="66">
                  <c:v>0.00289016666666667</c:v>
                </c:pt>
                <c:pt idx="67">
                  <c:v>0.00289016666666667</c:v>
                </c:pt>
                <c:pt idx="68">
                  <c:v>0.00289016666666667</c:v>
                </c:pt>
                <c:pt idx="69">
                  <c:v>0.00289016666666667</c:v>
                </c:pt>
                <c:pt idx="70">
                  <c:v>0.00289016666666667</c:v>
                </c:pt>
                <c:pt idx="71">
                  <c:v>0.00290291666666667</c:v>
                </c:pt>
                <c:pt idx="72">
                  <c:v>0.00290291666666667</c:v>
                </c:pt>
                <c:pt idx="73">
                  <c:v>0.00290291666666667</c:v>
                </c:pt>
                <c:pt idx="74">
                  <c:v>0.002903</c:v>
                </c:pt>
                <c:pt idx="75">
                  <c:v>0.002903</c:v>
                </c:pt>
                <c:pt idx="76">
                  <c:v>0.002903</c:v>
                </c:pt>
                <c:pt idx="77">
                  <c:v>0.002903</c:v>
                </c:pt>
                <c:pt idx="78">
                  <c:v>0.00290308333333333</c:v>
                </c:pt>
                <c:pt idx="79">
                  <c:v>0.00290308333333333</c:v>
                </c:pt>
                <c:pt idx="80">
                  <c:v>0.00290316666666667</c:v>
                </c:pt>
                <c:pt idx="81">
                  <c:v>0.00290579166666667</c:v>
                </c:pt>
                <c:pt idx="82">
                  <c:v>0.00290620833333333</c:v>
                </c:pt>
                <c:pt idx="83">
                  <c:v>0.00290629166666667</c:v>
                </c:pt>
                <c:pt idx="84">
                  <c:v>0.002906375</c:v>
                </c:pt>
                <c:pt idx="85">
                  <c:v>0.00290654166666667</c:v>
                </c:pt>
                <c:pt idx="86">
                  <c:v>0.00290654166666667</c:v>
                </c:pt>
                <c:pt idx="87">
                  <c:v>0.00295116666666667</c:v>
                </c:pt>
                <c:pt idx="88">
                  <c:v>0.00295125</c:v>
                </c:pt>
                <c:pt idx="89">
                  <c:v>0.00295125</c:v>
                </c:pt>
                <c:pt idx="90">
                  <c:v>0.00295133333333333</c:v>
                </c:pt>
                <c:pt idx="91">
                  <c:v>0.00295141666666667</c:v>
                </c:pt>
                <c:pt idx="92">
                  <c:v>0.00295158333333333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pin24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Sheet1!$G$2:$G$94</c:f>
              <c:numCache>
                <c:formatCode>General</c:formatCode>
                <c:ptCount val="93"/>
                <c:pt idx="0">
                  <c:v>0.002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0.002</c:v>
                </c:pt>
                <c:pt idx="5">
                  <c:v>0.002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  <c:pt idx="50">
                  <c:v>0.002</c:v>
                </c:pt>
                <c:pt idx="51">
                  <c:v>0.002</c:v>
                </c:pt>
                <c:pt idx="52">
                  <c:v>0.002</c:v>
                </c:pt>
                <c:pt idx="53">
                  <c:v>0.002</c:v>
                </c:pt>
                <c:pt idx="54">
                  <c:v>0.002</c:v>
                </c:pt>
                <c:pt idx="55">
                  <c:v>0.002</c:v>
                </c:pt>
                <c:pt idx="56">
                  <c:v>0.002</c:v>
                </c:pt>
                <c:pt idx="57">
                  <c:v>0.002</c:v>
                </c:pt>
                <c:pt idx="58">
                  <c:v>0.002</c:v>
                </c:pt>
                <c:pt idx="59">
                  <c:v>0.002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0.00196775</c:v>
                </c:pt>
                <c:pt idx="1">
                  <c:v>0.00196775</c:v>
                </c:pt>
                <c:pt idx="2">
                  <c:v>0.00196791666666667</c:v>
                </c:pt>
                <c:pt idx="3">
                  <c:v>0.001968</c:v>
                </c:pt>
                <c:pt idx="4">
                  <c:v>0.001968</c:v>
                </c:pt>
                <c:pt idx="5">
                  <c:v>0.001968</c:v>
                </c:pt>
                <c:pt idx="6">
                  <c:v>0.00196825</c:v>
                </c:pt>
                <c:pt idx="7">
                  <c:v>0.00202908333333333</c:v>
                </c:pt>
                <c:pt idx="8">
                  <c:v>0.00202908333333333</c:v>
                </c:pt>
                <c:pt idx="9">
                  <c:v>0.00202916666666667</c:v>
                </c:pt>
                <c:pt idx="10">
                  <c:v>0.00202916666666667</c:v>
                </c:pt>
                <c:pt idx="11">
                  <c:v>0.00202916666666667</c:v>
                </c:pt>
                <c:pt idx="12">
                  <c:v>0.00202916666666667</c:v>
                </c:pt>
                <c:pt idx="13">
                  <c:v>0.00202916666666667</c:v>
                </c:pt>
                <c:pt idx="14">
                  <c:v>0.00202916666666667</c:v>
                </c:pt>
                <c:pt idx="15">
                  <c:v>0.00202916666666667</c:v>
                </c:pt>
                <c:pt idx="16">
                  <c:v>0.00202916666666667</c:v>
                </c:pt>
                <c:pt idx="17">
                  <c:v>0.00202916666666667</c:v>
                </c:pt>
                <c:pt idx="18">
                  <c:v>0.00202916666666667</c:v>
                </c:pt>
                <c:pt idx="19">
                  <c:v>0.00202925</c:v>
                </c:pt>
                <c:pt idx="20">
                  <c:v>0.00202925</c:v>
                </c:pt>
                <c:pt idx="21">
                  <c:v>0.00202925</c:v>
                </c:pt>
                <c:pt idx="22">
                  <c:v>0.00202925</c:v>
                </c:pt>
                <c:pt idx="23">
                  <c:v>0.00202925</c:v>
                </c:pt>
                <c:pt idx="24">
                  <c:v>0.00202925</c:v>
                </c:pt>
                <c:pt idx="25">
                  <c:v>0.00202925</c:v>
                </c:pt>
                <c:pt idx="26">
                  <c:v>0.00202925</c:v>
                </c:pt>
                <c:pt idx="27">
                  <c:v>0.00202925</c:v>
                </c:pt>
                <c:pt idx="28">
                  <c:v>0.00202925</c:v>
                </c:pt>
                <c:pt idx="29">
                  <c:v>0.00202925</c:v>
                </c:pt>
                <c:pt idx="30">
                  <c:v>0.00202925</c:v>
                </c:pt>
                <c:pt idx="31">
                  <c:v>0.00202925</c:v>
                </c:pt>
                <c:pt idx="32">
                  <c:v>0.00202925</c:v>
                </c:pt>
                <c:pt idx="33">
                  <c:v>0.00202925</c:v>
                </c:pt>
                <c:pt idx="34">
                  <c:v>0.00202925</c:v>
                </c:pt>
                <c:pt idx="35">
                  <c:v>0.00202925</c:v>
                </c:pt>
                <c:pt idx="36">
                  <c:v>0.00202925</c:v>
                </c:pt>
                <c:pt idx="37">
                  <c:v>0.00202925</c:v>
                </c:pt>
                <c:pt idx="38">
                  <c:v>0.00202933333333333</c:v>
                </c:pt>
                <c:pt idx="39">
                  <c:v>0.00202933333333333</c:v>
                </c:pt>
                <c:pt idx="40">
                  <c:v>0.00202933333333333</c:v>
                </c:pt>
                <c:pt idx="41">
                  <c:v>0.00202933333333333</c:v>
                </c:pt>
                <c:pt idx="42">
                  <c:v>0.00202933333333333</c:v>
                </c:pt>
                <c:pt idx="43">
                  <c:v>0.00202933333333333</c:v>
                </c:pt>
                <c:pt idx="44">
                  <c:v>0.00202933333333333</c:v>
                </c:pt>
                <c:pt idx="45">
                  <c:v>0.00202933333333333</c:v>
                </c:pt>
                <c:pt idx="46">
                  <c:v>0.00202933333333333</c:v>
                </c:pt>
                <c:pt idx="47">
                  <c:v>0.00202933333333333</c:v>
                </c:pt>
                <c:pt idx="48">
                  <c:v>0.00202933333333333</c:v>
                </c:pt>
                <c:pt idx="49">
                  <c:v>0.00202933333333333</c:v>
                </c:pt>
                <c:pt idx="50">
                  <c:v>0.00202933333333333</c:v>
                </c:pt>
                <c:pt idx="51">
                  <c:v>0.00202933333333333</c:v>
                </c:pt>
                <c:pt idx="52">
                  <c:v>0.00202933333333333</c:v>
                </c:pt>
                <c:pt idx="53">
                  <c:v>0.00202933333333333</c:v>
                </c:pt>
                <c:pt idx="54">
                  <c:v>0.00202933333333333</c:v>
                </c:pt>
                <c:pt idx="55">
                  <c:v>0.00202933333333333</c:v>
                </c:pt>
                <c:pt idx="56">
                  <c:v>0.00202933333333333</c:v>
                </c:pt>
                <c:pt idx="57">
                  <c:v>0.00202933333333333</c:v>
                </c:pt>
                <c:pt idx="58">
                  <c:v>0.00202933333333333</c:v>
                </c:pt>
                <c:pt idx="59">
                  <c:v>0.00202933333333333</c:v>
                </c:pt>
                <c:pt idx="60">
                  <c:v>0.00202933333333333</c:v>
                </c:pt>
                <c:pt idx="61">
                  <c:v>0.00202933333333333</c:v>
                </c:pt>
                <c:pt idx="62">
                  <c:v>0.00202941666666667</c:v>
                </c:pt>
                <c:pt idx="63">
                  <c:v>0.00202941666666667</c:v>
                </c:pt>
                <c:pt idx="64">
                  <c:v>0.00202941666666667</c:v>
                </c:pt>
                <c:pt idx="65">
                  <c:v>0.00202941666666667</c:v>
                </c:pt>
                <c:pt idx="66">
                  <c:v>0.00202941666666667</c:v>
                </c:pt>
                <c:pt idx="67">
                  <c:v>0.00202941666666667</c:v>
                </c:pt>
                <c:pt idx="68">
                  <c:v>0.00202941666666667</c:v>
                </c:pt>
                <c:pt idx="69">
                  <c:v>0.00202941666666667</c:v>
                </c:pt>
                <c:pt idx="70">
                  <c:v>0.00202941666666667</c:v>
                </c:pt>
                <c:pt idx="71">
                  <c:v>0.00202941666666667</c:v>
                </c:pt>
                <c:pt idx="72">
                  <c:v>0.00202941666666667</c:v>
                </c:pt>
                <c:pt idx="73">
                  <c:v>0.00202941666666667</c:v>
                </c:pt>
                <c:pt idx="74">
                  <c:v>0.00202941666666667</c:v>
                </c:pt>
                <c:pt idx="75">
                  <c:v>0.00202941666666667</c:v>
                </c:pt>
                <c:pt idx="76">
                  <c:v>0.00202941666666667</c:v>
                </c:pt>
                <c:pt idx="77">
                  <c:v>0.00202941666666667</c:v>
                </c:pt>
                <c:pt idx="78">
                  <c:v>0.00202941666666667</c:v>
                </c:pt>
                <c:pt idx="79">
                  <c:v>0.00202941666666667</c:v>
                </c:pt>
                <c:pt idx="80">
                  <c:v>0.00202941666666667</c:v>
                </c:pt>
                <c:pt idx="81">
                  <c:v>0.0020295</c:v>
                </c:pt>
                <c:pt idx="82">
                  <c:v>0.0020295</c:v>
                </c:pt>
                <c:pt idx="83">
                  <c:v>0.0020295</c:v>
                </c:pt>
                <c:pt idx="84">
                  <c:v>0.0020295</c:v>
                </c:pt>
                <c:pt idx="85">
                  <c:v>0.0020295</c:v>
                </c:pt>
                <c:pt idx="86">
                  <c:v>0.0020295</c:v>
                </c:pt>
                <c:pt idx="87">
                  <c:v>0.0020295</c:v>
                </c:pt>
                <c:pt idx="88">
                  <c:v>0.00202958333333333</c:v>
                </c:pt>
                <c:pt idx="89">
                  <c:v>0.00202958333333333</c:v>
                </c:pt>
                <c:pt idx="90">
                  <c:v>0.00202958333333333</c:v>
                </c:pt>
                <c:pt idx="91">
                  <c:v>0.00209058333333333</c:v>
                </c:pt>
                <c:pt idx="92">
                  <c:v>0.00209058333333333</c:v>
                </c:pt>
                <c:pt idx="93">
                  <c:v>0.00209066666666667</c:v>
                </c:pt>
                <c:pt idx="94">
                  <c:v>0.00209066666666667</c:v>
                </c:pt>
                <c:pt idx="95">
                  <c:v>0.00209075</c:v>
                </c:pt>
                <c:pt idx="96">
                  <c:v>0.00209075</c:v>
                </c:pt>
                <c:pt idx="97">
                  <c:v>0.00209083333333333</c:v>
                </c:pt>
                <c:pt idx="98">
                  <c:v>0.00209091666666667</c:v>
                </c:pt>
                <c:pt idx="99">
                  <c:v>0.002091</c:v>
                </c:pt>
                <c:pt idx="100">
                  <c:v>0.00227525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pin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Sheet1!$G$2:$G$94</c:f>
              <c:numCache>
                <c:formatCode>General</c:formatCode>
                <c:ptCount val="93"/>
                <c:pt idx="0">
                  <c:v>0.002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0.002</c:v>
                </c:pt>
                <c:pt idx="5">
                  <c:v>0.002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  <c:pt idx="50">
                  <c:v>0.002</c:v>
                </c:pt>
                <c:pt idx="51">
                  <c:v>0.002</c:v>
                </c:pt>
                <c:pt idx="52">
                  <c:v>0.002</c:v>
                </c:pt>
                <c:pt idx="53">
                  <c:v>0.002</c:v>
                </c:pt>
                <c:pt idx="54">
                  <c:v>0.002</c:v>
                </c:pt>
                <c:pt idx="55">
                  <c:v>0.002</c:v>
                </c:pt>
                <c:pt idx="56">
                  <c:v>0.002</c:v>
                </c:pt>
                <c:pt idx="57">
                  <c:v>0.002</c:v>
                </c:pt>
                <c:pt idx="58">
                  <c:v>0.002</c:v>
                </c:pt>
                <c:pt idx="59">
                  <c:v>0.002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</c:numCache>
            </c:numRef>
          </c:xVal>
          <c:yVal>
            <c:numRef>
              <c:f>Sheet1!$I$2:$I$100</c:f>
              <c:numCache>
                <c:formatCode>General</c:formatCode>
                <c:ptCount val="99"/>
                <c:pt idx="0">
                  <c:v>0.00196791666666667</c:v>
                </c:pt>
                <c:pt idx="1">
                  <c:v>0.00196791666666667</c:v>
                </c:pt>
                <c:pt idx="2">
                  <c:v>0.001968</c:v>
                </c:pt>
                <c:pt idx="3">
                  <c:v>0.00196808333333333</c:v>
                </c:pt>
                <c:pt idx="4">
                  <c:v>0.00196825</c:v>
                </c:pt>
                <c:pt idx="5">
                  <c:v>0.00196825</c:v>
                </c:pt>
                <c:pt idx="6">
                  <c:v>0.00196825</c:v>
                </c:pt>
                <c:pt idx="7">
                  <c:v>0.00196825</c:v>
                </c:pt>
                <c:pt idx="8">
                  <c:v>0.00202916666666667</c:v>
                </c:pt>
                <c:pt idx="9">
                  <c:v>0.00202916666666667</c:v>
                </c:pt>
                <c:pt idx="10">
                  <c:v>0.00202925</c:v>
                </c:pt>
                <c:pt idx="11">
                  <c:v>0.00202925</c:v>
                </c:pt>
                <c:pt idx="12">
                  <c:v>0.00202925</c:v>
                </c:pt>
                <c:pt idx="13">
                  <c:v>0.00202925</c:v>
                </c:pt>
                <c:pt idx="14">
                  <c:v>0.00202933333333333</c:v>
                </c:pt>
                <c:pt idx="15">
                  <c:v>0.00202933333333333</c:v>
                </c:pt>
                <c:pt idx="16">
                  <c:v>0.00202933333333333</c:v>
                </c:pt>
                <c:pt idx="17">
                  <c:v>0.00202933333333333</c:v>
                </c:pt>
                <c:pt idx="18">
                  <c:v>0.00202933333333333</c:v>
                </c:pt>
                <c:pt idx="19">
                  <c:v>0.00202933333333333</c:v>
                </c:pt>
                <c:pt idx="20">
                  <c:v>0.00202933333333333</c:v>
                </c:pt>
                <c:pt idx="21">
                  <c:v>0.00202933333333333</c:v>
                </c:pt>
                <c:pt idx="22">
                  <c:v>0.00202933333333333</c:v>
                </c:pt>
                <c:pt idx="23">
                  <c:v>0.00202941666666667</c:v>
                </c:pt>
                <c:pt idx="24">
                  <c:v>0.00202941666666667</c:v>
                </c:pt>
                <c:pt idx="25">
                  <c:v>0.00202941666666667</c:v>
                </c:pt>
                <c:pt idx="26">
                  <c:v>0.00202941666666667</c:v>
                </c:pt>
                <c:pt idx="27">
                  <c:v>0.00202941666666667</c:v>
                </c:pt>
                <c:pt idx="28">
                  <c:v>0.00202941666666667</c:v>
                </c:pt>
                <c:pt idx="29">
                  <c:v>0.00202941666666667</c:v>
                </c:pt>
                <c:pt idx="30">
                  <c:v>0.00202941666666667</c:v>
                </c:pt>
                <c:pt idx="31">
                  <c:v>0.00202941666666667</c:v>
                </c:pt>
                <c:pt idx="32">
                  <c:v>0.00202941666666667</c:v>
                </c:pt>
                <c:pt idx="33">
                  <c:v>0.00202941666666667</c:v>
                </c:pt>
                <c:pt idx="34">
                  <c:v>0.00202941666666667</c:v>
                </c:pt>
                <c:pt idx="35">
                  <c:v>0.00202941666666667</c:v>
                </c:pt>
                <c:pt idx="36">
                  <c:v>0.00202941666666667</c:v>
                </c:pt>
                <c:pt idx="37">
                  <c:v>0.00202941666666667</c:v>
                </c:pt>
                <c:pt idx="38">
                  <c:v>0.00202941666666667</c:v>
                </c:pt>
                <c:pt idx="39">
                  <c:v>0.00202941666666667</c:v>
                </c:pt>
                <c:pt idx="40">
                  <c:v>0.00202941666666667</c:v>
                </c:pt>
                <c:pt idx="41">
                  <c:v>0.00202941666666667</c:v>
                </c:pt>
                <c:pt idx="42">
                  <c:v>0.00202941666666667</c:v>
                </c:pt>
                <c:pt idx="43">
                  <c:v>0.00202941666666667</c:v>
                </c:pt>
                <c:pt idx="44">
                  <c:v>0.00202941666666667</c:v>
                </c:pt>
                <c:pt idx="45">
                  <c:v>0.0020295</c:v>
                </c:pt>
                <c:pt idx="46">
                  <c:v>0.0020295</c:v>
                </c:pt>
                <c:pt idx="47">
                  <c:v>0.0020295</c:v>
                </c:pt>
                <c:pt idx="48">
                  <c:v>0.0020295</c:v>
                </c:pt>
                <c:pt idx="49">
                  <c:v>0.0020295</c:v>
                </c:pt>
                <c:pt idx="50">
                  <c:v>0.0020295</c:v>
                </c:pt>
                <c:pt idx="51">
                  <c:v>0.0020295</c:v>
                </c:pt>
                <c:pt idx="52">
                  <c:v>0.0020295</c:v>
                </c:pt>
                <c:pt idx="53">
                  <c:v>0.0020295</c:v>
                </c:pt>
                <c:pt idx="54">
                  <c:v>0.0020295</c:v>
                </c:pt>
                <c:pt idx="55">
                  <c:v>0.0020295</c:v>
                </c:pt>
                <c:pt idx="56">
                  <c:v>0.0020295</c:v>
                </c:pt>
                <c:pt idx="57">
                  <c:v>0.0020295</c:v>
                </c:pt>
                <c:pt idx="58">
                  <c:v>0.0020295</c:v>
                </c:pt>
                <c:pt idx="59">
                  <c:v>0.0020295</c:v>
                </c:pt>
                <c:pt idx="60">
                  <c:v>0.0020295</c:v>
                </c:pt>
                <c:pt idx="61">
                  <c:v>0.00202958333333333</c:v>
                </c:pt>
                <c:pt idx="62">
                  <c:v>0.00202958333333333</c:v>
                </c:pt>
                <c:pt idx="63">
                  <c:v>0.00202958333333333</c:v>
                </c:pt>
                <c:pt idx="64">
                  <c:v>0.00202958333333333</c:v>
                </c:pt>
                <c:pt idx="65">
                  <c:v>0.00202958333333333</c:v>
                </c:pt>
                <c:pt idx="66">
                  <c:v>0.00202958333333333</c:v>
                </c:pt>
                <c:pt idx="67">
                  <c:v>0.00202958333333333</c:v>
                </c:pt>
                <c:pt idx="68">
                  <c:v>0.00202958333333333</c:v>
                </c:pt>
                <c:pt idx="69">
                  <c:v>0.00202958333333333</c:v>
                </c:pt>
                <c:pt idx="70">
                  <c:v>0.00202958333333333</c:v>
                </c:pt>
                <c:pt idx="71">
                  <c:v>0.00202958333333333</c:v>
                </c:pt>
                <c:pt idx="72">
                  <c:v>0.00202958333333333</c:v>
                </c:pt>
                <c:pt idx="73">
                  <c:v>0.00202958333333333</c:v>
                </c:pt>
                <c:pt idx="74">
                  <c:v>0.00202958333333333</c:v>
                </c:pt>
                <c:pt idx="75">
                  <c:v>0.00202958333333333</c:v>
                </c:pt>
                <c:pt idx="76">
                  <c:v>0.00202958333333333</c:v>
                </c:pt>
                <c:pt idx="77">
                  <c:v>0.00202958333333333</c:v>
                </c:pt>
                <c:pt idx="78">
                  <c:v>0.00202966666666667</c:v>
                </c:pt>
                <c:pt idx="79">
                  <c:v>0.00202966666666667</c:v>
                </c:pt>
                <c:pt idx="80">
                  <c:v>0.00202966666666667</c:v>
                </c:pt>
                <c:pt idx="81">
                  <c:v>0.00202966666666667</c:v>
                </c:pt>
                <c:pt idx="82">
                  <c:v>0.00202975</c:v>
                </c:pt>
                <c:pt idx="83">
                  <c:v>0.00202975</c:v>
                </c:pt>
                <c:pt idx="84">
                  <c:v>0.00202975</c:v>
                </c:pt>
                <c:pt idx="85">
                  <c:v>0.00202983333333333</c:v>
                </c:pt>
                <c:pt idx="86">
                  <c:v>0.00202983333333333</c:v>
                </c:pt>
                <c:pt idx="87">
                  <c:v>0.00209075</c:v>
                </c:pt>
                <c:pt idx="88">
                  <c:v>0.00209083333333333</c:v>
                </c:pt>
                <c:pt idx="89">
                  <c:v>0.00209083333333333</c:v>
                </c:pt>
                <c:pt idx="90">
                  <c:v>0.00209083333333333</c:v>
                </c:pt>
                <c:pt idx="91">
                  <c:v>0.00209083333333333</c:v>
                </c:pt>
                <c:pt idx="92">
                  <c:v>0.00209091666666667</c:v>
                </c:pt>
                <c:pt idx="93">
                  <c:v>0.00209091666666667</c:v>
                </c:pt>
                <c:pt idx="94">
                  <c:v>0.00209091666666667</c:v>
                </c:pt>
                <c:pt idx="95">
                  <c:v>0.00209091666666667</c:v>
                </c:pt>
                <c:pt idx="96">
                  <c:v>0.00209091666666667</c:v>
                </c:pt>
                <c:pt idx="97">
                  <c:v>0.002091</c:v>
                </c:pt>
                <c:pt idx="98">
                  <c:v>0.002091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pin24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Sheet1!$J$2:$J$100</c:f>
              <c:numCache>
                <c:formatCode>General</c:formatCode>
                <c:ptCount val="99"/>
                <c:pt idx="0">
                  <c:v>0.00125</c:v>
                </c:pt>
                <c:pt idx="1">
                  <c:v>0.00125</c:v>
                </c:pt>
                <c:pt idx="2">
                  <c:v>0.00125</c:v>
                </c:pt>
                <c:pt idx="3">
                  <c:v>0.00125</c:v>
                </c:pt>
                <c:pt idx="4">
                  <c:v>0.00125</c:v>
                </c:pt>
                <c:pt idx="5">
                  <c:v>0.00125</c:v>
                </c:pt>
                <c:pt idx="6">
                  <c:v>0.00125</c:v>
                </c:pt>
                <c:pt idx="7">
                  <c:v>0.00125</c:v>
                </c:pt>
                <c:pt idx="8">
                  <c:v>0.00125</c:v>
                </c:pt>
                <c:pt idx="9">
                  <c:v>0.00125</c:v>
                </c:pt>
                <c:pt idx="10">
                  <c:v>0.00125</c:v>
                </c:pt>
                <c:pt idx="11">
                  <c:v>0.00125</c:v>
                </c:pt>
                <c:pt idx="12">
                  <c:v>0.00125</c:v>
                </c:pt>
                <c:pt idx="13">
                  <c:v>0.00125</c:v>
                </c:pt>
                <c:pt idx="14">
                  <c:v>0.00125</c:v>
                </c:pt>
                <c:pt idx="15">
                  <c:v>0.00125</c:v>
                </c:pt>
                <c:pt idx="16">
                  <c:v>0.00125</c:v>
                </c:pt>
                <c:pt idx="17">
                  <c:v>0.00125</c:v>
                </c:pt>
                <c:pt idx="18">
                  <c:v>0.00125</c:v>
                </c:pt>
                <c:pt idx="19">
                  <c:v>0.00125</c:v>
                </c:pt>
                <c:pt idx="20">
                  <c:v>0.00125</c:v>
                </c:pt>
                <c:pt idx="21">
                  <c:v>0.00125</c:v>
                </c:pt>
                <c:pt idx="22">
                  <c:v>0.00125</c:v>
                </c:pt>
                <c:pt idx="23">
                  <c:v>0.00125</c:v>
                </c:pt>
                <c:pt idx="24">
                  <c:v>0.00125</c:v>
                </c:pt>
                <c:pt idx="25">
                  <c:v>0.00125</c:v>
                </c:pt>
                <c:pt idx="26">
                  <c:v>0.00125</c:v>
                </c:pt>
                <c:pt idx="27">
                  <c:v>0.00125</c:v>
                </c:pt>
                <c:pt idx="28">
                  <c:v>0.00125</c:v>
                </c:pt>
                <c:pt idx="29">
                  <c:v>0.00125</c:v>
                </c:pt>
                <c:pt idx="30">
                  <c:v>0.00125</c:v>
                </c:pt>
                <c:pt idx="31">
                  <c:v>0.00125</c:v>
                </c:pt>
                <c:pt idx="32">
                  <c:v>0.00125</c:v>
                </c:pt>
                <c:pt idx="33">
                  <c:v>0.00125</c:v>
                </c:pt>
                <c:pt idx="34">
                  <c:v>0.00125</c:v>
                </c:pt>
                <c:pt idx="35">
                  <c:v>0.00125</c:v>
                </c:pt>
                <c:pt idx="36">
                  <c:v>0.00125</c:v>
                </c:pt>
                <c:pt idx="37">
                  <c:v>0.00125</c:v>
                </c:pt>
                <c:pt idx="38">
                  <c:v>0.00125</c:v>
                </c:pt>
                <c:pt idx="39">
                  <c:v>0.00125</c:v>
                </c:pt>
                <c:pt idx="40">
                  <c:v>0.00125</c:v>
                </c:pt>
                <c:pt idx="41">
                  <c:v>0.00125</c:v>
                </c:pt>
                <c:pt idx="42">
                  <c:v>0.00125</c:v>
                </c:pt>
                <c:pt idx="43">
                  <c:v>0.00125</c:v>
                </c:pt>
                <c:pt idx="44">
                  <c:v>0.00125</c:v>
                </c:pt>
                <c:pt idx="45">
                  <c:v>0.00125</c:v>
                </c:pt>
                <c:pt idx="46">
                  <c:v>0.00125</c:v>
                </c:pt>
                <c:pt idx="47">
                  <c:v>0.00125</c:v>
                </c:pt>
                <c:pt idx="48">
                  <c:v>0.00125</c:v>
                </c:pt>
                <c:pt idx="49">
                  <c:v>0.00125</c:v>
                </c:pt>
                <c:pt idx="50">
                  <c:v>0.00125</c:v>
                </c:pt>
                <c:pt idx="51">
                  <c:v>0.00125</c:v>
                </c:pt>
                <c:pt idx="52">
                  <c:v>0.00125</c:v>
                </c:pt>
                <c:pt idx="53">
                  <c:v>0.00125</c:v>
                </c:pt>
                <c:pt idx="54">
                  <c:v>0.00125</c:v>
                </c:pt>
                <c:pt idx="55">
                  <c:v>0.00125</c:v>
                </c:pt>
                <c:pt idx="56">
                  <c:v>0.00125</c:v>
                </c:pt>
                <c:pt idx="57">
                  <c:v>0.00125</c:v>
                </c:pt>
                <c:pt idx="58">
                  <c:v>0.00125</c:v>
                </c:pt>
                <c:pt idx="59">
                  <c:v>0.00125</c:v>
                </c:pt>
                <c:pt idx="60">
                  <c:v>0.00125</c:v>
                </c:pt>
                <c:pt idx="61">
                  <c:v>0.00125</c:v>
                </c:pt>
                <c:pt idx="62">
                  <c:v>0.00125</c:v>
                </c:pt>
                <c:pt idx="63">
                  <c:v>0.00125</c:v>
                </c:pt>
                <c:pt idx="64">
                  <c:v>0.00125</c:v>
                </c:pt>
                <c:pt idx="65">
                  <c:v>0.00125</c:v>
                </c:pt>
                <c:pt idx="66">
                  <c:v>0.00125</c:v>
                </c:pt>
                <c:pt idx="67">
                  <c:v>0.00125</c:v>
                </c:pt>
                <c:pt idx="68">
                  <c:v>0.00125</c:v>
                </c:pt>
                <c:pt idx="69">
                  <c:v>0.00125</c:v>
                </c:pt>
                <c:pt idx="70">
                  <c:v>0.00125</c:v>
                </c:pt>
                <c:pt idx="71">
                  <c:v>0.00125</c:v>
                </c:pt>
                <c:pt idx="72">
                  <c:v>0.00125</c:v>
                </c:pt>
                <c:pt idx="73">
                  <c:v>0.00125</c:v>
                </c:pt>
                <c:pt idx="74">
                  <c:v>0.00125</c:v>
                </c:pt>
                <c:pt idx="75">
                  <c:v>0.00125</c:v>
                </c:pt>
                <c:pt idx="76">
                  <c:v>0.00125</c:v>
                </c:pt>
                <c:pt idx="77">
                  <c:v>0.00125</c:v>
                </c:pt>
                <c:pt idx="78">
                  <c:v>0.00125</c:v>
                </c:pt>
                <c:pt idx="79">
                  <c:v>0.00125</c:v>
                </c:pt>
                <c:pt idx="80">
                  <c:v>0.00125</c:v>
                </c:pt>
                <c:pt idx="81">
                  <c:v>0.00125</c:v>
                </c:pt>
                <c:pt idx="82">
                  <c:v>0.00125</c:v>
                </c:pt>
                <c:pt idx="83">
                  <c:v>0.00125</c:v>
                </c:pt>
                <c:pt idx="84">
                  <c:v>0.00125</c:v>
                </c:pt>
                <c:pt idx="85">
                  <c:v>0.00125</c:v>
                </c:pt>
                <c:pt idx="86">
                  <c:v>0.00125</c:v>
                </c:pt>
                <c:pt idx="87">
                  <c:v>0.00125</c:v>
                </c:pt>
                <c:pt idx="88">
                  <c:v>0.00125</c:v>
                </c:pt>
                <c:pt idx="89">
                  <c:v>0.00125</c:v>
                </c:pt>
                <c:pt idx="90">
                  <c:v>0.00125</c:v>
                </c:pt>
                <c:pt idx="91">
                  <c:v>0.00125</c:v>
                </c:pt>
                <c:pt idx="92">
                  <c:v>0.00125</c:v>
                </c:pt>
                <c:pt idx="93">
                  <c:v>0.00125</c:v>
                </c:pt>
                <c:pt idx="94">
                  <c:v>0.00125</c:v>
                </c:pt>
                <c:pt idx="95">
                  <c:v>0.00125</c:v>
                </c:pt>
                <c:pt idx="96">
                  <c:v>0.00125</c:v>
                </c:pt>
                <c:pt idx="97">
                  <c:v>0.00125</c:v>
                </c:pt>
                <c:pt idx="98">
                  <c:v>0.00125</c:v>
                </c:pt>
              </c:numCache>
            </c:numRef>
          </c:xVal>
          <c:yVal>
            <c:numRef>
              <c:f>Sheet1!$K$2:$K$71</c:f>
              <c:numCache>
                <c:formatCode>General</c:formatCode>
                <c:ptCount val="70"/>
                <c:pt idx="0">
                  <c:v>0.00123125</c:v>
                </c:pt>
                <c:pt idx="1">
                  <c:v>0.00123125</c:v>
                </c:pt>
                <c:pt idx="2">
                  <c:v>0.00123133333333333</c:v>
                </c:pt>
                <c:pt idx="3">
                  <c:v>0.00123133333333333</c:v>
                </c:pt>
                <c:pt idx="4">
                  <c:v>0.00123133333333333</c:v>
                </c:pt>
                <c:pt idx="5">
                  <c:v>0.00123133333333333</c:v>
                </c:pt>
                <c:pt idx="6">
                  <c:v>0.00123141666666667</c:v>
                </c:pt>
                <c:pt idx="7">
                  <c:v>0.00123141666666667</c:v>
                </c:pt>
                <c:pt idx="8">
                  <c:v>0.00123141666666667</c:v>
                </c:pt>
                <c:pt idx="9">
                  <c:v>0.00123141666666667</c:v>
                </c:pt>
                <c:pt idx="10">
                  <c:v>0.00123141666666667</c:v>
                </c:pt>
                <c:pt idx="11">
                  <c:v>0.00123141666666667</c:v>
                </c:pt>
                <c:pt idx="12">
                  <c:v>0.00123141666666667</c:v>
                </c:pt>
                <c:pt idx="13">
                  <c:v>0.00123141666666667</c:v>
                </c:pt>
                <c:pt idx="14">
                  <c:v>0.00123141666666667</c:v>
                </c:pt>
                <c:pt idx="15">
                  <c:v>0.0012315</c:v>
                </c:pt>
                <c:pt idx="16">
                  <c:v>0.0012315</c:v>
                </c:pt>
                <c:pt idx="17">
                  <c:v>0.0012315</c:v>
                </c:pt>
                <c:pt idx="18">
                  <c:v>0.0012315</c:v>
                </c:pt>
                <c:pt idx="19">
                  <c:v>0.0012315</c:v>
                </c:pt>
                <c:pt idx="20">
                  <c:v>0.0012315</c:v>
                </c:pt>
                <c:pt idx="21">
                  <c:v>0.0012315</c:v>
                </c:pt>
                <c:pt idx="22">
                  <c:v>0.00123158333333333</c:v>
                </c:pt>
                <c:pt idx="23">
                  <c:v>0.00123158333333333</c:v>
                </c:pt>
                <c:pt idx="24">
                  <c:v>0.00129266666666667</c:v>
                </c:pt>
                <c:pt idx="25">
                  <c:v>0.00129275</c:v>
                </c:pt>
                <c:pt idx="26">
                  <c:v>0.00129275</c:v>
                </c:pt>
                <c:pt idx="27">
                  <c:v>0.00129275</c:v>
                </c:pt>
                <c:pt idx="28">
                  <c:v>0.00129283333333333</c:v>
                </c:pt>
                <c:pt idx="29">
                  <c:v>0.00129283333333333</c:v>
                </c:pt>
                <c:pt idx="30">
                  <c:v>0.00129283333333333</c:v>
                </c:pt>
                <c:pt idx="31">
                  <c:v>0.00129283333333333</c:v>
                </c:pt>
                <c:pt idx="32">
                  <c:v>0.00129283333333333</c:v>
                </c:pt>
                <c:pt idx="33">
                  <c:v>0.00129283333333333</c:v>
                </c:pt>
                <c:pt idx="34">
                  <c:v>0.00129283333333333</c:v>
                </c:pt>
                <c:pt idx="35">
                  <c:v>0.00129283333333333</c:v>
                </c:pt>
                <c:pt idx="36">
                  <c:v>0.00129283333333333</c:v>
                </c:pt>
                <c:pt idx="37">
                  <c:v>0.00129283333333333</c:v>
                </c:pt>
                <c:pt idx="38">
                  <c:v>0.00129283333333333</c:v>
                </c:pt>
                <c:pt idx="39">
                  <c:v>0.00129283333333333</c:v>
                </c:pt>
                <c:pt idx="40">
                  <c:v>0.00129283333333333</c:v>
                </c:pt>
                <c:pt idx="41">
                  <c:v>0.00129283333333333</c:v>
                </c:pt>
                <c:pt idx="42">
                  <c:v>0.00129291666666667</c:v>
                </c:pt>
                <c:pt idx="43">
                  <c:v>0.00129291666666667</c:v>
                </c:pt>
                <c:pt idx="44">
                  <c:v>0.00129291666666667</c:v>
                </c:pt>
                <c:pt idx="45">
                  <c:v>0.00129291666666667</c:v>
                </c:pt>
                <c:pt idx="46">
                  <c:v>0.00129291666666667</c:v>
                </c:pt>
                <c:pt idx="47">
                  <c:v>0.00129291666666667</c:v>
                </c:pt>
                <c:pt idx="48">
                  <c:v>0.00129291666666667</c:v>
                </c:pt>
                <c:pt idx="49">
                  <c:v>0.00129291666666667</c:v>
                </c:pt>
                <c:pt idx="50">
                  <c:v>0.00129291666666667</c:v>
                </c:pt>
                <c:pt idx="51">
                  <c:v>0.00129291666666667</c:v>
                </c:pt>
                <c:pt idx="52">
                  <c:v>0.00129291666666667</c:v>
                </c:pt>
                <c:pt idx="53">
                  <c:v>0.00129291666666667</c:v>
                </c:pt>
                <c:pt idx="54">
                  <c:v>0.00129291666666667</c:v>
                </c:pt>
                <c:pt idx="55">
                  <c:v>0.00129291666666667</c:v>
                </c:pt>
                <c:pt idx="56">
                  <c:v>0.00129291666666667</c:v>
                </c:pt>
                <c:pt idx="57">
                  <c:v>0.00129291666666667</c:v>
                </c:pt>
                <c:pt idx="58">
                  <c:v>0.001293</c:v>
                </c:pt>
                <c:pt idx="59">
                  <c:v>0.001293</c:v>
                </c:pt>
                <c:pt idx="60">
                  <c:v>0.001293</c:v>
                </c:pt>
                <c:pt idx="61">
                  <c:v>0.001293</c:v>
                </c:pt>
                <c:pt idx="62">
                  <c:v>0.001293</c:v>
                </c:pt>
                <c:pt idx="63">
                  <c:v>0.001293</c:v>
                </c:pt>
                <c:pt idx="64">
                  <c:v>0.001293</c:v>
                </c:pt>
                <c:pt idx="65">
                  <c:v>0.001293</c:v>
                </c:pt>
                <c:pt idx="66">
                  <c:v>0.001293</c:v>
                </c:pt>
                <c:pt idx="67">
                  <c:v>0.001293</c:v>
                </c:pt>
                <c:pt idx="68">
                  <c:v>0.00129308333333333</c:v>
                </c:pt>
                <c:pt idx="69">
                  <c:v>0.00129308333333333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pin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Sheet1!$J$2:$J$100</c:f>
              <c:numCache>
                <c:formatCode>General</c:formatCode>
                <c:ptCount val="99"/>
                <c:pt idx="0">
                  <c:v>0.00125</c:v>
                </c:pt>
                <c:pt idx="1">
                  <c:v>0.00125</c:v>
                </c:pt>
                <c:pt idx="2">
                  <c:v>0.00125</c:v>
                </c:pt>
                <c:pt idx="3">
                  <c:v>0.00125</c:v>
                </c:pt>
                <c:pt idx="4">
                  <c:v>0.00125</c:v>
                </c:pt>
                <c:pt idx="5">
                  <c:v>0.00125</c:v>
                </c:pt>
                <c:pt idx="6">
                  <c:v>0.00125</c:v>
                </c:pt>
                <c:pt idx="7">
                  <c:v>0.00125</c:v>
                </c:pt>
                <c:pt idx="8">
                  <c:v>0.00125</c:v>
                </c:pt>
                <c:pt idx="9">
                  <c:v>0.00125</c:v>
                </c:pt>
                <c:pt idx="10">
                  <c:v>0.00125</c:v>
                </c:pt>
                <c:pt idx="11">
                  <c:v>0.00125</c:v>
                </c:pt>
                <c:pt idx="12">
                  <c:v>0.00125</c:v>
                </c:pt>
                <c:pt idx="13">
                  <c:v>0.00125</c:v>
                </c:pt>
                <c:pt idx="14">
                  <c:v>0.00125</c:v>
                </c:pt>
                <c:pt idx="15">
                  <c:v>0.00125</c:v>
                </c:pt>
                <c:pt idx="16">
                  <c:v>0.00125</c:v>
                </c:pt>
                <c:pt idx="17">
                  <c:v>0.00125</c:v>
                </c:pt>
                <c:pt idx="18">
                  <c:v>0.00125</c:v>
                </c:pt>
                <c:pt idx="19">
                  <c:v>0.00125</c:v>
                </c:pt>
                <c:pt idx="20">
                  <c:v>0.00125</c:v>
                </c:pt>
                <c:pt idx="21">
                  <c:v>0.00125</c:v>
                </c:pt>
                <c:pt idx="22">
                  <c:v>0.00125</c:v>
                </c:pt>
                <c:pt idx="23">
                  <c:v>0.00125</c:v>
                </c:pt>
                <c:pt idx="24">
                  <c:v>0.00125</c:v>
                </c:pt>
                <c:pt idx="25">
                  <c:v>0.00125</c:v>
                </c:pt>
                <c:pt idx="26">
                  <c:v>0.00125</c:v>
                </c:pt>
                <c:pt idx="27">
                  <c:v>0.00125</c:v>
                </c:pt>
                <c:pt idx="28">
                  <c:v>0.00125</c:v>
                </c:pt>
                <c:pt idx="29">
                  <c:v>0.00125</c:v>
                </c:pt>
                <c:pt idx="30">
                  <c:v>0.00125</c:v>
                </c:pt>
                <c:pt idx="31">
                  <c:v>0.00125</c:v>
                </c:pt>
                <c:pt idx="32">
                  <c:v>0.00125</c:v>
                </c:pt>
                <c:pt idx="33">
                  <c:v>0.00125</c:v>
                </c:pt>
                <c:pt idx="34">
                  <c:v>0.00125</c:v>
                </c:pt>
                <c:pt idx="35">
                  <c:v>0.00125</c:v>
                </c:pt>
                <c:pt idx="36">
                  <c:v>0.00125</c:v>
                </c:pt>
                <c:pt idx="37">
                  <c:v>0.00125</c:v>
                </c:pt>
                <c:pt idx="38">
                  <c:v>0.00125</c:v>
                </c:pt>
                <c:pt idx="39">
                  <c:v>0.00125</c:v>
                </c:pt>
                <c:pt idx="40">
                  <c:v>0.00125</c:v>
                </c:pt>
                <c:pt idx="41">
                  <c:v>0.00125</c:v>
                </c:pt>
                <c:pt idx="42">
                  <c:v>0.00125</c:v>
                </c:pt>
                <c:pt idx="43">
                  <c:v>0.00125</c:v>
                </c:pt>
                <c:pt idx="44">
                  <c:v>0.00125</c:v>
                </c:pt>
                <c:pt idx="45">
                  <c:v>0.00125</c:v>
                </c:pt>
                <c:pt idx="46">
                  <c:v>0.00125</c:v>
                </c:pt>
                <c:pt idx="47">
                  <c:v>0.00125</c:v>
                </c:pt>
                <c:pt idx="48">
                  <c:v>0.00125</c:v>
                </c:pt>
                <c:pt idx="49">
                  <c:v>0.00125</c:v>
                </c:pt>
                <c:pt idx="50">
                  <c:v>0.00125</c:v>
                </c:pt>
                <c:pt idx="51">
                  <c:v>0.00125</c:v>
                </c:pt>
                <c:pt idx="52">
                  <c:v>0.00125</c:v>
                </c:pt>
                <c:pt idx="53">
                  <c:v>0.00125</c:v>
                </c:pt>
                <c:pt idx="54">
                  <c:v>0.00125</c:v>
                </c:pt>
                <c:pt idx="55">
                  <c:v>0.00125</c:v>
                </c:pt>
                <c:pt idx="56">
                  <c:v>0.00125</c:v>
                </c:pt>
                <c:pt idx="57">
                  <c:v>0.00125</c:v>
                </c:pt>
                <c:pt idx="58">
                  <c:v>0.00125</c:v>
                </c:pt>
                <c:pt idx="59">
                  <c:v>0.00125</c:v>
                </c:pt>
                <c:pt idx="60">
                  <c:v>0.00125</c:v>
                </c:pt>
                <c:pt idx="61">
                  <c:v>0.00125</c:v>
                </c:pt>
                <c:pt idx="62">
                  <c:v>0.00125</c:v>
                </c:pt>
                <c:pt idx="63">
                  <c:v>0.00125</c:v>
                </c:pt>
                <c:pt idx="64">
                  <c:v>0.00125</c:v>
                </c:pt>
                <c:pt idx="65">
                  <c:v>0.00125</c:v>
                </c:pt>
                <c:pt idx="66">
                  <c:v>0.00125</c:v>
                </c:pt>
                <c:pt idx="67">
                  <c:v>0.00125</c:v>
                </c:pt>
                <c:pt idx="68">
                  <c:v>0.00125</c:v>
                </c:pt>
                <c:pt idx="69">
                  <c:v>0.00125</c:v>
                </c:pt>
                <c:pt idx="70">
                  <c:v>0.00125</c:v>
                </c:pt>
                <c:pt idx="71">
                  <c:v>0.00125</c:v>
                </c:pt>
                <c:pt idx="72">
                  <c:v>0.00125</c:v>
                </c:pt>
                <c:pt idx="73">
                  <c:v>0.00125</c:v>
                </c:pt>
                <c:pt idx="74">
                  <c:v>0.00125</c:v>
                </c:pt>
                <c:pt idx="75">
                  <c:v>0.00125</c:v>
                </c:pt>
                <c:pt idx="76">
                  <c:v>0.00125</c:v>
                </c:pt>
                <c:pt idx="77">
                  <c:v>0.00125</c:v>
                </c:pt>
                <c:pt idx="78">
                  <c:v>0.00125</c:v>
                </c:pt>
                <c:pt idx="79">
                  <c:v>0.00125</c:v>
                </c:pt>
                <c:pt idx="80">
                  <c:v>0.00125</c:v>
                </c:pt>
                <c:pt idx="81">
                  <c:v>0.00125</c:v>
                </c:pt>
                <c:pt idx="82">
                  <c:v>0.00125</c:v>
                </c:pt>
                <c:pt idx="83">
                  <c:v>0.00125</c:v>
                </c:pt>
                <c:pt idx="84">
                  <c:v>0.00125</c:v>
                </c:pt>
                <c:pt idx="85">
                  <c:v>0.00125</c:v>
                </c:pt>
                <c:pt idx="86">
                  <c:v>0.00125</c:v>
                </c:pt>
                <c:pt idx="87">
                  <c:v>0.00125</c:v>
                </c:pt>
                <c:pt idx="88">
                  <c:v>0.00125</c:v>
                </c:pt>
                <c:pt idx="89">
                  <c:v>0.00125</c:v>
                </c:pt>
                <c:pt idx="90">
                  <c:v>0.00125</c:v>
                </c:pt>
                <c:pt idx="91">
                  <c:v>0.00125</c:v>
                </c:pt>
                <c:pt idx="92">
                  <c:v>0.00125</c:v>
                </c:pt>
                <c:pt idx="93">
                  <c:v>0.00125</c:v>
                </c:pt>
                <c:pt idx="94">
                  <c:v>0.00125</c:v>
                </c:pt>
                <c:pt idx="95">
                  <c:v>0.00125</c:v>
                </c:pt>
                <c:pt idx="96">
                  <c:v>0.00125</c:v>
                </c:pt>
                <c:pt idx="97">
                  <c:v>0.00125</c:v>
                </c:pt>
                <c:pt idx="98">
                  <c:v>0.00125</c:v>
                </c:pt>
              </c:numCache>
            </c:numRef>
          </c:xVal>
          <c:yVal>
            <c:numRef>
              <c:f>Sheet1!$L$2:$L$92</c:f>
              <c:numCache>
                <c:formatCode>General</c:formatCode>
                <c:ptCount val="91"/>
                <c:pt idx="0">
                  <c:v>0.00123141666666667</c:v>
                </c:pt>
                <c:pt idx="1">
                  <c:v>0.00123141666666667</c:v>
                </c:pt>
                <c:pt idx="2">
                  <c:v>0.00123141666666667</c:v>
                </c:pt>
                <c:pt idx="3">
                  <c:v>0.00123141666666667</c:v>
                </c:pt>
                <c:pt idx="4">
                  <c:v>0.0012315</c:v>
                </c:pt>
                <c:pt idx="5">
                  <c:v>0.0012315</c:v>
                </c:pt>
                <c:pt idx="6">
                  <c:v>0.0012315</c:v>
                </c:pt>
                <c:pt idx="7">
                  <c:v>0.0012315</c:v>
                </c:pt>
                <c:pt idx="8">
                  <c:v>0.0012315</c:v>
                </c:pt>
                <c:pt idx="9">
                  <c:v>0.0012315</c:v>
                </c:pt>
                <c:pt idx="10">
                  <c:v>0.0012315</c:v>
                </c:pt>
                <c:pt idx="11">
                  <c:v>0.0012315</c:v>
                </c:pt>
                <c:pt idx="12">
                  <c:v>0.00123158333333333</c:v>
                </c:pt>
                <c:pt idx="13">
                  <c:v>0.00123158333333333</c:v>
                </c:pt>
                <c:pt idx="14">
                  <c:v>0.00123158333333333</c:v>
                </c:pt>
                <c:pt idx="15">
                  <c:v>0.00123158333333333</c:v>
                </c:pt>
                <c:pt idx="16">
                  <c:v>0.00123158333333333</c:v>
                </c:pt>
                <c:pt idx="17">
                  <c:v>0.00123158333333333</c:v>
                </c:pt>
                <c:pt idx="18">
                  <c:v>0.00123158333333333</c:v>
                </c:pt>
                <c:pt idx="19">
                  <c:v>0.00123158333333333</c:v>
                </c:pt>
                <c:pt idx="20">
                  <c:v>0.00123158333333333</c:v>
                </c:pt>
                <c:pt idx="21">
                  <c:v>0.00123158333333333</c:v>
                </c:pt>
                <c:pt idx="22">
                  <c:v>0.00123158333333333</c:v>
                </c:pt>
                <c:pt idx="23">
                  <c:v>0.00123158333333333</c:v>
                </c:pt>
                <c:pt idx="24">
                  <c:v>0.00123158333333333</c:v>
                </c:pt>
                <c:pt idx="25">
                  <c:v>0.00123166666666667</c:v>
                </c:pt>
                <c:pt idx="26">
                  <c:v>0.00123166666666667</c:v>
                </c:pt>
                <c:pt idx="27">
                  <c:v>0.00123166666666667</c:v>
                </c:pt>
                <c:pt idx="28">
                  <c:v>0.00123166666666667</c:v>
                </c:pt>
                <c:pt idx="29">
                  <c:v>0.00123166666666667</c:v>
                </c:pt>
                <c:pt idx="30">
                  <c:v>0.00123166666666667</c:v>
                </c:pt>
                <c:pt idx="31">
                  <c:v>0.00123166666666667</c:v>
                </c:pt>
                <c:pt idx="32">
                  <c:v>0.00123166666666667</c:v>
                </c:pt>
                <c:pt idx="33">
                  <c:v>0.00123175</c:v>
                </c:pt>
                <c:pt idx="34">
                  <c:v>0.00129291666666667</c:v>
                </c:pt>
                <c:pt idx="35">
                  <c:v>0.00129291666666667</c:v>
                </c:pt>
                <c:pt idx="36">
                  <c:v>0.00129291666666667</c:v>
                </c:pt>
                <c:pt idx="37">
                  <c:v>0.00129291666666667</c:v>
                </c:pt>
                <c:pt idx="38">
                  <c:v>0.00129291666666667</c:v>
                </c:pt>
                <c:pt idx="39">
                  <c:v>0.00129291666666667</c:v>
                </c:pt>
                <c:pt idx="40">
                  <c:v>0.001293</c:v>
                </c:pt>
                <c:pt idx="41">
                  <c:v>0.001293</c:v>
                </c:pt>
                <c:pt idx="42">
                  <c:v>0.001293</c:v>
                </c:pt>
                <c:pt idx="43">
                  <c:v>0.001293</c:v>
                </c:pt>
                <c:pt idx="44">
                  <c:v>0.001293</c:v>
                </c:pt>
                <c:pt idx="45">
                  <c:v>0.001293</c:v>
                </c:pt>
                <c:pt idx="46">
                  <c:v>0.001293</c:v>
                </c:pt>
                <c:pt idx="47">
                  <c:v>0.001293</c:v>
                </c:pt>
                <c:pt idx="48">
                  <c:v>0.001293</c:v>
                </c:pt>
                <c:pt idx="49">
                  <c:v>0.001293</c:v>
                </c:pt>
                <c:pt idx="50">
                  <c:v>0.001293</c:v>
                </c:pt>
                <c:pt idx="51">
                  <c:v>0.001293</c:v>
                </c:pt>
                <c:pt idx="52">
                  <c:v>0.001293</c:v>
                </c:pt>
                <c:pt idx="53">
                  <c:v>0.001293</c:v>
                </c:pt>
                <c:pt idx="54">
                  <c:v>0.001293</c:v>
                </c:pt>
                <c:pt idx="55">
                  <c:v>0.001293</c:v>
                </c:pt>
                <c:pt idx="56">
                  <c:v>0.001293</c:v>
                </c:pt>
                <c:pt idx="57">
                  <c:v>0.00129308333333333</c:v>
                </c:pt>
                <c:pt idx="58">
                  <c:v>0.00129308333333333</c:v>
                </c:pt>
                <c:pt idx="59">
                  <c:v>0.00129308333333333</c:v>
                </c:pt>
                <c:pt idx="60">
                  <c:v>0.00129308333333333</c:v>
                </c:pt>
                <c:pt idx="61">
                  <c:v>0.00129308333333333</c:v>
                </c:pt>
                <c:pt idx="62">
                  <c:v>0.00129308333333333</c:v>
                </c:pt>
                <c:pt idx="63">
                  <c:v>0.00129308333333333</c:v>
                </c:pt>
                <c:pt idx="64">
                  <c:v>0.00129308333333333</c:v>
                </c:pt>
                <c:pt idx="65">
                  <c:v>0.00129308333333333</c:v>
                </c:pt>
                <c:pt idx="66">
                  <c:v>0.00129308333333333</c:v>
                </c:pt>
                <c:pt idx="67">
                  <c:v>0.00129308333333333</c:v>
                </c:pt>
                <c:pt idx="68">
                  <c:v>0.00129308333333333</c:v>
                </c:pt>
                <c:pt idx="69">
                  <c:v>0.00129308333333333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pin24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Sheet1!$M$2:$M$92</c:f>
              <c:numCache>
                <c:formatCode>General</c:formatCode>
                <c:ptCount val="91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</c:numCache>
            </c:numRef>
          </c:xVal>
          <c:yVal>
            <c:numRef>
              <c:f>Sheet1!$N$2:$N$80</c:f>
              <c:numCache>
                <c:formatCode>General</c:formatCode>
                <c:ptCount val="79"/>
                <c:pt idx="0">
                  <c:v>0.00098475</c:v>
                </c:pt>
                <c:pt idx="1">
                  <c:v>0.00098475</c:v>
                </c:pt>
                <c:pt idx="2">
                  <c:v>0.00098475</c:v>
                </c:pt>
                <c:pt idx="3">
                  <c:v>0.000984833333333333</c:v>
                </c:pt>
                <c:pt idx="4">
                  <c:v>0.000984833333333333</c:v>
                </c:pt>
                <c:pt idx="5">
                  <c:v>0.000984833333333333</c:v>
                </c:pt>
                <c:pt idx="6">
                  <c:v>0.000984833333333333</c:v>
                </c:pt>
                <c:pt idx="7">
                  <c:v>0.000984833333333333</c:v>
                </c:pt>
                <c:pt idx="8">
                  <c:v>0.000984833333333333</c:v>
                </c:pt>
                <c:pt idx="9">
                  <c:v>0.000984833333333333</c:v>
                </c:pt>
                <c:pt idx="10">
                  <c:v>0.000984833333333333</c:v>
                </c:pt>
                <c:pt idx="11">
                  <c:v>0.000984833333333333</c:v>
                </c:pt>
                <c:pt idx="12">
                  <c:v>0.000984833333333333</c:v>
                </c:pt>
                <c:pt idx="13">
                  <c:v>0.000984833333333333</c:v>
                </c:pt>
                <c:pt idx="14">
                  <c:v>0.000984916666666666</c:v>
                </c:pt>
                <c:pt idx="15">
                  <c:v>0.000984916666666666</c:v>
                </c:pt>
                <c:pt idx="16">
                  <c:v>0.000984916666666666</c:v>
                </c:pt>
                <c:pt idx="17">
                  <c:v>0.000984916666666666</c:v>
                </c:pt>
                <c:pt idx="18">
                  <c:v>0.000984916666666666</c:v>
                </c:pt>
                <c:pt idx="19">
                  <c:v>0.000984916666666666</c:v>
                </c:pt>
                <c:pt idx="20">
                  <c:v>0.000984916666666666</c:v>
                </c:pt>
                <c:pt idx="21">
                  <c:v>0.000984916666666666</c:v>
                </c:pt>
                <c:pt idx="22">
                  <c:v>0.000984916666666666</c:v>
                </c:pt>
                <c:pt idx="23">
                  <c:v>0.000984916666666666</c:v>
                </c:pt>
                <c:pt idx="24">
                  <c:v>0.000984916666666666</c:v>
                </c:pt>
                <c:pt idx="25">
                  <c:v>0.000984916666666666</c:v>
                </c:pt>
                <c:pt idx="26">
                  <c:v>0.000984916666666666</c:v>
                </c:pt>
                <c:pt idx="27">
                  <c:v>0.000984916666666666</c:v>
                </c:pt>
                <c:pt idx="28">
                  <c:v>0.000984916666666666</c:v>
                </c:pt>
                <c:pt idx="29">
                  <c:v>0.000984916666666666</c:v>
                </c:pt>
                <c:pt idx="30">
                  <c:v>0.000984916666666666</c:v>
                </c:pt>
                <c:pt idx="31">
                  <c:v>0.000985</c:v>
                </c:pt>
                <c:pt idx="32">
                  <c:v>0.000985</c:v>
                </c:pt>
                <c:pt idx="33">
                  <c:v>0.000985</c:v>
                </c:pt>
                <c:pt idx="34">
                  <c:v>0.000985</c:v>
                </c:pt>
                <c:pt idx="35">
                  <c:v>0.000985</c:v>
                </c:pt>
                <c:pt idx="36">
                  <c:v>0.000985083333333333</c:v>
                </c:pt>
                <c:pt idx="37">
                  <c:v>0.000985083333333333</c:v>
                </c:pt>
                <c:pt idx="38">
                  <c:v>0.000985083333333333</c:v>
                </c:pt>
                <c:pt idx="39">
                  <c:v>0.000985083333333333</c:v>
                </c:pt>
                <c:pt idx="40">
                  <c:v>0.000985083333333333</c:v>
                </c:pt>
                <c:pt idx="41">
                  <c:v>0.000985166666666666</c:v>
                </c:pt>
                <c:pt idx="42">
                  <c:v>0.000985166666666666</c:v>
                </c:pt>
                <c:pt idx="43">
                  <c:v>0.000985166666666666</c:v>
                </c:pt>
                <c:pt idx="44">
                  <c:v>0.000985166666666666</c:v>
                </c:pt>
                <c:pt idx="45">
                  <c:v>0.000985166666666666</c:v>
                </c:pt>
                <c:pt idx="46">
                  <c:v>0.000985166666666666</c:v>
                </c:pt>
                <c:pt idx="47">
                  <c:v>0.000985166666666666</c:v>
                </c:pt>
                <c:pt idx="48">
                  <c:v>0.00098525</c:v>
                </c:pt>
                <c:pt idx="49">
                  <c:v>0.00098525</c:v>
                </c:pt>
                <c:pt idx="50">
                  <c:v>0.00098525</c:v>
                </c:pt>
                <c:pt idx="51">
                  <c:v>0.00104616666666667</c:v>
                </c:pt>
                <c:pt idx="52">
                  <c:v>0.00104625</c:v>
                </c:pt>
                <c:pt idx="53">
                  <c:v>0.00104625</c:v>
                </c:pt>
                <c:pt idx="54">
                  <c:v>0.00104625</c:v>
                </c:pt>
                <c:pt idx="55">
                  <c:v>0.00104625</c:v>
                </c:pt>
                <c:pt idx="56">
                  <c:v>0.00104633333333333</c:v>
                </c:pt>
                <c:pt idx="57">
                  <c:v>0.00104633333333333</c:v>
                </c:pt>
                <c:pt idx="58">
                  <c:v>0.00104633333333333</c:v>
                </c:pt>
                <c:pt idx="59">
                  <c:v>0.00104633333333333</c:v>
                </c:pt>
                <c:pt idx="60">
                  <c:v>0.00104633333333333</c:v>
                </c:pt>
                <c:pt idx="61">
                  <c:v>0.00104633333333333</c:v>
                </c:pt>
                <c:pt idx="62">
                  <c:v>0.00104633333333333</c:v>
                </c:pt>
                <c:pt idx="63">
                  <c:v>0.00104633333333333</c:v>
                </c:pt>
                <c:pt idx="64">
                  <c:v>0.00104633333333333</c:v>
                </c:pt>
                <c:pt idx="65">
                  <c:v>0.00104633333333333</c:v>
                </c:pt>
                <c:pt idx="66">
                  <c:v>0.00104633333333333</c:v>
                </c:pt>
                <c:pt idx="67">
                  <c:v>0.00104633333333333</c:v>
                </c:pt>
                <c:pt idx="68">
                  <c:v>0.00104641666666667</c:v>
                </c:pt>
                <c:pt idx="69">
                  <c:v>0.00104641666666667</c:v>
                </c:pt>
                <c:pt idx="70">
                  <c:v>0.00104641666666667</c:v>
                </c:pt>
                <c:pt idx="71">
                  <c:v>0.00104641666666667</c:v>
                </c:pt>
                <c:pt idx="72">
                  <c:v>0.0010465</c:v>
                </c:pt>
                <c:pt idx="73">
                  <c:v>0.0010465</c:v>
                </c:pt>
                <c:pt idx="74">
                  <c:v>0.00104658333333333</c:v>
                </c:pt>
                <c:pt idx="75">
                  <c:v>0.00104666666666667</c:v>
                </c:pt>
                <c:pt idx="76">
                  <c:v>0.00104666666666667</c:v>
                </c:pt>
                <c:pt idx="77">
                  <c:v>0.00104675</c:v>
                </c:pt>
                <c:pt idx="78">
                  <c:v>0.00104675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Sheet1!$O$1</c:f>
              <c:strCache>
                <c:ptCount val="1"/>
                <c:pt idx="0">
                  <c:v>pin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Sheet1!$M$2:$M$92</c:f>
              <c:numCache>
                <c:formatCode>General</c:formatCode>
                <c:ptCount val="91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</c:numCache>
            </c:numRef>
          </c:xVal>
          <c:yVal>
            <c:numRef>
              <c:f>Sheet1!$O$2:$O$81</c:f>
              <c:numCache>
                <c:formatCode>General</c:formatCode>
                <c:ptCount val="80"/>
                <c:pt idx="0">
                  <c:v>0.000984916666666666</c:v>
                </c:pt>
                <c:pt idx="1">
                  <c:v>0.000984916666666666</c:v>
                </c:pt>
                <c:pt idx="2">
                  <c:v>0.000984916666666666</c:v>
                </c:pt>
                <c:pt idx="3">
                  <c:v>0.000984916666666666</c:v>
                </c:pt>
                <c:pt idx="4">
                  <c:v>0.000985</c:v>
                </c:pt>
                <c:pt idx="5">
                  <c:v>0.000985</c:v>
                </c:pt>
                <c:pt idx="6">
                  <c:v>0.000985</c:v>
                </c:pt>
                <c:pt idx="7">
                  <c:v>0.000985</c:v>
                </c:pt>
                <c:pt idx="8">
                  <c:v>0.000985</c:v>
                </c:pt>
                <c:pt idx="9">
                  <c:v>0.000985</c:v>
                </c:pt>
                <c:pt idx="10">
                  <c:v>0.000985083333333333</c:v>
                </c:pt>
                <c:pt idx="11">
                  <c:v>0.000985083333333333</c:v>
                </c:pt>
                <c:pt idx="12">
                  <c:v>0.000985083333333333</c:v>
                </c:pt>
                <c:pt idx="13">
                  <c:v>0.000985083333333333</c:v>
                </c:pt>
                <c:pt idx="14">
                  <c:v>0.000985083333333333</c:v>
                </c:pt>
                <c:pt idx="15">
                  <c:v>0.000985083333333333</c:v>
                </c:pt>
                <c:pt idx="16">
                  <c:v>0.000985083333333333</c:v>
                </c:pt>
                <c:pt idx="17">
                  <c:v>0.000985083333333333</c:v>
                </c:pt>
                <c:pt idx="18">
                  <c:v>0.000985083333333333</c:v>
                </c:pt>
                <c:pt idx="19">
                  <c:v>0.000985083333333333</c:v>
                </c:pt>
                <c:pt idx="20">
                  <c:v>0.000985083333333333</c:v>
                </c:pt>
                <c:pt idx="21">
                  <c:v>0.000985083333333333</c:v>
                </c:pt>
                <c:pt idx="22">
                  <c:v>0.000985083333333333</c:v>
                </c:pt>
                <c:pt idx="23">
                  <c:v>0.000985083333333333</c:v>
                </c:pt>
                <c:pt idx="24">
                  <c:v>0.000985083333333333</c:v>
                </c:pt>
                <c:pt idx="25">
                  <c:v>0.000985083333333333</c:v>
                </c:pt>
                <c:pt idx="26">
                  <c:v>0.000985083333333333</c:v>
                </c:pt>
                <c:pt idx="27">
                  <c:v>0.000985083333333333</c:v>
                </c:pt>
                <c:pt idx="28">
                  <c:v>0.000985083333333333</c:v>
                </c:pt>
                <c:pt idx="29">
                  <c:v>0.000985083333333333</c:v>
                </c:pt>
                <c:pt idx="30">
                  <c:v>0.000985083333333333</c:v>
                </c:pt>
                <c:pt idx="31">
                  <c:v>0.000985166666666666</c:v>
                </c:pt>
                <c:pt idx="32">
                  <c:v>0.000985166666666666</c:v>
                </c:pt>
                <c:pt idx="33">
                  <c:v>0.000985166666666666</c:v>
                </c:pt>
                <c:pt idx="34">
                  <c:v>0.000985166666666666</c:v>
                </c:pt>
                <c:pt idx="35">
                  <c:v>0.000985166666666666</c:v>
                </c:pt>
                <c:pt idx="36">
                  <c:v>0.000985166666666666</c:v>
                </c:pt>
                <c:pt idx="37">
                  <c:v>0.00098525</c:v>
                </c:pt>
                <c:pt idx="38">
                  <c:v>0.00098525</c:v>
                </c:pt>
                <c:pt idx="39">
                  <c:v>0.00098525</c:v>
                </c:pt>
                <c:pt idx="40">
                  <c:v>0.00098525</c:v>
                </c:pt>
                <c:pt idx="41">
                  <c:v>0.00098525</c:v>
                </c:pt>
                <c:pt idx="42">
                  <c:v>0.00098525</c:v>
                </c:pt>
                <c:pt idx="43">
                  <c:v>0.000985333333333333</c:v>
                </c:pt>
                <c:pt idx="44">
                  <c:v>0.000985333333333333</c:v>
                </c:pt>
                <c:pt idx="45">
                  <c:v>0.000985333333333333</c:v>
                </c:pt>
                <c:pt idx="46">
                  <c:v>0.000985333333333333</c:v>
                </c:pt>
                <c:pt idx="47">
                  <c:v>0.000985333333333333</c:v>
                </c:pt>
                <c:pt idx="48">
                  <c:v>0.000985333333333333</c:v>
                </c:pt>
                <c:pt idx="49">
                  <c:v>0.00104641666666667</c:v>
                </c:pt>
                <c:pt idx="50">
                  <c:v>0.00104641666666667</c:v>
                </c:pt>
                <c:pt idx="51">
                  <c:v>0.00104641666666667</c:v>
                </c:pt>
                <c:pt idx="52">
                  <c:v>0.00104641666666667</c:v>
                </c:pt>
                <c:pt idx="53">
                  <c:v>0.00104641666666667</c:v>
                </c:pt>
                <c:pt idx="54">
                  <c:v>0.00104641666666667</c:v>
                </c:pt>
                <c:pt idx="55">
                  <c:v>0.00104641666666667</c:v>
                </c:pt>
                <c:pt idx="56">
                  <c:v>0.00104641666666667</c:v>
                </c:pt>
                <c:pt idx="57">
                  <c:v>0.00104641666666667</c:v>
                </c:pt>
                <c:pt idx="58">
                  <c:v>0.0010465</c:v>
                </c:pt>
                <c:pt idx="59">
                  <c:v>0.0010465</c:v>
                </c:pt>
                <c:pt idx="60">
                  <c:v>0.0010465</c:v>
                </c:pt>
                <c:pt idx="61">
                  <c:v>0.0010465</c:v>
                </c:pt>
                <c:pt idx="62">
                  <c:v>0.0010465</c:v>
                </c:pt>
                <c:pt idx="63">
                  <c:v>0.0010465</c:v>
                </c:pt>
                <c:pt idx="64">
                  <c:v>0.0010465</c:v>
                </c:pt>
                <c:pt idx="65">
                  <c:v>0.0010465</c:v>
                </c:pt>
                <c:pt idx="66">
                  <c:v>0.0010465</c:v>
                </c:pt>
                <c:pt idx="67">
                  <c:v>0.00104658333333333</c:v>
                </c:pt>
                <c:pt idx="68">
                  <c:v>0.00104658333333333</c:v>
                </c:pt>
                <c:pt idx="69">
                  <c:v>0.00104658333333333</c:v>
                </c:pt>
                <c:pt idx="70">
                  <c:v>0.00104658333333333</c:v>
                </c:pt>
                <c:pt idx="71">
                  <c:v>0.00104658333333333</c:v>
                </c:pt>
                <c:pt idx="72">
                  <c:v>0.00104666666666667</c:v>
                </c:pt>
                <c:pt idx="73">
                  <c:v>0.00104675</c:v>
                </c:pt>
                <c:pt idx="74">
                  <c:v>0.00104675</c:v>
                </c:pt>
                <c:pt idx="75">
                  <c:v>0.00104675</c:v>
                </c:pt>
                <c:pt idx="76">
                  <c:v>0.00104675</c:v>
                </c:pt>
                <c:pt idx="77">
                  <c:v>0.00104683333333333</c:v>
                </c:pt>
                <c:pt idx="78">
                  <c:v>0.00104683333333333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Sheet1!$Q$1</c:f>
              <c:strCache>
                <c:ptCount val="1"/>
                <c:pt idx="0">
                  <c:v>pin24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Sheet1!$P$2:$P$81</c:f>
              <c:numCache>
                <c:formatCode>General</c:formatCode>
                <c:ptCount val="80"/>
                <c:pt idx="0">
                  <c:v>0.0005</c:v>
                </c:pt>
                <c:pt idx="1">
                  <c:v>0.0005</c:v>
                </c:pt>
                <c:pt idx="2">
                  <c:v>0.0005</c:v>
                </c:pt>
                <c:pt idx="3">
                  <c:v>0.0005</c:v>
                </c:pt>
                <c:pt idx="4">
                  <c:v>0.0005</c:v>
                </c:pt>
                <c:pt idx="5">
                  <c:v>0.0005</c:v>
                </c:pt>
                <c:pt idx="6">
                  <c:v>0.0005</c:v>
                </c:pt>
                <c:pt idx="7">
                  <c:v>0.0005</c:v>
                </c:pt>
                <c:pt idx="8">
                  <c:v>0.0005</c:v>
                </c:pt>
                <c:pt idx="9">
                  <c:v>0.0005</c:v>
                </c:pt>
                <c:pt idx="10">
                  <c:v>0.0005</c:v>
                </c:pt>
                <c:pt idx="11">
                  <c:v>0.0005</c:v>
                </c:pt>
                <c:pt idx="12">
                  <c:v>0.0005</c:v>
                </c:pt>
                <c:pt idx="13">
                  <c:v>0.0005</c:v>
                </c:pt>
                <c:pt idx="14">
                  <c:v>0.0005</c:v>
                </c:pt>
                <c:pt idx="15">
                  <c:v>0.0005</c:v>
                </c:pt>
                <c:pt idx="16">
                  <c:v>0.0005</c:v>
                </c:pt>
                <c:pt idx="17">
                  <c:v>0.0005</c:v>
                </c:pt>
                <c:pt idx="18">
                  <c:v>0.0005</c:v>
                </c:pt>
                <c:pt idx="19">
                  <c:v>0.0005</c:v>
                </c:pt>
                <c:pt idx="20">
                  <c:v>0.0005</c:v>
                </c:pt>
                <c:pt idx="21">
                  <c:v>0.0005</c:v>
                </c:pt>
                <c:pt idx="22">
                  <c:v>0.0005</c:v>
                </c:pt>
                <c:pt idx="23">
                  <c:v>0.0005</c:v>
                </c:pt>
                <c:pt idx="24">
                  <c:v>0.0005</c:v>
                </c:pt>
                <c:pt idx="25">
                  <c:v>0.0005</c:v>
                </c:pt>
                <c:pt idx="26">
                  <c:v>0.0005</c:v>
                </c:pt>
                <c:pt idx="27">
                  <c:v>0.0005</c:v>
                </c:pt>
                <c:pt idx="28">
                  <c:v>0.0005</c:v>
                </c:pt>
                <c:pt idx="29">
                  <c:v>0.0005</c:v>
                </c:pt>
                <c:pt idx="30">
                  <c:v>0.0005</c:v>
                </c:pt>
                <c:pt idx="31">
                  <c:v>0.0005</c:v>
                </c:pt>
                <c:pt idx="32">
                  <c:v>0.0005</c:v>
                </c:pt>
                <c:pt idx="33">
                  <c:v>0.0005</c:v>
                </c:pt>
                <c:pt idx="34">
                  <c:v>0.0005</c:v>
                </c:pt>
                <c:pt idx="35">
                  <c:v>0.0005</c:v>
                </c:pt>
                <c:pt idx="36">
                  <c:v>0.0005</c:v>
                </c:pt>
                <c:pt idx="37">
                  <c:v>0.0005</c:v>
                </c:pt>
                <c:pt idx="38">
                  <c:v>0.0005</c:v>
                </c:pt>
                <c:pt idx="39">
                  <c:v>0.0005</c:v>
                </c:pt>
                <c:pt idx="40">
                  <c:v>0.0005</c:v>
                </c:pt>
                <c:pt idx="41">
                  <c:v>0.0005</c:v>
                </c:pt>
                <c:pt idx="42">
                  <c:v>0.0005</c:v>
                </c:pt>
                <c:pt idx="43">
                  <c:v>0.0005</c:v>
                </c:pt>
                <c:pt idx="44">
                  <c:v>0.0005</c:v>
                </c:pt>
                <c:pt idx="45">
                  <c:v>0.0005</c:v>
                </c:pt>
                <c:pt idx="46">
                  <c:v>0.0005</c:v>
                </c:pt>
                <c:pt idx="47">
                  <c:v>0.0005</c:v>
                </c:pt>
                <c:pt idx="48">
                  <c:v>0.0005</c:v>
                </c:pt>
                <c:pt idx="49">
                  <c:v>0.0005</c:v>
                </c:pt>
                <c:pt idx="50">
                  <c:v>0.0005</c:v>
                </c:pt>
                <c:pt idx="51">
                  <c:v>0.0005</c:v>
                </c:pt>
                <c:pt idx="52">
                  <c:v>0.0005</c:v>
                </c:pt>
                <c:pt idx="53">
                  <c:v>0.0005</c:v>
                </c:pt>
                <c:pt idx="54">
                  <c:v>0.0005</c:v>
                </c:pt>
                <c:pt idx="55">
                  <c:v>0.0005</c:v>
                </c:pt>
                <c:pt idx="56">
                  <c:v>0.0005</c:v>
                </c:pt>
                <c:pt idx="57">
                  <c:v>0.0005</c:v>
                </c:pt>
                <c:pt idx="58">
                  <c:v>0.0005</c:v>
                </c:pt>
                <c:pt idx="59">
                  <c:v>0.0005</c:v>
                </c:pt>
                <c:pt idx="60">
                  <c:v>0.0005</c:v>
                </c:pt>
                <c:pt idx="61">
                  <c:v>0.0005</c:v>
                </c:pt>
                <c:pt idx="62">
                  <c:v>0.0005</c:v>
                </c:pt>
                <c:pt idx="63">
                  <c:v>0.0005</c:v>
                </c:pt>
                <c:pt idx="64">
                  <c:v>0.0005</c:v>
                </c:pt>
                <c:pt idx="65">
                  <c:v>0.0005</c:v>
                </c:pt>
                <c:pt idx="66">
                  <c:v>0.0005</c:v>
                </c:pt>
                <c:pt idx="67">
                  <c:v>0.0005</c:v>
                </c:pt>
                <c:pt idx="68">
                  <c:v>0.0005</c:v>
                </c:pt>
                <c:pt idx="69">
                  <c:v>0.0005</c:v>
                </c:pt>
                <c:pt idx="70">
                  <c:v>0.0005</c:v>
                </c:pt>
                <c:pt idx="71">
                  <c:v>0.0005</c:v>
                </c:pt>
                <c:pt idx="72">
                  <c:v>0.0005</c:v>
                </c:pt>
                <c:pt idx="73">
                  <c:v>0.0005</c:v>
                </c:pt>
                <c:pt idx="74">
                  <c:v>0.0005</c:v>
                </c:pt>
                <c:pt idx="75">
                  <c:v>0.0005</c:v>
                </c:pt>
                <c:pt idx="76">
                  <c:v>0.0005</c:v>
                </c:pt>
                <c:pt idx="77">
                  <c:v>0.0005</c:v>
                </c:pt>
                <c:pt idx="78">
                  <c:v>0.0005</c:v>
                </c:pt>
                <c:pt idx="79">
                  <c:v>0.0005</c:v>
                </c:pt>
              </c:numCache>
            </c:numRef>
          </c:xVal>
          <c:yVal>
            <c:numRef>
              <c:f>Sheet1!$Q$2:$Q$61</c:f>
              <c:numCache>
                <c:formatCode>General</c:formatCode>
                <c:ptCount val="60"/>
                <c:pt idx="0">
                  <c:v>0.000633791666666667</c:v>
                </c:pt>
                <c:pt idx="1">
                  <c:v>0.000633875</c:v>
                </c:pt>
                <c:pt idx="2">
                  <c:v>0.000633875</c:v>
                </c:pt>
                <c:pt idx="3">
                  <c:v>0.000633875</c:v>
                </c:pt>
                <c:pt idx="4">
                  <c:v>0.000633958333333333</c:v>
                </c:pt>
                <c:pt idx="5">
                  <c:v>0.000633958333333333</c:v>
                </c:pt>
                <c:pt idx="6">
                  <c:v>0.000633958333333333</c:v>
                </c:pt>
                <c:pt idx="7">
                  <c:v>0.000634041666666666</c:v>
                </c:pt>
                <c:pt idx="8">
                  <c:v>0.000634041666666666</c:v>
                </c:pt>
                <c:pt idx="9">
                  <c:v>0.000634041666666666</c:v>
                </c:pt>
                <c:pt idx="10">
                  <c:v>0.000634125</c:v>
                </c:pt>
                <c:pt idx="11">
                  <c:v>0.000634125</c:v>
                </c:pt>
                <c:pt idx="12">
                  <c:v>0.000634125</c:v>
                </c:pt>
                <c:pt idx="13">
                  <c:v>0.000634208333333333</c:v>
                </c:pt>
                <c:pt idx="14">
                  <c:v>0.000634208333333333</c:v>
                </c:pt>
                <c:pt idx="15">
                  <c:v>0.000634208333333333</c:v>
                </c:pt>
                <c:pt idx="16">
                  <c:v>0.000634208333333333</c:v>
                </c:pt>
                <c:pt idx="17">
                  <c:v>0.000634208333333333</c:v>
                </c:pt>
                <c:pt idx="18">
                  <c:v>0.000634208333333333</c:v>
                </c:pt>
                <c:pt idx="19">
                  <c:v>0.000634208333333333</c:v>
                </c:pt>
                <c:pt idx="20">
                  <c:v>0.000634291666666667</c:v>
                </c:pt>
                <c:pt idx="21">
                  <c:v>0.000634291666666667</c:v>
                </c:pt>
                <c:pt idx="22">
                  <c:v>0.000634375</c:v>
                </c:pt>
                <c:pt idx="23">
                  <c:v>0.000681125</c:v>
                </c:pt>
                <c:pt idx="24">
                  <c:v>0.000694</c:v>
                </c:pt>
                <c:pt idx="25">
                  <c:v>0.000694458333333333</c:v>
                </c:pt>
                <c:pt idx="26">
                  <c:v>0.000695041666666667</c:v>
                </c:pt>
                <c:pt idx="27">
                  <c:v>0.000695125</c:v>
                </c:pt>
                <c:pt idx="28">
                  <c:v>0.000695125</c:v>
                </c:pt>
                <c:pt idx="29">
                  <c:v>0.000695375</c:v>
                </c:pt>
                <c:pt idx="30">
                  <c:v>0.000695458333333333</c:v>
                </c:pt>
                <c:pt idx="31">
                  <c:v>0.000695458333333333</c:v>
                </c:pt>
                <c:pt idx="32">
                  <c:v>0.000695541666666666</c:v>
                </c:pt>
                <c:pt idx="33">
                  <c:v>0.000695541666666666</c:v>
                </c:pt>
                <c:pt idx="34">
                  <c:v>0.000695833333333333</c:v>
                </c:pt>
                <c:pt idx="35">
                  <c:v>0.000695916666666667</c:v>
                </c:pt>
                <c:pt idx="36">
                  <c:v>0.000696166666666666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Sheet1!$R$1</c:f>
              <c:strCache>
                <c:ptCount val="1"/>
                <c:pt idx="0">
                  <c:v>pin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Sheet1!$P$2:$P$81</c:f>
              <c:numCache>
                <c:formatCode>General</c:formatCode>
                <c:ptCount val="80"/>
                <c:pt idx="0">
                  <c:v>0.0005</c:v>
                </c:pt>
                <c:pt idx="1">
                  <c:v>0.0005</c:v>
                </c:pt>
                <c:pt idx="2">
                  <c:v>0.0005</c:v>
                </c:pt>
                <c:pt idx="3">
                  <c:v>0.0005</c:v>
                </c:pt>
                <c:pt idx="4">
                  <c:v>0.0005</c:v>
                </c:pt>
                <c:pt idx="5">
                  <c:v>0.0005</c:v>
                </c:pt>
                <c:pt idx="6">
                  <c:v>0.0005</c:v>
                </c:pt>
                <c:pt idx="7">
                  <c:v>0.0005</c:v>
                </c:pt>
                <c:pt idx="8">
                  <c:v>0.0005</c:v>
                </c:pt>
                <c:pt idx="9">
                  <c:v>0.0005</c:v>
                </c:pt>
                <c:pt idx="10">
                  <c:v>0.0005</c:v>
                </c:pt>
                <c:pt idx="11">
                  <c:v>0.0005</c:v>
                </c:pt>
                <c:pt idx="12">
                  <c:v>0.0005</c:v>
                </c:pt>
                <c:pt idx="13">
                  <c:v>0.0005</c:v>
                </c:pt>
                <c:pt idx="14">
                  <c:v>0.0005</c:v>
                </c:pt>
                <c:pt idx="15">
                  <c:v>0.0005</c:v>
                </c:pt>
                <c:pt idx="16">
                  <c:v>0.0005</c:v>
                </c:pt>
                <c:pt idx="17">
                  <c:v>0.0005</c:v>
                </c:pt>
                <c:pt idx="18">
                  <c:v>0.0005</c:v>
                </c:pt>
                <c:pt idx="19">
                  <c:v>0.0005</c:v>
                </c:pt>
                <c:pt idx="20">
                  <c:v>0.0005</c:v>
                </c:pt>
                <c:pt idx="21">
                  <c:v>0.0005</c:v>
                </c:pt>
                <c:pt idx="22">
                  <c:v>0.0005</c:v>
                </c:pt>
                <c:pt idx="23">
                  <c:v>0.0005</c:v>
                </c:pt>
                <c:pt idx="24">
                  <c:v>0.0005</c:v>
                </c:pt>
                <c:pt idx="25">
                  <c:v>0.0005</c:v>
                </c:pt>
                <c:pt idx="26">
                  <c:v>0.0005</c:v>
                </c:pt>
                <c:pt idx="27">
                  <c:v>0.0005</c:v>
                </c:pt>
                <c:pt idx="28">
                  <c:v>0.0005</c:v>
                </c:pt>
                <c:pt idx="29">
                  <c:v>0.0005</c:v>
                </c:pt>
                <c:pt idx="30">
                  <c:v>0.0005</c:v>
                </c:pt>
                <c:pt idx="31">
                  <c:v>0.0005</c:v>
                </c:pt>
                <c:pt idx="32">
                  <c:v>0.0005</c:v>
                </c:pt>
                <c:pt idx="33">
                  <c:v>0.0005</c:v>
                </c:pt>
                <c:pt idx="34">
                  <c:v>0.0005</c:v>
                </c:pt>
                <c:pt idx="35">
                  <c:v>0.0005</c:v>
                </c:pt>
                <c:pt idx="36">
                  <c:v>0.0005</c:v>
                </c:pt>
                <c:pt idx="37">
                  <c:v>0.0005</c:v>
                </c:pt>
                <c:pt idx="38">
                  <c:v>0.0005</c:v>
                </c:pt>
                <c:pt idx="39">
                  <c:v>0.0005</c:v>
                </c:pt>
                <c:pt idx="40">
                  <c:v>0.0005</c:v>
                </c:pt>
                <c:pt idx="41">
                  <c:v>0.0005</c:v>
                </c:pt>
                <c:pt idx="42">
                  <c:v>0.0005</c:v>
                </c:pt>
                <c:pt idx="43">
                  <c:v>0.0005</c:v>
                </c:pt>
                <c:pt idx="44">
                  <c:v>0.0005</c:v>
                </c:pt>
                <c:pt idx="45">
                  <c:v>0.0005</c:v>
                </c:pt>
                <c:pt idx="46">
                  <c:v>0.0005</c:v>
                </c:pt>
                <c:pt idx="47">
                  <c:v>0.0005</c:v>
                </c:pt>
                <c:pt idx="48">
                  <c:v>0.0005</c:v>
                </c:pt>
                <c:pt idx="49">
                  <c:v>0.0005</c:v>
                </c:pt>
                <c:pt idx="50">
                  <c:v>0.0005</c:v>
                </c:pt>
                <c:pt idx="51">
                  <c:v>0.0005</c:v>
                </c:pt>
                <c:pt idx="52">
                  <c:v>0.0005</c:v>
                </c:pt>
                <c:pt idx="53">
                  <c:v>0.0005</c:v>
                </c:pt>
                <c:pt idx="54">
                  <c:v>0.0005</c:v>
                </c:pt>
                <c:pt idx="55">
                  <c:v>0.0005</c:v>
                </c:pt>
                <c:pt idx="56">
                  <c:v>0.0005</c:v>
                </c:pt>
                <c:pt idx="57">
                  <c:v>0.0005</c:v>
                </c:pt>
                <c:pt idx="58">
                  <c:v>0.0005</c:v>
                </c:pt>
                <c:pt idx="59">
                  <c:v>0.0005</c:v>
                </c:pt>
                <c:pt idx="60">
                  <c:v>0.0005</c:v>
                </c:pt>
                <c:pt idx="61">
                  <c:v>0.0005</c:v>
                </c:pt>
                <c:pt idx="62">
                  <c:v>0.0005</c:v>
                </c:pt>
                <c:pt idx="63">
                  <c:v>0.0005</c:v>
                </c:pt>
                <c:pt idx="64">
                  <c:v>0.0005</c:v>
                </c:pt>
                <c:pt idx="65">
                  <c:v>0.0005</c:v>
                </c:pt>
                <c:pt idx="66">
                  <c:v>0.0005</c:v>
                </c:pt>
                <c:pt idx="67">
                  <c:v>0.0005</c:v>
                </c:pt>
                <c:pt idx="68">
                  <c:v>0.0005</c:v>
                </c:pt>
                <c:pt idx="69">
                  <c:v>0.0005</c:v>
                </c:pt>
                <c:pt idx="70">
                  <c:v>0.0005</c:v>
                </c:pt>
                <c:pt idx="71">
                  <c:v>0.0005</c:v>
                </c:pt>
                <c:pt idx="72">
                  <c:v>0.0005</c:v>
                </c:pt>
                <c:pt idx="73">
                  <c:v>0.0005</c:v>
                </c:pt>
                <c:pt idx="74">
                  <c:v>0.0005</c:v>
                </c:pt>
                <c:pt idx="75">
                  <c:v>0.0005</c:v>
                </c:pt>
                <c:pt idx="76">
                  <c:v>0.0005</c:v>
                </c:pt>
                <c:pt idx="77">
                  <c:v>0.0005</c:v>
                </c:pt>
                <c:pt idx="78">
                  <c:v>0.0005</c:v>
                </c:pt>
                <c:pt idx="79">
                  <c:v>0.0005</c:v>
                </c:pt>
              </c:numCache>
            </c:numRef>
          </c:xVal>
          <c:yVal>
            <c:numRef>
              <c:f>Sheet1!$R$2:$R$59</c:f>
              <c:numCache>
                <c:formatCode>General</c:formatCode>
                <c:ptCount val="58"/>
                <c:pt idx="0">
                  <c:v>0.000633875</c:v>
                </c:pt>
                <c:pt idx="1">
                  <c:v>0.000634041666666666</c:v>
                </c:pt>
                <c:pt idx="2">
                  <c:v>0.000634125</c:v>
                </c:pt>
                <c:pt idx="3">
                  <c:v>0.000634125</c:v>
                </c:pt>
                <c:pt idx="4">
                  <c:v>0.000634125</c:v>
                </c:pt>
                <c:pt idx="5">
                  <c:v>0.000634125</c:v>
                </c:pt>
                <c:pt idx="6">
                  <c:v>0.000634125</c:v>
                </c:pt>
                <c:pt idx="7">
                  <c:v>0.000634208333333333</c:v>
                </c:pt>
                <c:pt idx="8">
                  <c:v>0.000634208333333333</c:v>
                </c:pt>
                <c:pt idx="9">
                  <c:v>0.000634291666666667</c:v>
                </c:pt>
                <c:pt idx="10">
                  <c:v>0.000634291666666667</c:v>
                </c:pt>
                <c:pt idx="11">
                  <c:v>0.000634291666666667</c:v>
                </c:pt>
                <c:pt idx="12">
                  <c:v>0.000634291666666667</c:v>
                </c:pt>
                <c:pt idx="13">
                  <c:v>0.000634291666666667</c:v>
                </c:pt>
                <c:pt idx="14">
                  <c:v>0.000634375</c:v>
                </c:pt>
                <c:pt idx="15">
                  <c:v>0.000634375</c:v>
                </c:pt>
                <c:pt idx="16">
                  <c:v>0.000634375</c:v>
                </c:pt>
                <c:pt idx="17">
                  <c:v>0.000634375</c:v>
                </c:pt>
                <c:pt idx="18">
                  <c:v>0.000634375</c:v>
                </c:pt>
                <c:pt idx="19">
                  <c:v>0.000634375</c:v>
                </c:pt>
                <c:pt idx="20">
                  <c:v>0.000634375</c:v>
                </c:pt>
                <c:pt idx="21">
                  <c:v>0.000634458333333333</c:v>
                </c:pt>
                <c:pt idx="22">
                  <c:v>0.000634458333333333</c:v>
                </c:pt>
                <c:pt idx="23">
                  <c:v>0.000634458333333333</c:v>
                </c:pt>
                <c:pt idx="24">
                  <c:v>0.000634541666666667</c:v>
                </c:pt>
                <c:pt idx="25">
                  <c:v>0.000692708333333333</c:v>
                </c:pt>
                <c:pt idx="26">
                  <c:v>0.000693916666666666</c:v>
                </c:pt>
                <c:pt idx="27">
                  <c:v>0.000695291666666667</c:v>
                </c:pt>
                <c:pt idx="28">
                  <c:v>0.000695375</c:v>
                </c:pt>
                <c:pt idx="29">
                  <c:v>0.000695375</c:v>
                </c:pt>
                <c:pt idx="30">
                  <c:v>0.000695541666666666</c:v>
                </c:pt>
                <c:pt idx="31">
                  <c:v>0.000695625</c:v>
                </c:pt>
                <c:pt idx="32">
                  <c:v>0.000695625</c:v>
                </c:pt>
                <c:pt idx="33">
                  <c:v>0.000695708333333333</c:v>
                </c:pt>
                <c:pt idx="34">
                  <c:v>0.000695708333333333</c:v>
                </c:pt>
                <c:pt idx="35">
                  <c:v>0.000696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214944"/>
        <c:axId val="-115213728"/>
      </c:scatterChart>
      <c:valAx>
        <c:axId val="-1152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13728"/>
        <c:crosses val="autoZero"/>
        <c:crossBetween val="midCat"/>
      </c:valAx>
      <c:valAx>
        <c:axId val="-1152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1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4</xdr:row>
      <xdr:rowOff>114300</xdr:rowOff>
    </xdr:from>
    <xdr:to>
      <xdr:col>21</xdr:col>
      <xdr:colOff>812800</xdr:colOff>
      <xdr:row>48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zoomScaleNormal="63" zoomScalePageLayoutView="63" workbookViewId="0">
      <selection activeCell="B2" sqref="B2"/>
    </sheetView>
  </sheetViews>
  <sheetFormatPr baseColWidth="10" defaultRowHeight="16" x14ac:dyDescent="0.2"/>
  <cols>
    <col min="1" max="1" width="12" bestFit="1" customWidth="1"/>
    <col min="2" max="2" width="12.5" bestFit="1" customWidth="1"/>
  </cols>
  <sheetData>
    <row r="1" spans="1:18" x14ac:dyDescent="0.2">
      <c r="A1" t="s">
        <v>5</v>
      </c>
      <c r="B1" t="s">
        <v>4</v>
      </c>
      <c r="C1" t="s">
        <v>2</v>
      </c>
      <c r="D1" t="s">
        <v>0</v>
      </c>
      <c r="E1" t="s">
        <v>1</v>
      </c>
      <c r="F1" t="s">
        <v>3</v>
      </c>
      <c r="G1" t="s">
        <v>0</v>
      </c>
      <c r="H1" t="s">
        <v>1</v>
      </c>
      <c r="I1" t="s">
        <v>3</v>
      </c>
      <c r="J1" t="s">
        <v>0</v>
      </c>
      <c r="K1" t="s">
        <v>1</v>
      </c>
      <c r="L1" t="s">
        <v>3</v>
      </c>
      <c r="M1" t="s">
        <v>0</v>
      </c>
      <c r="N1" t="s">
        <v>1</v>
      </c>
      <c r="O1" t="s">
        <v>3</v>
      </c>
      <c r="P1" t="s">
        <v>0</v>
      </c>
      <c r="Q1" t="s">
        <v>1</v>
      </c>
      <c r="R1" t="s">
        <v>3</v>
      </c>
    </row>
    <row r="2" spans="1:18" x14ac:dyDescent="0.2">
      <c r="A2">
        <f>1/300</f>
        <v>3.3333333333333335E-3</v>
      </c>
      <c r="B2">
        <f>79966*(2/48000000)</f>
        <v>3.3319166666666671E-3</v>
      </c>
      <c r="C2">
        <f>78899*(2/48000000)</f>
        <v>3.2874583333333336E-3</v>
      </c>
      <c r="D2">
        <f>1/350</f>
        <v>2.8571428571428571E-3</v>
      </c>
      <c r="E2">
        <f>67874*(2/48000000)</f>
        <v>2.8280833333333335E-3</v>
      </c>
      <c r="F2">
        <f>68202*(2/48000000)</f>
        <v>2.8417500000000001E-3</v>
      </c>
      <c r="G2" s="1">
        <f>1/500</f>
        <v>2E-3</v>
      </c>
      <c r="H2">
        <f>47226*(2/48000000)</f>
        <v>1.9677500000000003E-3</v>
      </c>
      <c r="I2">
        <f>47230*(2/48000000)</f>
        <v>1.9679166666666669E-3</v>
      </c>
      <c r="J2" s="1">
        <f>1/800</f>
        <v>1.25E-3</v>
      </c>
      <c r="K2">
        <f>29550*(2/48000000)</f>
        <v>1.2312500000000001E-3</v>
      </c>
      <c r="L2">
        <f>29554*(2/48000000)</f>
        <v>1.2314166666666667E-3</v>
      </c>
      <c r="M2" s="1">
        <f>1/1000</f>
        <v>1E-3</v>
      </c>
      <c r="N2">
        <f>23634*(2/48000000)</f>
        <v>9.8475000000000017E-4</v>
      </c>
      <c r="O2">
        <f>23638*(2/48000000)</f>
        <v>9.8491666666666671E-4</v>
      </c>
      <c r="P2" s="1">
        <f>1/2000</f>
        <v>5.0000000000000001E-4</v>
      </c>
      <c r="Q2">
        <f>15211*(2/48000000)</f>
        <v>6.3379166666666673E-4</v>
      </c>
      <c r="R2">
        <f>15213*(2/48000000)</f>
        <v>6.33875E-4</v>
      </c>
    </row>
    <row r="3" spans="1:18" x14ac:dyDescent="0.2">
      <c r="A3">
        <f t="shared" ref="A3:A65" si="0">1/300</f>
        <v>3.3333333333333335E-3</v>
      </c>
      <c r="B3">
        <f>79968*(2/48000000)</f>
        <v>3.3320000000000003E-3</v>
      </c>
      <c r="C3">
        <f>79982*(2/48000000)</f>
        <v>3.3325833333333337E-3</v>
      </c>
      <c r="D3">
        <f t="shared" ref="D3:D66" si="1">1/350</f>
        <v>2.8571428571428571E-3</v>
      </c>
      <c r="E3">
        <f>67876*(2/48000000)</f>
        <v>2.8281666666666668E-3</v>
      </c>
      <c r="F3">
        <f>68202*(2/48000000)</f>
        <v>2.8417500000000001E-3</v>
      </c>
      <c r="G3" s="1">
        <f t="shared" ref="G3:G66" si="2">1/500</f>
        <v>2E-3</v>
      </c>
      <c r="H3">
        <f>47226*(2/48000000)</f>
        <v>1.9677500000000003E-3</v>
      </c>
      <c r="I3">
        <f>47230*(2/48000000)</f>
        <v>1.9679166666666669E-3</v>
      </c>
      <c r="J3" s="1">
        <f t="shared" ref="J3:J66" si="3">1/800</f>
        <v>1.25E-3</v>
      </c>
      <c r="K3">
        <f>29550*(2/48000000)</f>
        <v>1.2312500000000001E-3</v>
      </c>
      <c r="L3">
        <f>29554*(2/48000000)</f>
        <v>1.2314166666666667E-3</v>
      </c>
      <c r="M3" s="1">
        <f t="shared" ref="M3:M66" si="4">1/1000</f>
        <v>1E-3</v>
      </c>
      <c r="N3">
        <f>23634*(2/48000000)</f>
        <v>9.8475000000000017E-4</v>
      </c>
      <c r="O3">
        <f>23638*(2/48000000)</f>
        <v>9.8491666666666671E-4</v>
      </c>
      <c r="P3" s="1">
        <f t="shared" ref="P3:P66" si="5">1/2000</f>
        <v>5.0000000000000001E-4</v>
      </c>
      <c r="Q3">
        <f>15213*(2/48000000)</f>
        <v>6.33875E-4</v>
      </c>
      <c r="R3">
        <f>15217*(2/48000000)</f>
        <v>6.3404166666666665E-4</v>
      </c>
    </row>
    <row r="4" spans="1:18" x14ac:dyDescent="0.2">
      <c r="A4">
        <f t="shared" si="0"/>
        <v>3.3333333333333335E-3</v>
      </c>
      <c r="B4">
        <f>79982*(2/48000000)</f>
        <v>3.3325833333333337E-3</v>
      </c>
      <c r="C4">
        <f>79984*(2/48000000)</f>
        <v>3.3326666666666669E-3</v>
      </c>
      <c r="D4">
        <f t="shared" si="1"/>
        <v>2.8571428571428571E-3</v>
      </c>
      <c r="E4">
        <f>67880*(2/48000000)</f>
        <v>2.8283333333333333E-3</v>
      </c>
      <c r="F4">
        <f>68269*(2/48000000)</f>
        <v>2.8445416666666667E-3</v>
      </c>
      <c r="G4" s="1">
        <f t="shared" si="2"/>
        <v>2E-3</v>
      </c>
      <c r="H4">
        <f>47230*(2/48000000)</f>
        <v>1.9679166666666669E-3</v>
      </c>
      <c r="I4">
        <f>47232*(2/48000000)</f>
        <v>1.9680000000000001E-3</v>
      </c>
      <c r="J4" s="1">
        <f t="shared" si="3"/>
        <v>1.25E-3</v>
      </c>
      <c r="K4">
        <f>29552*(2/48000000)</f>
        <v>1.2313333333333334E-3</v>
      </c>
      <c r="L4">
        <f>29554*(2/48000000)</f>
        <v>1.2314166666666667E-3</v>
      </c>
      <c r="M4" s="1">
        <f t="shared" si="4"/>
        <v>1E-3</v>
      </c>
      <c r="N4">
        <f>23634*(2/48000000)</f>
        <v>9.8475000000000017E-4</v>
      </c>
      <c r="O4">
        <f>23638*(2/48000000)</f>
        <v>9.8491666666666671E-4</v>
      </c>
      <c r="P4" s="1">
        <f t="shared" si="5"/>
        <v>5.0000000000000001E-4</v>
      </c>
      <c r="Q4">
        <f>15213*(2/48000000)</f>
        <v>6.33875E-4</v>
      </c>
      <c r="R4">
        <f>15219*(2/48000000)</f>
        <v>6.3412500000000003E-4</v>
      </c>
    </row>
    <row r="5" spans="1:18" x14ac:dyDescent="0.2">
      <c r="A5">
        <f t="shared" si="0"/>
        <v>3.3333333333333335E-3</v>
      </c>
      <c r="B5">
        <f>79990*(2/48000000)</f>
        <v>3.3329166666666668E-3</v>
      </c>
      <c r="C5">
        <f>80045*(2/48000000)</f>
        <v>3.3352083333333337E-3</v>
      </c>
      <c r="D5">
        <f t="shared" si="1"/>
        <v>2.8571428571428571E-3</v>
      </c>
      <c r="E5">
        <f>67880*(2/48000000)</f>
        <v>2.8283333333333333E-3</v>
      </c>
      <c r="F5">
        <f>68269*(2/48000000)</f>
        <v>2.8445416666666667E-3</v>
      </c>
      <c r="G5" s="1">
        <f t="shared" si="2"/>
        <v>2E-3</v>
      </c>
      <c r="H5">
        <f>47232*(2/48000000)</f>
        <v>1.9680000000000001E-3</v>
      </c>
      <c r="I5">
        <f>47234*(2/48000000)</f>
        <v>1.9680833333333334E-3</v>
      </c>
      <c r="J5" s="1">
        <f t="shared" si="3"/>
        <v>1.25E-3</v>
      </c>
      <c r="K5">
        <f>29552*(2/48000000)</f>
        <v>1.2313333333333334E-3</v>
      </c>
      <c r="L5">
        <f>29554*(2/48000000)</f>
        <v>1.2314166666666667E-3</v>
      </c>
      <c r="M5" s="1">
        <f t="shared" si="4"/>
        <v>1E-3</v>
      </c>
      <c r="N5">
        <f t="shared" ref="N5:N15" si="6">23636*(2/48000000)</f>
        <v>9.8483333333333344E-4</v>
      </c>
      <c r="O5">
        <f>23638*(2/48000000)</f>
        <v>9.8491666666666671E-4</v>
      </c>
      <c r="P5" s="1">
        <f t="shared" si="5"/>
        <v>5.0000000000000001E-4</v>
      </c>
      <c r="Q5">
        <f>15213*(2/48000000)</f>
        <v>6.33875E-4</v>
      </c>
      <c r="R5">
        <f>15219*(2/48000000)</f>
        <v>6.3412500000000003E-4</v>
      </c>
    </row>
    <row r="6" spans="1:18" x14ac:dyDescent="0.2">
      <c r="A6">
        <f t="shared" si="0"/>
        <v>3.3333333333333335E-3</v>
      </c>
      <c r="B6">
        <f>79990*(2/48000000)</f>
        <v>3.3329166666666668E-3</v>
      </c>
      <c r="C6">
        <f>80045*(2/48000000)</f>
        <v>3.3352083333333337E-3</v>
      </c>
      <c r="D6">
        <f t="shared" si="1"/>
        <v>2.8571428571428571E-3</v>
      </c>
      <c r="E6">
        <f>67882*(2/48000000)</f>
        <v>2.828416666666667E-3</v>
      </c>
      <c r="F6">
        <f>68271*(2/48000000)</f>
        <v>2.8446250000000004E-3</v>
      </c>
      <c r="G6" s="1">
        <f t="shared" si="2"/>
        <v>2E-3</v>
      </c>
      <c r="H6">
        <f>47232*(2/48000000)</f>
        <v>1.9680000000000001E-3</v>
      </c>
      <c r="I6">
        <f>47238*(2/48000000)</f>
        <v>1.9682499999999999E-3</v>
      </c>
      <c r="J6" s="1">
        <f t="shared" si="3"/>
        <v>1.25E-3</v>
      </c>
      <c r="K6">
        <f>29552*(2/48000000)</f>
        <v>1.2313333333333334E-3</v>
      </c>
      <c r="L6">
        <f t="shared" ref="L6:L13" si="7">29556*(2/48000000)</f>
        <v>1.2315000000000002E-3</v>
      </c>
      <c r="M6" s="1">
        <f t="shared" si="4"/>
        <v>1E-3</v>
      </c>
      <c r="N6">
        <f t="shared" si="6"/>
        <v>9.8483333333333344E-4</v>
      </c>
      <c r="O6">
        <f t="shared" ref="O6:O11" si="8">23640*(2/48000000)</f>
        <v>9.8499999999999998E-4</v>
      </c>
      <c r="P6" s="1">
        <f t="shared" si="5"/>
        <v>5.0000000000000001E-4</v>
      </c>
      <c r="Q6">
        <f>15215*(2/48000000)</f>
        <v>6.3395833333333338E-4</v>
      </c>
      <c r="R6">
        <f>15219*(2/48000000)</f>
        <v>6.3412500000000003E-4</v>
      </c>
    </row>
    <row r="7" spans="1:18" x14ac:dyDescent="0.2">
      <c r="A7">
        <f t="shared" si="0"/>
        <v>3.3333333333333335E-3</v>
      </c>
      <c r="B7">
        <f>79992*(2/48000000)</f>
        <v>3.333E-3</v>
      </c>
      <c r="C7">
        <f>80049*(2/48000000)</f>
        <v>3.3353750000000002E-3</v>
      </c>
      <c r="D7">
        <f t="shared" si="1"/>
        <v>2.8571428571428571E-3</v>
      </c>
      <c r="E7">
        <f>67882*(2/48000000)</f>
        <v>2.828416666666667E-3</v>
      </c>
      <c r="F7">
        <f>68271*(2/48000000)</f>
        <v>2.8446250000000004E-3</v>
      </c>
      <c r="G7" s="1">
        <f t="shared" si="2"/>
        <v>2E-3</v>
      </c>
      <c r="H7">
        <f>47232*(2/48000000)</f>
        <v>1.9680000000000001E-3</v>
      </c>
      <c r="I7">
        <f>47238*(2/48000000)</f>
        <v>1.9682499999999999E-3</v>
      </c>
      <c r="J7" s="1">
        <f t="shared" si="3"/>
        <v>1.25E-3</v>
      </c>
      <c r="K7">
        <f>29552*(2/48000000)</f>
        <v>1.2313333333333334E-3</v>
      </c>
      <c r="L7">
        <f t="shared" si="7"/>
        <v>1.2315000000000002E-3</v>
      </c>
      <c r="M7" s="1">
        <f t="shared" si="4"/>
        <v>1E-3</v>
      </c>
      <c r="N7">
        <f t="shared" si="6"/>
        <v>9.8483333333333344E-4</v>
      </c>
      <c r="O7">
        <f t="shared" si="8"/>
        <v>9.8499999999999998E-4</v>
      </c>
      <c r="P7" s="1">
        <f t="shared" si="5"/>
        <v>5.0000000000000001E-4</v>
      </c>
      <c r="Q7">
        <f>15215*(2/48000000)</f>
        <v>6.3395833333333338E-4</v>
      </c>
      <c r="R7">
        <f>15219*(2/48000000)</f>
        <v>6.3412500000000003E-4</v>
      </c>
    </row>
    <row r="8" spans="1:18" x14ac:dyDescent="0.2">
      <c r="A8">
        <f t="shared" si="0"/>
        <v>3.3333333333333335E-3</v>
      </c>
      <c r="B8">
        <f>79994*(2/48000000)</f>
        <v>3.3330833333333337E-3</v>
      </c>
      <c r="C8">
        <f>80055*(2/48000000)</f>
        <v>3.335625E-3</v>
      </c>
      <c r="D8">
        <f t="shared" si="1"/>
        <v>2.8571428571428571E-3</v>
      </c>
      <c r="E8">
        <f>67886*(2/48000000)</f>
        <v>2.8285833333333336E-3</v>
      </c>
      <c r="F8">
        <f>68275*(2/48000000)</f>
        <v>2.8447916666666669E-3</v>
      </c>
      <c r="G8" s="1">
        <f t="shared" si="2"/>
        <v>2E-3</v>
      </c>
      <c r="H8">
        <f>47238*(2/48000000)</f>
        <v>1.9682499999999999E-3</v>
      </c>
      <c r="I8">
        <f>47238*(2/48000000)</f>
        <v>1.9682499999999999E-3</v>
      </c>
      <c r="J8" s="1">
        <f t="shared" si="3"/>
        <v>1.25E-3</v>
      </c>
      <c r="K8">
        <f t="shared" ref="K8:K16" si="9">29554*(2/48000000)</f>
        <v>1.2314166666666667E-3</v>
      </c>
      <c r="L8">
        <f t="shared" si="7"/>
        <v>1.2315000000000002E-3</v>
      </c>
      <c r="M8" s="1">
        <f t="shared" si="4"/>
        <v>1E-3</v>
      </c>
      <c r="N8">
        <f t="shared" si="6"/>
        <v>9.8483333333333344E-4</v>
      </c>
      <c r="O8">
        <f t="shared" si="8"/>
        <v>9.8499999999999998E-4</v>
      </c>
      <c r="P8" s="1">
        <f t="shared" si="5"/>
        <v>5.0000000000000001E-4</v>
      </c>
      <c r="Q8">
        <f>15215*(2/48000000)</f>
        <v>6.3395833333333338E-4</v>
      </c>
      <c r="R8">
        <f>15219*(2/48000000)</f>
        <v>6.3412500000000003E-4</v>
      </c>
    </row>
    <row r="9" spans="1:18" x14ac:dyDescent="0.2">
      <c r="A9">
        <f t="shared" si="0"/>
        <v>3.3333333333333335E-3</v>
      </c>
      <c r="B9">
        <f>79994*(2/48000000)</f>
        <v>3.3330833333333337E-3</v>
      </c>
      <c r="C9">
        <f>80057*(2/48000000)</f>
        <v>3.3357083333333333E-3</v>
      </c>
      <c r="D9">
        <f t="shared" si="1"/>
        <v>2.8571428571428571E-3</v>
      </c>
      <c r="E9">
        <f>68269*(2/48000000)</f>
        <v>2.8445416666666667E-3</v>
      </c>
      <c r="F9">
        <f>68275*(2/48000000)</f>
        <v>2.8447916666666669E-3</v>
      </c>
      <c r="G9" s="1">
        <f t="shared" si="2"/>
        <v>2E-3</v>
      </c>
      <c r="H9">
        <f>48698*(2/48000000)</f>
        <v>2.0290833333333333E-3</v>
      </c>
      <c r="I9">
        <f>47238*(2/48000000)</f>
        <v>1.9682499999999999E-3</v>
      </c>
      <c r="J9" s="1">
        <f t="shared" si="3"/>
        <v>1.25E-3</v>
      </c>
      <c r="K9">
        <f t="shared" si="9"/>
        <v>1.2314166666666667E-3</v>
      </c>
      <c r="L9">
        <f t="shared" si="7"/>
        <v>1.2315000000000002E-3</v>
      </c>
      <c r="M9" s="1">
        <f t="shared" si="4"/>
        <v>1E-3</v>
      </c>
      <c r="N9">
        <f t="shared" si="6"/>
        <v>9.8483333333333344E-4</v>
      </c>
      <c r="O9">
        <f t="shared" si="8"/>
        <v>9.8499999999999998E-4</v>
      </c>
      <c r="P9" s="1">
        <f t="shared" si="5"/>
        <v>5.0000000000000001E-4</v>
      </c>
      <c r="Q9">
        <f>15217*(2/48000000)</f>
        <v>6.3404166666666665E-4</v>
      </c>
      <c r="R9">
        <f>15221*(2/48000000)</f>
        <v>6.3420833333333341E-4</v>
      </c>
    </row>
    <row r="10" spans="1:18" x14ac:dyDescent="0.2">
      <c r="A10">
        <f t="shared" si="0"/>
        <v>3.3333333333333335E-3</v>
      </c>
      <c r="B10">
        <f>80039*(2/48000000)</f>
        <v>3.3349583333333334E-3</v>
      </c>
      <c r="C10">
        <f>80061*(2/48000000)</f>
        <v>3.3358750000000003E-3</v>
      </c>
      <c r="D10">
        <f t="shared" si="1"/>
        <v>2.8571428571428571E-3</v>
      </c>
      <c r="E10">
        <f>68269*(2/48000000)</f>
        <v>2.8445416666666667E-3</v>
      </c>
      <c r="F10">
        <f>68275*(2/48000000)</f>
        <v>2.8447916666666669E-3</v>
      </c>
      <c r="G10" s="1">
        <f t="shared" si="2"/>
        <v>2E-3</v>
      </c>
      <c r="H10">
        <f>48698*(2/48000000)</f>
        <v>2.0290833333333333E-3</v>
      </c>
      <c r="I10">
        <f>48700*(2/48000000)</f>
        <v>2.029166666666667E-3</v>
      </c>
      <c r="J10" s="1">
        <f t="shared" si="3"/>
        <v>1.25E-3</v>
      </c>
      <c r="K10">
        <f t="shared" si="9"/>
        <v>1.2314166666666667E-3</v>
      </c>
      <c r="L10">
        <f t="shared" si="7"/>
        <v>1.2315000000000002E-3</v>
      </c>
      <c r="M10" s="1">
        <f t="shared" si="4"/>
        <v>1E-3</v>
      </c>
      <c r="N10">
        <f t="shared" si="6"/>
        <v>9.8483333333333344E-4</v>
      </c>
      <c r="O10">
        <f t="shared" si="8"/>
        <v>9.8499999999999998E-4</v>
      </c>
      <c r="P10" s="1">
        <f t="shared" si="5"/>
        <v>5.0000000000000001E-4</v>
      </c>
      <c r="Q10">
        <f>15217*(2/48000000)</f>
        <v>6.3404166666666665E-4</v>
      </c>
      <c r="R10">
        <f>15221*(2/48000000)</f>
        <v>6.3420833333333341E-4</v>
      </c>
    </row>
    <row r="11" spans="1:18" x14ac:dyDescent="0.2">
      <c r="A11">
        <f t="shared" si="0"/>
        <v>3.3333333333333335E-3</v>
      </c>
      <c r="B11">
        <f>80041*(2/48000000)</f>
        <v>3.3350416666666667E-3</v>
      </c>
      <c r="C11">
        <f>80061*(2/48000000)</f>
        <v>3.3358750000000003E-3</v>
      </c>
      <c r="D11">
        <f t="shared" si="1"/>
        <v>2.8571428571428571E-3</v>
      </c>
      <c r="E11">
        <f>68269*(2/48000000)</f>
        <v>2.8445416666666667E-3</v>
      </c>
      <c r="F11">
        <f>68275*(2/48000000)</f>
        <v>2.8447916666666669E-3</v>
      </c>
      <c r="G11" s="1">
        <f t="shared" si="2"/>
        <v>2E-3</v>
      </c>
      <c r="H11">
        <f t="shared" ref="H11:H20" si="10">48700*(2/48000000)</f>
        <v>2.029166666666667E-3</v>
      </c>
      <c r="I11">
        <f>48700*(2/48000000)</f>
        <v>2.029166666666667E-3</v>
      </c>
      <c r="J11" s="1">
        <f t="shared" si="3"/>
        <v>1.25E-3</v>
      </c>
      <c r="K11">
        <f t="shared" si="9"/>
        <v>1.2314166666666667E-3</v>
      </c>
      <c r="L11">
        <f t="shared" si="7"/>
        <v>1.2315000000000002E-3</v>
      </c>
      <c r="M11" s="1">
        <f t="shared" si="4"/>
        <v>1E-3</v>
      </c>
      <c r="N11">
        <f t="shared" si="6"/>
        <v>9.8483333333333344E-4</v>
      </c>
      <c r="O11">
        <f t="shared" si="8"/>
        <v>9.8499999999999998E-4</v>
      </c>
      <c r="P11" s="1">
        <f t="shared" si="5"/>
        <v>5.0000000000000001E-4</v>
      </c>
      <c r="Q11">
        <f>15217*(2/48000000)</f>
        <v>6.3404166666666665E-4</v>
      </c>
      <c r="R11">
        <f>15223*(2/48000000)</f>
        <v>6.3429166666666668E-4</v>
      </c>
    </row>
    <row r="12" spans="1:18" x14ac:dyDescent="0.2">
      <c r="A12">
        <f t="shared" si="0"/>
        <v>3.3333333333333335E-3</v>
      </c>
      <c r="B12">
        <f>80045*(2/48000000)</f>
        <v>3.3352083333333337E-3</v>
      </c>
      <c r="C12">
        <f>80063*(2/48000000)</f>
        <v>3.3359583333333336E-3</v>
      </c>
      <c r="D12">
        <f t="shared" si="1"/>
        <v>2.8571428571428571E-3</v>
      </c>
      <c r="E12">
        <f>68269*(2/48000000)</f>
        <v>2.8445416666666667E-3</v>
      </c>
      <c r="F12">
        <f>68279*(2/48000000)</f>
        <v>2.8449583333333335E-3</v>
      </c>
      <c r="G12" s="1">
        <f t="shared" si="2"/>
        <v>2E-3</v>
      </c>
      <c r="H12">
        <f t="shared" si="10"/>
        <v>2.029166666666667E-3</v>
      </c>
      <c r="I12">
        <f>48702*(2/48000000)</f>
        <v>2.0292500000000002E-3</v>
      </c>
      <c r="J12" s="1">
        <f t="shared" si="3"/>
        <v>1.25E-3</v>
      </c>
      <c r="K12">
        <f t="shared" si="9"/>
        <v>1.2314166666666667E-3</v>
      </c>
      <c r="L12">
        <f t="shared" si="7"/>
        <v>1.2315000000000002E-3</v>
      </c>
      <c r="M12" s="1">
        <f t="shared" si="4"/>
        <v>1E-3</v>
      </c>
      <c r="N12">
        <f t="shared" si="6"/>
        <v>9.8483333333333344E-4</v>
      </c>
      <c r="O12">
        <f t="shared" ref="O12:O32" si="11">23642*(2/48000000)</f>
        <v>9.8508333333333347E-4</v>
      </c>
      <c r="P12" s="1">
        <f t="shared" si="5"/>
        <v>5.0000000000000001E-4</v>
      </c>
      <c r="Q12">
        <f>15219*(2/48000000)</f>
        <v>6.3412500000000003E-4</v>
      </c>
      <c r="R12">
        <f>15223*(2/48000000)</f>
        <v>6.3429166666666668E-4</v>
      </c>
    </row>
    <row r="13" spans="1:18" x14ac:dyDescent="0.2">
      <c r="A13">
        <f t="shared" si="0"/>
        <v>3.3333333333333335E-3</v>
      </c>
      <c r="B13">
        <f>80045*(2/48000000)</f>
        <v>3.3352083333333337E-3</v>
      </c>
      <c r="C13">
        <f>80063*(2/48000000)</f>
        <v>3.3359583333333336E-3</v>
      </c>
      <c r="D13">
        <f t="shared" si="1"/>
        <v>2.8571428571428571E-3</v>
      </c>
      <c r="E13">
        <f>68273*(2/48000000)</f>
        <v>2.8447083333333336E-3</v>
      </c>
      <c r="F13">
        <f>68575*(2/48000000)</f>
        <v>2.8572916666666668E-3</v>
      </c>
      <c r="G13" s="1">
        <f t="shared" si="2"/>
        <v>2E-3</v>
      </c>
      <c r="H13">
        <f t="shared" si="10"/>
        <v>2.029166666666667E-3</v>
      </c>
      <c r="I13">
        <f>48702*(2/48000000)</f>
        <v>2.0292500000000002E-3</v>
      </c>
      <c r="J13" s="1">
        <f t="shared" si="3"/>
        <v>1.25E-3</v>
      </c>
      <c r="K13">
        <f t="shared" si="9"/>
        <v>1.2314166666666667E-3</v>
      </c>
      <c r="L13">
        <f t="shared" si="7"/>
        <v>1.2315000000000002E-3</v>
      </c>
      <c r="M13" s="1">
        <f t="shared" si="4"/>
        <v>1E-3</v>
      </c>
      <c r="N13">
        <f t="shared" si="6"/>
        <v>9.8483333333333344E-4</v>
      </c>
      <c r="O13">
        <f t="shared" si="11"/>
        <v>9.8508333333333347E-4</v>
      </c>
      <c r="P13" s="1">
        <f t="shared" si="5"/>
        <v>5.0000000000000001E-4</v>
      </c>
      <c r="Q13">
        <f>15219*(2/48000000)</f>
        <v>6.3412500000000003E-4</v>
      </c>
      <c r="R13">
        <f>15223*(2/48000000)</f>
        <v>6.3429166666666668E-4</v>
      </c>
    </row>
    <row r="14" spans="1:18" x14ac:dyDescent="0.2">
      <c r="A14">
        <f t="shared" si="0"/>
        <v>3.3333333333333335E-3</v>
      </c>
      <c r="B14">
        <f>80047*(2/48000000)</f>
        <v>3.335291666666667E-3</v>
      </c>
      <c r="C14">
        <f>80063*(2/48000000)</f>
        <v>3.3359583333333336E-3</v>
      </c>
      <c r="D14">
        <f t="shared" si="1"/>
        <v>2.8571428571428571E-3</v>
      </c>
      <c r="E14">
        <f>69342*(2/48000000)</f>
        <v>2.8892500000000003E-3</v>
      </c>
      <c r="F14">
        <f>68587*(2/48000000)</f>
        <v>2.8577916666666669E-3</v>
      </c>
      <c r="G14" s="1">
        <f t="shared" si="2"/>
        <v>2E-3</v>
      </c>
      <c r="H14">
        <f t="shared" si="10"/>
        <v>2.029166666666667E-3</v>
      </c>
      <c r="I14">
        <f>48702*(2/48000000)</f>
        <v>2.0292500000000002E-3</v>
      </c>
      <c r="J14" s="1">
        <f t="shared" si="3"/>
        <v>1.25E-3</v>
      </c>
      <c r="K14">
        <f t="shared" si="9"/>
        <v>1.2314166666666667E-3</v>
      </c>
      <c r="L14">
        <f t="shared" ref="L14:L26" si="12">29558*(2/48000000)</f>
        <v>1.2315833333333334E-3</v>
      </c>
      <c r="M14" s="1">
        <f t="shared" si="4"/>
        <v>1E-3</v>
      </c>
      <c r="N14">
        <f t="shared" si="6"/>
        <v>9.8483333333333344E-4</v>
      </c>
      <c r="O14">
        <f t="shared" si="11"/>
        <v>9.8508333333333347E-4</v>
      </c>
      <c r="P14" s="1">
        <f t="shared" si="5"/>
        <v>5.0000000000000001E-4</v>
      </c>
      <c r="Q14">
        <f>15219*(2/48000000)</f>
        <v>6.3412500000000003E-4</v>
      </c>
      <c r="R14">
        <f>15223*(2/48000000)</f>
        <v>6.3429166666666668E-4</v>
      </c>
    </row>
    <row r="15" spans="1:18" x14ac:dyDescent="0.2">
      <c r="A15">
        <f t="shared" si="0"/>
        <v>3.3333333333333335E-3</v>
      </c>
      <c r="B15">
        <f>80053*(2/48000000)</f>
        <v>3.3355416666666668E-3</v>
      </c>
      <c r="C15">
        <f>80063*(2/48000000)</f>
        <v>3.3359583333333336E-3</v>
      </c>
      <c r="D15">
        <f t="shared" si="1"/>
        <v>2.8571428571428571E-3</v>
      </c>
      <c r="E15">
        <f>69344*(2/48000000)</f>
        <v>2.8893333333333336E-3</v>
      </c>
      <c r="F15">
        <f>68591*(2/48000000)</f>
        <v>2.8579583333333334E-3</v>
      </c>
      <c r="G15" s="1">
        <f t="shared" si="2"/>
        <v>2E-3</v>
      </c>
      <c r="H15">
        <f t="shared" si="10"/>
        <v>2.029166666666667E-3</v>
      </c>
      <c r="I15">
        <f>48702*(2/48000000)</f>
        <v>2.0292500000000002E-3</v>
      </c>
      <c r="J15" s="1">
        <f t="shared" si="3"/>
        <v>1.25E-3</v>
      </c>
      <c r="K15">
        <f t="shared" si="9"/>
        <v>1.2314166666666667E-3</v>
      </c>
      <c r="L15">
        <f t="shared" si="12"/>
        <v>1.2315833333333334E-3</v>
      </c>
      <c r="M15" s="1">
        <f t="shared" si="4"/>
        <v>1E-3</v>
      </c>
      <c r="N15">
        <f t="shared" si="6"/>
        <v>9.8483333333333344E-4</v>
      </c>
      <c r="O15">
        <f t="shared" si="11"/>
        <v>9.8508333333333347E-4</v>
      </c>
      <c r="P15" s="1">
        <f t="shared" si="5"/>
        <v>5.0000000000000001E-4</v>
      </c>
      <c r="Q15">
        <f t="shared" ref="Q15:Q21" si="13">15221*(2/48000000)</f>
        <v>6.3420833333333341E-4</v>
      </c>
      <c r="R15">
        <f>15223*(2/48000000)</f>
        <v>6.3429166666666668E-4</v>
      </c>
    </row>
    <row r="16" spans="1:18" x14ac:dyDescent="0.2">
      <c r="A16">
        <f t="shared" si="0"/>
        <v>3.3333333333333335E-3</v>
      </c>
      <c r="B16">
        <f>80055*(2/48000000)</f>
        <v>3.335625E-3</v>
      </c>
      <c r="C16">
        <f>80063*(2/48000000)</f>
        <v>3.3359583333333336E-3</v>
      </c>
      <c r="D16">
        <f t="shared" si="1"/>
        <v>2.8571428571428571E-3</v>
      </c>
      <c r="E16">
        <f>69348*(2/48000000)</f>
        <v>2.8895000000000001E-3</v>
      </c>
      <c r="F16">
        <f>68593*(2/48000000)</f>
        <v>2.8580416666666667E-3</v>
      </c>
      <c r="G16" s="1">
        <f t="shared" si="2"/>
        <v>2E-3</v>
      </c>
      <c r="H16">
        <f t="shared" si="10"/>
        <v>2.029166666666667E-3</v>
      </c>
      <c r="I16">
        <f t="shared" ref="I16:I24" si="14">48704*(2/48000000)</f>
        <v>2.0293333333333335E-3</v>
      </c>
      <c r="J16" s="1">
        <f t="shared" si="3"/>
        <v>1.25E-3</v>
      </c>
      <c r="K16">
        <f t="shared" si="9"/>
        <v>1.2314166666666667E-3</v>
      </c>
      <c r="L16">
        <f t="shared" si="12"/>
        <v>1.2315833333333334E-3</v>
      </c>
      <c r="M16" s="1">
        <f t="shared" si="4"/>
        <v>1E-3</v>
      </c>
      <c r="N16">
        <f t="shared" ref="N16:N32" si="15">23638*(2/48000000)</f>
        <v>9.8491666666666671E-4</v>
      </c>
      <c r="O16">
        <f t="shared" si="11"/>
        <v>9.8508333333333347E-4</v>
      </c>
      <c r="P16" s="1">
        <f t="shared" si="5"/>
        <v>5.0000000000000001E-4</v>
      </c>
      <c r="Q16">
        <f t="shared" si="13"/>
        <v>6.3420833333333341E-4</v>
      </c>
      <c r="R16">
        <f t="shared" ref="R16:R22" si="16">15225*(2/48000000)</f>
        <v>6.3437500000000006E-4</v>
      </c>
    </row>
    <row r="17" spans="1:18" x14ac:dyDescent="0.2">
      <c r="A17">
        <f t="shared" si="0"/>
        <v>3.3333333333333335E-3</v>
      </c>
      <c r="B17">
        <f>80057*(2/48000000)</f>
        <v>3.3357083333333333E-3</v>
      </c>
      <c r="C17">
        <f>80065*(2/48000000)</f>
        <v>3.3360416666666668E-3</v>
      </c>
      <c r="D17">
        <f t="shared" si="1"/>
        <v>2.8571428571428571E-3</v>
      </c>
      <c r="E17">
        <f>69348*(2/48000000)</f>
        <v>2.8895000000000001E-3</v>
      </c>
      <c r="F17">
        <f>68593*(2/48000000)</f>
        <v>2.8580416666666667E-3</v>
      </c>
      <c r="G17" s="1">
        <f t="shared" si="2"/>
        <v>2E-3</v>
      </c>
      <c r="H17">
        <f t="shared" si="10"/>
        <v>2.029166666666667E-3</v>
      </c>
      <c r="I17">
        <f t="shared" si="14"/>
        <v>2.0293333333333335E-3</v>
      </c>
      <c r="J17" s="1">
        <f t="shared" si="3"/>
        <v>1.25E-3</v>
      </c>
      <c r="K17">
        <f t="shared" ref="K17:K23" si="17">29556*(2/48000000)</f>
        <v>1.2315000000000002E-3</v>
      </c>
      <c r="L17">
        <f t="shared" si="12"/>
        <v>1.2315833333333334E-3</v>
      </c>
      <c r="M17" s="1">
        <f t="shared" si="4"/>
        <v>1E-3</v>
      </c>
      <c r="N17">
        <f t="shared" si="15"/>
        <v>9.8491666666666671E-4</v>
      </c>
      <c r="O17">
        <f t="shared" si="11"/>
        <v>9.8508333333333347E-4</v>
      </c>
      <c r="P17" s="1">
        <f t="shared" si="5"/>
        <v>5.0000000000000001E-4</v>
      </c>
      <c r="Q17">
        <f t="shared" si="13"/>
        <v>6.3420833333333341E-4</v>
      </c>
      <c r="R17">
        <f t="shared" si="16"/>
        <v>6.3437500000000006E-4</v>
      </c>
    </row>
    <row r="18" spans="1:18" x14ac:dyDescent="0.2">
      <c r="A18">
        <f t="shared" si="0"/>
        <v>3.3333333333333335E-3</v>
      </c>
      <c r="B18">
        <f>80061*(2/48000000)</f>
        <v>3.3358750000000003E-3</v>
      </c>
      <c r="C18">
        <f>80067*(2/48000000)</f>
        <v>3.3361250000000001E-3</v>
      </c>
      <c r="D18">
        <f t="shared" si="1"/>
        <v>2.8571428571428571E-3</v>
      </c>
      <c r="E18">
        <f>69348*(2/48000000)</f>
        <v>2.8895000000000001E-3</v>
      </c>
      <c r="F18">
        <f>68593*(2/48000000)</f>
        <v>2.8580416666666667E-3</v>
      </c>
      <c r="G18" s="1">
        <f t="shared" si="2"/>
        <v>2E-3</v>
      </c>
      <c r="H18">
        <f t="shared" si="10"/>
        <v>2.029166666666667E-3</v>
      </c>
      <c r="I18">
        <f t="shared" si="14"/>
        <v>2.0293333333333335E-3</v>
      </c>
      <c r="J18" s="1">
        <f t="shared" si="3"/>
        <v>1.25E-3</v>
      </c>
      <c r="K18">
        <f t="shared" si="17"/>
        <v>1.2315000000000002E-3</v>
      </c>
      <c r="L18">
        <f t="shared" si="12"/>
        <v>1.2315833333333334E-3</v>
      </c>
      <c r="M18" s="1">
        <f t="shared" si="4"/>
        <v>1E-3</v>
      </c>
      <c r="N18">
        <f t="shared" si="15"/>
        <v>9.8491666666666671E-4</v>
      </c>
      <c r="O18">
        <f t="shared" si="11"/>
        <v>9.8508333333333347E-4</v>
      </c>
      <c r="P18" s="1">
        <f t="shared" si="5"/>
        <v>5.0000000000000001E-4</v>
      </c>
      <c r="Q18">
        <f t="shared" si="13"/>
        <v>6.3420833333333341E-4</v>
      </c>
      <c r="R18">
        <f t="shared" si="16"/>
        <v>6.3437500000000006E-4</v>
      </c>
    </row>
    <row r="19" spans="1:18" x14ac:dyDescent="0.2">
      <c r="A19">
        <f t="shared" si="0"/>
        <v>3.3333333333333335E-3</v>
      </c>
      <c r="B19">
        <f>80355*(2/48000000)</f>
        <v>3.3481250000000004E-3</v>
      </c>
      <c r="C19">
        <f>80067*(2/48000000)</f>
        <v>3.3361250000000001E-3</v>
      </c>
      <c r="D19">
        <f t="shared" si="1"/>
        <v>2.8571428571428571E-3</v>
      </c>
      <c r="E19">
        <f t="shared" ref="E19:E26" si="18">69350*(2/48000000)</f>
        <v>2.8895833333333334E-3</v>
      </c>
      <c r="F19">
        <f>69344*(2/48000000)</f>
        <v>2.8893333333333336E-3</v>
      </c>
      <c r="G19" s="1">
        <f t="shared" si="2"/>
        <v>2E-3</v>
      </c>
      <c r="H19">
        <f t="shared" si="10"/>
        <v>2.029166666666667E-3</v>
      </c>
      <c r="I19">
        <f t="shared" si="14"/>
        <v>2.0293333333333335E-3</v>
      </c>
      <c r="J19" s="1">
        <f t="shared" si="3"/>
        <v>1.25E-3</v>
      </c>
      <c r="K19">
        <f t="shared" si="17"/>
        <v>1.2315000000000002E-3</v>
      </c>
      <c r="L19">
        <f t="shared" si="12"/>
        <v>1.2315833333333334E-3</v>
      </c>
      <c r="M19" s="1">
        <f t="shared" si="4"/>
        <v>1E-3</v>
      </c>
      <c r="N19">
        <f t="shared" si="15"/>
        <v>9.8491666666666671E-4</v>
      </c>
      <c r="O19">
        <f t="shared" si="11"/>
        <v>9.8508333333333347E-4</v>
      </c>
      <c r="P19" s="1">
        <f t="shared" si="5"/>
        <v>5.0000000000000001E-4</v>
      </c>
      <c r="Q19">
        <f t="shared" si="13"/>
        <v>6.3420833333333341E-4</v>
      </c>
      <c r="R19">
        <f t="shared" si="16"/>
        <v>6.3437500000000006E-4</v>
      </c>
    </row>
    <row r="20" spans="1:18" x14ac:dyDescent="0.2">
      <c r="A20">
        <f t="shared" si="0"/>
        <v>3.3333333333333335E-3</v>
      </c>
      <c r="B20">
        <f>80359*(2/48000000)</f>
        <v>3.348291666666667E-3</v>
      </c>
      <c r="C20">
        <f>80069*(2/48000000)</f>
        <v>3.3362083333333334E-3</v>
      </c>
      <c r="D20">
        <f t="shared" si="1"/>
        <v>2.8571428571428571E-3</v>
      </c>
      <c r="E20">
        <f t="shared" si="18"/>
        <v>2.8895833333333334E-3</v>
      </c>
      <c r="F20">
        <f>69346*(2/48000000)</f>
        <v>2.8894166666666669E-3</v>
      </c>
      <c r="G20" s="1">
        <f t="shared" si="2"/>
        <v>2E-3</v>
      </c>
      <c r="H20">
        <f t="shared" si="10"/>
        <v>2.029166666666667E-3</v>
      </c>
      <c r="I20">
        <f t="shared" si="14"/>
        <v>2.0293333333333335E-3</v>
      </c>
      <c r="J20" s="1">
        <f t="shared" si="3"/>
        <v>1.25E-3</v>
      </c>
      <c r="K20">
        <f t="shared" si="17"/>
        <v>1.2315000000000002E-3</v>
      </c>
      <c r="L20">
        <f t="shared" si="12"/>
        <v>1.2315833333333334E-3</v>
      </c>
      <c r="M20" s="1">
        <f t="shared" si="4"/>
        <v>1E-3</v>
      </c>
      <c r="N20">
        <f t="shared" si="15"/>
        <v>9.8491666666666671E-4</v>
      </c>
      <c r="O20">
        <f t="shared" si="11"/>
        <v>9.8508333333333347E-4</v>
      </c>
      <c r="P20" s="1">
        <f t="shared" si="5"/>
        <v>5.0000000000000001E-4</v>
      </c>
      <c r="Q20">
        <f t="shared" si="13"/>
        <v>6.3420833333333341E-4</v>
      </c>
      <c r="R20">
        <f t="shared" si="16"/>
        <v>6.3437500000000006E-4</v>
      </c>
    </row>
    <row r="21" spans="1:18" x14ac:dyDescent="0.2">
      <c r="A21">
        <f t="shared" si="0"/>
        <v>3.3333333333333335E-3</v>
      </c>
      <c r="B21">
        <f>80359*(2/48000000)</f>
        <v>3.348291666666667E-3</v>
      </c>
      <c r="C21">
        <f>80361*(2/48000000)</f>
        <v>3.3483750000000002E-3</v>
      </c>
      <c r="D21">
        <f t="shared" si="1"/>
        <v>2.8571428571428571E-3</v>
      </c>
      <c r="E21">
        <f t="shared" si="18"/>
        <v>2.8895833333333334E-3</v>
      </c>
      <c r="F21">
        <f>69348*(2/48000000)</f>
        <v>2.8895000000000001E-3</v>
      </c>
      <c r="G21" s="1">
        <f t="shared" si="2"/>
        <v>2E-3</v>
      </c>
      <c r="H21">
        <f t="shared" ref="H21:H39" si="19">48702*(2/48000000)</f>
        <v>2.0292500000000002E-3</v>
      </c>
      <c r="I21">
        <f t="shared" si="14"/>
        <v>2.0293333333333335E-3</v>
      </c>
      <c r="J21" s="1">
        <f t="shared" si="3"/>
        <v>1.25E-3</v>
      </c>
      <c r="K21">
        <f t="shared" si="17"/>
        <v>1.2315000000000002E-3</v>
      </c>
      <c r="L21">
        <f t="shared" si="12"/>
        <v>1.2315833333333334E-3</v>
      </c>
      <c r="M21" s="1">
        <f t="shared" si="4"/>
        <v>1E-3</v>
      </c>
      <c r="N21">
        <f t="shared" si="15"/>
        <v>9.8491666666666671E-4</v>
      </c>
      <c r="O21">
        <f t="shared" si="11"/>
        <v>9.8508333333333347E-4</v>
      </c>
      <c r="P21" s="1">
        <f t="shared" si="5"/>
        <v>5.0000000000000001E-4</v>
      </c>
      <c r="Q21">
        <f t="shared" si="13"/>
        <v>6.3420833333333341E-4</v>
      </c>
      <c r="R21">
        <f t="shared" si="16"/>
        <v>6.3437500000000006E-4</v>
      </c>
    </row>
    <row r="22" spans="1:18" x14ac:dyDescent="0.2">
      <c r="A22">
        <f t="shared" si="0"/>
        <v>3.3333333333333335E-3</v>
      </c>
      <c r="B22">
        <f>80365*(2/48000000)</f>
        <v>3.3485416666666668E-3</v>
      </c>
      <c r="C22">
        <f>80365*(2/48000000)</f>
        <v>3.3485416666666668E-3</v>
      </c>
      <c r="D22">
        <f t="shared" si="1"/>
        <v>2.8571428571428571E-3</v>
      </c>
      <c r="E22">
        <f t="shared" si="18"/>
        <v>2.8895833333333334E-3</v>
      </c>
      <c r="F22">
        <f>69350*(2/48000000)</f>
        <v>2.8895833333333334E-3</v>
      </c>
      <c r="G22" s="1">
        <f t="shared" si="2"/>
        <v>2E-3</v>
      </c>
      <c r="H22">
        <f t="shared" si="19"/>
        <v>2.0292500000000002E-3</v>
      </c>
      <c r="I22">
        <f t="shared" si="14"/>
        <v>2.0293333333333335E-3</v>
      </c>
      <c r="J22" s="1">
        <f t="shared" si="3"/>
        <v>1.25E-3</v>
      </c>
      <c r="K22">
        <f t="shared" si="17"/>
        <v>1.2315000000000002E-3</v>
      </c>
      <c r="L22">
        <f t="shared" si="12"/>
        <v>1.2315833333333334E-3</v>
      </c>
      <c r="M22" s="1">
        <f t="shared" si="4"/>
        <v>1E-3</v>
      </c>
      <c r="N22">
        <f t="shared" si="15"/>
        <v>9.8491666666666671E-4</v>
      </c>
      <c r="O22">
        <f t="shared" si="11"/>
        <v>9.8508333333333347E-4</v>
      </c>
      <c r="P22" s="1">
        <f t="shared" si="5"/>
        <v>5.0000000000000001E-4</v>
      </c>
      <c r="Q22">
        <f>15223*(2/48000000)</f>
        <v>6.3429166666666668E-4</v>
      </c>
      <c r="R22">
        <f t="shared" si="16"/>
        <v>6.3437500000000006E-4</v>
      </c>
    </row>
    <row r="23" spans="1:18" x14ac:dyDescent="0.2">
      <c r="A23">
        <f t="shared" si="0"/>
        <v>3.3333333333333335E-3</v>
      </c>
      <c r="B23">
        <f>80373*(2/48000000)</f>
        <v>3.3488750000000003E-3</v>
      </c>
      <c r="C23">
        <f>80367*(2/48000000)</f>
        <v>3.348625E-3</v>
      </c>
      <c r="D23">
        <f t="shared" si="1"/>
        <v>2.8571428571428571E-3</v>
      </c>
      <c r="E23">
        <f t="shared" si="18"/>
        <v>2.8895833333333334E-3</v>
      </c>
      <c r="F23">
        <f>69350*(2/48000000)</f>
        <v>2.8895833333333334E-3</v>
      </c>
      <c r="G23" s="1">
        <f t="shared" si="2"/>
        <v>2E-3</v>
      </c>
      <c r="H23">
        <f t="shared" si="19"/>
        <v>2.0292500000000002E-3</v>
      </c>
      <c r="I23">
        <f t="shared" si="14"/>
        <v>2.0293333333333335E-3</v>
      </c>
      <c r="J23" s="1">
        <f t="shared" si="3"/>
        <v>1.25E-3</v>
      </c>
      <c r="K23">
        <f t="shared" si="17"/>
        <v>1.2315000000000002E-3</v>
      </c>
      <c r="L23">
        <f t="shared" si="12"/>
        <v>1.2315833333333334E-3</v>
      </c>
      <c r="M23" s="1">
        <f t="shared" si="4"/>
        <v>1E-3</v>
      </c>
      <c r="N23">
        <f t="shared" si="15"/>
        <v>9.8491666666666671E-4</v>
      </c>
      <c r="O23">
        <f t="shared" si="11"/>
        <v>9.8508333333333347E-4</v>
      </c>
      <c r="P23" s="1">
        <f t="shared" si="5"/>
        <v>5.0000000000000001E-4</v>
      </c>
      <c r="Q23">
        <f>15223*(2/48000000)</f>
        <v>6.3429166666666668E-4</v>
      </c>
      <c r="R23">
        <f>15227*(2/48000000)</f>
        <v>6.3445833333333334E-4</v>
      </c>
    </row>
    <row r="24" spans="1:18" x14ac:dyDescent="0.2">
      <c r="A24">
        <f t="shared" si="0"/>
        <v>3.3333333333333335E-3</v>
      </c>
      <c r="B24">
        <f>80373*(2/48000000)</f>
        <v>3.3488750000000003E-3</v>
      </c>
      <c r="C24">
        <f>80371*(2/48000000)</f>
        <v>3.348791666666667E-3</v>
      </c>
      <c r="D24">
        <f t="shared" si="1"/>
        <v>2.8571428571428571E-3</v>
      </c>
      <c r="E24">
        <f t="shared" si="18"/>
        <v>2.8895833333333334E-3</v>
      </c>
      <c r="F24">
        <f>69352*(2/48000000)</f>
        <v>2.8896666666666667E-3</v>
      </c>
      <c r="G24" s="1">
        <f t="shared" si="2"/>
        <v>2E-3</v>
      </c>
      <c r="H24">
        <f t="shared" si="19"/>
        <v>2.0292500000000002E-3</v>
      </c>
      <c r="I24">
        <f t="shared" si="14"/>
        <v>2.0293333333333335E-3</v>
      </c>
      <c r="J24" s="1">
        <f t="shared" si="3"/>
        <v>1.25E-3</v>
      </c>
      <c r="K24">
        <f>29558*(2/48000000)</f>
        <v>1.2315833333333334E-3</v>
      </c>
      <c r="L24">
        <f t="shared" si="12"/>
        <v>1.2315833333333334E-3</v>
      </c>
      <c r="M24" s="1">
        <f t="shared" si="4"/>
        <v>1E-3</v>
      </c>
      <c r="N24">
        <f t="shared" si="15"/>
        <v>9.8491666666666671E-4</v>
      </c>
      <c r="O24">
        <f t="shared" si="11"/>
        <v>9.8508333333333347E-4</v>
      </c>
      <c r="P24" s="1">
        <f t="shared" si="5"/>
        <v>5.0000000000000001E-4</v>
      </c>
      <c r="Q24">
        <f>15225*(2/48000000)</f>
        <v>6.3437500000000006E-4</v>
      </c>
      <c r="R24">
        <f>15227*(2/48000000)</f>
        <v>6.3445833333333334E-4</v>
      </c>
    </row>
    <row r="25" spans="1:18" x14ac:dyDescent="0.2">
      <c r="A25">
        <f t="shared" si="0"/>
        <v>3.3333333333333335E-3</v>
      </c>
      <c r="B25">
        <f>80373*(2/48000000)</f>
        <v>3.3488750000000003E-3</v>
      </c>
      <c r="C25">
        <f>80373*(2/48000000)</f>
        <v>3.3488750000000003E-3</v>
      </c>
      <c r="D25">
        <f t="shared" si="1"/>
        <v>2.8571428571428571E-3</v>
      </c>
      <c r="E25">
        <f t="shared" si="18"/>
        <v>2.8895833333333334E-3</v>
      </c>
      <c r="F25">
        <f>69352*(2/48000000)</f>
        <v>2.8896666666666667E-3</v>
      </c>
      <c r="G25" s="1">
        <f t="shared" si="2"/>
        <v>2E-3</v>
      </c>
      <c r="H25">
        <f t="shared" si="19"/>
        <v>2.0292500000000002E-3</v>
      </c>
      <c r="I25">
        <f t="shared" ref="I25:I46" si="20">48706*(2/48000000)</f>
        <v>2.0294166666666668E-3</v>
      </c>
      <c r="J25" s="1">
        <f t="shared" si="3"/>
        <v>1.25E-3</v>
      </c>
      <c r="K25">
        <f>29558*(2/48000000)</f>
        <v>1.2315833333333334E-3</v>
      </c>
      <c r="L25">
        <f t="shared" si="12"/>
        <v>1.2315833333333334E-3</v>
      </c>
      <c r="M25" s="1">
        <f t="shared" si="4"/>
        <v>1E-3</v>
      </c>
      <c r="N25">
        <f t="shared" si="15"/>
        <v>9.8491666666666671E-4</v>
      </c>
      <c r="O25">
        <f t="shared" si="11"/>
        <v>9.8508333333333347E-4</v>
      </c>
      <c r="P25" s="1">
        <f t="shared" si="5"/>
        <v>5.0000000000000001E-4</v>
      </c>
      <c r="Q25">
        <f>16347*(2/48000000)</f>
        <v>6.8112500000000009E-4</v>
      </c>
      <c r="R25">
        <f>15227*(2/48000000)</f>
        <v>6.3445833333333334E-4</v>
      </c>
    </row>
    <row r="26" spans="1:18" x14ac:dyDescent="0.2">
      <c r="A26">
        <f t="shared" si="0"/>
        <v>3.3333333333333335E-3</v>
      </c>
      <c r="B26">
        <f>80375*(2/48000000)</f>
        <v>3.3489583333333336E-3</v>
      </c>
      <c r="C26">
        <f>80373*(2/48000000)</f>
        <v>3.3488750000000003E-3</v>
      </c>
      <c r="D26">
        <f t="shared" si="1"/>
        <v>2.8571428571428571E-3</v>
      </c>
      <c r="E26">
        <f t="shared" si="18"/>
        <v>2.8895833333333334E-3</v>
      </c>
      <c r="F26">
        <f t="shared" ref="F26:F31" si="21">69354*(2/48000000)</f>
        <v>2.8897500000000004E-3</v>
      </c>
      <c r="G26" s="1">
        <f t="shared" si="2"/>
        <v>2E-3</v>
      </c>
      <c r="H26">
        <f t="shared" si="19"/>
        <v>2.0292500000000002E-3</v>
      </c>
      <c r="I26">
        <f t="shared" si="20"/>
        <v>2.0294166666666668E-3</v>
      </c>
      <c r="J26" s="1">
        <f t="shared" si="3"/>
        <v>1.25E-3</v>
      </c>
      <c r="K26">
        <f>31024*(2/48000000)</f>
        <v>1.2926666666666668E-3</v>
      </c>
      <c r="L26">
        <f t="shared" si="12"/>
        <v>1.2315833333333334E-3</v>
      </c>
      <c r="M26" s="1">
        <f t="shared" si="4"/>
        <v>1E-3</v>
      </c>
      <c r="N26">
        <f t="shared" si="15"/>
        <v>9.8491666666666671E-4</v>
      </c>
      <c r="O26">
        <f t="shared" si="11"/>
        <v>9.8508333333333347E-4</v>
      </c>
      <c r="P26" s="1">
        <f t="shared" si="5"/>
        <v>5.0000000000000001E-4</v>
      </c>
      <c r="Q26">
        <f>16656*(2/48000000)</f>
        <v>6.9400000000000006E-4</v>
      </c>
      <c r="R26">
        <f>15229*(2/48000000)</f>
        <v>6.3454166666666672E-4</v>
      </c>
    </row>
    <row r="27" spans="1:18" x14ac:dyDescent="0.2">
      <c r="A27">
        <f t="shared" si="0"/>
        <v>3.3333333333333335E-3</v>
      </c>
      <c r="B27">
        <f>80375*(2/48000000)</f>
        <v>3.3489583333333336E-3</v>
      </c>
      <c r="C27">
        <f>80373*(2/48000000)</f>
        <v>3.3488750000000003E-3</v>
      </c>
      <c r="D27">
        <f t="shared" si="1"/>
        <v>2.8571428571428571E-3</v>
      </c>
      <c r="E27">
        <f>69352*(2/48000000)</f>
        <v>2.8896666666666667E-3</v>
      </c>
      <c r="F27">
        <f t="shared" si="21"/>
        <v>2.8897500000000004E-3</v>
      </c>
      <c r="G27" s="1">
        <f t="shared" si="2"/>
        <v>2E-3</v>
      </c>
      <c r="H27">
        <f t="shared" si="19"/>
        <v>2.0292500000000002E-3</v>
      </c>
      <c r="I27">
        <f t="shared" si="20"/>
        <v>2.0294166666666668E-3</v>
      </c>
      <c r="J27" s="1">
        <f t="shared" si="3"/>
        <v>1.25E-3</v>
      </c>
      <c r="K27">
        <f>31026*(2/48000000)</f>
        <v>1.2927500000000001E-3</v>
      </c>
      <c r="L27">
        <f t="shared" ref="L27:L34" si="22">29560*(2/48000000)</f>
        <v>1.2316666666666667E-3</v>
      </c>
      <c r="M27" s="1">
        <f t="shared" si="4"/>
        <v>1E-3</v>
      </c>
      <c r="N27">
        <f t="shared" si="15"/>
        <v>9.8491666666666671E-4</v>
      </c>
      <c r="O27">
        <f t="shared" si="11"/>
        <v>9.8508333333333347E-4</v>
      </c>
      <c r="P27" s="1">
        <f t="shared" si="5"/>
        <v>5.0000000000000001E-4</v>
      </c>
      <c r="Q27">
        <f>16667*(2/48000000)</f>
        <v>6.9445833333333339E-4</v>
      </c>
      <c r="R27">
        <f>16625*(2/48000000)</f>
        <v>6.9270833333333337E-4</v>
      </c>
    </row>
    <row r="28" spans="1:18" x14ac:dyDescent="0.2">
      <c r="A28">
        <f t="shared" si="0"/>
        <v>3.3333333333333335E-3</v>
      </c>
      <c r="B28">
        <f>80377*(2/48000000)</f>
        <v>3.3490416666666668E-3</v>
      </c>
      <c r="C28">
        <f>80375*(2/48000000)</f>
        <v>3.3489583333333336E-3</v>
      </c>
      <c r="D28">
        <f t="shared" si="1"/>
        <v>2.8571428571428571E-3</v>
      </c>
      <c r="E28">
        <f t="shared" ref="E28:E37" si="23">69354*(2/48000000)</f>
        <v>2.8897500000000004E-3</v>
      </c>
      <c r="F28">
        <f t="shared" si="21"/>
        <v>2.8897500000000004E-3</v>
      </c>
      <c r="G28" s="1">
        <f t="shared" si="2"/>
        <v>2E-3</v>
      </c>
      <c r="H28">
        <f t="shared" si="19"/>
        <v>2.0292500000000002E-3</v>
      </c>
      <c r="I28">
        <f t="shared" si="20"/>
        <v>2.0294166666666668E-3</v>
      </c>
      <c r="J28" s="1">
        <f t="shared" si="3"/>
        <v>1.25E-3</v>
      </c>
      <c r="K28">
        <f>31026*(2/48000000)</f>
        <v>1.2927500000000001E-3</v>
      </c>
      <c r="L28">
        <f t="shared" si="22"/>
        <v>1.2316666666666667E-3</v>
      </c>
      <c r="M28" s="1">
        <f t="shared" si="4"/>
        <v>1E-3</v>
      </c>
      <c r="N28">
        <f t="shared" si="15"/>
        <v>9.8491666666666671E-4</v>
      </c>
      <c r="O28">
        <f t="shared" si="11"/>
        <v>9.8508333333333347E-4</v>
      </c>
      <c r="P28" s="1">
        <f t="shared" si="5"/>
        <v>5.0000000000000001E-4</v>
      </c>
      <c r="Q28">
        <f>16681*(2/48000000)</f>
        <v>6.9504166666666672E-4</v>
      </c>
      <c r="R28">
        <f>16654*(2/48000000)</f>
        <v>6.9391666666666668E-4</v>
      </c>
    </row>
    <row r="29" spans="1:18" x14ac:dyDescent="0.2">
      <c r="A29">
        <f t="shared" si="0"/>
        <v>3.3333333333333335E-3</v>
      </c>
      <c r="B29">
        <f>80377*(2/48000000)</f>
        <v>3.3490416666666668E-3</v>
      </c>
      <c r="C29">
        <f>80375*(2/48000000)</f>
        <v>3.3489583333333336E-3</v>
      </c>
      <c r="D29">
        <f t="shared" si="1"/>
        <v>2.8571428571428571E-3</v>
      </c>
      <c r="E29">
        <f t="shared" si="23"/>
        <v>2.8897500000000004E-3</v>
      </c>
      <c r="F29">
        <f t="shared" si="21"/>
        <v>2.8897500000000004E-3</v>
      </c>
      <c r="G29" s="1">
        <f t="shared" si="2"/>
        <v>2E-3</v>
      </c>
      <c r="H29">
        <f t="shared" si="19"/>
        <v>2.0292500000000002E-3</v>
      </c>
      <c r="I29">
        <f t="shared" si="20"/>
        <v>2.0294166666666668E-3</v>
      </c>
      <c r="J29" s="1">
        <f t="shared" si="3"/>
        <v>1.25E-3</v>
      </c>
      <c r="K29">
        <f>31026*(2/48000000)</f>
        <v>1.2927500000000001E-3</v>
      </c>
      <c r="L29">
        <f t="shared" si="22"/>
        <v>1.2316666666666667E-3</v>
      </c>
      <c r="M29" s="1">
        <f t="shared" si="4"/>
        <v>1E-3</v>
      </c>
      <c r="N29">
        <f t="shared" si="15"/>
        <v>9.8491666666666671E-4</v>
      </c>
      <c r="O29">
        <f t="shared" si="11"/>
        <v>9.8508333333333347E-4</v>
      </c>
      <c r="P29" s="1">
        <f t="shared" si="5"/>
        <v>5.0000000000000001E-4</v>
      </c>
      <c r="Q29">
        <f>16683*(2/48000000)</f>
        <v>6.95125E-4</v>
      </c>
      <c r="R29">
        <f>16687*(2/48000000)</f>
        <v>6.9529166666666676E-4</v>
      </c>
    </row>
    <row r="30" spans="1:18" x14ac:dyDescent="0.2">
      <c r="A30">
        <f t="shared" si="0"/>
        <v>3.3333333333333335E-3</v>
      </c>
      <c r="B30">
        <f>80379*(2/48000000)</f>
        <v>3.3491250000000001E-3</v>
      </c>
      <c r="C30">
        <f>80375*(2/48000000)</f>
        <v>3.3489583333333336E-3</v>
      </c>
      <c r="D30">
        <f t="shared" si="1"/>
        <v>2.8571428571428571E-3</v>
      </c>
      <c r="E30">
        <f t="shared" si="23"/>
        <v>2.8897500000000004E-3</v>
      </c>
      <c r="F30">
        <f t="shared" si="21"/>
        <v>2.8897500000000004E-3</v>
      </c>
      <c r="G30" s="1">
        <f t="shared" si="2"/>
        <v>2E-3</v>
      </c>
      <c r="H30">
        <f t="shared" si="19"/>
        <v>2.0292500000000002E-3</v>
      </c>
      <c r="I30">
        <f t="shared" si="20"/>
        <v>2.0294166666666668E-3</v>
      </c>
      <c r="J30" s="1">
        <f t="shared" si="3"/>
        <v>1.25E-3</v>
      </c>
      <c r="K30">
        <f t="shared" ref="K30:K43" si="24">31028*(2/48000000)</f>
        <v>1.2928333333333333E-3</v>
      </c>
      <c r="L30">
        <f t="shared" si="22"/>
        <v>1.2316666666666667E-3</v>
      </c>
      <c r="M30" s="1">
        <f t="shared" si="4"/>
        <v>1E-3</v>
      </c>
      <c r="N30">
        <f t="shared" si="15"/>
        <v>9.8491666666666671E-4</v>
      </c>
      <c r="O30">
        <f t="shared" si="11"/>
        <v>9.8508333333333347E-4</v>
      </c>
      <c r="P30" s="1">
        <f t="shared" si="5"/>
        <v>5.0000000000000001E-4</v>
      </c>
      <c r="Q30">
        <f>16683*(2/48000000)</f>
        <v>6.95125E-4</v>
      </c>
      <c r="R30">
        <f>16689*(2/48000000)</f>
        <v>6.9537500000000003E-4</v>
      </c>
    </row>
    <row r="31" spans="1:18" x14ac:dyDescent="0.2">
      <c r="A31">
        <f t="shared" si="0"/>
        <v>3.3333333333333335E-3</v>
      </c>
      <c r="B31">
        <f>80379*(2/48000000)</f>
        <v>3.3491250000000001E-3</v>
      </c>
      <c r="C31">
        <f>80375*(2/48000000)</f>
        <v>3.3489583333333336E-3</v>
      </c>
      <c r="D31">
        <f t="shared" si="1"/>
        <v>2.8571428571428571E-3</v>
      </c>
      <c r="E31">
        <f t="shared" si="23"/>
        <v>2.8897500000000004E-3</v>
      </c>
      <c r="F31">
        <f t="shared" si="21"/>
        <v>2.8897500000000004E-3</v>
      </c>
      <c r="G31" s="1">
        <f t="shared" si="2"/>
        <v>2E-3</v>
      </c>
      <c r="H31">
        <f t="shared" si="19"/>
        <v>2.0292500000000002E-3</v>
      </c>
      <c r="I31">
        <f t="shared" si="20"/>
        <v>2.0294166666666668E-3</v>
      </c>
      <c r="J31" s="1">
        <f t="shared" si="3"/>
        <v>1.25E-3</v>
      </c>
      <c r="K31">
        <f t="shared" si="24"/>
        <v>1.2928333333333333E-3</v>
      </c>
      <c r="L31">
        <f t="shared" si="22"/>
        <v>1.2316666666666667E-3</v>
      </c>
      <c r="M31" s="1">
        <f t="shared" si="4"/>
        <v>1E-3</v>
      </c>
      <c r="N31">
        <f t="shared" si="15"/>
        <v>9.8491666666666671E-4</v>
      </c>
      <c r="O31">
        <f t="shared" si="11"/>
        <v>9.8508333333333347E-4</v>
      </c>
      <c r="P31" s="1">
        <f t="shared" si="5"/>
        <v>5.0000000000000001E-4</v>
      </c>
      <c r="Q31">
        <f>16689*(2/48000000)</f>
        <v>6.9537500000000003E-4</v>
      </c>
      <c r="R31">
        <f>16689*(2/48000000)</f>
        <v>6.9537500000000003E-4</v>
      </c>
    </row>
    <row r="32" spans="1:18" x14ac:dyDescent="0.2">
      <c r="A32">
        <f t="shared" si="0"/>
        <v>3.3333333333333335E-3</v>
      </c>
      <c r="B32">
        <f>80379*(2/48000000)</f>
        <v>3.3491250000000001E-3</v>
      </c>
      <c r="C32">
        <f>80377*(2/48000000)</f>
        <v>3.3490416666666668E-3</v>
      </c>
      <c r="D32">
        <f t="shared" si="1"/>
        <v>2.8571428571428571E-3</v>
      </c>
      <c r="E32">
        <f t="shared" si="23"/>
        <v>2.8897500000000004E-3</v>
      </c>
      <c r="F32">
        <f t="shared" ref="F32:F39" si="25">69356*(2/48000000)</f>
        <v>2.8898333333333337E-3</v>
      </c>
      <c r="G32" s="1">
        <f t="shared" si="2"/>
        <v>2E-3</v>
      </c>
      <c r="H32">
        <f t="shared" si="19"/>
        <v>2.0292500000000002E-3</v>
      </c>
      <c r="I32">
        <f t="shared" si="20"/>
        <v>2.0294166666666668E-3</v>
      </c>
      <c r="J32" s="1">
        <f t="shared" si="3"/>
        <v>1.25E-3</v>
      </c>
      <c r="K32">
        <f t="shared" si="24"/>
        <v>1.2928333333333333E-3</v>
      </c>
      <c r="L32">
        <f t="shared" si="22"/>
        <v>1.2316666666666667E-3</v>
      </c>
      <c r="M32" s="1">
        <f t="shared" si="4"/>
        <v>1E-3</v>
      </c>
      <c r="N32">
        <f t="shared" si="15"/>
        <v>9.8491666666666671E-4</v>
      </c>
      <c r="O32">
        <f t="shared" si="11"/>
        <v>9.8508333333333347E-4</v>
      </c>
      <c r="P32" s="1">
        <f t="shared" si="5"/>
        <v>5.0000000000000001E-4</v>
      </c>
      <c r="Q32">
        <f>16691*(2/48000000)</f>
        <v>6.9545833333333341E-4</v>
      </c>
      <c r="R32">
        <f>16693*(2/48000000)</f>
        <v>6.9554166666666668E-4</v>
      </c>
    </row>
    <row r="33" spans="1:18" x14ac:dyDescent="0.2">
      <c r="A33">
        <f t="shared" si="0"/>
        <v>3.3333333333333335E-3</v>
      </c>
      <c r="B33">
        <f>80379*(2/48000000)</f>
        <v>3.3491250000000001E-3</v>
      </c>
      <c r="C33">
        <f>80377*(2/48000000)</f>
        <v>3.3490416666666668E-3</v>
      </c>
      <c r="D33">
        <f t="shared" si="1"/>
        <v>2.8571428571428571E-3</v>
      </c>
      <c r="E33">
        <f t="shared" si="23"/>
        <v>2.8897500000000004E-3</v>
      </c>
      <c r="F33">
        <f t="shared" si="25"/>
        <v>2.8898333333333337E-3</v>
      </c>
      <c r="G33" s="1">
        <f t="shared" si="2"/>
        <v>2E-3</v>
      </c>
      <c r="H33">
        <f t="shared" si="19"/>
        <v>2.0292500000000002E-3</v>
      </c>
      <c r="I33">
        <f t="shared" si="20"/>
        <v>2.0294166666666668E-3</v>
      </c>
      <c r="J33" s="1">
        <f t="shared" si="3"/>
        <v>1.25E-3</v>
      </c>
      <c r="K33">
        <f t="shared" si="24"/>
        <v>1.2928333333333333E-3</v>
      </c>
      <c r="L33">
        <f t="shared" si="22"/>
        <v>1.2316666666666667E-3</v>
      </c>
      <c r="M33" s="1">
        <f t="shared" si="4"/>
        <v>1E-3</v>
      </c>
      <c r="N33">
        <f>23640*(2/48000000)</f>
        <v>9.8499999999999998E-4</v>
      </c>
      <c r="O33">
        <f t="shared" ref="O33:O38" si="26">23644*(2/48000000)</f>
        <v>9.8516666666666674E-4</v>
      </c>
      <c r="P33" s="1">
        <f t="shared" si="5"/>
        <v>5.0000000000000001E-4</v>
      </c>
      <c r="Q33">
        <f>16691*(2/48000000)</f>
        <v>6.9545833333333341E-4</v>
      </c>
      <c r="R33">
        <f>16695*(2/48000000)</f>
        <v>6.9562500000000006E-4</v>
      </c>
    </row>
    <row r="34" spans="1:18" x14ac:dyDescent="0.2">
      <c r="A34">
        <f t="shared" si="0"/>
        <v>3.3333333333333335E-3</v>
      </c>
      <c r="B34">
        <f>80381*(2/48000000)</f>
        <v>3.3492083333333334E-3</v>
      </c>
      <c r="C34">
        <f t="shared" ref="C34:C39" si="27">80379*(2/48000000)</f>
        <v>3.3491250000000001E-3</v>
      </c>
      <c r="D34">
        <f t="shared" si="1"/>
        <v>2.8571428571428571E-3</v>
      </c>
      <c r="E34">
        <f t="shared" si="23"/>
        <v>2.8897500000000004E-3</v>
      </c>
      <c r="F34">
        <f t="shared" si="25"/>
        <v>2.8898333333333337E-3</v>
      </c>
      <c r="G34" s="1">
        <f t="shared" si="2"/>
        <v>2E-3</v>
      </c>
      <c r="H34">
        <f t="shared" si="19"/>
        <v>2.0292500000000002E-3</v>
      </c>
      <c r="I34">
        <f t="shared" si="20"/>
        <v>2.0294166666666668E-3</v>
      </c>
      <c r="J34" s="1">
        <f t="shared" si="3"/>
        <v>1.25E-3</v>
      </c>
      <c r="K34">
        <f t="shared" si="24"/>
        <v>1.2928333333333333E-3</v>
      </c>
      <c r="L34">
        <f t="shared" si="22"/>
        <v>1.2316666666666667E-3</v>
      </c>
      <c r="M34" s="1">
        <f t="shared" si="4"/>
        <v>1E-3</v>
      </c>
      <c r="N34">
        <f>23640*(2/48000000)</f>
        <v>9.8499999999999998E-4</v>
      </c>
      <c r="O34">
        <f t="shared" si="26"/>
        <v>9.8516666666666674E-4</v>
      </c>
      <c r="P34" s="1">
        <f t="shared" si="5"/>
        <v>5.0000000000000001E-4</v>
      </c>
      <c r="Q34">
        <f>16693*(2/48000000)</f>
        <v>6.9554166666666668E-4</v>
      </c>
      <c r="R34">
        <f>16695*(2/48000000)</f>
        <v>6.9562500000000006E-4</v>
      </c>
    </row>
    <row r="35" spans="1:18" x14ac:dyDescent="0.2">
      <c r="A35">
        <f t="shared" si="0"/>
        <v>3.3333333333333335E-3</v>
      </c>
      <c r="B35">
        <f>80383*(2/48000000)</f>
        <v>3.3492916666666671E-3</v>
      </c>
      <c r="C35">
        <f t="shared" si="27"/>
        <v>3.3491250000000001E-3</v>
      </c>
      <c r="D35">
        <f t="shared" si="1"/>
        <v>2.8571428571428571E-3</v>
      </c>
      <c r="E35">
        <f t="shared" si="23"/>
        <v>2.8897500000000004E-3</v>
      </c>
      <c r="F35">
        <f t="shared" si="25"/>
        <v>2.8898333333333337E-3</v>
      </c>
      <c r="G35" s="1">
        <f t="shared" si="2"/>
        <v>2E-3</v>
      </c>
      <c r="H35">
        <f t="shared" si="19"/>
        <v>2.0292500000000002E-3</v>
      </c>
      <c r="I35">
        <f t="shared" si="20"/>
        <v>2.0294166666666668E-3</v>
      </c>
      <c r="J35" s="1">
        <f t="shared" si="3"/>
        <v>1.25E-3</v>
      </c>
      <c r="K35">
        <f t="shared" si="24"/>
        <v>1.2928333333333333E-3</v>
      </c>
      <c r="L35">
        <f>29562*(2/48000000)</f>
        <v>1.23175E-3</v>
      </c>
      <c r="M35" s="1">
        <f t="shared" si="4"/>
        <v>1E-3</v>
      </c>
      <c r="N35">
        <f>23640*(2/48000000)</f>
        <v>9.8499999999999998E-4</v>
      </c>
      <c r="O35">
        <f t="shared" si="26"/>
        <v>9.8516666666666674E-4</v>
      </c>
      <c r="P35" s="1">
        <f t="shared" si="5"/>
        <v>5.0000000000000001E-4</v>
      </c>
      <c r="Q35">
        <f>16693*(2/48000000)</f>
        <v>6.9554166666666668E-4</v>
      </c>
      <c r="R35">
        <f>16697*(2/48000000)</f>
        <v>6.9570833333333333E-4</v>
      </c>
    </row>
    <row r="36" spans="1:18" x14ac:dyDescent="0.2">
      <c r="A36">
        <f t="shared" si="0"/>
        <v>3.3333333333333335E-3</v>
      </c>
      <c r="B36">
        <f>81120*(2/48000000)</f>
        <v>3.3800000000000002E-3</v>
      </c>
      <c r="C36">
        <f t="shared" si="27"/>
        <v>3.3491250000000001E-3</v>
      </c>
      <c r="D36">
        <f t="shared" si="1"/>
        <v>2.8571428571428571E-3</v>
      </c>
      <c r="E36">
        <f t="shared" si="23"/>
        <v>2.8897500000000004E-3</v>
      </c>
      <c r="F36">
        <f t="shared" si="25"/>
        <v>2.8898333333333337E-3</v>
      </c>
      <c r="G36" s="1">
        <f t="shared" si="2"/>
        <v>2E-3</v>
      </c>
      <c r="H36">
        <f t="shared" si="19"/>
        <v>2.0292500000000002E-3</v>
      </c>
      <c r="I36">
        <f t="shared" si="20"/>
        <v>2.0294166666666668E-3</v>
      </c>
      <c r="J36" s="1">
        <f t="shared" si="3"/>
        <v>1.25E-3</v>
      </c>
      <c r="K36">
        <f t="shared" si="24"/>
        <v>1.2928333333333333E-3</v>
      </c>
      <c r="L36">
        <f t="shared" ref="L36:L41" si="28">31030*(2/48000000)</f>
        <v>1.2929166666666668E-3</v>
      </c>
      <c r="M36" s="1">
        <f t="shared" si="4"/>
        <v>1E-3</v>
      </c>
      <c r="N36">
        <f>23640*(2/48000000)</f>
        <v>9.8499999999999998E-4</v>
      </c>
      <c r="O36">
        <f t="shared" si="26"/>
        <v>9.8516666666666674E-4</v>
      </c>
      <c r="P36" s="1">
        <f t="shared" si="5"/>
        <v>5.0000000000000001E-4</v>
      </c>
      <c r="Q36">
        <f>16700*(2/48000000)</f>
        <v>6.9583333333333335E-4</v>
      </c>
      <c r="R36">
        <f>16697*(2/48000000)</f>
        <v>6.9570833333333333E-4</v>
      </c>
    </row>
    <row r="37" spans="1:18" x14ac:dyDescent="0.2">
      <c r="A37">
        <f t="shared" si="0"/>
        <v>3.3333333333333335E-3</v>
      </c>
      <c r="B37">
        <f>81126*(2/48000000)</f>
        <v>3.38025E-3</v>
      </c>
      <c r="C37">
        <f t="shared" si="27"/>
        <v>3.3491250000000001E-3</v>
      </c>
      <c r="D37">
        <f t="shared" si="1"/>
        <v>2.8571428571428571E-3</v>
      </c>
      <c r="E37">
        <f t="shared" si="23"/>
        <v>2.8897500000000004E-3</v>
      </c>
      <c r="F37">
        <f t="shared" si="25"/>
        <v>2.8898333333333337E-3</v>
      </c>
      <c r="G37" s="1">
        <f t="shared" si="2"/>
        <v>2E-3</v>
      </c>
      <c r="H37">
        <f t="shared" si="19"/>
        <v>2.0292500000000002E-3</v>
      </c>
      <c r="I37">
        <f t="shared" si="20"/>
        <v>2.0294166666666668E-3</v>
      </c>
      <c r="J37" s="1">
        <f t="shared" si="3"/>
        <v>1.25E-3</v>
      </c>
      <c r="K37">
        <f t="shared" si="24"/>
        <v>1.2928333333333333E-3</v>
      </c>
      <c r="L37">
        <f t="shared" si="28"/>
        <v>1.2929166666666668E-3</v>
      </c>
      <c r="M37" s="1">
        <f t="shared" si="4"/>
        <v>1E-3</v>
      </c>
      <c r="N37">
        <f>23640*(2/48000000)</f>
        <v>9.8499999999999998E-4</v>
      </c>
      <c r="O37">
        <f t="shared" si="26"/>
        <v>9.8516666666666674E-4</v>
      </c>
      <c r="P37" s="1">
        <f t="shared" si="5"/>
        <v>5.0000000000000001E-4</v>
      </c>
      <c r="Q37">
        <f>16702*(2/48000000)</f>
        <v>6.9591666666666673E-4</v>
      </c>
      <c r="R37">
        <f>16704*(2/48000000)</f>
        <v>6.96E-4</v>
      </c>
    </row>
    <row r="38" spans="1:18" x14ac:dyDescent="0.2">
      <c r="A38">
        <f t="shared" si="0"/>
        <v>3.3333333333333335E-3</v>
      </c>
      <c r="B38">
        <f>81128*(2/48000000)</f>
        <v>3.3803333333333337E-3</v>
      </c>
      <c r="C38">
        <f t="shared" si="27"/>
        <v>3.3491250000000001E-3</v>
      </c>
      <c r="D38">
        <f t="shared" si="1"/>
        <v>2.8571428571428571E-3</v>
      </c>
      <c r="E38">
        <f t="shared" ref="E38:E48" si="29">69356*(2/48000000)</f>
        <v>2.8898333333333337E-3</v>
      </c>
      <c r="F38">
        <f t="shared" si="25"/>
        <v>2.8898333333333337E-3</v>
      </c>
      <c r="G38" s="1">
        <f t="shared" si="2"/>
        <v>2E-3</v>
      </c>
      <c r="H38">
        <f t="shared" si="19"/>
        <v>2.0292500000000002E-3</v>
      </c>
      <c r="I38">
        <f t="shared" si="20"/>
        <v>2.0294166666666668E-3</v>
      </c>
      <c r="J38" s="1">
        <f t="shared" si="3"/>
        <v>1.25E-3</v>
      </c>
      <c r="K38">
        <f t="shared" si="24"/>
        <v>1.2928333333333333E-3</v>
      </c>
      <c r="L38">
        <f t="shared" si="28"/>
        <v>1.2929166666666668E-3</v>
      </c>
      <c r="M38" s="1">
        <f t="shared" si="4"/>
        <v>1E-3</v>
      </c>
      <c r="N38">
        <f>23642*(2/48000000)</f>
        <v>9.8508333333333347E-4</v>
      </c>
      <c r="O38">
        <f t="shared" si="26"/>
        <v>9.8516666666666674E-4</v>
      </c>
      <c r="P38" s="1">
        <f t="shared" si="5"/>
        <v>5.0000000000000001E-4</v>
      </c>
      <c r="Q38">
        <f>16708*(2/48000000)</f>
        <v>6.9616666666666666E-4</v>
      </c>
    </row>
    <row r="39" spans="1:18" x14ac:dyDescent="0.2">
      <c r="A39">
        <f t="shared" si="0"/>
        <v>3.3333333333333335E-3</v>
      </c>
      <c r="B39">
        <f>81138*(2/48000000)</f>
        <v>3.3807500000000001E-3</v>
      </c>
      <c r="C39">
        <f t="shared" si="27"/>
        <v>3.3491250000000001E-3</v>
      </c>
      <c r="D39">
        <f t="shared" si="1"/>
        <v>2.8571428571428571E-3</v>
      </c>
      <c r="E39">
        <f t="shared" si="29"/>
        <v>2.8898333333333337E-3</v>
      </c>
      <c r="F39">
        <f t="shared" si="25"/>
        <v>2.8898333333333337E-3</v>
      </c>
      <c r="G39" s="1">
        <f t="shared" si="2"/>
        <v>2E-3</v>
      </c>
      <c r="H39">
        <f t="shared" si="19"/>
        <v>2.0292500000000002E-3</v>
      </c>
      <c r="I39">
        <f t="shared" si="20"/>
        <v>2.0294166666666668E-3</v>
      </c>
      <c r="J39" s="1">
        <f t="shared" si="3"/>
        <v>1.25E-3</v>
      </c>
      <c r="K39">
        <f t="shared" si="24"/>
        <v>1.2928333333333333E-3</v>
      </c>
      <c r="L39">
        <f t="shared" si="28"/>
        <v>1.2929166666666668E-3</v>
      </c>
      <c r="M39" s="1">
        <f t="shared" si="4"/>
        <v>1E-3</v>
      </c>
      <c r="N39">
        <f>23642*(2/48000000)</f>
        <v>9.8508333333333347E-4</v>
      </c>
      <c r="O39">
        <f t="shared" ref="O39:O44" si="30">23646*(2/48000000)</f>
        <v>9.8525000000000001E-4</v>
      </c>
      <c r="P39" s="1">
        <f t="shared" si="5"/>
        <v>5.0000000000000001E-4</v>
      </c>
    </row>
    <row r="40" spans="1:18" x14ac:dyDescent="0.2">
      <c r="A40">
        <f t="shared" si="0"/>
        <v>3.3333333333333335E-3</v>
      </c>
      <c r="B40">
        <f>81138*(2/48000000)</f>
        <v>3.3807500000000001E-3</v>
      </c>
      <c r="C40">
        <f>80381*(2/48000000)</f>
        <v>3.3492083333333334E-3</v>
      </c>
      <c r="D40">
        <f t="shared" si="1"/>
        <v>2.8571428571428571E-3</v>
      </c>
      <c r="E40">
        <f t="shared" si="29"/>
        <v>2.8898333333333337E-3</v>
      </c>
      <c r="F40">
        <f t="shared" ref="F40:F49" si="31">69358*(2/48000000)</f>
        <v>2.8899166666666669E-3</v>
      </c>
      <c r="G40" s="1">
        <f t="shared" si="2"/>
        <v>2E-3</v>
      </c>
      <c r="H40">
        <f t="shared" ref="H40:H63" si="32">48704*(2/48000000)</f>
        <v>2.0293333333333335E-3</v>
      </c>
      <c r="I40">
        <f t="shared" si="20"/>
        <v>2.0294166666666668E-3</v>
      </c>
      <c r="J40" s="1">
        <f t="shared" si="3"/>
        <v>1.25E-3</v>
      </c>
      <c r="K40">
        <f t="shared" si="24"/>
        <v>1.2928333333333333E-3</v>
      </c>
      <c r="L40">
        <f t="shared" si="28"/>
        <v>1.2929166666666668E-3</v>
      </c>
      <c r="M40" s="1">
        <f t="shared" si="4"/>
        <v>1E-3</v>
      </c>
      <c r="N40">
        <f>23642*(2/48000000)</f>
        <v>9.8508333333333347E-4</v>
      </c>
      <c r="O40">
        <f t="shared" si="30"/>
        <v>9.8525000000000001E-4</v>
      </c>
      <c r="P40" s="1">
        <f t="shared" si="5"/>
        <v>5.0000000000000001E-4</v>
      </c>
    </row>
    <row r="41" spans="1:18" x14ac:dyDescent="0.2">
      <c r="A41">
        <f t="shared" si="0"/>
        <v>3.3333333333333335E-3</v>
      </c>
      <c r="B41">
        <f>81140*(2/48000000)</f>
        <v>3.3808333333333333E-3</v>
      </c>
      <c r="C41">
        <f>81124*(2/48000000)</f>
        <v>3.3801666666666667E-3</v>
      </c>
      <c r="D41">
        <f t="shared" si="1"/>
        <v>2.8571428571428571E-3</v>
      </c>
      <c r="E41">
        <f t="shared" si="29"/>
        <v>2.8898333333333337E-3</v>
      </c>
      <c r="F41">
        <f t="shared" si="31"/>
        <v>2.8899166666666669E-3</v>
      </c>
      <c r="G41" s="1">
        <f t="shared" si="2"/>
        <v>2E-3</v>
      </c>
      <c r="H41">
        <f t="shared" si="32"/>
        <v>2.0293333333333335E-3</v>
      </c>
      <c r="I41">
        <f t="shared" si="20"/>
        <v>2.0294166666666668E-3</v>
      </c>
      <c r="J41" s="1">
        <f t="shared" si="3"/>
        <v>1.25E-3</v>
      </c>
      <c r="K41">
        <f t="shared" si="24"/>
        <v>1.2928333333333333E-3</v>
      </c>
      <c r="L41">
        <f t="shared" si="28"/>
        <v>1.2929166666666668E-3</v>
      </c>
      <c r="M41" s="1">
        <f t="shared" si="4"/>
        <v>1E-3</v>
      </c>
      <c r="N41">
        <f>23642*(2/48000000)</f>
        <v>9.8508333333333347E-4</v>
      </c>
      <c r="O41">
        <f t="shared" si="30"/>
        <v>9.8525000000000001E-4</v>
      </c>
      <c r="P41" s="1">
        <f t="shared" si="5"/>
        <v>5.0000000000000001E-4</v>
      </c>
    </row>
    <row r="42" spans="1:18" x14ac:dyDescent="0.2">
      <c r="A42">
        <f t="shared" si="0"/>
        <v>3.3333333333333335E-3</v>
      </c>
      <c r="B42">
        <f>81140*(2/48000000)</f>
        <v>3.3808333333333333E-3</v>
      </c>
      <c r="C42">
        <f>81128*(2/48000000)</f>
        <v>3.3803333333333337E-3</v>
      </c>
      <c r="D42">
        <f t="shared" si="1"/>
        <v>2.8571428571428571E-3</v>
      </c>
      <c r="E42">
        <f t="shared" si="29"/>
        <v>2.8898333333333337E-3</v>
      </c>
      <c r="F42">
        <f t="shared" si="31"/>
        <v>2.8899166666666669E-3</v>
      </c>
      <c r="G42" s="1">
        <f t="shared" si="2"/>
        <v>2E-3</v>
      </c>
      <c r="H42">
        <f t="shared" si="32"/>
        <v>2.0293333333333335E-3</v>
      </c>
      <c r="I42">
        <f t="shared" si="20"/>
        <v>2.0294166666666668E-3</v>
      </c>
      <c r="J42" s="1">
        <f t="shared" si="3"/>
        <v>1.25E-3</v>
      </c>
      <c r="K42">
        <f t="shared" si="24"/>
        <v>1.2928333333333333E-3</v>
      </c>
      <c r="L42">
        <f t="shared" ref="L42:L58" si="33">31032*(2/48000000)</f>
        <v>1.2930000000000001E-3</v>
      </c>
      <c r="M42" s="1">
        <f t="shared" si="4"/>
        <v>1E-3</v>
      </c>
      <c r="N42">
        <f>23642*(2/48000000)</f>
        <v>9.8508333333333347E-4</v>
      </c>
      <c r="O42">
        <f t="shared" si="30"/>
        <v>9.8525000000000001E-4</v>
      </c>
      <c r="P42" s="1">
        <f t="shared" si="5"/>
        <v>5.0000000000000001E-4</v>
      </c>
    </row>
    <row r="43" spans="1:18" x14ac:dyDescent="0.2">
      <c r="A43">
        <f t="shared" si="0"/>
        <v>3.3333333333333335E-3</v>
      </c>
      <c r="B43">
        <f t="shared" ref="B43:B49" si="34">81142*(2/48000000)</f>
        <v>3.3809166666666671E-3</v>
      </c>
      <c r="C43">
        <f>81130*(2/48000000)</f>
        <v>3.380416666666667E-3</v>
      </c>
      <c r="D43">
        <f t="shared" si="1"/>
        <v>2.8571428571428571E-3</v>
      </c>
      <c r="E43">
        <f t="shared" si="29"/>
        <v>2.8898333333333337E-3</v>
      </c>
      <c r="F43">
        <f t="shared" si="31"/>
        <v>2.8899166666666669E-3</v>
      </c>
      <c r="G43" s="1">
        <f t="shared" si="2"/>
        <v>2E-3</v>
      </c>
      <c r="H43">
        <f t="shared" si="32"/>
        <v>2.0293333333333335E-3</v>
      </c>
      <c r="I43">
        <f t="shared" si="20"/>
        <v>2.0294166666666668E-3</v>
      </c>
      <c r="J43" s="1">
        <f t="shared" si="3"/>
        <v>1.25E-3</v>
      </c>
      <c r="K43">
        <f t="shared" si="24"/>
        <v>1.2928333333333333E-3</v>
      </c>
      <c r="L43">
        <f t="shared" si="33"/>
        <v>1.2930000000000001E-3</v>
      </c>
      <c r="M43" s="1">
        <f t="shared" si="4"/>
        <v>1E-3</v>
      </c>
      <c r="N43">
        <f t="shared" ref="N43:N49" si="35">23644*(2/48000000)</f>
        <v>9.8516666666666674E-4</v>
      </c>
      <c r="O43">
        <f t="shared" si="30"/>
        <v>9.8525000000000001E-4</v>
      </c>
      <c r="P43" s="1">
        <f t="shared" si="5"/>
        <v>5.0000000000000001E-4</v>
      </c>
    </row>
    <row r="44" spans="1:18" x14ac:dyDescent="0.2">
      <c r="A44">
        <f t="shared" si="0"/>
        <v>3.3333333333333335E-3</v>
      </c>
      <c r="B44">
        <f t="shared" si="34"/>
        <v>3.3809166666666671E-3</v>
      </c>
      <c r="C44">
        <f>81132*(2/48000000)</f>
        <v>3.3805000000000003E-3</v>
      </c>
      <c r="D44">
        <f t="shared" si="1"/>
        <v>2.8571428571428571E-3</v>
      </c>
      <c r="E44">
        <f t="shared" si="29"/>
        <v>2.8898333333333337E-3</v>
      </c>
      <c r="F44">
        <f t="shared" si="31"/>
        <v>2.8899166666666669E-3</v>
      </c>
      <c r="G44" s="1">
        <f t="shared" si="2"/>
        <v>2E-3</v>
      </c>
      <c r="H44">
        <f t="shared" si="32"/>
        <v>2.0293333333333335E-3</v>
      </c>
      <c r="I44">
        <f t="shared" si="20"/>
        <v>2.0294166666666668E-3</v>
      </c>
      <c r="J44" s="1">
        <f t="shared" si="3"/>
        <v>1.25E-3</v>
      </c>
      <c r="K44">
        <f t="shared" ref="K44:K59" si="36">31030*(2/48000000)</f>
        <v>1.2929166666666668E-3</v>
      </c>
      <c r="L44">
        <f t="shared" si="33"/>
        <v>1.2930000000000001E-3</v>
      </c>
      <c r="M44" s="1">
        <f t="shared" si="4"/>
        <v>1E-3</v>
      </c>
      <c r="N44">
        <f t="shared" si="35"/>
        <v>9.8516666666666674E-4</v>
      </c>
      <c r="O44">
        <f t="shared" si="30"/>
        <v>9.8525000000000001E-4</v>
      </c>
      <c r="P44" s="1">
        <f t="shared" si="5"/>
        <v>5.0000000000000001E-4</v>
      </c>
    </row>
    <row r="45" spans="1:18" x14ac:dyDescent="0.2">
      <c r="A45">
        <f t="shared" si="0"/>
        <v>3.3333333333333335E-3</v>
      </c>
      <c r="B45">
        <f t="shared" si="34"/>
        <v>3.3809166666666671E-3</v>
      </c>
      <c r="C45">
        <f>81134*(2/48000000)</f>
        <v>3.3805833333333335E-3</v>
      </c>
      <c r="D45">
        <f t="shared" si="1"/>
        <v>2.8571428571428571E-3</v>
      </c>
      <c r="E45">
        <f t="shared" si="29"/>
        <v>2.8898333333333337E-3</v>
      </c>
      <c r="F45">
        <f t="shared" si="31"/>
        <v>2.8899166666666669E-3</v>
      </c>
      <c r="G45" s="1">
        <f t="shared" si="2"/>
        <v>2E-3</v>
      </c>
      <c r="H45">
        <f t="shared" si="32"/>
        <v>2.0293333333333335E-3</v>
      </c>
      <c r="I45">
        <f t="shared" si="20"/>
        <v>2.0294166666666668E-3</v>
      </c>
      <c r="J45" s="1">
        <f t="shared" si="3"/>
        <v>1.25E-3</v>
      </c>
      <c r="K45">
        <f t="shared" si="36"/>
        <v>1.2929166666666668E-3</v>
      </c>
      <c r="L45">
        <f t="shared" si="33"/>
        <v>1.2930000000000001E-3</v>
      </c>
      <c r="M45" s="1">
        <f t="shared" si="4"/>
        <v>1E-3</v>
      </c>
      <c r="N45">
        <f t="shared" si="35"/>
        <v>9.8516666666666674E-4</v>
      </c>
      <c r="O45">
        <f t="shared" ref="O45:O50" si="37">23648*(2/48000000)</f>
        <v>9.8533333333333329E-4</v>
      </c>
      <c r="P45" s="1">
        <f t="shared" si="5"/>
        <v>5.0000000000000001E-4</v>
      </c>
    </row>
    <row r="46" spans="1:18" x14ac:dyDescent="0.2">
      <c r="A46">
        <f t="shared" si="0"/>
        <v>3.3333333333333335E-3</v>
      </c>
      <c r="B46">
        <f t="shared" si="34"/>
        <v>3.3809166666666671E-3</v>
      </c>
      <c r="C46">
        <f>81138*(2/48000000)</f>
        <v>3.3807500000000001E-3</v>
      </c>
      <c r="D46">
        <f t="shared" si="1"/>
        <v>2.8571428571428571E-3</v>
      </c>
      <c r="E46">
        <f t="shared" si="29"/>
        <v>2.8898333333333337E-3</v>
      </c>
      <c r="F46">
        <f t="shared" si="31"/>
        <v>2.8899166666666669E-3</v>
      </c>
      <c r="G46" s="1">
        <f t="shared" si="2"/>
        <v>2E-3</v>
      </c>
      <c r="H46">
        <f t="shared" si="32"/>
        <v>2.0293333333333335E-3</v>
      </c>
      <c r="I46">
        <f t="shared" si="20"/>
        <v>2.0294166666666668E-3</v>
      </c>
      <c r="J46" s="1">
        <f t="shared" si="3"/>
        <v>1.25E-3</v>
      </c>
      <c r="K46">
        <f t="shared" si="36"/>
        <v>1.2929166666666668E-3</v>
      </c>
      <c r="L46">
        <f t="shared" si="33"/>
        <v>1.2930000000000001E-3</v>
      </c>
      <c r="M46" s="1">
        <f t="shared" si="4"/>
        <v>1E-3</v>
      </c>
      <c r="N46">
        <f t="shared" si="35"/>
        <v>9.8516666666666674E-4</v>
      </c>
      <c r="O46">
        <f t="shared" si="37"/>
        <v>9.8533333333333329E-4</v>
      </c>
      <c r="P46" s="1">
        <f t="shared" si="5"/>
        <v>5.0000000000000001E-4</v>
      </c>
    </row>
    <row r="47" spans="1:18" x14ac:dyDescent="0.2">
      <c r="A47">
        <f t="shared" si="0"/>
        <v>3.3333333333333335E-3</v>
      </c>
      <c r="B47">
        <f t="shared" si="34"/>
        <v>3.3809166666666671E-3</v>
      </c>
      <c r="C47">
        <f>81142*(2/48000000)</f>
        <v>3.3809166666666671E-3</v>
      </c>
      <c r="D47">
        <f t="shared" si="1"/>
        <v>2.8571428571428571E-3</v>
      </c>
      <c r="E47">
        <f t="shared" si="29"/>
        <v>2.8898333333333337E-3</v>
      </c>
      <c r="F47">
        <f t="shared" si="31"/>
        <v>2.8899166666666669E-3</v>
      </c>
      <c r="G47" s="1">
        <f t="shared" si="2"/>
        <v>2E-3</v>
      </c>
      <c r="H47">
        <f t="shared" si="32"/>
        <v>2.0293333333333335E-3</v>
      </c>
      <c r="I47">
        <f t="shared" ref="I47:I62" si="38">48708*(2/48000000)</f>
        <v>2.0295000000000001E-3</v>
      </c>
      <c r="J47" s="1">
        <f t="shared" si="3"/>
        <v>1.25E-3</v>
      </c>
      <c r="K47">
        <f t="shared" si="36"/>
        <v>1.2929166666666668E-3</v>
      </c>
      <c r="L47">
        <f t="shared" si="33"/>
        <v>1.2930000000000001E-3</v>
      </c>
      <c r="M47" s="1">
        <f t="shared" si="4"/>
        <v>1E-3</v>
      </c>
      <c r="N47">
        <f t="shared" si="35"/>
        <v>9.8516666666666674E-4</v>
      </c>
      <c r="O47">
        <f t="shared" si="37"/>
        <v>9.8533333333333329E-4</v>
      </c>
      <c r="P47" s="1">
        <f t="shared" si="5"/>
        <v>5.0000000000000001E-4</v>
      </c>
    </row>
    <row r="48" spans="1:18" x14ac:dyDescent="0.2">
      <c r="A48">
        <f t="shared" si="0"/>
        <v>3.3333333333333335E-3</v>
      </c>
      <c r="B48">
        <f t="shared" si="34"/>
        <v>3.3809166666666671E-3</v>
      </c>
      <c r="C48">
        <f>81142*(2/48000000)</f>
        <v>3.3809166666666671E-3</v>
      </c>
      <c r="D48">
        <f t="shared" si="1"/>
        <v>2.8571428571428571E-3</v>
      </c>
      <c r="E48">
        <f t="shared" si="29"/>
        <v>2.8898333333333337E-3</v>
      </c>
      <c r="F48">
        <f t="shared" si="31"/>
        <v>2.8899166666666669E-3</v>
      </c>
      <c r="G48" s="1">
        <f t="shared" si="2"/>
        <v>2E-3</v>
      </c>
      <c r="H48">
        <f t="shared" si="32"/>
        <v>2.0293333333333335E-3</v>
      </c>
      <c r="I48">
        <f t="shared" si="38"/>
        <v>2.0295000000000001E-3</v>
      </c>
      <c r="J48" s="1">
        <f t="shared" si="3"/>
        <v>1.25E-3</v>
      </c>
      <c r="K48">
        <f t="shared" si="36"/>
        <v>1.2929166666666668E-3</v>
      </c>
      <c r="L48">
        <f t="shared" si="33"/>
        <v>1.2930000000000001E-3</v>
      </c>
      <c r="M48" s="1">
        <f t="shared" si="4"/>
        <v>1E-3</v>
      </c>
      <c r="N48">
        <f t="shared" si="35"/>
        <v>9.8516666666666674E-4</v>
      </c>
      <c r="O48">
        <f t="shared" si="37"/>
        <v>9.8533333333333329E-4</v>
      </c>
      <c r="P48" s="1">
        <f t="shared" si="5"/>
        <v>5.0000000000000001E-4</v>
      </c>
    </row>
    <row r="49" spans="1:18" x14ac:dyDescent="0.2">
      <c r="A49">
        <f t="shared" si="0"/>
        <v>3.3333333333333335E-3</v>
      </c>
      <c r="B49">
        <f t="shared" si="34"/>
        <v>3.3809166666666671E-3</v>
      </c>
      <c r="C49">
        <f>81144*(2/48000000)</f>
        <v>3.3810000000000003E-3</v>
      </c>
      <c r="D49">
        <f t="shared" si="1"/>
        <v>2.8571428571428571E-3</v>
      </c>
      <c r="E49">
        <f t="shared" ref="E49:E55" si="39">69358*(2/48000000)</f>
        <v>2.8899166666666669E-3</v>
      </c>
      <c r="F49">
        <f t="shared" si="31"/>
        <v>2.8899166666666669E-3</v>
      </c>
      <c r="G49" s="1">
        <f t="shared" si="2"/>
        <v>2E-3</v>
      </c>
      <c r="H49">
        <f t="shared" si="32"/>
        <v>2.0293333333333335E-3</v>
      </c>
      <c r="I49">
        <f t="shared" si="38"/>
        <v>2.0295000000000001E-3</v>
      </c>
      <c r="J49" s="1">
        <f t="shared" si="3"/>
        <v>1.25E-3</v>
      </c>
      <c r="K49">
        <f t="shared" si="36"/>
        <v>1.2929166666666668E-3</v>
      </c>
      <c r="L49">
        <f t="shared" si="33"/>
        <v>1.2930000000000001E-3</v>
      </c>
      <c r="M49" s="1">
        <f t="shared" si="4"/>
        <v>1E-3</v>
      </c>
      <c r="N49">
        <f t="shared" si="35"/>
        <v>9.8516666666666674E-4</v>
      </c>
      <c r="O49">
        <f t="shared" si="37"/>
        <v>9.8533333333333329E-4</v>
      </c>
      <c r="P49" s="1">
        <f t="shared" si="5"/>
        <v>5.0000000000000001E-4</v>
      </c>
    </row>
    <row r="50" spans="1:18" x14ac:dyDescent="0.2">
      <c r="A50">
        <f t="shared" si="0"/>
        <v>3.3333333333333335E-3</v>
      </c>
      <c r="B50">
        <f>81144*(2/48000000)</f>
        <v>3.3810000000000003E-3</v>
      </c>
      <c r="C50">
        <f>81144*(2/48000000)</f>
        <v>3.3810000000000003E-3</v>
      </c>
      <c r="D50">
        <f t="shared" si="1"/>
        <v>2.8571428571428571E-3</v>
      </c>
      <c r="E50">
        <f t="shared" si="39"/>
        <v>2.8899166666666669E-3</v>
      </c>
      <c r="F50">
        <f t="shared" ref="F50:F60" si="40">69360*(2/48000000)</f>
        <v>2.8900000000000002E-3</v>
      </c>
      <c r="G50" s="1">
        <f t="shared" si="2"/>
        <v>2E-3</v>
      </c>
      <c r="H50">
        <f t="shared" si="32"/>
        <v>2.0293333333333335E-3</v>
      </c>
      <c r="I50">
        <f t="shared" si="38"/>
        <v>2.0295000000000001E-3</v>
      </c>
      <c r="J50" s="1">
        <f t="shared" si="3"/>
        <v>1.25E-3</v>
      </c>
      <c r="K50">
        <f t="shared" si="36"/>
        <v>1.2929166666666668E-3</v>
      </c>
      <c r="L50">
        <f t="shared" si="33"/>
        <v>1.2930000000000001E-3</v>
      </c>
      <c r="M50" s="1">
        <f t="shared" si="4"/>
        <v>1E-3</v>
      </c>
      <c r="N50">
        <f>23646*(2/48000000)</f>
        <v>9.8525000000000001E-4</v>
      </c>
      <c r="O50">
        <f t="shared" si="37"/>
        <v>9.8533333333333329E-4</v>
      </c>
      <c r="P50" s="1">
        <f t="shared" si="5"/>
        <v>5.0000000000000001E-4</v>
      </c>
    </row>
    <row r="51" spans="1:18" x14ac:dyDescent="0.2">
      <c r="A51">
        <f t="shared" si="0"/>
        <v>3.3333333333333335E-3</v>
      </c>
      <c r="B51">
        <f>81144*(2/48000000)</f>
        <v>3.3810000000000003E-3</v>
      </c>
      <c r="C51">
        <f>81144*(2/48000000)</f>
        <v>3.3810000000000003E-3</v>
      </c>
      <c r="D51">
        <f t="shared" si="1"/>
        <v>2.8571428571428571E-3</v>
      </c>
      <c r="E51">
        <f t="shared" si="39"/>
        <v>2.8899166666666669E-3</v>
      </c>
      <c r="F51">
        <f t="shared" si="40"/>
        <v>2.8900000000000002E-3</v>
      </c>
      <c r="G51" s="1">
        <f t="shared" si="2"/>
        <v>2E-3</v>
      </c>
      <c r="H51">
        <f t="shared" si="32"/>
        <v>2.0293333333333335E-3</v>
      </c>
      <c r="I51">
        <f t="shared" si="38"/>
        <v>2.0295000000000001E-3</v>
      </c>
      <c r="J51" s="1">
        <f t="shared" si="3"/>
        <v>1.25E-3</v>
      </c>
      <c r="K51">
        <f t="shared" si="36"/>
        <v>1.2929166666666668E-3</v>
      </c>
      <c r="L51">
        <f t="shared" si="33"/>
        <v>1.2930000000000001E-3</v>
      </c>
      <c r="M51" s="1">
        <f t="shared" si="4"/>
        <v>1E-3</v>
      </c>
      <c r="N51">
        <f>23646*(2/48000000)</f>
        <v>9.8525000000000001E-4</v>
      </c>
      <c r="O51">
        <f t="shared" ref="O51:O59" si="41">25114*(2/48000000)</f>
        <v>1.0464166666666666E-3</v>
      </c>
      <c r="P51" s="1">
        <f t="shared" si="5"/>
        <v>5.0000000000000001E-4</v>
      </c>
    </row>
    <row r="52" spans="1:18" x14ac:dyDescent="0.2">
      <c r="A52">
        <f t="shared" si="0"/>
        <v>3.3333333333333335E-3</v>
      </c>
      <c r="B52">
        <f>81144*(2/48000000)</f>
        <v>3.3810000000000003E-3</v>
      </c>
      <c r="C52">
        <f>81144*(2/48000000)</f>
        <v>3.3810000000000003E-3</v>
      </c>
      <c r="D52">
        <f t="shared" si="1"/>
        <v>2.8571428571428571E-3</v>
      </c>
      <c r="E52">
        <f t="shared" si="39"/>
        <v>2.8899166666666669E-3</v>
      </c>
      <c r="F52">
        <f t="shared" si="40"/>
        <v>2.8900000000000002E-3</v>
      </c>
      <c r="G52" s="1">
        <f t="shared" si="2"/>
        <v>2E-3</v>
      </c>
      <c r="H52">
        <f t="shared" si="32"/>
        <v>2.0293333333333335E-3</v>
      </c>
      <c r="I52">
        <f t="shared" si="38"/>
        <v>2.0295000000000001E-3</v>
      </c>
      <c r="J52" s="1">
        <f t="shared" si="3"/>
        <v>1.25E-3</v>
      </c>
      <c r="K52">
        <f t="shared" si="36"/>
        <v>1.2929166666666668E-3</v>
      </c>
      <c r="L52">
        <f t="shared" si="33"/>
        <v>1.2930000000000001E-3</v>
      </c>
      <c r="M52" s="1">
        <f t="shared" si="4"/>
        <v>1E-3</v>
      </c>
      <c r="N52">
        <f>23646*(2/48000000)</f>
        <v>9.8525000000000001E-4</v>
      </c>
      <c r="O52">
        <f t="shared" si="41"/>
        <v>1.0464166666666666E-3</v>
      </c>
      <c r="P52" s="1">
        <f t="shared" si="5"/>
        <v>5.0000000000000001E-4</v>
      </c>
    </row>
    <row r="53" spans="1:18" x14ac:dyDescent="0.2">
      <c r="A53">
        <f t="shared" si="0"/>
        <v>3.3333333333333335E-3</v>
      </c>
      <c r="B53">
        <f>81144*(2/48000000)</f>
        <v>3.3810000000000003E-3</v>
      </c>
      <c r="C53">
        <f>81144*(2/48000000)</f>
        <v>3.3810000000000003E-3</v>
      </c>
      <c r="D53">
        <f t="shared" si="1"/>
        <v>2.8571428571428571E-3</v>
      </c>
      <c r="E53">
        <f t="shared" si="39"/>
        <v>2.8899166666666669E-3</v>
      </c>
      <c r="F53">
        <f t="shared" si="40"/>
        <v>2.8900000000000002E-3</v>
      </c>
      <c r="G53" s="1">
        <f t="shared" si="2"/>
        <v>2E-3</v>
      </c>
      <c r="H53">
        <f t="shared" si="32"/>
        <v>2.0293333333333335E-3</v>
      </c>
      <c r="I53">
        <f t="shared" si="38"/>
        <v>2.0295000000000001E-3</v>
      </c>
      <c r="J53" s="1">
        <f t="shared" si="3"/>
        <v>1.25E-3</v>
      </c>
      <c r="K53">
        <f t="shared" si="36"/>
        <v>1.2929166666666668E-3</v>
      </c>
      <c r="L53">
        <f t="shared" si="33"/>
        <v>1.2930000000000001E-3</v>
      </c>
      <c r="M53" s="1">
        <f t="shared" si="4"/>
        <v>1E-3</v>
      </c>
      <c r="N53">
        <f>25108*(2/48000000)</f>
        <v>1.0461666666666668E-3</v>
      </c>
      <c r="O53">
        <f t="shared" si="41"/>
        <v>1.0464166666666666E-3</v>
      </c>
      <c r="P53" s="1">
        <f t="shared" si="5"/>
        <v>5.0000000000000001E-4</v>
      </c>
    </row>
    <row r="54" spans="1:18" x14ac:dyDescent="0.2">
      <c r="A54">
        <f t="shared" si="0"/>
        <v>3.3333333333333335E-3</v>
      </c>
      <c r="B54">
        <f>81146*(2/48000000)</f>
        <v>3.3810833333333336E-3</v>
      </c>
      <c r="C54">
        <f>81146*(2/48000000)</f>
        <v>3.3810833333333336E-3</v>
      </c>
      <c r="D54">
        <f t="shared" si="1"/>
        <v>2.8571428571428571E-3</v>
      </c>
      <c r="E54">
        <f t="shared" si="39"/>
        <v>2.8899166666666669E-3</v>
      </c>
      <c r="F54">
        <f t="shared" si="40"/>
        <v>2.8900000000000002E-3</v>
      </c>
      <c r="G54" s="1">
        <f t="shared" si="2"/>
        <v>2E-3</v>
      </c>
      <c r="H54">
        <f t="shared" si="32"/>
        <v>2.0293333333333335E-3</v>
      </c>
      <c r="I54">
        <f t="shared" si="38"/>
        <v>2.0295000000000001E-3</v>
      </c>
      <c r="J54" s="1">
        <f t="shared" si="3"/>
        <v>1.25E-3</v>
      </c>
      <c r="K54">
        <f t="shared" si="36"/>
        <v>1.2929166666666668E-3</v>
      </c>
      <c r="L54">
        <f t="shared" si="33"/>
        <v>1.2930000000000001E-3</v>
      </c>
      <c r="M54" s="1">
        <f t="shared" si="4"/>
        <v>1E-3</v>
      </c>
      <c r="N54">
        <f>25110*(2/48000000)</f>
        <v>1.0462500000000001E-3</v>
      </c>
      <c r="O54">
        <f t="shared" si="41"/>
        <v>1.0464166666666666E-3</v>
      </c>
      <c r="P54" s="1">
        <f t="shared" si="5"/>
        <v>5.0000000000000001E-4</v>
      </c>
    </row>
    <row r="55" spans="1:18" x14ac:dyDescent="0.2">
      <c r="A55">
        <f t="shared" si="0"/>
        <v>3.3333333333333335E-3</v>
      </c>
      <c r="B55">
        <f>81146*(2/48000000)</f>
        <v>3.3810833333333336E-3</v>
      </c>
      <c r="C55">
        <f>81146*(2/48000000)</f>
        <v>3.3810833333333336E-3</v>
      </c>
      <c r="D55">
        <f t="shared" si="1"/>
        <v>2.8571428571428571E-3</v>
      </c>
      <c r="E55">
        <f t="shared" si="39"/>
        <v>2.8899166666666669E-3</v>
      </c>
      <c r="F55">
        <f t="shared" si="40"/>
        <v>2.8900000000000002E-3</v>
      </c>
      <c r="G55" s="1">
        <f t="shared" si="2"/>
        <v>2E-3</v>
      </c>
      <c r="H55">
        <f t="shared" si="32"/>
        <v>2.0293333333333335E-3</v>
      </c>
      <c r="I55">
        <f t="shared" si="38"/>
        <v>2.0295000000000001E-3</v>
      </c>
      <c r="J55" s="1">
        <f t="shared" si="3"/>
        <v>1.25E-3</v>
      </c>
      <c r="K55">
        <f t="shared" si="36"/>
        <v>1.2929166666666668E-3</v>
      </c>
      <c r="L55">
        <f t="shared" si="33"/>
        <v>1.2930000000000001E-3</v>
      </c>
      <c r="M55" s="1">
        <f t="shared" si="4"/>
        <v>1E-3</v>
      </c>
      <c r="N55">
        <f>25110*(2/48000000)</f>
        <v>1.0462500000000001E-3</v>
      </c>
      <c r="O55">
        <f t="shared" si="41"/>
        <v>1.0464166666666666E-3</v>
      </c>
      <c r="P55" s="1">
        <f t="shared" si="5"/>
        <v>5.0000000000000001E-4</v>
      </c>
    </row>
    <row r="56" spans="1:18" x14ac:dyDescent="0.2">
      <c r="A56">
        <f t="shared" si="0"/>
        <v>3.3333333333333335E-3</v>
      </c>
      <c r="B56">
        <f>81150*(2/48000000)</f>
        <v>3.3812500000000001E-3</v>
      </c>
      <c r="C56">
        <f>81146*(2/48000000)</f>
        <v>3.3810833333333336E-3</v>
      </c>
      <c r="D56">
        <f t="shared" si="1"/>
        <v>2.8571428571428571E-3</v>
      </c>
      <c r="E56">
        <f>69360*(2/48000000)</f>
        <v>2.8900000000000002E-3</v>
      </c>
      <c r="F56">
        <f t="shared" si="40"/>
        <v>2.8900000000000002E-3</v>
      </c>
      <c r="G56" s="1">
        <f t="shared" si="2"/>
        <v>2E-3</v>
      </c>
      <c r="H56">
        <f t="shared" si="32"/>
        <v>2.0293333333333335E-3</v>
      </c>
      <c r="I56">
        <f t="shared" si="38"/>
        <v>2.0295000000000001E-3</v>
      </c>
      <c r="J56" s="1">
        <f t="shared" si="3"/>
        <v>1.25E-3</v>
      </c>
      <c r="K56">
        <f t="shared" si="36"/>
        <v>1.2929166666666668E-3</v>
      </c>
      <c r="L56">
        <f t="shared" si="33"/>
        <v>1.2930000000000001E-3</v>
      </c>
      <c r="M56" s="1">
        <f t="shared" si="4"/>
        <v>1E-3</v>
      </c>
      <c r="N56">
        <f>25110*(2/48000000)</f>
        <v>1.0462500000000001E-3</v>
      </c>
      <c r="O56">
        <f t="shared" si="41"/>
        <v>1.0464166666666666E-3</v>
      </c>
      <c r="P56" s="1">
        <f t="shared" si="5"/>
        <v>5.0000000000000001E-4</v>
      </c>
    </row>
    <row r="57" spans="1:18" x14ac:dyDescent="0.2">
      <c r="A57">
        <f t="shared" si="0"/>
        <v>3.3333333333333335E-3</v>
      </c>
      <c r="B57">
        <f>81448*(2/48000000)</f>
        <v>3.3936666666666668E-3</v>
      </c>
      <c r="C57">
        <f>81146*(2/48000000)</f>
        <v>3.3810833333333336E-3</v>
      </c>
      <c r="D57">
        <f t="shared" si="1"/>
        <v>2.8571428571428571E-3</v>
      </c>
      <c r="E57">
        <f>69360*(2/48000000)</f>
        <v>2.8900000000000002E-3</v>
      </c>
      <c r="F57">
        <f t="shared" si="40"/>
        <v>2.8900000000000002E-3</v>
      </c>
      <c r="G57" s="1">
        <f t="shared" si="2"/>
        <v>2E-3</v>
      </c>
      <c r="H57">
        <f t="shared" si="32"/>
        <v>2.0293333333333335E-3</v>
      </c>
      <c r="I57">
        <f t="shared" si="38"/>
        <v>2.0295000000000001E-3</v>
      </c>
      <c r="J57" s="1">
        <f t="shared" si="3"/>
        <v>1.25E-3</v>
      </c>
      <c r="K57">
        <f t="shared" si="36"/>
        <v>1.2929166666666668E-3</v>
      </c>
      <c r="L57">
        <f t="shared" si="33"/>
        <v>1.2930000000000001E-3</v>
      </c>
      <c r="M57" s="1">
        <f t="shared" si="4"/>
        <v>1E-3</v>
      </c>
      <c r="N57">
        <f>25110*(2/48000000)</f>
        <v>1.0462500000000001E-3</v>
      </c>
      <c r="O57">
        <f t="shared" si="41"/>
        <v>1.0464166666666666E-3</v>
      </c>
      <c r="P57" s="1">
        <f t="shared" si="5"/>
        <v>5.0000000000000001E-4</v>
      </c>
    </row>
    <row r="58" spans="1:18" x14ac:dyDescent="0.2">
      <c r="A58">
        <f t="shared" si="0"/>
        <v>3.3333333333333335E-3</v>
      </c>
      <c r="B58">
        <f>81454*(2/48000000)</f>
        <v>3.393916666666667E-3</v>
      </c>
      <c r="C58">
        <f>81146*(2/48000000)</f>
        <v>3.3810833333333336E-3</v>
      </c>
      <c r="D58">
        <f t="shared" si="1"/>
        <v>2.8571428571428571E-3</v>
      </c>
      <c r="E58">
        <f>69360*(2/48000000)</f>
        <v>2.8900000000000002E-3</v>
      </c>
      <c r="F58">
        <f t="shared" si="40"/>
        <v>2.8900000000000002E-3</v>
      </c>
      <c r="G58" s="1">
        <f t="shared" si="2"/>
        <v>2E-3</v>
      </c>
      <c r="H58">
        <f t="shared" si="32"/>
        <v>2.0293333333333335E-3</v>
      </c>
      <c r="I58">
        <f t="shared" si="38"/>
        <v>2.0295000000000001E-3</v>
      </c>
      <c r="J58" s="1">
        <f t="shared" si="3"/>
        <v>1.25E-3</v>
      </c>
      <c r="K58">
        <f t="shared" si="36"/>
        <v>1.2929166666666668E-3</v>
      </c>
      <c r="L58">
        <f t="shared" si="33"/>
        <v>1.2930000000000001E-3</v>
      </c>
      <c r="M58" s="1">
        <f t="shared" si="4"/>
        <v>1E-3</v>
      </c>
      <c r="N58">
        <f t="shared" ref="N58:N69" si="42">25112*(2/48000000)</f>
        <v>1.0463333333333334E-3</v>
      </c>
      <c r="O58">
        <f t="shared" si="41"/>
        <v>1.0464166666666666E-3</v>
      </c>
      <c r="P58" s="1">
        <f t="shared" si="5"/>
        <v>5.0000000000000001E-4</v>
      </c>
    </row>
    <row r="59" spans="1:18" x14ac:dyDescent="0.2">
      <c r="A59">
        <f t="shared" si="0"/>
        <v>3.3333333333333335E-3</v>
      </c>
      <c r="B59">
        <f>81458*(2/48000000)</f>
        <v>3.3940833333333336E-3</v>
      </c>
      <c r="C59">
        <f t="shared" ref="C59:C66" si="43">81148*(2/48000000)</f>
        <v>3.3811666666666669E-3</v>
      </c>
      <c r="D59">
        <f t="shared" si="1"/>
        <v>2.8571428571428571E-3</v>
      </c>
      <c r="E59">
        <f>69362*(2/48000000)</f>
        <v>2.8900833333333335E-3</v>
      </c>
      <c r="F59">
        <f t="shared" si="40"/>
        <v>2.8900000000000002E-3</v>
      </c>
      <c r="G59" s="1">
        <f t="shared" si="2"/>
        <v>2E-3</v>
      </c>
      <c r="H59">
        <f t="shared" si="32"/>
        <v>2.0293333333333335E-3</v>
      </c>
      <c r="I59">
        <f t="shared" si="38"/>
        <v>2.0295000000000001E-3</v>
      </c>
      <c r="J59" s="1">
        <f t="shared" si="3"/>
        <v>1.25E-3</v>
      </c>
      <c r="K59">
        <f t="shared" si="36"/>
        <v>1.2929166666666668E-3</v>
      </c>
      <c r="L59">
        <f t="shared" ref="L59:L71" si="44">31034*(2/48000000)</f>
        <v>1.2930833333333334E-3</v>
      </c>
      <c r="M59" s="1">
        <f t="shared" si="4"/>
        <v>1E-3</v>
      </c>
      <c r="N59">
        <f t="shared" si="42"/>
        <v>1.0463333333333334E-3</v>
      </c>
      <c r="O59">
        <f t="shared" si="41"/>
        <v>1.0464166666666666E-3</v>
      </c>
      <c r="P59" s="1">
        <f t="shared" si="5"/>
        <v>5.0000000000000001E-4</v>
      </c>
    </row>
    <row r="60" spans="1:18" x14ac:dyDescent="0.2">
      <c r="A60">
        <f t="shared" si="0"/>
        <v>3.3333333333333335E-3</v>
      </c>
      <c r="B60">
        <f>81458*(2/48000000)</f>
        <v>3.3940833333333336E-3</v>
      </c>
      <c r="C60">
        <f t="shared" si="43"/>
        <v>3.3811666666666669E-3</v>
      </c>
      <c r="D60">
        <f t="shared" si="1"/>
        <v>2.8571428571428571E-3</v>
      </c>
      <c r="E60">
        <f>69362*(2/48000000)</f>
        <v>2.8900833333333335E-3</v>
      </c>
      <c r="F60">
        <f t="shared" si="40"/>
        <v>2.8900000000000002E-3</v>
      </c>
      <c r="G60" s="1">
        <f t="shared" si="2"/>
        <v>2E-3</v>
      </c>
      <c r="H60">
        <f t="shared" si="32"/>
        <v>2.0293333333333335E-3</v>
      </c>
      <c r="I60">
        <f t="shared" si="38"/>
        <v>2.0295000000000001E-3</v>
      </c>
      <c r="J60" s="1">
        <f t="shared" si="3"/>
        <v>1.25E-3</v>
      </c>
      <c r="K60">
        <f t="shared" ref="K60:K69" si="45">31032*(2/48000000)</f>
        <v>1.2930000000000001E-3</v>
      </c>
      <c r="L60">
        <f t="shared" si="44"/>
        <v>1.2930833333333334E-3</v>
      </c>
      <c r="M60" s="1">
        <f t="shared" si="4"/>
        <v>1E-3</v>
      </c>
      <c r="N60">
        <f t="shared" si="42"/>
        <v>1.0463333333333334E-3</v>
      </c>
      <c r="O60">
        <f t="shared" ref="O60:O68" si="46">25116*(2/48000000)</f>
        <v>1.0465000000000001E-3</v>
      </c>
      <c r="P60" s="1">
        <f t="shared" si="5"/>
        <v>5.0000000000000001E-4</v>
      </c>
    </row>
    <row r="61" spans="1:18" x14ac:dyDescent="0.2">
      <c r="A61">
        <f t="shared" si="0"/>
        <v>3.3333333333333335E-3</v>
      </c>
      <c r="B61">
        <f>81460*(2/48000000)</f>
        <v>3.3941666666666669E-3</v>
      </c>
      <c r="C61">
        <f t="shared" si="43"/>
        <v>3.3811666666666669E-3</v>
      </c>
      <c r="D61">
        <f t="shared" si="1"/>
        <v>2.8571428571428571E-3</v>
      </c>
      <c r="E61">
        <f>69366*(2/48000000)</f>
        <v>2.89025E-3</v>
      </c>
      <c r="F61">
        <f>69362*(2/48000000)</f>
        <v>2.8900833333333335E-3</v>
      </c>
      <c r="G61" s="1">
        <f t="shared" si="2"/>
        <v>2E-3</v>
      </c>
      <c r="H61">
        <f t="shared" si="32"/>
        <v>2.0293333333333335E-3</v>
      </c>
      <c r="I61">
        <f t="shared" si="38"/>
        <v>2.0295000000000001E-3</v>
      </c>
      <c r="J61" s="1">
        <f t="shared" si="3"/>
        <v>1.25E-3</v>
      </c>
      <c r="K61">
        <f t="shared" si="45"/>
        <v>1.2930000000000001E-3</v>
      </c>
      <c r="L61">
        <f t="shared" si="44"/>
        <v>1.2930833333333334E-3</v>
      </c>
      <c r="M61" s="1">
        <f t="shared" si="4"/>
        <v>1E-3</v>
      </c>
      <c r="N61">
        <f t="shared" si="42"/>
        <v>1.0463333333333334E-3</v>
      </c>
      <c r="O61">
        <f t="shared" si="46"/>
        <v>1.0465000000000001E-3</v>
      </c>
      <c r="P61" s="1">
        <f t="shared" si="5"/>
        <v>5.0000000000000001E-4</v>
      </c>
    </row>
    <row r="62" spans="1:18" x14ac:dyDescent="0.2">
      <c r="A62">
        <f t="shared" si="0"/>
        <v>3.3333333333333335E-3</v>
      </c>
      <c r="B62">
        <f>81462*(2/48000000)</f>
        <v>3.3942500000000001E-3</v>
      </c>
      <c r="C62">
        <f t="shared" si="43"/>
        <v>3.3811666666666669E-3</v>
      </c>
      <c r="D62">
        <f t="shared" si="1"/>
        <v>2.8571428571428571E-3</v>
      </c>
      <c r="E62">
        <f>69672*(2/48000000)</f>
        <v>2.9030000000000002E-3</v>
      </c>
      <c r="F62">
        <f>69362*(2/48000000)</f>
        <v>2.8900833333333335E-3</v>
      </c>
      <c r="G62" s="1">
        <f t="shared" si="2"/>
        <v>2E-3</v>
      </c>
      <c r="H62">
        <f t="shared" si="32"/>
        <v>2.0293333333333335E-3</v>
      </c>
      <c r="I62">
        <f t="shared" si="38"/>
        <v>2.0295000000000001E-3</v>
      </c>
      <c r="J62" s="1">
        <f t="shared" si="3"/>
        <v>1.25E-3</v>
      </c>
      <c r="K62">
        <f t="shared" si="45"/>
        <v>1.2930000000000001E-3</v>
      </c>
      <c r="L62">
        <f t="shared" si="44"/>
        <v>1.2930833333333334E-3</v>
      </c>
      <c r="M62" s="1">
        <f t="shared" si="4"/>
        <v>1E-3</v>
      </c>
      <c r="N62">
        <f t="shared" si="42"/>
        <v>1.0463333333333334E-3</v>
      </c>
      <c r="O62">
        <f t="shared" si="46"/>
        <v>1.0465000000000001E-3</v>
      </c>
      <c r="P62" s="1">
        <f t="shared" si="5"/>
        <v>5.0000000000000001E-4</v>
      </c>
      <c r="Q62" s="1"/>
      <c r="R62" s="1"/>
    </row>
    <row r="63" spans="1:18" x14ac:dyDescent="0.2">
      <c r="A63">
        <f t="shared" si="0"/>
        <v>3.3333333333333335E-3</v>
      </c>
      <c r="B63">
        <f>81466*(2/48000000)</f>
        <v>3.3944166666666667E-3</v>
      </c>
      <c r="C63">
        <f t="shared" si="43"/>
        <v>3.3811666666666669E-3</v>
      </c>
      <c r="D63">
        <f t="shared" si="1"/>
        <v>2.8571428571428571E-3</v>
      </c>
      <c r="E63">
        <f>69676*(2/48000000)</f>
        <v>2.9031666666666667E-3</v>
      </c>
      <c r="F63">
        <f>69362*(2/48000000)</f>
        <v>2.8900833333333335E-3</v>
      </c>
      <c r="G63" s="1">
        <f t="shared" si="2"/>
        <v>2E-3</v>
      </c>
      <c r="H63">
        <f t="shared" si="32"/>
        <v>2.0293333333333335E-3</v>
      </c>
      <c r="I63">
        <f t="shared" ref="I63:I79" si="47">48710*(2/48000000)</f>
        <v>2.0295833333333333E-3</v>
      </c>
      <c r="J63" s="1">
        <f t="shared" si="3"/>
        <v>1.25E-3</v>
      </c>
      <c r="K63">
        <f t="shared" si="45"/>
        <v>1.2930000000000001E-3</v>
      </c>
      <c r="L63">
        <f t="shared" si="44"/>
        <v>1.2930833333333334E-3</v>
      </c>
      <c r="M63" s="1">
        <f t="shared" si="4"/>
        <v>1E-3</v>
      </c>
      <c r="N63">
        <f t="shared" si="42"/>
        <v>1.0463333333333334E-3</v>
      </c>
      <c r="O63">
        <f t="shared" si="46"/>
        <v>1.0465000000000001E-3</v>
      </c>
      <c r="P63" s="1">
        <f t="shared" si="5"/>
        <v>5.0000000000000001E-4</v>
      </c>
      <c r="Q63" s="1"/>
      <c r="R63" s="1"/>
    </row>
    <row r="64" spans="1:18" x14ac:dyDescent="0.2">
      <c r="A64">
        <f t="shared" si="0"/>
        <v>3.3333333333333335E-3</v>
      </c>
      <c r="B64">
        <f>81468*(2/48000000)</f>
        <v>3.3945000000000004E-3</v>
      </c>
      <c r="C64">
        <f t="shared" si="43"/>
        <v>3.3811666666666669E-3</v>
      </c>
      <c r="D64">
        <f t="shared" si="1"/>
        <v>2.8571428571428571E-3</v>
      </c>
      <c r="E64">
        <f>69680*(2/48000000)</f>
        <v>2.9033333333333337E-3</v>
      </c>
      <c r="F64">
        <f>69362*(2/48000000)</f>
        <v>2.8900833333333335E-3</v>
      </c>
      <c r="G64" s="1">
        <f t="shared" si="2"/>
        <v>2E-3</v>
      </c>
      <c r="H64">
        <f t="shared" ref="H64:H82" si="48">48706*(2/48000000)</f>
        <v>2.0294166666666668E-3</v>
      </c>
      <c r="I64">
        <f t="shared" si="47"/>
        <v>2.0295833333333333E-3</v>
      </c>
      <c r="J64" s="1">
        <f t="shared" si="3"/>
        <v>1.25E-3</v>
      </c>
      <c r="K64">
        <f t="shared" si="45"/>
        <v>1.2930000000000001E-3</v>
      </c>
      <c r="L64">
        <f t="shared" si="44"/>
        <v>1.2930833333333334E-3</v>
      </c>
      <c r="M64" s="1">
        <f t="shared" si="4"/>
        <v>1E-3</v>
      </c>
      <c r="N64">
        <f t="shared" si="42"/>
        <v>1.0463333333333334E-3</v>
      </c>
      <c r="O64">
        <f t="shared" si="46"/>
        <v>1.0465000000000001E-3</v>
      </c>
      <c r="P64" s="1">
        <f t="shared" si="5"/>
        <v>5.0000000000000001E-4</v>
      </c>
      <c r="Q64" s="1"/>
      <c r="R64" s="1"/>
    </row>
    <row r="65" spans="1:18" x14ac:dyDescent="0.2">
      <c r="A65">
        <f t="shared" si="0"/>
        <v>3.3333333333333335E-3</v>
      </c>
      <c r="B65">
        <f>81468*(2/48000000)</f>
        <v>3.3945000000000004E-3</v>
      </c>
      <c r="C65">
        <f t="shared" si="43"/>
        <v>3.3811666666666669E-3</v>
      </c>
      <c r="D65">
        <f t="shared" si="1"/>
        <v>2.8571428571428571E-3</v>
      </c>
      <c r="E65">
        <f>69682*(2/48000000)</f>
        <v>2.903416666666667E-3</v>
      </c>
      <c r="F65">
        <f>69362*(2/48000000)</f>
        <v>2.8900833333333335E-3</v>
      </c>
      <c r="G65" s="1">
        <f t="shared" si="2"/>
        <v>2E-3</v>
      </c>
      <c r="H65">
        <f t="shared" si="48"/>
        <v>2.0294166666666668E-3</v>
      </c>
      <c r="I65">
        <f t="shared" si="47"/>
        <v>2.0295833333333333E-3</v>
      </c>
      <c r="J65" s="1">
        <f t="shared" si="3"/>
        <v>1.25E-3</v>
      </c>
      <c r="K65">
        <f t="shared" si="45"/>
        <v>1.2930000000000001E-3</v>
      </c>
      <c r="L65">
        <f t="shared" si="44"/>
        <v>1.2930833333333334E-3</v>
      </c>
      <c r="M65" s="1">
        <f t="shared" si="4"/>
        <v>1E-3</v>
      </c>
      <c r="N65">
        <f t="shared" si="42"/>
        <v>1.0463333333333334E-3</v>
      </c>
      <c r="O65">
        <f t="shared" si="46"/>
        <v>1.0465000000000001E-3</v>
      </c>
      <c r="P65" s="1">
        <f t="shared" si="5"/>
        <v>5.0000000000000001E-4</v>
      </c>
      <c r="Q65" s="1"/>
      <c r="R65" s="1"/>
    </row>
    <row r="66" spans="1:18" x14ac:dyDescent="0.2">
      <c r="C66">
        <f t="shared" si="43"/>
        <v>3.3811666666666669E-3</v>
      </c>
      <c r="D66">
        <f t="shared" si="1"/>
        <v>2.8571428571428571E-3</v>
      </c>
      <c r="E66">
        <f>69741*(2/48000000)</f>
        <v>2.905875E-3</v>
      </c>
      <c r="F66">
        <f t="shared" ref="F66:F72" si="49">69364*(2/48000000)</f>
        <v>2.8901666666666668E-3</v>
      </c>
      <c r="G66" s="1">
        <f t="shared" si="2"/>
        <v>2E-3</v>
      </c>
      <c r="H66">
        <f t="shared" si="48"/>
        <v>2.0294166666666668E-3</v>
      </c>
      <c r="I66">
        <f t="shared" si="47"/>
        <v>2.0295833333333333E-3</v>
      </c>
      <c r="J66" s="1">
        <f t="shared" si="3"/>
        <v>1.25E-3</v>
      </c>
      <c r="K66">
        <f t="shared" si="45"/>
        <v>1.2930000000000001E-3</v>
      </c>
      <c r="L66">
        <f t="shared" si="44"/>
        <v>1.2930833333333334E-3</v>
      </c>
      <c r="M66" s="1">
        <f t="shared" si="4"/>
        <v>1E-3</v>
      </c>
      <c r="N66">
        <f t="shared" si="42"/>
        <v>1.0463333333333334E-3</v>
      </c>
      <c r="O66">
        <f t="shared" si="46"/>
        <v>1.0465000000000001E-3</v>
      </c>
      <c r="P66" s="1">
        <f t="shared" si="5"/>
        <v>5.0000000000000001E-4</v>
      </c>
      <c r="Q66" s="1"/>
      <c r="R66" s="1"/>
    </row>
    <row r="67" spans="1:18" x14ac:dyDescent="0.2">
      <c r="C67">
        <f>81150*(2/48000000)</f>
        <v>3.3812500000000001E-3</v>
      </c>
      <c r="D67">
        <f t="shared" ref="D67:D94" si="50">1/350</f>
        <v>2.8571428571428571E-3</v>
      </c>
      <c r="E67">
        <f>70820*(2/48000000)</f>
        <v>2.9508333333333335E-3</v>
      </c>
      <c r="F67">
        <f t="shared" si="49"/>
        <v>2.8901666666666668E-3</v>
      </c>
      <c r="G67" s="1">
        <f t="shared" ref="G67:G94" si="51">1/500</f>
        <v>2E-3</v>
      </c>
      <c r="H67">
        <f t="shared" si="48"/>
        <v>2.0294166666666668E-3</v>
      </c>
      <c r="I67">
        <f t="shared" si="47"/>
        <v>2.0295833333333333E-3</v>
      </c>
      <c r="J67" s="1">
        <f t="shared" ref="J67:J100" si="52">1/800</f>
        <v>1.25E-3</v>
      </c>
      <c r="K67">
        <f t="shared" si="45"/>
        <v>1.2930000000000001E-3</v>
      </c>
      <c r="L67">
        <f t="shared" si="44"/>
        <v>1.2930833333333334E-3</v>
      </c>
      <c r="M67" s="1">
        <f t="shared" ref="M67:M92" si="53">1/1000</f>
        <v>1E-3</v>
      </c>
      <c r="N67">
        <f t="shared" si="42"/>
        <v>1.0463333333333334E-3</v>
      </c>
      <c r="O67">
        <f t="shared" si="46"/>
        <v>1.0465000000000001E-3</v>
      </c>
      <c r="P67" s="1">
        <f t="shared" ref="P67:P81" si="54">1/2000</f>
        <v>5.0000000000000001E-4</v>
      </c>
      <c r="Q67" s="1"/>
      <c r="R67" s="1"/>
    </row>
    <row r="68" spans="1:18" x14ac:dyDescent="0.2">
      <c r="C68">
        <f>81150*(2/48000000)</f>
        <v>3.3812500000000001E-3</v>
      </c>
      <c r="D68">
        <f t="shared" si="50"/>
        <v>2.8571428571428571E-3</v>
      </c>
      <c r="E68">
        <f>70820*(2/48000000)</f>
        <v>2.9508333333333335E-3</v>
      </c>
      <c r="F68">
        <f t="shared" si="49"/>
        <v>2.8901666666666668E-3</v>
      </c>
      <c r="G68" s="1">
        <f t="shared" si="51"/>
        <v>2E-3</v>
      </c>
      <c r="H68">
        <f t="shared" si="48"/>
        <v>2.0294166666666668E-3</v>
      </c>
      <c r="I68">
        <f t="shared" si="47"/>
        <v>2.0295833333333333E-3</v>
      </c>
      <c r="J68" s="1">
        <f t="shared" si="52"/>
        <v>1.25E-3</v>
      </c>
      <c r="K68">
        <f t="shared" si="45"/>
        <v>1.2930000000000001E-3</v>
      </c>
      <c r="L68">
        <f t="shared" si="44"/>
        <v>1.2930833333333334E-3</v>
      </c>
      <c r="M68" s="1">
        <f t="shared" si="53"/>
        <v>1E-3</v>
      </c>
      <c r="N68">
        <f t="shared" si="42"/>
        <v>1.0463333333333334E-3</v>
      </c>
      <c r="O68">
        <f t="shared" si="46"/>
        <v>1.0465000000000001E-3</v>
      </c>
      <c r="P68" s="1">
        <f t="shared" si="54"/>
        <v>5.0000000000000001E-4</v>
      </c>
      <c r="Q68" s="1"/>
      <c r="R68" s="1"/>
    </row>
    <row r="69" spans="1:18" x14ac:dyDescent="0.2">
      <c r="C69">
        <f>81152*(2/48000000)</f>
        <v>3.3813333333333334E-3</v>
      </c>
      <c r="D69">
        <f t="shared" si="50"/>
        <v>2.8571428571428571E-3</v>
      </c>
      <c r="E69">
        <f>70824*(2/48000000)</f>
        <v>2.9510000000000001E-3</v>
      </c>
      <c r="F69">
        <f t="shared" si="49"/>
        <v>2.8901666666666668E-3</v>
      </c>
      <c r="G69" s="1">
        <f t="shared" si="51"/>
        <v>2E-3</v>
      </c>
      <c r="H69">
        <f t="shared" si="48"/>
        <v>2.0294166666666668E-3</v>
      </c>
      <c r="I69">
        <f t="shared" si="47"/>
        <v>2.0295833333333333E-3</v>
      </c>
      <c r="J69" s="1">
        <f t="shared" si="52"/>
        <v>1.25E-3</v>
      </c>
      <c r="K69">
        <f t="shared" si="45"/>
        <v>1.2930000000000001E-3</v>
      </c>
      <c r="L69">
        <f t="shared" si="44"/>
        <v>1.2930833333333334E-3</v>
      </c>
      <c r="M69" s="1">
        <f t="shared" si="53"/>
        <v>1E-3</v>
      </c>
      <c r="N69">
        <f t="shared" si="42"/>
        <v>1.0463333333333334E-3</v>
      </c>
      <c r="O69">
        <f>25118*(2/48000000)</f>
        <v>1.0465833333333334E-3</v>
      </c>
      <c r="P69" s="1">
        <f t="shared" si="54"/>
        <v>5.0000000000000001E-4</v>
      </c>
      <c r="Q69" s="1"/>
      <c r="R69" s="1"/>
    </row>
    <row r="70" spans="1:18" x14ac:dyDescent="0.2">
      <c r="C70">
        <f>81154*(2/48000000)</f>
        <v>3.3814166666666667E-3</v>
      </c>
      <c r="D70">
        <f t="shared" si="50"/>
        <v>2.8571428571428571E-3</v>
      </c>
      <c r="E70">
        <f>70826*(2/48000000)</f>
        <v>2.9510833333333333E-3</v>
      </c>
      <c r="F70">
        <f t="shared" si="49"/>
        <v>2.8901666666666668E-3</v>
      </c>
      <c r="G70" s="1">
        <f t="shared" si="51"/>
        <v>2E-3</v>
      </c>
      <c r="H70">
        <f t="shared" si="48"/>
        <v>2.0294166666666668E-3</v>
      </c>
      <c r="I70">
        <f t="shared" si="47"/>
        <v>2.0295833333333333E-3</v>
      </c>
      <c r="J70" s="1">
        <f t="shared" si="52"/>
        <v>1.25E-3</v>
      </c>
      <c r="K70">
        <f>31034*(2/48000000)</f>
        <v>1.2930833333333334E-3</v>
      </c>
      <c r="L70">
        <f t="shared" si="44"/>
        <v>1.2930833333333334E-3</v>
      </c>
      <c r="M70" s="1">
        <f t="shared" si="53"/>
        <v>1E-3</v>
      </c>
      <c r="N70">
        <f>25114*(2/48000000)</f>
        <v>1.0464166666666666E-3</v>
      </c>
      <c r="O70">
        <f>25118*(2/48000000)</f>
        <v>1.0465833333333334E-3</v>
      </c>
      <c r="P70" s="1">
        <f t="shared" si="54"/>
        <v>5.0000000000000001E-4</v>
      </c>
      <c r="Q70" s="1"/>
      <c r="R70" s="1"/>
    </row>
    <row r="71" spans="1:18" x14ac:dyDescent="0.2">
      <c r="C71">
        <f>81444*(2/48000000)</f>
        <v>3.3935000000000002E-3</v>
      </c>
      <c r="D71">
        <f t="shared" si="50"/>
        <v>2.8571428571428571E-3</v>
      </c>
      <c r="E71">
        <f>70826*(2/48000000)</f>
        <v>2.9510833333333333E-3</v>
      </c>
      <c r="F71">
        <f t="shared" si="49"/>
        <v>2.8901666666666668E-3</v>
      </c>
      <c r="G71" s="1">
        <f t="shared" si="51"/>
        <v>2E-3</v>
      </c>
      <c r="H71">
        <f t="shared" si="48"/>
        <v>2.0294166666666668E-3</v>
      </c>
      <c r="I71">
        <f t="shared" si="47"/>
        <v>2.0295833333333333E-3</v>
      </c>
      <c r="J71" s="1">
        <f t="shared" si="52"/>
        <v>1.25E-3</v>
      </c>
      <c r="K71">
        <f>31034*(2/48000000)</f>
        <v>1.2930833333333334E-3</v>
      </c>
      <c r="L71">
        <f t="shared" si="44"/>
        <v>1.2930833333333334E-3</v>
      </c>
      <c r="M71" s="1">
        <f t="shared" si="53"/>
        <v>1E-3</v>
      </c>
      <c r="N71">
        <f>25114*(2/48000000)</f>
        <v>1.0464166666666666E-3</v>
      </c>
      <c r="O71">
        <f>25118*(2/48000000)</f>
        <v>1.0465833333333334E-3</v>
      </c>
      <c r="P71" s="1">
        <f t="shared" si="54"/>
        <v>5.0000000000000001E-4</v>
      </c>
      <c r="Q71" s="1"/>
      <c r="R71" s="1"/>
    </row>
    <row r="72" spans="1:18" x14ac:dyDescent="0.2">
      <c r="C72">
        <f>81464*(2/48000000)</f>
        <v>3.3943333333333334E-3</v>
      </c>
      <c r="D72">
        <f t="shared" si="50"/>
        <v>2.8571428571428571E-3</v>
      </c>
      <c r="E72">
        <f>70826*(2/48000000)</f>
        <v>2.9510833333333333E-3</v>
      </c>
      <c r="F72">
        <f t="shared" si="49"/>
        <v>2.8901666666666668E-3</v>
      </c>
      <c r="G72" s="1">
        <f t="shared" si="51"/>
        <v>2E-3</v>
      </c>
      <c r="H72">
        <f t="shared" si="48"/>
        <v>2.0294166666666668E-3</v>
      </c>
      <c r="I72">
        <f t="shared" si="47"/>
        <v>2.0295833333333333E-3</v>
      </c>
      <c r="J72" s="1">
        <f t="shared" si="52"/>
        <v>1.25E-3</v>
      </c>
      <c r="K72" s="1"/>
      <c r="L72" s="1"/>
      <c r="M72" s="1">
        <f t="shared" si="53"/>
        <v>1E-3</v>
      </c>
      <c r="N72">
        <f>25114*(2/48000000)</f>
        <v>1.0464166666666666E-3</v>
      </c>
      <c r="O72">
        <f>25118*(2/48000000)</f>
        <v>1.0465833333333334E-3</v>
      </c>
      <c r="P72" s="1">
        <f t="shared" si="54"/>
        <v>5.0000000000000001E-4</v>
      </c>
      <c r="Q72" s="1"/>
      <c r="R72" s="1"/>
    </row>
    <row r="73" spans="1:18" x14ac:dyDescent="0.2">
      <c r="C73">
        <f>81464*(2/48000000)</f>
        <v>3.3943333333333334E-3</v>
      </c>
      <c r="D73">
        <f t="shared" si="50"/>
        <v>2.8571428571428571E-3</v>
      </c>
      <c r="E73">
        <f>70826*(2/48000000)</f>
        <v>2.9510833333333333E-3</v>
      </c>
      <c r="F73">
        <f>69670*(2/48000000)</f>
        <v>2.9029166666666669E-3</v>
      </c>
      <c r="G73" s="1">
        <f t="shared" si="51"/>
        <v>2E-3</v>
      </c>
      <c r="H73">
        <f t="shared" si="48"/>
        <v>2.0294166666666668E-3</v>
      </c>
      <c r="I73">
        <f t="shared" si="47"/>
        <v>2.0295833333333333E-3</v>
      </c>
      <c r="J73" s="1">
        <f t="shared" si="52"/>
        <v>1.25E-3</v>
      </c>
      <c r="K73" s="1"/>
      <c r="L73" s="1"/>
      <c r="M73" s="1">
        <f t="shared" si="53"/>
        <v>1E-3</v>
      </c>
      <c r="N73">
        <f>25114*(2/48000000)</f>
        <v>1.0464166666666666E-3</v>
      </c>
      <c r="O73">
        <f>25118*(2/48000000)</f>
        <v>1.0465833333333334E-3</v>
      </c>
      <c r="P73" s="1">
        <f t="shared" si="54"/>
        <v>5.0000000000000001E-4</v>
      </c>
      <c r="Q73" s="1"/>
      <c r="R73" s="1"/>
    </row>
    <row r="74" spans="1:18" x14ac:dyDescent="0.2">
      <c r="C74">
        <f>81464*(2/48000000)</f>
        <v>3.3943333333333334E-3</v>
      </c>
      <c r="D74">
        <f t="shared" si="50"/>
        <v>2.8571428571428571E-3</v>
      </c>
      <c r="E74">
        <f>70826*(2/48000000)</f>
        <v>2.9510833333333333E-3</v>
      </c>
      <c r="F74">
        <f>69670*(2/48000000)</f>
        <v>2.9029166666666669E-3</v>
      </c>
      <c r="G74" s="1">
        <f t="shared" si="51"/>
        <v>2E-3</v>
      </c>
      <c r="H74">
        <f t="shared" si="48"/>
        <v>2.0294166666666668E-3</v>
      </c>
      <c r="I74">
        <f t="shared" si="47"/>
        <v>2.0295833333333333E-3</v>
      </c>
      <c r="J74" s="1">
        <f t="shared" si="52"/>
        <v>1.25E-3</v>
      </c>
      <c r="K74" s="1"/>
      <c r="L74" s="1"/>
      <c r="M74" s="1">
        <f t="shared" si="53"/>
        <v>1E-3</v>
      </c>
      <c r="N74">
        <f>25116*(2/48000000)</f>
        <v>1.0465000000000001E-3</v>
      </c>
      <c r="O74">
        <f>25120*(2/48000000)</f>
        <v>1.0466666666666667E-3</v>
      </c>
      <c r="P74" s="1">
        <f t="shared" si="54"/>
        <v>5.0000000000000001E-4</v>
      </c>
      <c r="Q74" s="1"/>
      <c r="R74" s="1"/>
    </row>
    <row r="75" spans="1:18" x14ac:dyDescent="0.2">
      <c r="C75">
        <f>81464*(2/48000000)</f>
        <v>3.3943333333333334E-3</v>
      </c>
      <c r="D75">
        <f t="shared" si="50"/>
        <v>2.8571428571428571E-3</v>
      </c>
      <c r="E75">
        <f>70828*(2/48000000)</f>
        <v>2.951166666666667E-3</v>
      </c>
      <c r="F75">
        <f>69670*(2/48000000)</f>
        <v>2.9029166666666669E-3</v>
      </c>
      <c r="G75" s="1">
        <f t="shared" si="51"/>
        <v>2E-3</v>
      </c>
      <c r="H75">
        <f t="shared" si="48"/>
        <v>2.0294166666666668E-3</v>
      </c>
      <c r="I75">
        <f t="shared" si="47"/>
        <v>2.0295833333333333E-3</v>
      </c>
      <c r="J75" s="1">
        <f t="shared" si="52"/>
        <v>1.25E-3</v>
      </c>
      <c r="K75" s="1"/>
      <c r="L75" s="1"/>
      <c r="M75" s="1">
        <f t="shared" si="53"/>
        <v>1E-3</v>
      </c>
      <c r="N75">
        <f>25116*(2/48000000)</f>
        <v>1.0465000000000001E-3</v>
      </c>
      <c r="O75">
        <f>25122*(2/48000000)</f>
        <v>1.0467500000000002E-3</v>
      </c>
      <c r="P75" s="1">
        <f t="shared" si="54"/>
        <v>5.0000000000000001E-4</v>
      </c>
      <c r="Q75" s="1"/>
      <c r="R75" s="1"/>
    </row>
    <row r="76" spans="1:18" x14ac:dyDescent="0.2">
      <c r="C76">
        <f>81468*(2/48000000)</f>
        <v>3.3945000000000004E-3</v>
      </c>
      <c r="D76">
        <f t="shared" si="50"/>
        <v>2.8571428571428571E-3</v>
      </c>
      <c r="E76">
        <f>70830*(2/48000000)</f>
        <v>2.9512500000000003E-3</v>
      </c>
      <c r="F76">
        <f>69672*(2/48000000)</f>
        <v>2.9030000000000002E-3</v>
      </c>
      <c r="G76" s="1">
        <f t="shared" si="51"/>
        <v>2E-3</v>
      </c>
      <c r="H76">
        <f t="shared" si="48"/>
        <v>2.0294166666666668E-3</v>
      </c>
      <c r="I76">
        <f t="shared" si="47"/>
        <v>2.0295833333333333E-3</v>
      </c>
      <c r="J76" s="1">
        <f t="shared" si="52"/>
        <v>1.25E-3</v>
      </c>
      <c r="K76" s="1"/>
      <c r="L76" s="1"/>
      <c r="M76" s="1">
        <f t="shared" si="53"/>
        <v>1E-3</v>
      </c>
      <c r="N76">
        <f>25118*(2/48000000)</f>
        <v>1.0465833333333334E-3</v>
      </c>
      <c r="O76">
        <f>25122*(2/48000000)</f>
        <v>1.0467500000000002E-3</v>
      </c>
      <c r="P76" s="1">
        <f t="shared" si="54"/>
        <v>5.0000000000000001E-4</v>
      </c>
      <c r="Q76" s="1"/>
      <c r="R76" s="1"/>
    </row>
    <row r="77" spans="1:18" x14ac:dyDescent="0.2">
      <c r="C77" s="1"/>
      <c r="D77">
        <f t="shared" si="50"/>
        <v>2.8571428571428571E-3</v>
      </c>
      <c r="E77">
        <f>70830*(2/48000000)</f>
        <v>2.9512500000000003E-3</v>
      </c>
      <c r="F77">
        <f>69672*(2/48000000)</f>
        <v>2.9030000000000002E-3</v>
      </c>
      <c r="G77" s="1">
        <f t="shared" si="51"/>
        <v>2E-3</v>
      </c>
      <c r="H77">
        <f t="shared" si="48"/>
        <v>2.0294166666666668E-3</v>
      </c>
      <c r="I77">
        <f t="shared" si="47"/>
        <v>2.0295833333333333E-3</v>
      </c>
      <c r="J77" s="1">
        <f t="shared" si="52"/>
        <v>1.25E-3</v>
      </c>
      <c r="K77" s="1"/>
      <c r="L77" s="1"/>
      <c r="M77" s="1">
        <f t="shared" si="53"/>
        <v>1E-3</v>
      </c>
      <c r="N77">
        <f>25120*(2/48000000)</f>
        <v>1.0466666666666667E-3</v>
      </c>
      <c r="O77">
        <f>25122*(2/48000000)</f>
        <v>1.0467500000000002E-3</v>
      </c>
      <c r="P77" s="1">
        <f t="shared" si="54"/>
        <v>5.0000000000000001E-4</v>
      </c>
      <c r="Q77" s="1"/>
      <c r="R77" s="1"/>
    </row>
    <row r="78" spans="1:18" x14ac:dyDescent="0.2">
      <c r="C78" s="1"/>
      <c r="D78">
        <f t="shared" si="50"/>
        <v>2.8571428571428571E-3</v>
      </c>
      <c r="E78">
        <f>70832*(2/48000000)</f>
        <v>2.9513333333333336E-3</v>
      </c>
      <c r="F78">
        <f>69672*(2/48000000)</f>
        <v>2.9030000000000002E-3</v>
      </c>
      <c r="G78" s="1">
        <f t="shared" si="51"/>
        <v>2E-3</v>
      </c>
      <c r="H78">
        <f t="shared" si="48"/>
        <v>2.0294166666666668E-3</v>
      </c>
      <c r="I78">
        <f t="shared" si="47"/>
        <v>2.0295833333333333E-3</v>
      </c>
      <c r="J78" s="1">
        <f t="shared" si="52"/>
        <v>1.25E-3</v>
      </c>
      <c r="K78" s="1"/>
      <c r="L78" s="1"/>
      <c r="M78" s="1">
        <f t="shared" si="53"/>
        <v>1E-3</v>
      </c>
      <c r="N78">
        <f>25120*(2/48000000)</f>
        <v>1.0466666666666667E-3</v>
      </c>
      <c r="O78">
        <f>25122*(2/48000000)</f>
        <v>1.0467500000000002E-3</v>
      </c>
      <c r="P78" s="1">
        <f t="shared" si="54"/>
        <v>5.0000000000000001E-4</v>
      </c>
      <c r="Q78" s="1"/>
      <c r="R78" s="1"/>
    </row>
    <row r="79" spans="1:18" x14ac:dyDescent="0.2">
      <c r="C79" s="1"/>
      <c r="D79">
        <f t="shared" si="50"/>
        <v>2.8571428571428571E-3</v>
      </c>
      <c r="E79">
        <f>70834*(2/48000000)</f>
        <v>2.9514166666666669E-3</v>
      </c>
      <c r="F79">
        <f>69672*(2/48000000)</f>
        <v>2.9030000000000002E-3</v>
      </c>
      <c r="G79" s="1">
        <f t="shared" si="51"/>
        <v>2E-3</v>
      </c>
      <c r="H79">
        <f t="shared" si="48"/>
        <v>2.0294166666666668E-3</v>
      </c>
      <c r="I79">
        <f t="shared" si="47"/>
        <v>2.0295833333333333E-3</v>
      </c>
      <c r="J79" s="1">
        <f t="shared" si="52"/>
        <v>1.25E-3</v>
      </c>
      <c r="K79" s="1"/>
      <c r="L79" s="1"/>
      <c r="M79" s="1">
        <f t="shared" si="53"/>
        <v>1E-3</v>
      </c>
      <c r="N79">
        <f>25122*(2/48000000)</f>
        <v>1.0467500000000002E-3</v>
      </c>
      <c r="O79">
        <f>25124*(2/48000000)</f>
        <v>1.0468333333333334E-3</v>
      </c>
      <c r="P79" s="1">
        <f t="shared" si="54"/>
        <v>5.0000000000000001E-4</v>
      </c>
      <c r="Q79" s="1"/>
      <c r="R79" s="1"/>
    </row>
    <row r="80" spans="1:18" x14ac:dyDescent="0.2">
      <c r="C80" s="1"/>
      <c r="D80">
        <f t="shared" si="50"/>
        <v>2.8571428571428571E-3</v>
      </c>
      <c r="E80">
        <f>70834*(2/48000000)</f>
        <v>2.9514166666666669E-3</v>
      </c>
      <c r="F80">
        <f>69674*(2/48000000)</f>
        <v>2.9030833333333335E-3</v>
      </c>
      <c r="G80" s="1">
        <f t="shared" si="51"/>
        <v>2E-3</v>
      </c>
      <c r="H80">
        <f t="shared" si="48"/>
        <v>2.0294166666666668E-3</v>
      </c>
      <c r="I80">
        <f>48712*(2/48000000)</f>
        <v>2.0296666666666666E-3</v>
      </c>
      <c r="J80" s="1">
        <f t="shared" si="52"/>
        <v>1.25E-3</v>
      </c>
      <c r="K80" s="1"/>
      <c r="L80" s="1"/>
      <c r="M80" s="1">
        <f t="shared" si="53"/>
        <v>1E-3</v>
      </c>
      <c r="N80">
        <f>25122*(2/48000000)</f>
        <v>1.0467500000000002E-3</v>
      </c>
      <c r="O80">
        <f>25124*(2/48000000)</f>
        <v>1.0468333333333334E-3</v>
      </c>
      <c r="P80" s="1">
        <f t="shared" si="54"/>
        <v>5.0000000000000001E-4</v>
      </c>
      <c r="Q80" s="1"/>
      <c r="R80" s="1"/>
    </row>
    <row r="81" spans="2:18" x14ac:dyDescent="0.2">
      <c r="C81" s="1"/>
      <c r="D81">
        <f t="shared" si="50"/>
        <v>2.8571428571428571E-3</v>
      </c>
      <c r="E81" s="1"/>
      <c r="F81">
        <f>69674*(2/48000000)</f>
        <v>2.9030833333333335E-3</v>
      </c>
      <c r="G81" s="1">
        <f t="shared" si="51"/>
        <v>2E-3</v>
      </c>
      <c r="H81">
        <f t="shared" si="48"/>
        <v>2.0294166666666668E-3</v>
      </c>
      <c r="I81">
        <f>48712*(2/48000000)</f>
        <v>2.0296666666666666E-3</v>
      </c>
      <c r="J81" s="1">
        <f t="shared" si="52"/>
        <v>1.25E-3</v>
      </c>
      <c r="K81" s="1"/>
      <c r="L81" s="1"/>
      <c r="M81" s="1">
        <f t="shared" si="53"/>
        <v>1E-3</v>
      </c>
      <c r="N81" s="1"/>
      <c r="O81" s="1"/>
      <c r="P81" s="1">
        <f t="shared" si="54"/>
        <v>5.0000000000000001E-4</v>
      </c>
      <c r="Q81" s="1"/>
      <c r="R81" s="1"/>
    </row>
    <row r="82" spans="2:18" x14ac:dyDescent="0.2">
      <c r="C82" s="1"/>
      <c r="D82">
        <f t="shared" si="50"/>
        <v>2.8571428571428571E-3</v>
      </c>
      <c r="E82" s="1"/>
      <c r="F82">
        <f>69676*(2/48000000)</f>
        <v>2.9031666666666667E-3</v>
      </c>
      <c r="G82" s="1">
        <f t="shared" si="51"/>
        <v>2E-3</v>
      </c>
      <c r="H82">
        <f t="shared" si="48"/>
        <v>2.0294166666666668E-3</v>
      </c>
      <c r="I82">
        <f>48712*(2/48000000)</f>
        <v>2.0296666666666666E-3</v>
      </c>
      <c r="J82" s="1">
        <f t="shared" si="52"/>
        <v>1.25E-3</v>
      </c>
      <c r="K82" s="1"/>
      <c r="L82" s="1"/>
      <c r="M82" s="1">
        <f t="shared" si="53"/>
        <v>1E-3</v>
      </c>
      <c r="N82" s="1"/>
      <c r="O82" s="1"/>
      <c r="Q82" s="1"/>
      <c r="R82" s="1"/>
    </row>
    <row r="83" spans="2:18" x14ac:dyDescent="0.2">
      <c r="C83" s="1"/>
      <c r="D83">
        <f t="shared" si="50"/>
        <v>2.8571428571428571E-3</v>
      </c>
      <c r="E83" s="1"/>
      <c r="F83">
        <f>69739*(2/48000000)</f>
        <v>2.9057916666666668E-3</v>
      </c>
      <c r="G83" s="1">
        <f t="shared" si="51"/>
        <v>2E-3</v>
      </c>
      <c r="H83">
        <f t="shared" ref="H83:H89" si="55">48708*(2/48000000)</f>
        <v>2.0295000000000001E-3</v>
      </c>
      <c r="I83">
        <f>48712*(2/48000000)</f>
        <v>2.0296666666666666E-3</v>
      </c>
      <c r="J83" s="1">
        <f t="shared" si="52"/>
        <v>1.25E-3</v>
      </c>
      <c r="K83" s="1"/>
      <c r="L83" s="1"/>
      <c r="M83" s="1">
        <f t="shared" si="53"/>
        <v>1E-3</v>
      </c>
      <c r="N83" s="1"/>
      <c r="O83" s="1"/>
      <c r="Q83" s="1"/>
      <c r="R83" s="1"/>
    </row>
    <row r="84" spans="2:18" x14ac:dyDescent="0.2">
      <c r="C84" s="1"/>
      <c r="D84">
        <f t="shared" si="50"/>
        <v>2.8571428571428571E-3</v>
      </c>
      <c r="E84" s="1"/>
      <c r="F84">
        <f>69749*(2/48000000)</f>
        <v>2.9062083333333336E-3</v>
      </c>
      <c r="G84" s="1">
        <f t="shared" si="51"/>
        <v>2E-3</v>
      </c>
      <c r="H84">
        <f t="shared" si="55"/>
        <v>2.0295000000000001E-3</v>
      </c>
      <c r="I84">
        <f>48714*(2/48000000)</f>
        <v>2.0297500000000003E-3</v>
      </c>
      <c r="J84" s="1">
        <f t="shared" si="52"/>
        <v>1.25E-3</v>
      </c>
      <c r="K84" s="1"/>
      <c r="L84" s="1"/>
      <c r="M84" s="1">
        <f t="shared" si="53"/>
        <v>1E-3</v>
      </c>
      <c r="N84" s="1"/>
      <c r="O84" s="1"/>
      <c r="Q84" s="1"/>
      <c r="R84" s="1"/>
    </row>
    <row r="85" spans="2:18" x14ac:dyDescent="0.2">
      <c r="B85" s="1"/>
      <c r="C85" s="1"/>
      <c r="D85">
        <f t="shared" si="50"/>
        <v>2.8571428571428571E-3</v>
      </c>
      <c r="E85" s="1"/>
      <c r="F85">
        <f>69751*(2/48000000)</f>
        <v>2.9062916666666668E-3</v>
      </c>
      <c r="G85" s="1">
        <f t="shared" si="51"/>
        <v>2E-3</v>
      </c>
      <c r="H85">
        <f t="shared" si="55"/>
        <v>2.0295000000000001E-3</v>
      </c>
      <c r="I85">
        <f>48714*(2/48000000)</f>
        <v>2.0297500000000003E-3</v>
      </c>
      <c r="J85" s="1">
        <f t="shared" si="52"/>
        <v>1.25E-3</v>
      </c>
      <c r="K85" s="1"/>
      <c r="L85" s="1"/>
      <c r="M85" s="1">
        <f t="shared" si="53"/>
        <v>1E-3</v>
      </c>
      <c r="N85" s="1"/>
      <c r="O85" s="1"/>
      <c r="Q85" s="1"/>
      <c r="R85" s="1"/>
    </row>
    <row r="86" spans="2:18" x14ac:dyDescent="0.2">
      <c r="C86" s="1"/>
      <c r="D86">
        <f t="shared" si="50"/>
        <v>2.8571428571428571E-3</v>
      </c>
      <c r="E86" s="1"/>
      <c r="F86">
        <f>69753*(2/48000000)</f>
        <v>2.9063750000000001E-3</v>
      </c>
      <c r="G86" s="1">
        <f t="shared" si="51"/>
        <v>2E-3</v>
      </c>
      <c r="H86">
        <f t="shared" si="55"/>
        <v>2.0295000000000001E-3</v>
      </c>
      <c r="I86">
        <f>48714*(2/48000000)</f>
        <v>2.0297500000000003E-3</v>
      </c>
      <c r="J86" s="1">
        <f t="shared" si="52"/>
        <v>1.25E-3</v>
      </c>
      <c r="K86" s="1"/>
      <c r="L86" s="1"/>
      <c r="M86" s="1">
        <f t="shared" si="53"/>
        <v>1E-3</v>
      </c>
      <c r="N86" s="1"/>
      <c r="O86" s="1"/>
      <c r="Q86" s="1"/>
      <c r="R86" s="1"/>
    </row>
    <row r="87" spans="2:18" x14ac:dyDescent="0.2">
      <c r="C87" s="1"/>
      <c r="D87">
        <f t="shared" si="50"/>
        <v>2.8571428571428571E-3</v>
      </c>
      <c r="E87" s="1"/>
      <c r="F87">
        <f>69757*(2/48000000)</f>
        <v>2.9065416666666666E-3</v>
      </c>
      <c r="G87" s="1">
        <f t="shared" si="51"/>
        <v>2E-3</v>
      </c>
      <c r="H87">
        <f t="shared" si="55"/>
        <v>2.0295000000000001E-3</v>
      </c>
      <c r="I87">
        <f>48716*(2/48000000)</f>
        <v>2.0298333333333336E-3</v>
      </c>
      <c r="J87" s="1">
        <f t="shared" si="52"/>
        <v>1.25E-3</v>
      </c>
      <c r="K87" s="1"/>
      <c r="L87" s="1"/>
      <c r="M87" s="1">
        <f t="shared" si="53"/>
        <v>1E-3</v>
      </c>
      <c r="N87" s="1"/>
      <c r="O87" s="1"/>
      <c r="Q87" s="1"/>
      <c r="R87" s="1"/>
    </row>
    <row r="88" spans="2:18" x14ac:dyDescent="0.2">
      <c r="C88" s="1"/>
      <c r="D88">
        <f t="shared" si="50"/>
        <v>2.8571428571428571E-3</v>
      </c>
      <c r="E88" s="1"/>
      <c r="F88">
        <f>69757*(2/48000000)</f>
        <v>2.9065416666666666E-3</v>
      </c>
      <c r="G88" s="1">
        <f t="shared" si="51"/>
        <v>2E-3</v>
      </c>
      <c r="H88">
        <f t="shared" si="55"/>
        <v>2.0295000000000001E-3</v>
      </c>
      <c r="I88">
        <f>48716*(2/48000000)</f>
        <v>2.0298333333333336E-3</v>
      </c>
      <c r="J88" s="1">
        <f t="shared" si="52"/>
        <v>1.25E-3</v>
      </c>
      <c r="K88" s="1"/>
      <c r="L88" s="1"/>
      <c r="M88" s="1">
        <f t="shared" si="53"/>
        <v>1E-3</v>
      </c>
      <c r="N88" s="1"/>
      <c r="O88" s="1"/>
      <c r="Q88" s="1"/>
      <c r="R88" s="1"/>
    </row>
    <row r="89" spans="2:18" x14ac:dyDescent="0.2">
      <c r="C89" s="1"/>
      <c r="D89">
        <f t="shared" si="50"/>
        <v>2.8571428571428571E-3</v>
      </c>
      <c r="E89" s="1"/>
      <c r="F89">
        <f>70828*(2/48000000)</f>
        <v>2.951166666666667E-3</v>
      </c>
      <c r="G89" s="1">
        <f t="shared" si="51"/>
        <v>2E-3</v>
      </c>
      <c r="H89">
        <f t="shared" si="55"/>
        <v>2.0295000000000001E-3</v>
      </c>
      <c r="I89">
        <f>50178*(2/48000000)</f>
        <v>2.0907500000000002E-3</v>
      </c>
      <c r="J89" s="1">
        <f t="shared" si="52"/>
        <v>1.25E-3</v>
      </c>
      <c r="K89" s="1"/>
      <c r="L89" s="1"/>
      <c r="M89" s="1">
        <f t="shared" si="53"/>
        <v>1E-3</v>
      </c>
      <c r="N89" s="1"/>
      <c r="O89" s="1"/>
      <c r="Q89" s="1"/>
      <c r="R89" s="1"/>
    </row>
    <row r="90" spans="2:18" x14ac:dyDescent="0.2">
      <c r="C90" s="1"/>
      <c r="D90">
        <f t="shared" si="50"/>
        <v>2.8571428571428571E-3</v>
      </c>
      <c r="E90" s="1"/>
      <c r="F90">
        <f>70830*(2/48000000)</f>
        <v>2.9512500000000003E-3</v>
      </c>
      <c r="G90" s="1">
        <f t="shared" si="51"/>
        <v>2E-3</v>
      </c>
      <c r="H90">
        <f>48710*(2/48000000)</f>
        <v>2.0295833333333333E-3</v>
      </c>
      <c r="I90">
        <f>50180*(2/48000000)</f>
        <v>2.0908333333333334E-3</v>
      </c>
      <c r="J90" s="1">
        <f t="shared" si="52"/>
        <v>1.25E-3</v>
      </c>
      <c r="K90" s="1"/>
      <c r="L90" s="1"/>
      <c r="M90" s="1">
        <f t="shared" si="53"/>
        <v>1E-3</v>
      </c>
      <c r="N90" s="1"/>
      <c r="O90" s="1"/>
      <c r="Q90" s="1"/>
      <c r="R90" s="1"/>
    </row>
    <row r="91" spans="2:18" x14ac:dyDescent="0.2">
      <c r="C91" s="1"/>
      <c r="D91">
        <f t="shared" si="50"/>
        <v>2.8571428571428571E-3</v>
      </c>
      <c r="E91" s="1"/>
      <c r="F91">
        <f>70830*(2/48000000)</f>
        <v>2.9512500000000003E-3</v>
      </c>
      <c r="G91" s="1">
        <f t="shared" si="51"/>
        <v>2E-3</v>
      </c>
      <c r="H91">
        <f>48710*(2/48000000)</f>
        <v>2.0295833333333333E-3</v>
      </c>
      <c r="I91">
        <f>50180*(2/48000000)</f>
        <v>2.0908333333333334E-3</v>
      </c>
      <c r="J91" s="1">
        <f t="shared" si="52"/>
        <v>1.25E-3</v>
      </c>
      <c r="K91" s="1"/>
      <c r="L91" s="1"/>
      <c r="M91" s="1">
        <f t="shared" si="53"/>
        <v>1E-3</v>
      </c>
      <c r="N91" s="1"/>
      <c r="O91" s="1"/>
      <c r="Q91" s="1"/>
      <c r="R91" s="1"/>
    </row>
    <row r="92" spans="2:18" x14ac:dyDescent="0.2">
      <c r="C92" s="1"/>
      <c r="D92">
        <f t="shared" si="50"/>
        <v>2.8571428571428571E-3</v>
      </c>
      <c r="E92" s="1"/>
      <c r="F92">
        <f>70832*(2/48000000)</f>
        <v>2.9513333333333336E-3</v>
      </c>
      <c r="G92" s="1">
        <f t="shared" si="51"/>
        <v>2E-3</v>
      </c>
      <c r="H92">
        <f>48710*(2/48000000)</f>
        <v>2.0295833333333333E-3</v>
      </c>
      <c r="I92">
        <f>50180*(2/48000000)</f>
        <v>2.0908333333333334E-3</v>
      </c>
      <c r="J92" s="1">
        <f t="shared" si="52"/>
        <v>1.25E-3</v>
      </c>
      <c r="K92" s="1"/>
      <c r="L92" s="1"/>
      <c r="M92" s="1">
        <f t="shared" si="53"/>
        <v>1E-3</v>
      </c>
      <c r="N92" s="1"/>
      <c r="O92" s="1"/>
      <c r="Q92" s="1"/>
      <c r="R92" s="1"/>
    </row>
    <row r="93" spans="2:18" x14ac:dyDescent="0.2">
      <c r="C93" s="1"/>
      <c r="D93">
        <f t="shared" si="50"/>
        <v>2.8571428571428571E-3</v>
      </c>
      <c r="E93" s="1"/>
      <c r="F93">
        <f>70834*(2/48000000)</f>
        <v>2.9514166666666669E-3</v>
      </c>
      <c r="G93" s="1">
        <f t="shared" si="51"/>
        <v>2E-3</v>
      </c>
      <c r="H93">
        <f>50174*(2/48000000)</f>
        <v>2.0905833333333336E-3</v>
      </c>
      <c r="I93">
        <f>50180*(2/48000000)</f>
        <v>2.0908333333333334E-3</v>
      </c>
      <c r="J93" s="1">
        <f t="shared" si="52"/>
        <v>1.25E-3</v>
      </c>
      <c r="K93" s="1"/>
      <c r="L93" s="1"/>
      <c r="N93" s="1"/>
      <c r="O93" s="1"/>
      <c r="Q93" s="1"/>
      <c r="R93" s="1"/>
    </row>
    <row r="94" spans="2:18" x14ac:dyDescent="0.2">
      <c r="C94" s="1"/>
      <c r="D94">
        <f t="shared" si="50"/>
        <v>2.8571428571428571E-3</v>
      </c>
      <c r="E94" s="1"/>
      <c r="F94">
        <f>70838*(2/48000000)</f>
        <v>2.9515833333333334E-3</v>
      </c>
      <c r="G94" s="1">
        <f t="shared" si="51"/>
        <v>2E-3</v>
      </c>
      <c r="H94">
        <f>50174*(2/48000000)</f>
        <v>2.0905833333333336E-3</v>
      </c>
      <c r="I94">
        <f>50182*(2/48000000)</f>
        <v>2.0909166666666667E-3</v>
      </c>
      <c r="J94" s="1">
        <f t="shared" si="52"/>
        <v>1.25E-3</v>
      </c>
      <c r="K94" s="1"/>
      <c r="L94" s="1"/>
      <c r="N94" s="1"/>
      <c r="O94" s="1"/>
      <c r="Q94" s="1"/>
      <c r="R94" s="1"/>
    </row>
    <row r="95" spans="2:18" x14ac:dyDescent="0.2">
      <c r="C95" s="1"/>
      <c r="E95" s="1"/>
      <c r="F95" s="1"/>
      <c r="H95">
        <f>50176*(2/48000000)</f>
        <v>2.0906666666666669E-3</v>
      </c>
      <c r="I95">
        <f>50182*(2/48000000)</f>
        <v>2.0909166666666667E-3</v>
      </c>
      <c r="J95" s="1">
        <f t="shared" si="52"/>
        <v>1.25E-3</v>
      </c>
      <c r="K95" s="1"/>
      <c r="L95" s="1"/>
      <c r="N95" s="1"/>
      <c r="O95" s="1"/>
      <c r="Q95" s="1"/>
      <c r="R95" s="1"/>
    </row>
    <row r="96" spans="2:18" x14ac:dyDescent="0.2">
      <c r="C96" s="1"/>
      <c r="E96" s="1"/>
      <c r="F96" s="1"/>
      <c r="H96">
        <f>50176*(2/48000000)</f>
        <v>2.0906666666666669E-3</v>
      </c>
      <c r="I96">
        <f>50182*(2/48000000)</f>
        <v>2.0909166666666667E-3</v>
      </c>
      <c r="J96" s="1">
        <f t="shared" si="52"/>
        <v>1.25E-3</v>
      </c>
      <c r="K96" s="1"/>
      <c r="L96" s="1"/>
      <c r="N96" s="1"/>
      <c r="O96" s="1"/>
      <c r="Q96" s="1"/>
      <c r="R96" s="1"/>
    </row>
    <row r="97" spans="2:18" x14ac:dyDescent="0.2">
      <c r="C97" s="1"/>
      <c r="E97" s="1"/>
      <c r="F97" s="1"/>
      <c r="H97">
        <f>50178*(2/48000000)</f>
        <v>2.0907500000000002E-3</v>
      </c>
      <c r="I97">
        <f>50182*(2/48000000)</f>
        <v>2.0909166666666667E-3</v>
      </c>
      <c r="J97" s="1">
        <f t="shared" si="52"/>
        <v>1.25E-3</v>
      </c>
      <c r="K97" s="1"/>
      <c r="L97" s="1"/>
      <c r="N97" s="1"/>
      <c r="O97" s="1"/>
      <c r="Q97" s="1"/>
      <c r="R97" s="1"/>
    </row>
    <row r="98" spans="2:18" x14ac:dyDescent="0.2">
      <c r="C98" s="1"/>
      <c r="E98" s="1"/>
      <c r="F98" s="1"/>
      <c r="H98">
        <f>50178*(2/48000000)</f>
        <v>2.0907500000000002E-3</v>
      </c>
      <c r="I98">
        <f>50182*(2/48000000)</f>
        <v>2.0909166666666667E-3</v>
      </c>
      <c r="J98" s="1">
        <f t="shared" si="52"/>
        <v>1.25E-3</v>
      </c>
      <c r="K98" s="1"/>
      <c r="L98" s="1"/>
      <c r="N98" s="1"/>
      <c r="O98" s="1"/>
      <c r="Q98" s="1"/>
      <c r="R98" s="1"/>
    </row>
    <row r="99" spans="2:18" x14ac:dyDescent="0.2">
      <c r="C99" s="1"/>
      <c r="E99" s="1"/>
      <c r="F99" s="1"/>
      <c r="H99">
        <f>50180*(2/48000000)</f>
        <v>2.0908333333333334E-3</v>
      </c>
      <c r="I99">
        <f>50184*(2/48000000)</f>
        <v>2.091E-3</v>
      </c>
      <c r="J99" s="1">
        <f t="shared" si="52"/>
        <v>1.25E-3</v>
      </c>
      <c r="K99" s="1"/>
      <c r="L99" s="1"/>
      <c r="N99" s="1"/>
      <c r="O99" s="1"/>
      <c r="Q99" s="1"/>
      <c r="R99" s="1"/>
    </row>
    <row r="100" spans="2:18" x14ac:dyDescent="0.2">
      <c r="C100" s="1"/>
      <c r="F100" s="1"/>
      <c r="H100">
        <f>50182*(2/48000000)</f>
        <v>2.0909166666666667E-3</v>
      </c>
      <c r="I100">
        <f>50184*(2/48000000)</f>
        <v>2.091E-3</v>
      </c>
      <c r="J100" s="1">
        <f t="shared" si="52"/>
        <v>1.25E-3</v>
      </c>
      <c r="K100" s="1"/>
      <c r="L100" s="1"/>
      <c r="N100" s="1"/>
      <c r="O100" s="1"/>
      <c r="Q100" s="1"/>
      <c r="R100" s="1"/>
    </row>
    <row r="101" spans="2:18" x14ac:dyDescent="0.2">
      <c r="F101" s="1"/>
      <c r="H101">
        <f>50184*(2/48000000)</f>
        <v>2.091E-3</v>
      </c>
      <c r="I101">
        <f>0*(2/48000000)</f>
        <v>0</v>
      </c>
      <c r="K101" s="1"/>
      <c r="L101" s="1"/>
      <c r="N101" s="1"/>
      <c r="O101" s="1"/>
      <c r="Q101" s="1"/>
      <c r="R101" s="1"/>
    </row>
    <row r="102" spans="2:18" x14ac:dyDescent="0.2">
      <c r="H102">
        <f>54606*(2/48000000)</f>
        <v>2.2752499999999999E-3</v>
      </c>
      <c r="I102">
        <f>0*(2/48000000)</f>
        <v>0</v>
      </c>
      <c r="K102" s="1"/>
      <c r="Q102" s="1"/>
    </row>
    <row r="107" spans="2:18" x14ac:dyDescent="0.2">
      <c r="B107">
        <f>0.00333191666666667-B65</f>
        <v>-6.2583333333330292E-5</v>
      </c>
    </row>
  </sheetData>
  <sortState ref="B2:B65">
    <sortCondition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3"/>
  <sheetViews>
    <sheetView workbookViewId="0">
      <selection sqref="A1:D1048576"/>
    </sheetView>
  </sheetViews>
  <sheetFormatPr baseColWidth="10" defaultRowHeight="16" x14ac:dyDescent="0.2"/>
  <sheetData>
    <row r="3" spans="1:3" x14ac:dyDescent="0.2">
      <c r="A3" t="s">
        <v>0</v>
      </c>
      <c r="B3" t="s">
        <v>1</v>
      </c>
      <c r="C3" t="s">
        <v>3</v>
      </c>
    </row>
    <row r="4" spans="1:3" x14ac:dyDescent="0.2">
      <c r="A4">
        <v>350</v>
      </c>
      <c r="B4" s="1">
        <v>67874</v>
      </c>
      <c r="C4" s="1">
        <v>68202</v>
      </c>
    </row>
    <row r="5" spans="1:3" x14ac:dyDescent="0.2">
      <c r="B5" s="1">
        <v>67876</v>
      </c>
      <c r="C5" s="1">
        <v>68202</v>
      </c>
    </row>
    <row r="6" spans="1:3" x14ac:dyDescent="0.2">
      <c r="B6" s="1">
        <v>67880</v>
      </c>
      <c r="C6" s="1">
        <v>68269</v>
      </c>
    </row>
    <row r="7" spans="1:3" x14ac:dyDescent="0.2">
      <c r="B7" s="1">
        <v>67880</v>
      </c>
      <c r="C7" s="1">
        <v>68269</v>
      </c>
    </row>
    <row r="8" spans="1:3" x14ac:dyDescent="0.2">
      <c r="B8" s="1">
        <v>67882</v>
      </c>
      <c r="C8" s="1">
        <v>68271</v>
      </c>
    </row>
    <row r="9" spans="1:3" x14ac:dyDescent="0.2">
      <c r="B9" s="1">
        <v>67882</v>
      </c>
      <c r="C9" s="1">
        <v>68271</v>
      </c>
    </row>
    <row r="10" spans="1:3" x14ac:dyDescent="0.2">
      <c r="B10" s="1">
        <v>67886</v>
      </c>
      <c r="C10" s="1">
        <v>68275</v>
      </c>
    </row>
    <row r="11" spans="1:3" x14ac:dyDescent="0.2">
      <c r="B11" s="1">
        <v>68269</v>
      </c>
      <c r="C11" s="1">
        <v>68275</v>
      </c>
    </row>
    <row r="12" spans="1:3" x14ac:dyDescent="0.2">
      <c r="B12" s="1">
        <v>68269</v>
      </c>
      <c r="C12" s="1">
        <v>68275</v>
      </c>
    </row>
    <row r="13" spans="1:3" x14ac:dyDescent="0.2">
      <c r="B13" s="1">
        <v>68269</v>
      </c>
      <c r="C13" s="1">
        <v>68275</v>
      </c>
    </row>
    <row r="14" spans="1:3" x14ac:dyDescent="0.2">
      <c r="B14" s="1">
        <v>68269</v>
      </c>
      <c r="C14" s="1">
        <v>68279</v>
      </c>
    </row>
    <row r="15" spans="1:3" x14ac:dyDescent="0.2">
      <c r="B15" s="1">
        <v>68273</v>
      </c>
      <c r="C15" s="1">
        <v>68575</v>
      </c>
    </row>
    <row r="16" spans="1:3" x14ac:dyDescent="0.2">
      <c r="B16" s="1">
        <v>69342</v>
      </c>
      <c r="C16" s="1">
        <v>68587</v>
      </c>
    </row>
    <row r="17" spans="2:3" x14ac:dyDescent="0.2">
      <c r="B17" s="1">
        <v>69344</v>
      </c>
      <c r="C17" s="1">
        <v>68591</v>
      </c>
    </row>
    <row r="18" spans="2:3" x14ac:dyDescent="0.2">
      <c r="B18" s="1">
        <v>69348</v>
      </c>
      <c r="C18" s="1">
        <v>68593</v>
      </c>
    </row>
    <row r="19" spans="2:3" x14ac:dyDescent="0.2">
      <c r="B19" s="1">
        <v>69348</v>
      </c>
      <c r="C19" s="1">
        <v>68593</v>
      </c>
    </row>
    <row r="20" spans="2:3" x14ac:dyDescent="0.2">
      <c r="B20" s="1">
        <v>69348</v>
      </c>
      <c r="C20" s="1">
        <v>68593</v>
      </c>
    </row>
    <row r="21" spans="2:3" x14ac:dyDescent="0.2">
      <c r="B21" s="1">
        <v>69350</v>
      </c>
      <c r="C21" s="1">
        <v>69344</v>
      </c>
    </row>
    <row r="22" spans="2:3" x14ac:dyDescent="0.2">
      <c r="B22" s="1">
        <v>69350</v>
      </c>
      <c r="C22" s="1">
        <v>69346</v>
      </c>
    </row>
    <row r="23" spans="2:3" x14ac:dyDescent="0.2">
      <c r="B23" s="1">
        <v>69350</v>
      </c>
      <c r="C23" s="1">
        <v>69348</v>
      </c>
    </row>
    <row r="24" spans="2:3" x14ac:dyDescent="0.2">
      <c r="B24" s="1">
        <v>69350</v>
      </c>
      <c r="C24" s="1">
        <v>69350</v>
      </c>
    </row>
    <row r="25" spans="2:3" x14ac:dyDescent="0.2">
      <c r="B25" s="1">
        <v>69350</v>
      </c>
      <c r="C25" s="1">
        <v>69350</v>
      </c>
    </row>
    <row r="26" spans="2:3" x14ac:dyDescent="0.2">
      <c r="B26" s="1">
        <v>69350</v>
      </c>
      <c r="C26" s="1">
        <v>69352</v>
      </c>
    </row>
    <row r="27" spans="2:3" x14ac:dyDescent="0.2">
      <c r="B27" s="1">
        <v>69350</v>
      </c>
      <c r="C27" s="1">
        <v>69352</v>
      </c>
    </row>
    <row r="28" spans="2:3" x14ac:dyDescent="0.2">
      <c r="B28" s="1">
        <v>69350</v>
      </c>
      <c r="C28" s="1">
        <v>69354</v>
      </c>
    </row>
    <row r="29" spans="2:3" x14ac:dyDescent="0.2">
      <c r="B29" s="1">
        <v>69352</v>
      </c>
      <c r="C29" s="1">
        <v>69354</v>
      </c>
    </row>
    <row r="30" spans="2:3" x14ac:dyDescent="0.2">
      <c r="B30" s="1">
        <v>69354</v>
      </c>
      <c r="C30" s="1">
        <v>69354</v>
      </c>
    </row>
    <row r="31" spans="2:3" x14ac:dyDescent="0.2">
      <c r="B31" s="1">
        <v>69354</v>
      </c>
      <c r="C31" s="1">
        <v>69354</v>
      </c>
    </row>
    <row r="32" spans="2:3" x14ac:dyDescent="0.2">
      <c r="B32" s="1">
        <v>69354</v>
      </c>
      <c r="C32" s="1">
        <v>69354</v>
      </c>
    </row>
    <row r="33" spans="2:3" x14ac:dyDescent="0.2">
      <c r="B33" s="1">
        <v>69354</v>
      </c>
      <c r="C33" s="1">
        <v>69354</v>
      </c>
    </row>
    <row r="34" spans="2:3" x14ac:dyDescent="0.2">
      <c r="B34" s="1">
        <v>69354</v>
      </c>
      <c r="C34" s="1">
        <v>69356</v>
      </c>
    </row>
    <row r="35" spans="2:3" x14ac:dyDescent="0.2">
      <c r="B35" s="1">
        <v>69354</v>
      </c>
      <c r="C35" s="1">
        <v>69356</v>
      </c>
    </row>
    <row r="36" spans="2:3" x14ac:dyDescent="0.2">
      <c r="B36" s="1">
        <v>69354</v>
      </c>
      <c r="C36" s="1">
        <v>69356</v>
      </c>
    </row>
    <row r="37" spans="2:3" x14ac:dyDescent="0.2">
      <c r="B37" s="1">
        <v>69354</v>
      </c>
      <c r="C37" s="1">
        <v>69356</v>
      </c>
    </row>
    <row r="38" spans="2:3" x14ac:dyDescent="0.2">
      <c r="B38" s="1">
        <v>69354</v>
      </c>
      <c r="C38" s="1">
        <v>69356</v>
      </c>
    </row>
    <row r="39" spans="2:3" x14ac:dyDescent="0.2">
      <c r="B39" s="1">
        <v>69354</v>
      </c>
      <c r="C39" s="1">
        <v>69356</v>
      </c>
    </row>
    <row r="40" spans="2:3" x14ac:dyDescent="0.2">
      <c r="B40" s="1">
        <v>69356</v>
      </c>
      <c r="C40" s="1">
        <v>69356</v>
      </c>
    </row>
    <row r="41" spans="2:3" x14ac:dyDescent="0.2">
      <c r="B41" s="1">
        <v>69356</v>
      </c>
      <c r="C41" s="1">
        <v>69356</v>
      </c>
    </row>
    <row r="42" spans="2:3" x14ac:dyDescent="0.2">
      <c r="B42" s="1">
        <v>69356</v>
      </c>
      <c r="C42" s="1">
        <v>69358</v>
      </c>
    </row>
    <row r="43" spans="2:3" x14ac:dyDescent="0.2">
      <c r="B43" s="1">
        <v>69356</v>
      </c>
      <c r="C43" s="1">
        <v>69358</v>
      </c>
    </row>
    <row r="44" spans="2:3" x14ac:dyDescent="0.2">
      <c r="B44" s="1">
        <v>69356</v>
      </c>
      <c r="C44" s="1">
        <v>69358</v>
      </c>
    </row>
    <row r="45" spans="2:3" x14ac:dyDescent="0.2">
      <c r="B45" s="1">
        <v>69356</v>
      </c>
      <c r="C45" s="1">
        <v>69358</v>
      </c>
    </row>
    <row r="46" spans="2:3" x14ac:dyDescent="0.2">
      <c r="B46" s="1">
        <v>69356</v>
      </c>
      <c r="C46" s="1">
        <v>69358</v>
      </c>
    </row>
    <row r="47" spans="2:3" x14ac:dyDescent="0.2">
      <c r="B47" s="1">
        <v>69356</v>
      </c>
      <c r="C47" s="1">
        <v>69358</v>
      </c>
    </row>
    <row r="48" spans="2:3" x14ac:dyDescent="0.2">
      <c r="B48" s="1">
        <v>69356</v>
      </c>
      <c r="C48" s="1">
        <v>69358</v>
      </c>
    </row>
    <row r="49" spans="2:3" x14ac:dyDescent="0.2">
      <c r="B49" s="1">
        <v>69356</v>
      </c>
      <c r="C49" s="1">
        <v>69358</v>
      </c>
    </row>
    <row r="50" spans="2:3" x14ac:dyDescent="0.2">
      <c r="B50" s="1">
        <v>69356</v>
      </c>
      <c r="C50" s="1">
        <v>69358</v>
      </c>
    </row>
    <row r="51" spans="2:3" x14ac:dyDescent="0.2">
      <c r="B51" s="1">
        <v>69358</v>
      </c>
      <c r="C51" s="1">
        <v>69358</v>
      </c>
    </row>
    <row r="52" spans="2:3" x14ac:dyDescent="0.2">
      <c r="B52" s="1">
        <v>69358</v>
      </c>
      <c r="C52" s="1">
        <v>69360</v>
      </c>
    </row>
    <row r="53" spans="2:3" x14ac:dyDescent="0.2">
      <c r="B53" s="1">
        <v>69358</v>
      </c>
      <c r="C53" s="1">
        <v>69360</v>
      </c>
    </row>
    <row r="54" spans="2:3" x14ac:dyDescent="0.2">
      <c r="B54" s="1">
        <v>69358</v>
      </c>
      <c r="C54" s="1">
        <v>69360</v>
      </c>
    </row>
    <row r="55" spans="2:3" x14ac:dyDescent="0.2">
      <c r="B55" s="1">
        <v>69358</v>
      </c>
      <c r="C55" s="1">
        <v>69360</v>
      </c>
    </row>
    <row r="56" spans="2:3" x14ac:dyDescent="0.2">
      <c r="B56" s="1">
        <v>69358</v>
      </c>
      <c r="C56" s="1">
        <v>69360</v>
      </c>
    </row>
    <row r="57" spans="2:3" x14ac:dyDescent="0.2">
      <c r="B57" s="1">
        <v>69358</v>
      </c>
      <c r="C57" s="1">
        <v>69360</v>
      </c>
    </row>
    <row r="58" spans="2:3" x14ac:dyDescent="0.2">
      <c r="B58" s="1">
        <v>69360</v>
      </c>
      <c r="C58" s="1">
        <v>69360</v>
      </c>
    </row>
    <row r="59" spans="2:3" x14ac:dyDescent="0.2">
      <c r="B59" s="1">
        <v>69360</v>
      </c>
      <c r="C59" s="1">
        <v>69360</v>
      </c>
    </row>
    <row r="60" spans="2:3" x14ac:dyDescent="0.2">
      <c r="B60" s="1">
        <v>69360</v>
      </c>
      <c r="C60" s="1">
        <v>69360</v>
      </c>
    </row>
    <row r="61" spans="2:3" x14ac:dyDescent="0.2">
      <c r="B61" s="1">
        <v>69362</v>
      </c>
      <c r="C61" s="1">
        <v>69360</v>
      </c>
    </row>
    <row r="62" spans="2:3" x14ac:dyDescent="0.2">
      <c r="B62" s="1">
        <v>69362</v>
      </c>
      <c r="C62" s="1">
        <v>69360</v>
      </c>
    </row>
    <row r="63" spans="2:3" x14ac:dyDescent="0.2">
      <c r="B63" s="1">
        <v>69366</v>
      </c>
      <c r="C63" s="1">
        <v>69362</v>
      </c>
    </row>
    <row r="64" spans="2:3" x14ac:dyDescent="0.2">
      <c r="B64" s="1">
        <v>69672</v>
      </c>
      <c r="C64" s="1">
        <v>69362</v>
      </c>
    </row>
    <row r="65" spans="2:3" x14ac:dyDescent="0.2">
      <c r="B65" s="1">
        <v>69676</v>
      </c>
      <c r="C65" s="1">
        <v>69362</v>
      </c>
    </row>
    <row r="66" spans="2:3" x14ac:dyDescent="0.2">
      <c r="B66" s="1">
        <v>69680</v>
      </c>
      <c r="C66" s="1">
        <v>69362</v>
      </c>
    </row>
    <row r="67" spans="2:3" x14ac:dyDescent="0.2">
      <c r="B67" s="1">
        <v>69682</v>
      </c>
      <c r="C67" s="1">
        <v>69362</v>
      </c>
    </row>
    <row r="68" spans="2:3" x14ac:dyDescent="0.2">
      <c r="B68" s="1">
        <v>69741</v>
      </c>
      <c r="C68" s="1">
        <v>69364</v>
      </c>
    </row>
    <row r="69" spans="2:3" x14ac:dyDescent="0.2">
      <c r="B69" s="1">
        <v>70820</v>
      </c>
      <c r="C69" s="1">
        <v>69364</v>
      </c>
    </row>
    <row r="70" spans="2:3" x14ac:dyDescent="0.2">
      <c r="B70" s="1">
        <v>70820</v>
      </c>
      <c r="C70" s="1">
        <v>69364</v>
      </c>
    </row>
    <row r="71" spans="2:3" x14ac:dyDescent="0.2">
      <c r="B71" s="1">
        <v>70824</v>
      </c>
      <c r="C71" s="1">
        <v>69364</v>
      </c>
    </row>
    <row r="72" spans="2:3" x14ac:dyDescent="0.2">
      <c r="B72" s="1">
        <v>70826</v>
      </c>
      <c r="C72" s="1">
        <v>69364</v>
      </c>
    </row>
    <row r="73" spans="2:3" x14ac:dyDescent="0.2">
      <c r="B73" s="1">
        <v>70826</v>
      </c>
      <c r="C73" s="1">
        <v>69364</v>
      </c>
    </row>
    <row r="74" spans="2:3" x14ac:dyDescent="0.2">
      <c r="B74" s="1">
        <v>70826</v>
      </c>
      <c r="C74" s="1">
        <v>69364</v>
      </c>
    </row>
    <row r="75" spans="2:3" x14ac:dyDescent="0.2">
      <c r="B75" s="1">
        <v>70826</v>
      </c>
      <c r="C75" s="1">
        <v>69670</v>
      </c>
    </row>
    <row r="76" spans="2:3" x14ac:dyDescent="0.2">
      <c r="B76" s="1">
        <v>70826</v>
      </c>
      <c r="C76" s="1">
        <v>69670</v>
      </c>
    </row>
    <row r="77" spans="2:3" x14ac:dyDescent="0.2">
      <c r="B77" s="1">
        <v>70828</v>
      </c>
      <c r="C77" s="1">
        <v>69670</v>
      </c>
    </row>
    <row r="78" spans="2:3" x14ac:dyDescent="0.2">
      <c r="B78" s="1">
        <v>70830</v>
      </c>
      <c r="C78" s="1">
        <v>69672</v>
      </c>
    </row>
    <row r="79" spans="2:3" x14ac:dyDescent="0.2">
      <c r="B79" s="1">
        <v>70830</v>
      </c>
      <c r="C79" s="1">
        <v>69672</v>
      </c>
    </row>
    <row r="80" spans="2:3" x14ac:dyDescent="0.2">
      <c r="B80" s="1">
        <v>70832</v>
      </c>
      <c r="C80" s="1">
        <v>69672</v>
      </c>
    </row>
    <row r="81" spans="2:3" x14ac:dyDescent="0.2">
      <c r="B81" s="1">
        <v>70834</v>
      </c>
      <c r="C81" s="1">
        <v>69672</v>
      </c>
    </row>
    <row r="82" spans="2:3" x14ac:dyDescent="0.2">
      <c r="B82" s="1">
        <v>70834</v>
      </c>
      <c r="C82" s="1">
        <v>69674</v>
      </c>
    </row>
    <row r="83" spans="2:3" x14ac:dyDescent="0.2">
      <c r="B83" s="1"/>
      <c r="C83" s="1">
        <v>69674</v>
      </c>
    </row>
    <row r="84" spans="2:3" x14ac:dyDescent="0.2">
      <c r="B84" s="1"/>
      <c r="C84" s="1">
        <v>69676</v>
      </c>
    </row>
    <row r="85" spans="2:3" x14ac:dyDescent="0.2">
      <c r="B85" s="1"/>
      <c r="C85" s="1">
        <v>69739</v>
      </c>
    </row>
    <row r="86" spans="2:3" x14ac:dyDescent="0.2">
      <c r="B86" s="1"/>
      <c r="C86" s="1">
        <v>69749</v>
      </c>
    </row>
    <row r="87" spans="2:3" x14ac:dyDescent="0.2">
      <c r="B87" s="1"/>
      <c r="C87" s="1">
        <v>69751</v>
      </c>
    </row>
    <row r="88" spans="2:3" x14ac:dyDescent="0.2">
      <c r="B88" s="1"/>
      <c r="C88" s="1">
        <v>69753</v>
      </c>
    </row>
    <row r="89" spans="2:3" x14ac:dyDescent="0.2">
      <c r="B89" s="1"/>
      <c r="C89" s="1">
        <v>69757</v>
      </c>
    </row>
    <row r="90" spans="2:3" x14ac:dyDescent="0.2">
      <c r="B90" s="1"/>
      <c r="C90" s="1">
        <v>69757</v>
      </c>
    </row>
    <row r="91" spans="2:3" x14ac:dyDescent="0.2">
      <c r="B91" s="1"/>
      <c r="C91" s="1">
        <v>70828</v>
      </c>
    </row>
    <row r="92" spans="2:3" x14ac:dyDescent="0.2">
      <c r="B92" s="1"/>
      <c r="C92" s="1">
        <v>70830</v>
      </c>
    </row>
    <row r="93" spans="2:3" x14ac:dyDescent="0.2">
      <c r="B93" s="1"/>
      <c r="C93" s="1">
        <v>70830</v>
      </c>
    </row>
    <row r="94" spans="2:3" x14ac:dyDescent="0.2">
      <c r="B94" s="1"/>
      <c r="C94" s="1">
        <v>70832</v>
      </c>
    </row>
    <row r="95" spans="2:3" x14ac:dyDescent="0.2">
      <c r="B95" s="1"/>
      <c r="C95" s="1">
        <v>70834</v>
      </c>
    </row>
    <row r="96" spans="2:3" x14ac:dyDescent="0.2">
      <c r="B96" s="1"/>
      <c r="C96" s="1">
        <v>70838</v>
      </c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C102" s="1"/>
    </row>
    <row r="103" spans="2:3" x14ac:dyDescent="0.2">
      <c r="C103" s="1"/>
    </row>
  </sheetData>
  <sortState ref="C4:C103">
    <sortCondition ref="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 xie</dc:creator>
  <cp:lastModifiedBy>cyan xie</cp:lastModifiedBy>
  <dcterms:created xsi:type="dcterms:W3CDTF">2017-10-09T00:44:04Z</dcterms:created>
  <dcterms:modified xsi:type="dcterms:W3CDTF">2017-10-13T19:31:07Z</dcterms:modified>
</cp:coreProperties>
</file>