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UNI_Master\MASTERARBEIT\"/>
    </mc:Choice>
  </mc:AlternateContent>
  <xr:revisionPtr revIDLastSave="0" documentId="8_{6029942A-502E-4AB1-BB9F-001DFB981B1C}" xr6:coauthVersionLast="47" xr6:coauthVersionMax="47" xr10:uidLastSave="{00000000-0000-0000-0000-000000000000}"/>
  <bookViews>
    <workbookView xWindow="-108" yWindow="-108" windowWidth="23256" windowHeight="12456" xr2:uid="{EE9CB96C-F21A-4F4A-983E-87724E35F7CB}"/>
  </bookViews>
  <sheets>
    <sheet name="Wärmesi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E5" i="1" s="1"/>
  <c r="C26" i="1"/>
  <c r="F9" i="1"/>
  <c r="C11" i="1" l="1"/>
  <c r="F8" i="1" s="1"/>
  <c r="C24" i="1" s="1"/>
  <c r="C21" i="1" s="1"/>
  <c r="C15" i="1" l="1"/>
  <c r="C19" i="1" s="1"/>
  <c r="C18" i="1" s="1"/>
  <c r="F1" i="1" s="1"/>
  <c r="F10" i="1" l="1"/>
</calcChain>
</file>

<file path=xl/sharedStrings.xml><?xml version="1.0" encoding="utf-8"?>
<sst xmlns="http://schemas.openxmlformats.org/spreadsheetml/2006/main" count="49" uniqueCount="27">
  <si>
    <t>Rohrlänge</t>
  </si>
  <si>
    <t>c-Wert Fluid</t>
  </si>
  <si>
    <t>m.strom Fl.</t>
  </si>
  <si>
    <t>T_erd</t>
  </si>
  <si>
    <t>T_vor</t>
  </si>
  <si>
    <t>a</t>
  </si>
  <si>
    <t>b</t>
  </si>
  <si>
    <t>T_rück</t>
  </si>
  <si>
    <t>m</t>
  </si>
  <si>
    <t>W/m.K</t>
  </si>
  <si>
    <t>J/kg.K</t>
  </si>
  <si>
    <t>kg/s</t>
  </si>
  <si>
    <t>°C</t>
  </si>
  <si>
    <t>W/K</t>
  </si>
  <si>
    <t>J/K.s</t>
  </si>
  <si>
    <t>W</t>
  </si>
  <si>
    <t>Qp_verbrauch</t>
  </si>
  <si>
    <t>WÜ - EL zu Wärmenetz</t>
  </si>
  <si>
    <t>Wärmetransport zurück in den EL</t>
  </si>
  <si>
    <t>Qpkt</t>
  </si>
  <si>
    <t>WÜ - Verbraucher(transportseitig)</t>
  </si>
  <si>
    <t>(verbraucherseitig)</t>
  </si>
  <si>
    <t>Wärmetransport (Erdleitung)</t>
  </si>
  <si>
    <t>Qverl</t>
  </si>
  <si>
    <t>kg/h</t>
  </si>
  <si>
    <t>u-Wert.rohr</t>
  </si>
  <si>
    <t>eta_sys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</si>
</sst>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2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" fontId="0" fillId="2" borderId="0" xfId="0" applyNumberFormat="1" applyFill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9" fontId="0" fillId="5" borderId="0" xfId="1" applyFont="1" applyFill="1"/>
    <xf numFmtId="11" fontId="0" fillId="5" borderId="0" xfId="0" applyNumberFormat="1" applyFill="1"/>
    <xf numFmtId="2" fontId="0" fillId="0" borderId="0" xfId="0" applyNumberFormat="1" applyFill="1"/>
    <xf numFmtId="0" fontId="0" fillId="4" borderId="0" xfId="0" applyFill="1"/>
    <xf numFmtId="0" fontId="0" fillId="0" borderId="0" xfId="0" applyFont="1"/>
    <xf numFmtId="1" fontId="0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1EEA-5A85-49FB-86C1-4208E5F5051B}">
  <dimension ref="A1:I26"/>
  <sheetViews>
    <sheetView tabSelected="1" workbookViewId="0">
      <selection activeCell="H11" sqref="H11"/>
    </sheetView>
  </sheetViews>
  <sheetFormatPr baseColWidth="10" defaultRowHeight="14.4" x14ac:dyDescent="0.3"/>
  <cols>
    <col min="1" max="1" width="3.21875" customWidth="1"/>
  </cols>
  <sheetData>
    <row r="1" spans="1:7" x14ac:dyDescent="0.3">
      <c r="A1">
        <v>1</v>
      </c>
      <c r="B1" t="s">
        <v>17</v>
      </c>
      <c r="E1" t="s">
        <v>26</v>
      </c>
      <c r="F1" s="10">
        <f>C18/C4</f>
        <v>0.85322738301945</v>
      </c>
    </row>
    <row r="2" spans="1:7" x14ac:dyDescent="0.3">
      <c r="B2" t="s">
        <v>4</v>
      </c>
      <c r="C2" s="4">
        <v>57</v>
      </c>
      <c r="D2" t="s">
        <v>12</v>
      </c>
    </row>
    <row r="3" spans="1:7" x14ac:dyDescent="0.3">
      <c r="B3" t="s">
        <v>7</v>
      </c>
      <c r="C3" s="6">
        <v>35</v>
      </c>
      <c r="D3" t="s">
        <v>12</v>
      </c>
    </row>
    <row r="4" spans="1:7" x14ac:dyDescent="0.3">
      <c r="B4" t="s">
        <v>19</v>
      </c>
      <c r="C4" s="3">
        <v>1000000</v>
      </c>
      <c r="D4" t="s">
        <v>15</v>
      </c>
    </row>
    <row r="5" spans="1:7" x14ac:dyDescent="0.3">
      <c r="B5" t="s">
        <v>2</v>
      </c>
      <c r="C5" s="2">
        <f>C4/C10/(C2-C3)</f>
        <v>10.822510822510823</v>
      </c>
      <c r="D5" t="s">
        <v>11</v>
      </c>
      <c r="E5">
        <f>C5*3600</f>
        <v>38961.038961038961</v>
      </c>
      <c r="F5" t="s">
        <v>24</v>
      </c>
    </row>
    <row r="7" spans="1:7" x14ac:dyDescent="0.3">
      <c r="A7">
        <v>2</v>
      </c>
      <c r="B7" t="s">
        <v>22</v>
      </c>
    </row>
    <row r="8" spans="1:7" x14ac:dyDescent="0.3">
      <c r="B8" t="s">
        <v>0</v>
      </c>
      <c r="C8" s="4">
        <v>2000</v>
      </c>
      <c r="D8" t="s">
        <v>8</v>
      </c>
      <c r="E8" s="9" t="s">
        <v>5</v>
      </c>
      <c r="F8" s="9">
        <f>C10*C11</f>
        <v>45454.545454545456</v>
      </c>
      <c r="G8" s="9" t="s">
        <v>14</v>
      </c>
    </row>
    <row r="9" spans="1:7" x14ac:dyDescent="0.3">
      <c r="B9" t="s">
        <v>25</v>
      </c>
      <c r="C9" s="5">
        <v>0.4</v>
      </c>
      <c r="D9" t="s">
        <v>9</v>
      </c>
      <c r="E9" s="9" t="s">
        <v>6</v>
      </c>
      <c r="F9" s="9">
        <f>C9*C8/2</f>
        <v>400</v>
      </c>
      <c r="G9" s="9" t="s">
        <v>13</v>
      </c>
    </row>
    <row r="10" spans="1:7" x14ac:dyDescent="0.3">
      <c r="B10" t="s">
        <v>1</v>
      </c>
      <c r="C10" s="5">
        <v>4200</v>
      </c>
      <c r="D10" t="s">
        <v>10</v>
      </c>
      <c r="E10" s="14" t="s">
        <v>23</v>
      </c>
      <c r="F10" s="15">
        <f>C9*C8*((C13+C15)/2-C12)</f>
        <v>35685.963521015066</v>
      </c>
      <c r="G10" s="14" t="s">
        <v>15</v>
      </c>
    </row>
    <row r="11" spans="1:7" x14ac:dyDescent="0.3">
      <c r="B11" t="s">
        <v>2</v>
      </c>
      <c r="C11" s="12">
        <f>C5</f>
        <v>10.822510822510823</v>
      </c>
      <c r="D11" t="s">
        <v>11</v>
      </c>
      <c r="E11" s="7"/>
      <c r="F11" s="8"/>
      <c r="G11" s="7"/>
    </row>
    <row r="12" spans="1:7" x14ac:dyDescent="0.3">
      <c r="B12" t="s">
        <v>3</v>
      </c>
      <c r="C12" s="13">
        <v>10</v>
      </c>
      <c r="D12" t="s">
        <v>12</v>
      </c>
    </row>
    <row r="13" spans="1:7" x14ac:dyDescent="0.3">
      <c r="B13" t="s">
        <v>4</v>
      </c>
      <c r="C13">
        <v>55</v>
      </c>
      <c r="D13" t="s">
        <v>12</v>
      </c>
    </row>
    <row r="15" spans="1:7" x14ac:dyDescent="0.3">
      <c r="B15" t="s">
        <v>7</v>
      </c>
      <c r="C15" s="2">
        <f>(($F$8-$F$9)*C13+2*$F$9*C12)/($F$8+$F$9)</f>
        <v>54.214908802537664</v>
      </c>
      <c r="D15" t="s">
        <v>12</v>
      </c>
    </row>
    <row r="17" spans="1:9" x14ac:dyDescent="0.3">
      <c r="A17">
        <v>3</v>
      </c>
      <c r="B17" t="s">
        <v>20</v>
      </c>
      <c r="F17" s="9" t="s">
        <v>21</v>
      </c>
      <c r="G17" s="9"/>
      <c r="H17" s="9"/>
    </row>
    <row r="18" spans="1:9" x14ac:dyDescent="0.3">
      <c r="B18" t="s">
        <v>16</v>
      </c>
      <c r="C18" s="11">
        <f>C11*C10*(C19-C21)</f>
        <v>853227.38301945</v>
      </c>
      <c r="D18" t="s">
        <v>15</v>
      </c>
      <c r="F18" s="9" t="s">
        <v>2</v>
      </c>
      <c r="G18" s="9">
        <v>100</v>
      </c>
      <c r="H18" s="9" t="s">
        <v>11</v>
      </c>
      <c r="I18" s="1"/>
    </row>
    <row r="19" spans="1:9" x14ac:dyDescent="0.3">
      <c r="B19" t="s">
        <v>4</v>
      </c>
      <c r="C19" s="2">
        <f>C15</f>
        <v>54.214908802537664</v>
      </c>
      <c r="D19" t="s">
        <v>12</v>
      </c>
      <c r="F19" s="9" t="s">
        <v>1</v>
      </c>
      <c r="G19" s="9">
        <v>4200</v>
      </c>
      <c r="H19" s="9" t="s">
        <v>10</v>
      </c>
    </row>
    <row r="21" spans="1:9" x14ac:dyDescent="0.3">
      <c r="B21" t="s">
        <v>7</v>
      </c>
      <c r="C21" s="2">
        <f>C24</f>
        <v>35.443906376109766</v>
      </c>
      <c r="D21" t="s">
        <v>12</v>
      </c>
    </row>
    <row r="23" spans="1:9" x14ac:dyDescent="0.3">
      <c r="A23">
        <v>4</v>
      </c>
      <c r="B23" t="s">
        <v>18</v>
      </c>
    </row>
    <row r="24" spans="1:9" x14ac:dyDescent="0.3">
      <c r="B24" t="s">
        <v>4</v>
      </c>
      <c r="C24" s="2">
        <f>((F8+F9)*C26-2*F9*C12)/(F8-F9)</f>
        <v>35.443906376109766</v>
      </c>
      <c r="D24" t="s">
        <v>12</v>
      </c>
    </row>
    <row r="26" spans="1:9" x14ac:dyDescent="0.3">
      <c r="B26" t="s">
        <v>7</v>
      </c>
      <c r="C26" s="2">
        <f>C3</f>
        <v>35</v>
      </c>
      <c r="D26" t="s">
        <v>12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Wärmesim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Azarya Arkyoda</dc:creator>
  <cp:lastModifiedBy>Azarya Arkyoda</cp:lastModifiedBy>
  <dcterms:created xsi:type="dcterms:W3CDTF">2023-11-20T12:35:09Z</dcterms:created>
  <dcterms:modified xsi:type="dcterms:W3CDTF">2023-11-27T14:37:27Z</dcterms:modified>
</cp:coreProperties>
</file>