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3.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5.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D:\研究\周末会议\崔尤斌\都会大学\作业\8033_T07\作业二_海底捞\"/>
    </mc:Choice>
  </mc:AlternateContent>
  <xr:revisionPtr revIDLastSave="0" documentId="13_ncr:1_{9CDB1501-4428-4099-9FED-77BB6E4E7070}" xr6:coauthVersionLast="47" xr6:coauthVersionMax="47" xr10:uidLastSave="{00000000-0000-0000-0000-000000000000}"/>
  <bookViews>
    <workbookView xWindow="-120" yWindow="-120" windowWidth="29040" windowHeight="15720" xr2:uid="{00000000-000D-0000-FFFF-FFFF00000000}"/>
  </bookViews>
  <sheets>
    <sheet name="整理" sheetId="7" r:id="rId1"/>
    <sheet name="同行业_wind" sheetId="16" r:id="rId2"/>
    <sheet name="翻檯率_門店數量" sheetId="8" r:id="rId3"/>
    <sheet name="6862.HK-ARD.资产负债表" sheetId="1" r:id="rId4"/>
    <sheet name="6862.HK-ARD.利润表" sheetId="2" r:id="rId5"/>
    <sheet name="6862.HK-ARD.现金流量表" sheetId="3" r:id="rId6"/>
    <sheet name="6862.HK-ARD.资产负债表 (2)" sheetId="4" r:id="rId7"/>
    <sheet name="6862.HK-ARD.利润表 (2)" sheetId="5" r:id="rId8"/>
    <sheet name="6862.HK-ARD.现金流量表 (2)" sheetId="6" r:id="rId9"/>
    <sheet name="6862.HK-主营构成(按指标)" sheetId="12" r:id="rId10"/>
    <sheet name="股權結構" sheetId="9" r:id="rId11"/>
    <sheet name="同業對比" sheetId="13" r:id="rId12"/>
    <sheet name="9922.HK-ARD.利润表" sheetId="14" r:id="rId13"/>
    <sheet name="0520.HK-ARD.利润表" sheetId="15" r:id="rId14"/>
    <sheet name="九毛九9922.HK-ARD.利润表" sheetId="10" r:id="rId15"/>
    <sheet name="呷哺呷哺0520.HK-ARD.利润表" sheetId="11" r:id="rId16"/>
  </sheets>
  <externalReferences>
    <externalReference r:id="rId17"/>
    <externalReference r:id="rId18"/>
    <externalReference r:id="rId19"/>
    <externalReference r:id="rId20"/>
  </externalReferenc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0" i="7" l="1"/>
  <c r="G30" i="7"/>
  <c r="F30" i="7"/>
  <c r="E30" i="7"/>
  <c r="D30" i="7"/>
  <c r="C30" i="7"/>
  <c r="K9" i="7"/>
  <c r="J9" i="7"/>
  <c r="I9" i="7"/>
  <c r="H9" i="7"/>
  <c r="G9" i="7"/>
  <c r="F9" i="7"/>
  <c r="E9" i="7"/>
  <c r="D9" i="7"/>
  <c r="C9" i="7"/>
  <c r="B9" i="7"/>
  <c r="K160" i="7"/>
  <c r="J160" i="7"/>
  <c r="I160" i="7"/>
  <c r="H160" i="7"/>
  <c r="G160" i="7"/>
  <c r="F160" i="7"/>
  <c r="E160" i="7"/>
  <c r="D160" i="7"/>
  <c r="C160" i="7"/>
  <c r="B160" i="7"/>
  <c r="I66" i="7"/>
  <c r="K158" i="7"/>
  <c r="J158" i="7"/>
  <c r="I158" i="7"/>
  <c r="H158" i="7"/>
  <c r="G158" i="7"/>
  <c r="F158" i="7"/>
  <c r="E158" i="7"/>
  <c r="D158" i="7"/>
  <c r="C158" i="7"/>
  <c r="B158" i="7"/>
  <c r="K157" i="7"/>
  <c r="J157" i="7"/>
  <c r="I157" i="7"/>
  <c r="H157" i="7"/>
  <c r="G157" i="7"/>
  <c r="F157" i="7"/>
  <c r="E157" i="7"/>
  <c r="D157" i="7"/>
  <c r="C157" i="7"/>
  <c r="B157" i="7"/>
  <c r="G38" i="8"/>
  <c r="H140" i="7"/>
  <c r="I140" i="7"/>
  <c r="J140" i="7"/>
  <c r="K140" i="7"/>
  <c r="B140" i="7"/>
  <c r="G140" i="7"/>
  <c r="F140" i="7"/>
  <c r="E140" i="7"/>
  <c r="D140" i="7"/>
  <c r="C140" i="7"/>
  <c r="B132" i="7"/>
  <c r="J125" i="7" l="1"/>
  <c r="I125" i="7"/>
  <c r="H125" i="7"/>
  <c r="G125" i="7"/>
  <c r="B125" i="7"/>
  <c r="K132" i="7"/>
  <c r="J132" i="7"/>
  <c r="I132" i="7"/>
  <c r="H132" i="7"/>
  <c r="G132" i="7"/>
  <c r="F132" i="7"/>
  <c r="E132" i="7"/>
  <c r="D132" i="7"/>
  <c r="C132" i="7"/>
  <c r="F125" i="7"/>
  <c r="E125" i="7"/>
  <c r="D125" i="7"/>
  <c r="C125" i="7"/>
  <c r="L110" i="7"/>
  <c r="K110" i="7"/>
  <c r="K24" i="11"/>
  <c r="J24" i="11"/>
  <c r="I24" i="11"/>
  <c r="H24" i="11"/>
  <c r="K23" i="11"/>
  <c r="J23" i="11"/>
  <c r="I23" i="11"/>
  <c r="H23" i="11"/>
  <c r="K22" i="11"/>
  <c r="J22" i="11"/>
  <c r="I22" i="11"/>
  <c r="H22" i="11"/>
  <c r="K21" i="11"/>
  <c r="J21" i="11"/>
  <c r="I21" i="11"/>
  <c r="H21" i="11"/>
  <c r="K20" i="11"/>
  <c r="J20" i="11"/>
  <c r="I20" i="11"/>
  <c r="H20" i="11"/>
  <c r="K19" i="11"/>
  <c r="J19" i="11"/>
  <c r="I19" i="11"/>
  <c r="H19" i="11"/>
  <c r="K18" i="11"/>
  <c r="J18" i="11"/>
  <c r="I18" i="11"/>
  <c r="H18" i="11"/>
  <c r="K17" i="11"/>
  <c r="J17" i="11"/>
  <c r="I17" i="11"/>
  <c r="H17" i="11"/>
  <c r="K16" i="11"/>
  <c r="J16" i="11"/>
  <c r="I16" i="11"/>
  <c r="H16" i="11"/>
  <c r="K15" i="11"/>
  <c r="J15" i="11"/>
  <c r="I15" i="11"/>
  <c r="H15" i="11"/>
  <c r="K14" i="11"/>
  <c r="J14" i="11"/>
  <c r="I14" i="11"/>
  <c r="H14" i="11"/>
  <c r="K13" i="11"/>
  <c r="J13" i="11"/>
  <c r="I13" i="11"/>
  <c r="H13" i="11"/>
  <c r="K12" i="11"/>
  <c r="J12" i="11"/>
  <c r="I12" i="11"/>
  <c r="H12" i="11"/>
  <c r="K11" i="11"/>
  <c r="J11" i="11"/>
  <c r="I11" i="11"/>
  <c r="H11" i="11"/>
  <c r="K10" i="11"/>
  <c r="J10" i="11"/>
  <c r="I10" i="11"/>
  <c r="H10" i="11"/>
  <c r="K9" i="11"/>
  <c r="J9" i="11"/>
  <c r="I9" i="11"/>
  <c r="H9" i="11"/>
  <c r="K8" i="11"/>
  <c r="J8" i="11"/>
  <c r="I8" i="11"/>
  <c r="H8" i="11"/>
  <c r="K7" i="11"/>
  <c r="J7" i="11"/>
  <c r="I7" i="11"/>
  <c r="H7" i="11"/>
  <c r="K6" i="11"/>
  <c r="J6" i="11"/>
  <c r="I6" i="11"/>
  <c r="H6" i="11"/>
  <c r="L6" i="11"/>
  <c r="L7" i="11"/>
  <c r="L8" i="11"/>
  <c r="L9" i="11"/>
  <c r="L10" i="11"/>
  <c r="L11" i="11"/>
  <c r="L12" i="11"/>
  <c r="L13" i="11"/>
  <c r="L14" i="11"/>
  <c r="L15" i="11"/>
  <c r="L16" i="11"/>
  <c r="L17" i="11"/>
  <c r="L18" i="11"/>
  <c r="L19" i="11"/>
  <c r="L20" i="11"/>
  <c r="L21" i="11"/>
  <c r="L22" i="11"/>
  <c r="L23" i="11"/>
  <c r="L24" i="11"/>
  <c r="H30" i="10"/>
  <c r="H7" i="10"/>
  <c r="H8" i="10"/>
  <c r="H9" i="10"/>
  <c r="H10" i="10"/>
  <c r="H11" i="10"/>
  <c r="H12" i="10"/>
  <c r="H13" i="10"/>
  <c r="H14" i="10"/>
  <c r="H15" i="10"/>
  <c r="H16" i="10"/>
  <c r="H17" i="10"/>
  <c r="H18" i="10"/>
  <c r="H19" i="10"/>
  <c r="H20" i="10"/>
  <c r="H21" i="10"/>
  <c r="H22" i="10"/>
  <c r="H23" i="10"/>
  <c r="H24" i="10"/>
  <c r="H25" i="10"/>
  <c r="H26" i="10"/>
  <c r="H27" i="10"/>
  <c r="H28" i="10"/>
  <c r="H29" i="10"/>
  <c r="H6" i="10"/>
  <c r="S7" i="5"/>
  <c r="U7" i="5"/>
  <c r="S8" i="5"/>
  <c r="U8" i="5"/>
  <c r="S9" i="5"/>
  <c r="U9" i="5"/>
  <c r="S10" i="5"/>
  <c r="U10" i="5"/>
  <c r="S11" i="5"/>
  <c r="U11" i="5"/>
  <c r="S12" i="5"/>
  <c r="U12" i="5"/>
  <c r="S13" i="5"/>
  <c r="U13" i="5"/>
  <c r="S14" i="5"/>
  <c r="U14" i="5"/>
  <c r="S15" i="5"/>
  <c r="U15" i="5"/>
  <c r="S16" i="5"/>
  <c r="U16" i="5"/>
  <c r="S17" i="5"/>
  <c r="U17" i="5"/>
  <c r="S18" i="5"/>
  <c r="U18" i="5"/>
  <c r="S19" i="5"/>
  <c r="U19" i="5"/>
  <c r="S20" i="5"/>
  <c r="U20" i="5"/>
  <c r="S21" i="5"/>
  <c r="U21" i="5"/>
  <c r="S22" i="5"/>
  <c r="U22" i="5"/>
  <c r="S23" i="5"/>
  <c r="U23" i="5"/>
  <c r="S24" i="5"/>
  <c r="U24" i="5"/>
  <c r="S25" i="5"/>
  <c r="U25" i="5"/>
  <c r="S26" i="5"/>
  <c r="U26" i="5"/>
  <c r="S27" i="5"/>
  <c r="U27" i="5"/>
  <c r="S28" i="5"/>
  <c r="U28" i="5"/>
  <c r="S29" i="5"/>
  <c r="U29" i="5"/>
  <c r="S30" i="5"/>
  <c r="U30" i="5"/>
  <c r="S31" i="5"/>
  <c r="U31" i="5"/>
  <c r="S32" i="5"/>
  <c r="U32" i="5"/>
  <c r="S33" i="5"/>
  <c r="U33" i="5"/>
  <c r="S34" i="5"/>
  <c r="U34" i="5"/>
  <c r="S35" i="5"/>
  <c r="U35" i="5"/>
  <c r="U6" i="5"/>
  <c r="S6" i="5"/>
  <c r="K109" i="7"/>
  <c r="K108" i="7"/>
  <c r="J109" i="7"/>
  <c r="I109" i="7"/>
  <c r="H109" i="7"/>
  <c r="G109" i="7"/>
  <c r="F109" i="7"/>
  <c r="E109" i="7"/>
  <c r="D109" i="7"/>
  <c r="C109" i="7"/>
  <c r="J108" i="7"/>
  <c r="I108" i="7"/>
  <c r="H108" i="7"/>
  <c r="G108" i="7"/>
  <c r="F108" i="7"/>
  <c r="E108" i="7"/>
  <c r="D108" i="7"/>
  <c r="C108" i="7"/>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7" i="2"/>
  <c r="M6" i="2"/>
  <c r="I21" i="13"/>
  <c r="I22" i="13"/>
  <c r="I26" i="13"/>
  <c r="G43" i="13"/>
  <c r="I23" i="13"/>
  <c r="H18" i="13"/>
  <c r="D19" i="13"/>
  <c r="I38" i="13"/>
  <c r="E23" i="13"/>
  <c r="D20" i="13"/>
  <c r="H27" i="13"/>
  <c r="F39" i="13"/>
  <c r="I43" i="13"/>
  <c r="D39" i="13"/>
  <c r="E37" i="13"/>
  <c r="F22" i="13"/>
  <c r="E40" i="13"/>
  <c r="E27" i="13"/>
  <c r="H45" i="13"/>
  <c r="D43" i="13"/>
  <c r="H26" i="13"/>
  <c r="E39" i="13"/>
  <c r="D44" i="13"/>
  <c r="F18" i="13"/>
  <c r="F43" i="13"/>
  <c r="D22" i="13"/>
  <c r="I24" i="13"/>
  <c r="G23" i="13"/>
  <c r="F21" i="13"/>
  <c r="I19" i="13"/>
  <c r="F44" i="13"/>
  <c r="H22" i="13"/>
  <c r="I18" i="13"/>
  <c r="H20" i="13"/>
  <c r="G40" i="13"/>
  <c r="G21" i="13"/>
  <c r="I44" i="13"/>
  <c r="G36" i="13"/>
  <c r="E26" i="13"/>
  <c r="I27" i="13"/>
  <c r="E38" i="13"/>
  <c r="G45" i="13"/>
  <c r="H43" i="13"/>
  <c r="G19" i="13"/>
  <c r="G39" i="13"/>
  <c r="I20" i="13"/>
  <c r="F42" i="13"/>
  <c r="G25" i="13"/>
  <c r="E25" i="13"/>
  <c r="I41" i="13"/>
  <c r="H38" i="13"/>
  <c r="E20" i="13"/>
  <c r="F25" i="13"/>
  <c r="G24" i="13"/>
  <c r="H40" i="13"/>
  <c r="D27" i="13"/>
  <c r="D36" i="13"/>
  <c r="I40" i="13"/>
  <c r="E19" i="13"/>
  <c r="E22" i="13"/>
  <c r="H42" i="13"/>
  <c r="H39" i="13"/>
  <c r="F45" i="13"/>
  <c r="H24" i="13"/>
  <c r="D37" i="13"/>
  <c r="G22" i="13"/>
  <c r="H25" i="13"/>
  <c r="E24" i="13"/>
  <c r="I36" i="13"/>
  <c r="F37" i="13"/>
  <c r="G18" i="13"/>
  <c r="F26" i="13"/>
  <c r="F40" i="13"/>
  <c r="F20" i="13"/>
  <c r="I45" i="13"/>
  <c r="D23" i="13"/>
  <c r="D38" i="13"/>
  <c r="H44" i="13"/>
  <c r="F41" i="13"/>
  <c r="H23" i="13"/>
  <c r="H19" i="13"/>
  <c r="D41" i="13"/>
  <c r="E18" i="13"/>
  <c r="E36" i="13"/>
  <c r="I37" i="13"/>
  <c r="H21" i="13"/>
  <c r="F27" i="13"/>
  <c r="D45" i="13"/>
  <c r="F36" i="13"/>
  <c r="E41" i="13"/>
  <c r="I39" i="13"/>
  <c r="H41" i="13"/>
  <c r="I25" i="13"/>
  <c r="G41" i="13"/>
  <c r="G38" i="13"/>
  <c r="F24" i="13"/>
  <c r="E21" i="13"/>
  <c r="E44" i="13"/>
  <c r="D25" i="13"/>
  <c r="G27" i="13"/>
  <c r="D40" i="13"/>
  <c r="E42" i="13"/>
  <c r="F19" i="13"/>
  <c r="D21" i="13"/>
  <c r="E43" i="13"/>
  <c r="F23" i="13"/>
  <c r="D42" i="13"/>
  <c r="G42" i="13"/>
  <c r="D26" i="13"/>
  <c r="G26" i="13"/>
  <c r="G20" i="13"/>
  <c r="D18" i="13"/>
  <c r="E45" i="13"/>
  <c r="H37" i="13"/>
  <c r="G37" i="13"/>
  <c r="F38" i="13"/>
  <c r="D24" i="13"/>
  <c r="I42" i="13"/>
  <c r="H36" i="13"/>
  <c r="G44" i="13"/>
  <c r="G52" i="7" l="1"/>
  <c r="F52" i="7"/>
  <c r="E52" i="7"/>
  <c r="D52" i="7"/>
  <c r="C52" i="7"/>
  <c r="B52" i="7"/>
  <c r="H52" i="7"/>
  <c r="H54" i="7"/>
  <c r="H53" i="7"/>
  <c r="B54" i="7"/>
  <c r="G53" i="7"/>
  <c r="F53" i="7"/>
  <c r="E53" i="7"/>
  <c r="D53" i="7"/>
  <c r="C53" i="7"/>
  <c r="C73" i="7" s="1"/>
  <c r="B53" i="7"/>
  <c r="G54" i="7"/>
  <c r="F54" i="7"/>
  <c r="E54" i="7"/>
  <c r="D54" i="7"/>
  <c r="C54" i="7"/>
  <c r="H55" i="7"/>
  <c r="G55" i="7"/>
  <c r="F55" i="7"/>
  <c r="E55" i="7"/>
  <c r="D55" i="7"/>
  <c r="C55" i="7"/>
  <c r="B55" i="7"/>
  <c r="H56" i="7"/>
  <c r="G56" i="7"/>
  <c r="F56" i="7"/>
  <c r="E56" i="7"/>
  <c r="D56" i="7"/>
  <c r="C56" i="7"/>
  <c r="B56" i="7"/>
  <c r="H57" i="7"/>
  <c r="G57" i="7"/>
  <c r="F57" i="7"/>
  <c r="E57" i="7"/>
  <c r="D57" i="7"/>
  <c r="C57" i="7"/>
  <c r="B57" i="7"/>
  <c r="H58" i="7"/>
  <c r="G58" i="7"/>
  <c r="G70" i="7" s="1"/>
  <c r="F58" i="7"/>
  <c r="E58" i="7"/>
  <c r="D58" i="7"/>
  <c r="C58" i="7"/>
  <c r="B58" i="7"/>
  <c r="H59" i="7"/>
  <c r="G59" i="7"/>
  <c r="F59" i="7"/>
  <c r="E59" i="7"/>
  <c r="D59" i="7"/>
  <c r="C59" i="7"/>
  <c r="B59" i="7"/>
  <c r="H60" i="7"/>
  <c r="H32" i="7" s="1"/>
  <c r="G60" i="7"/>
  <c r="G32" i="7" s="1"/>
  <c r="F60" i="7"/>
  <c r="F32" i="7" s="1"/>
  <c r="E60" i="7"/>
  <c r="E32" i="7" s="1"/>
  <c r="D60" i="7"/>
  <c r="D32" i="7" s="1"/>
  <c r="C60" i="7"/>
  <c r="C32" i="7" s="1"/>
  <c r="B60" i="7"/>
  <c r="H61" i="7"/>
  <c r="G61" i="7"/>
  <c r="F61" i="7"/>
  <c r="E61" i="7"/>
  <c r="D61" i="7"/>
  <c r="C61" i="7"/>
  <c r="B61" i="7"/>
  <c r="H62" i="7"/>
  <c r="G62" i="7"/>
  <c r="F62" i="7"/>
  <c r="F31" i="7" s="1"/>
  <c r="E62" i="7"/>
  <c r="E31" i="7" s="1"/>
  <c r="D62" i="7"/>
  <c r="D31" i="7" s="1"/>
  <c r="C62" i="7"/>
  <c r="C31" i="7" s="1"/>
  <c r="B62" i="7"/>
  <c r="H63" i="7"/>
  <c r="G63" i="7"/>
  <c r="F63" i="7"/>
  <c r="E63" i="7"/>
  <c r="D63" i="7"/>
  <c r="C63" i="7"/>
  <c r="B63" i="7"/>
  <c r="H64" i="7"/>
  <c r="G64" i="7"/>
  <c r="F64" i="7"/>
  <c r="E64" i="7"/>
  <c r="D64" i="7"/>
  <c r="C64" i="7"/>
  <c r="B64" i="7"/>
  <c r="B67" i="7" s="1"/>
  <c r="J3" i="9"/>
  <c r="H29" i="7"/>
  <c r="G29" i="7"/>
  <c r="F29" i="7"/>
  <c r="E29" i="7"/>
  <c r="D29" i="7"/>
  <c r="C29" i="7"/>
  <c r="H3" i="7"/>
  <c r="G3" i="7"/>
  <c r="F3" i="7"/>
  <c r="E3" i="7"/>
  <c r="D3" i="7"/>
  <c r="C3" i="7"/>
  <c r="G31" i="7" l="1"/>
  <c r="H31" i="7"/>
  <c r="B71" i="7"/>
  <c r="E66" i="7"/>
  <c r="D73" i="7"/>
  <c r="C71" i="7"/>
  <c r="H69" i="7"/>
  <c r="F66" i="7"/>
  <c r="H73" i="7"/>
  <c r="D71" i="7"/>
  <c r="E71" i="7"/>
  <c r="F71" i="7"/>
  <c r="G71" i="7"/>
  <c r="D74" i="7"/>
  <c r="E74" i="7"/>
  <c r="C66" i="7"/>
  <c r="B70" i="7"/>
  <c r="G74" i="7"/>
  <c r="H70" i="7"/>
  <c r="F74" i="7"/>
  <c r="E73" i="7"/>
  <c r="F69" i="7"/>
  <c r="G66" i="7"/>
  <c r="B73" i="7"/>
  <c r="B72" i="7"/>
  <c r="H72" i="7"/>
  <c r="G69" i="7"/>
  <c r="C72" i="7"/>
  <c r="F68" i="7"/>
  <c r="D72" i="7"/>
  <c r="G68" i="7"/>
  <c r="B66" i="7"/>
  <c r="C70" i="7"/>
  <c r="E72" i="7"/>
  <c r="H74" i="7"/>
  <c r="D70" i="7"/>
  <c r="F72" i="7"/>
  <c r="D66" i="7"/>
  <c r="E70" i="7"/>
  <c r="G72" i="7"/>
  <c r="C74" i="7"/>
  <c r="D69" i="7"/>
  <c r="E69" i="7"/>
  <c r="F70" i="7"/>
  <c r="H71" i="7"/>
  <c r="C69" i="7"/>
  <c r="G73" i="7"/>
  <c r="H68" i="7"/>
  <c r="G67" i="7"/>
  <c r="F73" i="7"/>
  <c r="B68" i="7"/>
  <c r="D68" i="7"/>
  <c r="B69" i="7"/>
  <c r="H67" i="7"/>
  <c r="C68" i="7"/>
  <c r="E67" i="7"/>
  <c r="H66" i="7"/>
  <c r="E68" i="7"/>
  <c r="C67" i="7"/>
  <c r="D67" i="7"/>
  <c r="F6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tc={6F6E7CE1-6A6B-4745-B462-F0F1DF24D7D7}</author>
  </authors>
  <commentList>
    <comment ref="A73" authorId="0" shapeId="0" xr:uid="{6F6E7CE1-6A6B-4745-B462-F0F1DF24D7D7}">
      <text>
        <t>[對話串註解]
您的 Excel 版本可讓您讀取此對話串註解; 但若以較新的 Excel 版本開啟此檔案，將會移除對它進行的所有編輯。深入了解: https://go.microsoft.com/fwlink/?linkid=870924。
註解:
    這個數據跟報告裏披露的相距甚遠, 且與WIND中數據也不同, 就不用了</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tc={AB0DE1F8-680C-48D4-ABBF-ABB6CD8C2771}</author>
  </authors>
  <commentList>
    <comment ref="E3" authorId="0" shapeId="0" xr:uid="{AB0DE1F8-680C-48D4-ABBF-ABB6CD8C2771}">
      <text>
        <t>[對話串註解]
您的 Excel 版本可讓您讀取此對話串註解; 但若以較新的 Excel 版本開啟此檔案，將會移除對它進行的所有編輯。深入了解: https://go.microsoft.com/fwlink/?linkid=870924。
註解:
    2021年報中數字為104.7,2022年報中數字為102.3,猜測可能是因2020年特海分拆導致統計口徑變化導致?這裏保留後發佈的報告的數據</t>
      </text>
    </comment>
  </commentList>
</comments>
</file>

<file path=xl/sharedStrings.xml><?xml version="1.0" encoding="utf-8"?>
<sst xmlns="http://schemas.openxmlformats.org/spreadsheetml/2006/main" count="3376" uniqueCount="528">
  <si>
    <t>2015-12-31</t>
  </si>
  <si>
    <t>2016-12-31</t>
  </si>
  <si>
    <t>2017-12-31</t>
  </si>
  <si>
    <t>2018-12-31</t>
  </si>
  <si>
    <t>2019-12-31</t>
  </si>
  <si>
    <t>2020-12-31</t>
  </si>
  <si>
    <t>2021-12-31</t>
  </si>
  <si>
    <t>2022-12-31</t>
  </si>
  <si>
    <t>2023-12-31</t>
  </si>
  <si>
    <t>2024-06-30</t>
  </si>
  <si>
    <t>海底捞[6862.HK] - ARD.资产负债表 (单位 : 千元 , CNY)</t>
  </si>
  <si>
    <t>报告期</t>
  </si>
  <si>
    <t>年报</t>
  </si>
  <si>
    <t>中报</t>
  </si>
  <si>
    <t>报表类型</t>
  </si>
  <si>
    <t>合并报表</t>
  </si>
  <si>
    <t xml:space="preserve">    非流动资产合计</t>
  </si>
  <si>
    <t xml:space="preserve">        固定资产-物业,厂房及设备</t>
  </si>
  <si>
    <t xml:space="preserve">        商誉</t>
  </si>
  <si>
    <t xml:space="preserve">        无形资产</t>
  </si>
  <si>
    <t xml:space="preserve">        有使用权资产-非流动资产</t>
  </si>
  <si>
    <t xml:space="preserve">        于联营公司之权益</t>
  </si>
  <si>
    <t xml:space="preserve">        应收关联方款项-非流动资产</t>
  </si>
  <si>
    <t xml:space="preserve">        按公平值于其他全面收入列账之金融资产-非流动资产</t>
  </si>
  <si>
    <t xml:space="preserve">        投资于合资企业-非流动资产</t>
  </si>
  <si>
    <t xml:space="preserve">        保证金及其他非流动资产</t>
  </si>
  <si>
    <t xml:space="preserve">        递延税项资产-非流动资产</t>
  </si>
  <si>
    <t xml:space="preserve">        存款(存放于金融机构)-非流动资产</t>
  </si>
  <si>
    <t xml:space="preserve">        指定为按公平值列入其他全面收益的股本工具投资-非流动资产</t>
  </si>
  <si>
    <t xml:space="preserve">        已抵押银行存款-非流动资产</t>
  </si>
  <si>
    <t xml:space="preserve">        租金按金-非流动资产</t>
  </si>
  <si>
    <t xml:space="preserve">        按公允值计入损益的金融资产-非流动资产</t>
  </si>
  <si>
    <t xml:space="preserve">        可供出售投资-非流动资产</t>
  </si>
  <si>
    <t xml:space="preserve">        其他金融资产-非流动资产</t>
  </si>
  <si>
    <t xml:space="preserve">        其他非流动资产</t>
  </si>
  <si>
    <t xml:space="preserve">    流动资产合计</t>
  </si>
  <si>
    <t xml:space="preserve">        存货</t>
  </si>
  <si>
    <t xml:space="preserve">        应收账款,其他应收账款及预付款项</t>
  </si>
  <si>
    <t xml:space="preserve">        应收关联方款项-流动资产</t>
  </si>
  <si>
    <t xml:space="preserve">        按公允值计入损益的金融资产</t>
  </si>
  <si>
    <t xml:space="preserve">        存放于财务机构之存款</t>
  </si>
  <si>
    <t xml:space="preserve">        保证金借款</t>
  </si>
  <si>
    <t xml:space="preserve">        租金按金-流动资产</t>
  </si>
  <si>
    <t xml:space="preserve">        公允价值计入其他全面收益金融资产-流动资产</t>
  </si>
  <si>
    <t xml:space="preserve">        其它金融资产-流动资产</t>
  </si>
  <si>
    <t xml:space="preserve">        已抵押银行存款-流动资产</t>
  </si>
  <si>
    <t xml:space="preserve">        已抵押/有限制之银行存款-流动资产</t>
  </si>
  <si>
    <t xml:space="preserve">        货币资金</t>
  </si>
  <si>
    <t xml:space="preserve">    流动负债合计</t>
  </si>
  <si>
    <t xml:space="preserve">        应付账款</t>
  </si>
  <si>
    <t xml:space="preserve">        其他应付款</t>
  </si>
  <si>
    <t xml:space="preserve">        应付关联方款项-流动负债</t>
  </si>
  <si>
    <t xml:space="preserve">        应付股利</t>
  </si>
  <si>
    <t xml:space="preserve">        应交税费</t>
  </si>
  <si>
    <t xml:space="preserve">        应付短期债券</t>
  </si>
  <si>
    <t xml:space="preserve">        租赁-流动负债</t>
  </si>
  <si>
    <t xml:space="preserve">        应付票据-流动负债</t>
  </si>
  <si>
    <t xml:space="preserve">        短期借款</t>
  </si>
  <si>
    <t xml:space="preserve">        合同负债-流动负债</t>
  </si>
  <si>
    <t xml:space="preserve">        拨备-流动负债</t>
  </si>
  <si>
    <t xml:space="preserve">        递延收入-流动负债</t>
  </si>
  <si>
    <t xml:space="preserve">        其他短期借款</t>
  </si>
  <si>
    <t>流动资产/(负债)净值</t>
  </si>
  <si>
    <t>资产总额减流动负债</t>
  </si>
  <si>
    <t xml:space="preserve">    非流动负债合计</t>
  </si>
  <si>
    <t xml:space="preserve">        递延税项负债-非流动</t>
  </si>
  <si>
    <t xml:space="preserve">        租赁-非流动负债</t>
  </si>
  <si>
    <t xml:space="preserve">        长期借款</t>
  </si>
  <si>
    <t xml:space="preserve">        应付债券</t>
  </si>
  <si>
    <t xml:space="preserve">        其他长期贷款</t>
  </si>
  <si>
    <t xml:space="preserve">        拨备-非流动负债</t>
  </si>
  <si>
    <t>总资产减总负债</t>
  </si>
  <si>
    <t xml:space="preserve">    股东权益合计(含少数股东权益)</t>
  </si>
  <si>
    <t xml:space="preserve">        股东权益合计(不含少数股东权益)</t>
  </si>
  <si>
    <t xml:space="preserve">            股本</t>
  </si>
  <si>
    <t xml:space="preserve">            储备</t>
  </si>
  <si>
    <t xml:space="preserve">        少数股东权益</t>
  </si>
  <si>
    <t>显示币种</t>
  </si>
  <si>
    <t>CNY</t>
  </si>
  <si>
    <t>原始币种</t>
  </si>
  <si>
    <t>转换汇率</t>
  </si>
  <si>
    <t>汇率类型</t>
  </si>
  <si>
    <t>期末汇率</t>
  </si>
  <si>
    <t>区间起始日</t>
  </si>
  <si>
    <t>区间截止日</t>
  </si>
  <si>
    <t>报告期跨度</t>
  </si>
  <si>
    <t>公告日期</t>
  </si>
  <si>
    <t>2018-09-12</t>
  </si>
  <si>
    <t>2019-03-26</t>
  </si>
  <si>
    <t>2020-03-25</t>
  </si>
  <si>
    <t>2021-03-23</t>
  </si>
  <si>
    <t>2022-03-23</t>
  </si>
  <si>
    <t>2023-03-30</t>
  </si>
  <si>
    <t>2024-03-26</t>
  </si>
  <si>
    <t>2024-08-27</t>
  </si>
  <si>
    <t>会计准则</t>
  </si>
  <si>
    <t>国际准则</t>
  </si>
  <si>
    <t>审计意见</t>
  </si>
  <si>
    <t>标准无保留意见</t>
  </si>
  <si>
    <t>核数师</t>
  </si>
  <si>
    <t>数据来源：Wind</t>
  </si>
  <si>
    <t>6个月</t>
  </si>
  <si>
    <t>12个月</t>
  </si>
  <si>
    <t>2024-01-01</t>
  </si>
  <si>
    <t>2023-01-01</t>
  </si>
  <si>
    <t>2022-01-01</t>
  </si>
  <si>
    <t>2021-01-01</t>
  </si>
  <si>
    <t>2020-01-01</t>
  </si>
  <si>
    <t>2019-01-01</t>
  </si>
  <si>
    <t>2018-01-01</t>
  </si>
  <si>
    <t>2017-01-01</t>
  </si>
  <si>
    <t>2016-01-01</t>
  </si>
  <si>
    <t>2015-01-01</t>
  </si>
  <si>
    <t xml:space="preserve">        其他:其他无形资产摊销</t>
  </si>
  <si>
    <t xml:space="preserve">        无形资产摊销</t>
  </si>
  <si>
    <t xml:space="preserve">        使用权资产折旧</t>
  </si>
  <si>
    <t xml:space="preserve">        物业,厂房及设备折旧</t>
  </si>
  <si>
    <t>其他:折旧与摊销</t>
  </si>
  <si>
    <t xml:space="preserve">        本公司拥有人应占综合收入(亏损)总额-来自持续经营业务</t>
  </si>
  <si>
    <t xml:space="preserve">        本公司拥有人应占综合收入(亏损)总额-来自已终止经营业务</t>
  </si>
  <si>
    <t xml:space="preserve">        综合收益总额(母公司)</t>
  </si>
  <si>
    <t xml:space="preserve">        综合收益总额(少数股东)</t>
  </si>
  <si>
    <t>综合收益总额</t>
  </si>
  <si>
    <t xml:space="preserve">        少数股东损益-终止经营业务</t>
  </si>
  <si>
    <t xml:space="preserve">        少数股东损益-持续经营业务</t>
  </si>
  <si>
    <t>少数股东损益</t>
  </si>
  <si>
    <t xml:space="preserve">        本公司股东应占除税后溢利-终止经营业务</t>
  </si>
  <si>
    <t xml:space="preserve">        本公司股东应占除税后溢利-持续经营业务</t>
  </si>
  <si>
    <t>净利润(不含少数股东权益)</t>
  </si>
  <si>
    <t>其他综合收益</t>
  </si>
  <si>
    <t xml:space="preserve">        其他全面(开支)收入-不会重新分类至损益的项目-公允价值计量且其变动计入其他全面收入的权益工具投资</t>
  </si>
  <si>
    <t xml:space="preserve">        其他全面收入-可重分类至损益-应占联营公司及合营企业的汇兑储备变动</t>
  </si>
  <si>
    <t xml:space="preserve">        其他全面收益-于出售海外业务后计入损益内的累计汇兑差额之重分类调整</t>
  </si>
  <si>
    <t xml:space="preserve">        其他综合收益-汇兑差额-海外业务换算</t>
  </si>
  <si>
    <t>净利润(含少数股东权益)</t>
  </si>
  <si>
    <t>已终止经营净利润</t>
  </si>
  <si>
    <t>持续经营净利润</t>
  </si>
  <si>
    <t>所得税</t>
  </si>
  <si>
    <t>除税前溢利</t>
  </si>
  <si>
    <t>除税前溢利(合计平衡项目)</t>
  </si>
  <si>
    <t>财务费用</t>
  </si>
  <si>
    <t>其他经营净收益</t>
  </si>
  <si>
    <t>应占共同控制实体损益</t>
  </si>
  <si>
    <t>应占联营公司损益</t>
  </si>
  <si>
    <t>其他支出-经营</t>
  </si>
  <si>
    <t>上市费用</t>
  </si>
  <si>
    <t>交通及差旅费用</t>
  </si>
  <si>
    <t>折旧及摊销</t>
  </si>
  <si>
    <t>水利电开支</t>
  </si>
  <si>
    <t>物业租金及相关开支</t>
  </si>
  <si>
    <t>职工薪酬</t>
  </si>
  <si>
    <t>原材料及消耗品</t>
  </si>
  <si>
    <t>其他收入-经营</t>
  </si>
  <si>
    <t>营业收入</t>
  </si>
  <si>
    <t>海底捞[6862.HK] - ARD.利润表 (单位 : 千元 , CNY)</t>
  </si>
  <si>
    <t>利率类型</t>
  </si>
  <si>
    <t xml:space="preserve">        现金及现金等价物分析-于收购时原到期日超过三个月之定期存款</t>
  </si>
  <si>
    <t xml:space="preserve">        现金及现金等价物分析-银行结存及库存现金</t>
  </si>
  <si>
    <t xml:space="preserve">    现金及现金等价物的分析</t>
  </si>
  <si>
    <t xml:space="preserve">    期末现金及现金等价物余额</t>
  </si>
  <si>
    <t xml:space="preserve">        汇率变动对现金的影响</t>
  </si>
  <si>
    <t xml:space="preserve">        期初现金及现金等价物余额</t>
  </si>
  <si>
    <t xml:space="preserve">        四川海底捞分公司所用现金净额</t>
  </si>
  <si>
    <t xml:space="preserve">        现金及现金等价物净增加额</t>
  </si>
  <si>
    <t xml:space="preserve">            筹资活动产生的现金流量净额</t>
  </si>
  <si>
    <t xml:space="preserve">                已付利息-筹资活动</t>
  </si>
  <si>
    <t xml:space="preserve">                资本注资所得款</t>
  </si>
  <si>
    <t xml:space="preserve">                股份发行开支款项</t>
  </si>
  <si>
    <t xml:space="preserve">                偿还租赁负债</t>
  </si>
  <si>
    <t xml:space="preserve">                非控股股东注资-筹资活动</t>
  </si>
  <si>
    <t xml:space="preserve">                少数股东权益出资-筹资活动</t>
  </si>
  <si>
    <t xml:space="preserve">                支付的短期借款保证金</t>
  </si>
  <si>
    <t xml:space="preserve">                实物分派现金流出-筹资活动</t>
  </si>
  <si>
    <t xml:space="preserve">                偿还其他借贷</t>
  </si>
  <si>
    <t xml:space="preserve">                发行债券-筹资活动</t>
  </si>
  <si>
    <t xml:space="preserve">                重组时收购附属公司的付款-筹资活动</t>
  </si>
  <si>
    <t xml:space="preserve">                回购长期债务</t>
  </si>
  <si>
    <t xml:space="preserve">                偿还来自关联方之贷款-筹资活动</t>
  </si>
  <si>
    <t xml:space="preserve">                发行普通股所得款</t>
  </si>
  <si>
    <t xml:space="preserve">                发行长期债券所得款</t>
  </si>
  <si>
    <t xml:space="preserve">                发行股份所得款项</t>
  </si>
  <si>
    <t xml:space="preserve">                增购附属公司权益-筹资活动</t>
  </si>
  <si>
    <t xml:space="preserve">                银行借贷所得款</t>
  </si>
  <si>
    <t xml:space="preserve">                予关联方的贷款</t>
  </si>
  <si>
    <t xml:space="preserve">                借款所得款</t>
  </si>
  <si>
    <t xml:space="preserve">                已付股息-筹资活动</t>
  </si>
  <si>
    <t xml:space="preserve">                偿还银行借贷</t>
  </si>
  <si>
    <t xml:space="preserve">            投资活动产生的现金流量净额</t>
  </si>
  <si>
    <t xml:space="preserve">                已抵押银行存款增加-投资活动</t>
  </si>
  <si>
    <t xml:space="preserve">                购置按公平值计入其他全面收益的金融资产-投资活动</t>
  </si>
  <si>
    <t xml:space="preserve">                金融机构之存款增加-投资活动</t>
  </si>
  <si>
    <t xml:space="preserve">                已授予关联方贷款</t>
  </si>
  <si>
    <t xml:space="preserve">                租赁奖励付款</t>
  </si>
  <si>
    <t xml:space="preserve">                出售按公平值计入损益的金融资产及可供出售金融资产的所得款项-投资活动</t>
  </si>
  <si>
    <t xml:space="preserve">                租赁奖励收到的现金</t>
  </si>
  <si>
    <t xml:space="preserve">                收购附属公司-投资活动</t>
  </si>
  <si>
    <t xml:space="preserve">                提取已抵押银行及其他存款-投资活动</t>
  </si>
  <si>
    <t xml:space="preserve">                收回对关联方的有息贷款-投资活动</t>
  </si>
  <si>
    <t xml:space="preserve">                购买无形资产</t>
  </si>
  <si>
    <t xml:space="preserve">                向关联方贷款-投资活动</t>
  </si>
  <si>
    <t xml:space="preserve">                预付租赁款的已付按金-投资活动</t>
  </si>
  <si>
    <t xml:space="preserve">                已收联营公司股息-投资活动</t>
  </si>
  <si>
    <t xml:space="preserve">                已收取来自银行及金融机构之利息-投资活动</t>
  </si>
  <si>
    <t xml:space="preserve">                赎回存放于金融机构之存款</t>
  </si>
  <si>
    <t xml:space="preserve">                撤销受限制/已抵押银行存款</t>
  </si>
  <si>
    <t xml:space="preserve">                存入受限制/已抵押银行存款</t>
  </si>
  <si>
    <t xml:space="preserve">                租赁按金-投资活动</t>
  </si>
  <si>
    <t xml:space="preserve">                银行及其他金融机构存款增加-投资活动</t>
  </si>
  <si>
    <t xml:space="preserve">                向关联方偿还贷款所收到的现金-投资活动</t>
  </si>
  <si>
    <t xml:space="preserve">                购买资产使用权-投资活动</t>
  </si>
  <si>
    <t xml:space="preserve">                购买其他无形资产</t>
  </si>
  <si>
    <t xml:space="preserve">                于共同控制实体投资</t>
  </si>
  <si>
    <t xml:space="preserve">                收取租赁及保证按金的所得款</t>
  </si>
  <si>
    <t xml:space="preserve">                到期日超过三个月的银行存款-投资活动</t>
  </si>
  <si>
    <t xml:space="preserve">                购买按公平值计入损益之金融资产-投资活动</t>
  </si>
  <si>
    <t xml:space="preserve">                出售其他金融资产所得款</t>
  </si>
  <si>
    <t xml:space="preserve">                银行存款减少-投资活动</t>
  </si>
  <si>
    <t xml:space="preserve">                自其他金融资产收取的利息-投资活动</t>
  </si>
  <si>
    <t xml:space="preserve">                出售指定按公平值计入损益之金融资产所得款项</t>
  </si>
  <si>
    <t xml:space="preserve">                已收银行存款利息-投资活动</t>
  </si>
  <si>
    <t xml:space="preserve">                出售按公允值计入损益之金融资产所得款</t>
  </si>
  <si>
    <t xml:space="preserve">                购买按公平值计入损益的股本工具-投资活动</t>
  </si>
  <si>
    <t xml:space="preserve">                已收利息-投资活动</t>
  </si>
  <si>
    <t xml:space="preserve">                购买可供出售投资</t>
  </si>
  <si>
    <t xml:space="preserve">                购买物业,厂房及设备</t>
  </si>
  <si>
    <t xml:space="preserve">                已抵押银行存款减少-投资活动</t>
  </si>
  <si>
    <t xml:space="preserve">                购买其他金融资产</t>
  </si>
  <si>
    <t xml:space="preserve">                于联营公司投资</t>
  </si>
  <si>
    <t xml:space="preserve">                处置物业,厂房及设备所得款</t>
  </si>
  <si>
    <t xml:space="preserve">            经营活动产生的现金流量净额</t>
  </si>
  <si>
    <t xml:space="preserve">                已付所得税</t>
  </si>
  <si>
    <t xml:space="preserve">                经营活动之现金</t>
  </si>
  <si>
    <t xml:space="preserve">                    增加/(减少)应付关联方款项</t>
  </si>
  <si>
    <t xml:space="preserve">                    增加/(减少)合约负债-经营活动</t>
  </si>
  <si>
    <t xml:space="preserve">                    增加/(减少)拨备</t>
  </si>
  <si>
    <t xml:space="preserve">                    (增加)/减少应收关联方款</t>
  </si>
  <si>
    <t xml:space="preserve">                    (增加)/减少按金,预付款项及其他应收款</t>
  </si>
  <si>
    <t xml:space="preserve">                    增加/(减少)应付票据</t>
  </si>
  <si>
    <t xml:space="preserve">                    (增加)/减少交易性投资</t>
  </si>
  <si>
    <t xml:space="preserve">                    增加/(减少)其他应付款</t>
  </si>
  <si>
    <t xml:space="preserve">                    增加/(减少)租赁按金</t>
  </si>
  <si>
    <t xml:space="preserve">                    (增加)/减少应收账款及其他应收款</t>
  </si>
  <si>
    <t xml:space="preserve">                    (增加)/减少应收账款,其他应收款项及预付款项</t>
  </si>
  <si>
    <t xml:space="preserve">                    增加/(减少)应付账款</t>
  </si>
  <si>
    <t xml:space="preserve">                    (增加)/减少应收账款</t>
  </si>
  <si>
    <t xml:space="preserve">                    (增加)/减少存货</t>
  </si>
  <si>
    <t xml:space="preserve">                    营运资本变动前之现金流量</t>
  </si>
  <si>
    <t xml:space="preserve">                        股份为基础支付费用</t>
  </si>
  <si>
    <t xml:space="preserve">                        汇兑(收益)/损失</t>
  </si>
  <si>
    <t xml:space="preserve">                        按公平值透过损益列账金融资产之公平值(收益)/亏损</t>
  </si>
  <si>
    <t xml:space="preserve">                        租赁终止收益</t>
  </si>
  <si>
    <t xml:space="preserve">                        无形资产摊销</t>
  </si>
  <si>
    <t xml:space="preserve">                        预期信贷损失减值损失-经营活动</t>
  </si>
  <si>
    <t xml:space="preserve">                        物业,厂房及设备折旧</t>
  </si>
  <si>
    <t xml:space="preserve">                        合营公司的权益损失及投资减值-经营活动</t>
  </si>
  <si>
    <t xml:space="preserve">                        就于一家联营公司之投资确认之减值亏损-经营活动</t>
  </si>
  <si>
    <t xml:space="preserve">                        资产使用权减值-经营活动</t>
  </si>
  <si>
    <t xml:space="preserve">                        物业,厂房及设备减值准备/(拨回)</t>
  </si>
  <si>
    <t xml:space="preserve">                        租赁佣金-经营活动</t>
  </si>
  <si>
    <t xml:space="preserve">                        联营公司投资减值损失</t>
  </si>
  <si>
    <t xml:space="preserve">                        出售物业,厂房及设备及其他无形资产的损失/(收益)</t>
  </si>
  <si>
    <t xml:space="preserve">                        债券赎回收益-经营活动</t>
  </si>
  <si>
    <t xml:space="preserve">                        租赁土地、土地使用权及其它租赁资产之减值/(拨回)</t>
  </si>
  <si>
    <t xml:space="preserve">                        其他无形资产减值损失</t>
  </si>
  <si>
    <t xml:space="preserve">                        其他无形资产摊销</t>
  </si>
  <si>
    <t xml:space="preserve">                        修改租赁协议的收益</t>
  </si>
  <si>
    <t xml:space="preserve">                        折旧及摊销</t>
  </si>
  <si>
    <t xml:space="preserve">                        豁免租金</t>
  </si>
  <si>
    <t xml:space="preserve">                        处置物业,厂房及设备之亏损</t>
  </si>
  <si>
    <t xml:space="preserve">                        应占共同控制实体之溢利/亏损</t>
  </si>
  <si>
    <t xml:space="preserve">                        商誉减值损失</t>
  </si>
  <si>
    <t xml:space="preserve">                        应占联营公司之溢利/亏损</t>
  </si>
  <si>
    <t xml:space="preserve">                        应占联营公司投资利润-经营活动</t>
  </si>
  <si>
    <t xml:space="preserve">                        其他无形资产摊销及折旧</t>
  </si>
  <si>
    <t xml:space="preserve">                        无形资产折旧</t>
  </si>
  <si>
    <t xml:space="preserve">                        利息收入</t>
  </si>
  <si>
    <t xml:space="preserve">                        财务费用</t>
  </si>
  <si>
    <t xml:space="preserve">                        除税前(亏损)/溢利</t>
  </si>
  <si>
    <t>海底捞[6862.HK] - ARD.现金流量表 (单位 : 千元 , CNY)</t>
  </si>
  <si>
    <t>2023-08-29</t>
  </si>
  <si>
    <t>2022-08-30</t>
  </si>
  <si>
    <t>2021-08-24</t>
  </si>
  <si>
    <t>2020-08-25</t>
  </si>
  <si>
    <t>2019-08-20</t>
  </si>
  <si>
    <t>2023-06-30</t>
  </si>
  <si>
    <t>2022-06-30</t>
  </si>
  <si>
    <t>2021-06-30</t>
  </si>
  <si>
    <t>2020-06-30</t>
  </si>
  <si>
    <t>2019-06-30</t>
  </si>
  <si>
    <t>2018-06-30</t>
  </si>
  <si>
    <t>2017-06-30</t>
  </si>
  <si>
    <t>同比</t>
    <phoneticPr fontId="3" type="noConversion"/>
  </si>
  <si>
    <t>淨利潤</t>
    <phoneticPr fontId="3" type="noConversion"/>
  </si>
  <si>
    <t>单位:股</t>
  </si>
  <si>
    <t/>
  </si>
  <si>
    <t>--</t>
  </si>
  <si>
    <t>85.00</t>
  </si>
  <si>
    <t>4,504,925,271.00</t>
  </si>
  <si>
    <t>合    计</t>
  </si>
  <si>
    <t>持股5%以上股东</t>
  </si>
  <si>
    <t>8.20</t>
  </si>
  <si>
    <t>434,462,014.00</t>
  </si>
  <si>
    <t>LHY NP Ltd.</t>
  </si>
  <si>
    <t>SYH NP Ltd.</t>
  </si>
  <si>
    <t>SP NP Ltd.</t>
  </si>
  <si>
    <t>1,801,970,108.00</t>
  </si>
  <si>
    <t>26.41</t>
  </si>
  <si>
    <t>1,399,569,121.00</t>
  </si>
  <si>
    <t>ZY NP Ltd.</t>
  </si>
  <si>
    <t>34.00</t>
  </si>
  <si>
    <t>NP United Holding Ltd.</t>
  </si>
  <si>
    <t>持有其他股票</t>
  </si>
  <si>
    <t>股东类型</t>
  </si>
  <si>
    <t>间接持股数量</t>
  </si>
  <si>
    <t>占已发行普通股比例(%)</t>
  </si>
  <si>
    <t>直接持股数量</t>
  </si>
  <si>
    <t>股份性质</t>
  </si>
  <si>
    <t>股东名称</t>
  </si>
  <si>
    <t>2018-09-26</t>
  </si>
  <si>
    <t>85.01</t>
  </si>
  <si>
    <t>2020-05-11</t>
  </si>
  <si>
    <t>2021-11-22</t>
  </si>
  <si>
    <t>实际控制人</t>
  </si>
  <si>
    <t>3,361,671,243.00</t>
  </si>
  <si>
    <t>张勇</t>
  </si>
  <si>
    <t>点击浏览</t>
  </si>
  <si>
    <t>其他</t>
  </si>
  <si>
    <t>504,787,028.00</t>
  </si>
  <si>
    <t>施永宏</t>
  </si>
  <si>
    <t>张勇,舒萍</t>
  </si>
  <si>
    <t>李海燕,施永宏</t>
  </si>
  <si>
    <t>2,950,709,229.00</t>
  </si>
  <si>
    <t>ZY NP Ltd</t>
  </si>
  <si>
    <t>3,363,658,743.00</t>
  </si>
  <si>
    <t>舒萍</t>
  </si>
  <si>
    <t>3,866,458,271.00</t>
  </si>
  <si>
    <t>171,786,726.00</t>
  </si>
  <si>
    <t>杨利娟</t>
  </si>
  <si>
    <t>李朋</t>
  </si>
  <si>
    <t>宋青</t>
  </si>
  <si>
    <t>高洁</t>
  </si>
  <si>
    <t>周兆呈</t>
  </si>
  <si>
    <t>張勇淑萍夫婦持股:</t>
    <phoneticPr fontId="3" type="noConversion"/>
  </si>
  <si>
    <t>UBS Trustee (B.V.I.) Limited</t>
    <phoneticPr fontId="3" type="noConversion"/>
  </si>
  <si>
    <r>
      <t>2020</t>
    </r>
    <r>
      <rPr>
        <sz val="10"/>
        <rFont val="宋体"/>
        <family val="3"/>
        <charset val="134"/>
      </rPr>
      <t>年</t>
    </r>
    <phoneticPr fontId="3" type="noConversion"/>
  </si>
  <si>
    <r>
      <t>2018年</t>
    </r>
    <r>
      <rPr>
        <sz val="10"/>
        <rFont val="宋体"/>
        <family val="3"/>
        <charset val="134"/>
      </rPr>
      <t/>
    </r>
  </si>
  <si>
    <r>
      <t>2019年</t>
    </r>
    <r>
      <rPr>
        <sz val="10"/>
        <rFont val="宋体"/>
        <family val="3"/>
        <charset val="134"/>
      </rPr>
      <t/>
    </r>
  </si>
  <si>
    <t>翻檯率</t>
    <phoneticPr fontId="3" type="noConversion"/>
  </si>
  <si>
    <r>
      <t>2021年</t>
    </r>
    <r>
      <rPr>
        <sz val="10"/>
        <rFont val="宋体"/>
        <family val="3"/>
        <charset val="134"/>
      </rPr>
      <t/>
    </r>
  </si>
  <si>
    <r>
      <t>2022年</t>
    </r>
    <r>
      <rPr>
        <sz val="10"/>
        <rFont val="宋体"/>
        <family val="3"/>
        <charset val="134"/>
      </rPr>
      <t/>
    </r>
  </si>
  <si>
    <r>
      <t>2023年</t>
    </r>
    <r>
      <rPr>
        <sz val="10"/>
        <rFont val="宋体"/>
        <family val="3"/>
        <charset val="134"/>
      </rPr>
      <t/>
    </r>
  </si>
  <si>
    <t>2023H1</t>
    <phoneticPr fontId="3" type="noConversion"/>
  </si>
  <si>
    <t>2024H1</t>
    <phoneticPr fontId="3" type="noConversion"/>
  </si>
  <si>
    <t>同店平均翻檯率</t>
  </si>
  <si>
    <t>按期間同店服務總桌數除以期間同店總營業日數及同店平均餐桌數計算。平均餐桌數包括因新冠肺炎疫情防控需要而未開放區域的餐桌數。</t>
    <phoneticPr fontId="3" type="noConversion"/>
  </si>
  <si>
    <t>同店平均翻檯率:</t>
    <phoneticPr fontId="3" type="noConversion"/>
  </si>
  <si>
    <t>按期內服務總桌數除以期內餐廳營業總天數及平均餐桌數計算；平均餐桌數包括因新冠肺炎疫情防控需要而未開放區域的餐桌數。</t>
  </si>
  <si>
    <r>
      <t>包括比較期間開始前已開始運營且於</t>
    </r>
    <r>
      <rPr>
        <sz val="10"/>
        <rFont val="Arial"/>
        <family val="2"/>
      </rPr>
      <t>2020</t>
    </r>
    <r>
      <rPr>
        <sz val="10"/>
        <rFont val="宋体"/>
        <family val="3"/>
        <charset val="134"/>
      </rPr>
      <t>年及</t>
    </r>
    <r>
      <rPr>
        <sz val="10"/>
        <rFont val="Arial"/>
        <family val="2"/>
      </rPr>
      <t>2021</t>
    </r>
    <r>
      <rPr>
        <sz val="10"/>
        <rFont val="宋体"/>
        <family val="3"/>
        <charset val="134"/>
      </rPr>
      <t>年營業超過</t>
    </r>
    <r>
      <rPr>
        <sz val="10"/>
        <rFont val="Arial"/>
        <family val="2"/>
      </rPr>
      <t>270</t>
    </r>
    <r>
      <rPr>
        <sz val="10"/>
        <rFont val="宋体"/>
        <family val="3"/>
        <charset val="134"/>
      </rPr>
      <t>天的餐廳。由於新冠肺炎疫情期間</t>
    </r>
    <r>
      <rPr>
        <sz val="10"/>
        <rFont val="Arial"/>
        <family val="2"/>
      </rPr>
      <t>2020</t>
    </r>
    <r>
      <rPr>
        <sz val="10"/>
        <rFont val="宋体"/>
        <family val="3"/>
        <charset val="134"/>
      </rPr>
      <t>年部分門店暫停營業超過</t>
    </r>
    <r>
      <rPr>
        <sz val="10"/>
        <rFont val="Arial"/>
        <family val="2"/>
      </rPr>
      <t>30</t>
    </r>
    <r>
      <rPr>
        <sz val="10"/>
        <rFont val="宋体"/>
        <family val="3"/>
        <charset val="134"/>
      </rPr>
      <t>天，因此我們選取同店的標準在過往</t>
    </r>
    <r>
      <rPr>
        <sz val="10"/>
        <rFont val="Arial"/>
        <family val="2"/>
      </rPr>
      <t>300</t>
    </r>
    <r>
      <rPr>
        <sz val="10"/>
        <rFont val="宋体"/>
        <family val="3"/>
        <charset val="134"/>
      </rPr>
      <t>天的標準基礎上扣除</t>
    </r>
    <r>
      <rPr>
        <sz val="10"/>
        <rFont val="Arial"/>
        <family val="2"/>
      </rPr>
      <t>30</t>
    </r>
    <r>
      <rPr>
        <sz val="10"/>
        <rFont val="宋体"/>
        <family val="3"/>
        <charset val="134"/>
      </rPr>
      <t>天，以更準確地反映海底撈餐廳的實際經營情況。</t>
    </r>
  </si>
  <si>
    <t>同店數量(2021年報)</t>
    <phoneticPr fontId="3" type="noConversion"/>
  </si>
  <si>
    <t>4/3.8</t>
    <phoneticPr fontId="3" type="noConversion"/>
  </si>
  <si>
    <t>3.5/3.4</t>
    <phoneticPr fontId="3" type="noConversion"/>
  </si>
  <si>
    <t>5.2/4.9</t>
    <phoneticPr fontId="3" type="noConversion"/>
  </si>
  <si>
    <t>人均消費</t>
  </si>
  <si>
    <t>ROE</t>
    <phoneticPr fontId="3" type="noConversion"/>
  </si>
  <si>
    <t>存貨周轉天數</t>
    <phoneticPr fontId="3" type="noConversion"/>
  </si>
  <si>
    <t>原材料及消耗品</t>
    <phoneticPr fontId="3" type="noConversion"/>
  </si>
  <si>
    <t>增收不增利?</t>
    <phoneticPr fontId="3" type="noConversion"/>
  </si>
  <si>
    <t>淨利潤同比</t>
    <phoneticPr fontId="3" type="noConversion"/>
  </si>
  <si>
    <t>營業收入</t>
    <phoneticPr fontId="3" type="noConversion"/>
  </si>
  <si>
    <t>2024-08-23</t>
  </si>
  <si>
    <t>2024-03-22</t>
  </si>
  <si>
    <t>2023-08-22</t>
  </si>
  <si>
    <t>2023-03-21</t>
  </si>
  <si>
    <t>2022-08-23</t>
  </si>
  <si>
    <t>息税折旧摊销前利润</t>
  </si>
  <si>
    <t>其他综合收益-汇兑差额-海外业务换算</t>
  </si>
  <si>
    <t>其他全面(开支)/收入-不会重新分类至损益之项目-按公平值透过其他全面收入列账之股本投资之公平值亏损净额</t>
  </si>
  <si>
    <t>无形资产以及物业、厂房及设备之减值亏损</t>
  </si>
  <si>
    <t>自首次公开招股认购款项所得利息收入</t>
  </si>
  <si>
    <t>其他支出-其他</t>
  </si>
  <si>
    <t>其他收入/(支出)净额-经营</t>
  </si>
  <si>
    <t>服务费用</t>
  </si>
  <si>
    <t>广告和产品促销开支</t>
  </si>
  <si>
    <t>其他资产的折旧及摊销</t>
  </si>
  <si>
    <t>租金及其他经营费用</t>
  </si>
  <si>
    <t>使用权资产折旧</t>
  </si>
  <si>
    <t>所使用原材料及耗材</t>
  </si>
  <si>
    <t>九毛九[9922.HK] - ARD.利润表 (单位 : 元 , CNY)</t>
  </si>
  <si>
    <t>2024-08-28</t>
  </si>
  <si>
    <t>2024-03-27</t>
  </si>
  <si>
    <t>2023-08-27</t>
  </si>
  <si>
    <t>2023-03-28</t>
  </si>
  <si>
    <t>2022-08-29</t>
  </si>
  <si>
    <t>2022-03-28</t>
  </si>
  <si>
    <t>薪酬费用</t>
  </si>
  <si>
    <t xml:space="preserve">        归属于母公司的净利润与综合收益总额</t>
  </si>
  <si>
    <t>归属母公司净利润</t>
  </si>
  <si>
    <t xml:space="preserve">        其他综合收益-出售可供出售之债务投资时转拨重估储备至收益表</t>
  </si>
  <si>
    <t xml:space="preserve">        其他综合收益-出售可供出售金融资产储备拨回</t>
  </si>
  <si>
    <t xml:space="preserve">        其他综合收益-可供出售金融资产-公允价值变动</t>
  </si>
  <si>
    <t>公用事业费用</t>
  </si>
  <si>
    <t>水电费用</t>
  </si>
  <si>
    <t>呷哺呷哺[0520.HK] - ARD.利润表 (单位 : 元 , CNY)</t>
  </si>
  <si>
    <t xml:space="preserve">            海外</t>
  </si>
  <si>
    <t xml:space="preserve">            中国大陆境外</t>
  </si>
  <si>
    <t xml:space="preserve">            中国大陆</t>
  </si>
  <si>
    <t xml:space="preserve">        地区</t>
  </si>
  <si>
    <t xml:space="preserve">            其他产品</t>
  </si>
  <si>
    <t xml:space="preserve">            调味料产品及食材销售</t>
  </si>
  <si>
    <t xml:space="preserve">            外卖业务</t>
  </si>
  <si>
    <t xml:space="preserve">            餐厅经营</t>
  </si>
  <si>
    <t xml:space="preserve">        产品</t>
  </si>
  <si>
    <t xml:space="preserve">    毛利</t>
  </si>
  <si>
    <t xml:space="preserve">    营业成本</t>
  </si>
  <si>
    <t xml:space="preserve">    营业收入</t>
  </si>
  <si>
    <t>海底捞[6862.HK] - 主营构成(按指标) (单位 : % , CNY)</t>
  </si>
  <si>
    <t>太二</t>
    <phoneticPr fontId="3" type="noConversion"/>
  </si>
  <si>
    <t>慫</t>
    <phoneticPr fontId="3" type="noConversion"/>
  </si>
  <si>
    <t>海底撈</t>
    <phoneticPr fontId="3" type="noConversion"/>
  </si>
  <si>
    <t>呷哺呷哺</t>
  </si>
  <si>
    <t>呷哺呷哺</t>
    <phoneticPr fontId="3" type="noConversion"/>
  </si>
  <si>
    <t>24H1</t>
    <phoneticPr fontId="3" type="noConversion"/>
  </si>
  <si>
    <t>百福控股</t>
  </si>
  <si>
    <t>1488.HK</t>
  </si>
  <si>
    <t>0520.HK</t>
  </si>
  <si>
    <t>特海国际</t>
  </si>
  <si>
    <t>9658.HK</t>
  </si>
  <si>
    <t>味千(中国)</t>
  </si>
  <si>
    <t>0538.HK</t>
  </si>
  <si>
    <t>达势股份</t>
  </si>
  <si>
    <t>1405.HK</t>
  </si>
  <si>
    <t>九毛九</t>
  </si>
  <si>
    <t>9922.HK</t>
  </si>
  <si>
    <t>谭仔国际</t>
  </si>
  <si>
    <t>2217.HK</t>
  </si>
  <si>
    <t>大家乐集团</t>
  </si>
  <si>
    <t>0341.HK</t>
  </si>
  <si>
    <t>百胜中国</t>
  </si>
  <si>
    <t>9987.HK</t>
  </si>
  <si>
    <t>海底捞</t>
  </si>
  <si>
    <t>6862.HK</t>
  </si>
  <si>
    <t>2021年报</t>
  </si>
  <si>
    <t>2022年报</t>
  </si>
  <si>
    <t>2023年报</t>
  </si>
  <si>
    <t>2024中报</t>
  </si>
  <si>
    <t>速动比率(倍)</t>
  </si>
  <si>
    <t>流动比率(倍)</t>
  </si>
  <si>
    <t>存货周转率(次)</t>
  </si>
  <si>
    <t>销售净利率(%)</t>
  </si>
  <si>
    <t>总资产周转率(次)</t>
  </si>
  <si>
    <t>资产负债率(%)</t>
  </si>
  <si>
    <t>营业利润率(%)</t>
  </si>
  <si>
    <t>销售毛利率(%)</t>
  </si>
  <si>
    <t>ROA(%)</t>
  </si>
  <si>
    <t>ROE(%)</t>
  </si>
  <si>
    <t>证券简称</t>
  </si>
  <si>
    <t>代码</t>
  </si>
  <si>
    <t>排名</t>
  </si>
  <si>
    <t>2019年</t>
    <phoneticPr fontId="3" type="noConversion"/>
  </si>
  <si>
    <t>2020年</t>
  </si>
  <si>
    <t>2021年</t>
  </si>
  <si>
    <t>2022年</t>
  </si>
  <si>
    <t>2023年</t>
  </si>
  <si>
    <t>ROA</t>
    <phoneticPr fontId="3" type="noConversion"/>
  </si>
  <si>
    <t>職工薪酬佔比</t>
    <phoneticPr fontId="3" type="noConversion"/>
  </si>
  <si>
    <t>九毛九</t>
    <phoneticPr fontId="3" type="noConversion"/>
  </si>
  <si>
    <t>2020-03-27</t>
  </si>
  <si>
    <t>2019-12-29</t>
  </si>
  <si>
    <t>九毛九[9922.HK] - ARD.利润表 (单位 : 万元 ,)</t>
  </si>
  <si>
    <t>2021-08-30</t>
  </si>
  <si>
    <t>2021-03-31</t>
  </si>
  <si>
    <t>2020-08-27</t>
  </si>
  <si>
    <t>2020-03-30</t>
  </si>
  <si>
    <t>2019-08-29</t>
  </si>
  <si>
    <t>2019-03-28</t>
  </si>
  <si>
    <t>2018-08-27</t>
  </si>
  <si>
    <t>2018-03-21</t>
  </si>
  <si>
    <t>2017-08-22</t>
  </si>
  <si>
    <t>2017-03-28</t>
  </si>
  <si>
    <t>2016-08-25</t>
  </si>
  <si>
    <t>2016-03-29</t>
  </si>
  <si>
    <t>2015-08-18</t>
  </si>
  <si>
    <t>2015-03-18</t>
  </si>
  <si>
    <t>2016-06-30</t>
  </si>
  <si>
    <t>2015-06-30</t>
  </si>
  <si>
    <t>2014-12-31</t>
  </si>
  <si>
    <t>2014-01-01</t>
  </si>
  <si>
    <t>USD</t>
  </si>
  <si>
    <t>呷哺呷哺[0520.HK] - ARD.利润表 (单位 : 元 , USD)</t>
  </si>
  <si>
    <t>門店數量</t>
    <phoneticPr fontId="3" type="noConversion"/>
  </si>
  <si>
    <t>關閉門店</t>
    <phoneticPr fontId="3" type="noConversion"/>
  </si>
  <si>
    <t>大陸門店數量</t>
    <phoneticPr fontId="3" type="noConversion"/>
  </si>
  <si>
    <t>海外門店數量</t>
    <phoneticPr fontId="3" type="noConversion"/>
  </si>
  <si>
    <t>新開(重啟)門店</t>
    <phoneticPr fontId="3" type="noConversion"/>
  </si>
  <si>
    <t>淨營運資本</t>
    <phoneticPr fontId="3" type="noConversion"/>
  </si>
  <si>
    <t>流動資產合計</t>
    <phoneticPr fontId="3" type="noConversion"/>
  </si>
  <si>
    <t>流動負債合計</t>
    <phoneticPr fontId="3" type="noConversion"/>
  </si>
  <si>
    <t>流動比率</t>
    <phoneticPr fontId="3" type="noConversion"/>
  </si>
  <si>
    <t>速動比率</t>
    <phoneticPr fontId="3" type="noConversion"/>
  </si>
  <si>
    <t>海底撈[6862.HK]-ARD.利潤表(單位:千元,CNY)</t>
    <phoneticPr fontId="3" type="noConversion"/>
  </si>
  <si>
    <t>海底撈[6862.HK] - ARD.利潤表 (單位 : 千元 , CNY)</t>
    <phoneticPr fontId="3" type="noConversion"/>
  </si>
  <si>
    <t>期初應收賬款</t>
    <phoneticPr fontId="3" type="noConversion"/>
  </si>
  <si>
    <t>期末應收賬款</t>
    <phoneticPr fontId="3" type="noConversion"/>
  </si>
  <si>
    <t>存貨</t>
    <phoneticPr fontId="3" type="noConversion"/>
  </si>
  <si>
    <t>流動負債</t>
    <phoneticPr fontId="3" type="noConversion"/>
  </si>
  <si>
    <t>流動資產</t>
    <phoneticPr fontId="3" type="noConversion"/>
  </si>
  <si>
    <t>總負債</t>
    <phoneticPr fontId="3" type="noConversion"/>
  </si>
  <si>
    <t>期初淨資產</t>
    <phoneticPr fontId="3" type="noConversion"/>
  </si>
  <si>
    <t>期末淨資產</t>
    <phoneticPr fontId="3" type="noConversion"/>
  </si>
  <si>
    <t>期初總資產</t>
    <phoneticPr fontId="3" type="noConversion"/>
  </si>
  <si>
    <t>期末總資產</t>
    <phoneticPr fontId="3" type="noConversion"/>
  </si>
  <si>
    <t>淨利率</t>
    <phoneticPr fontId="3" type="noConversion"/>
  </si>
  <si>
    <t>總資產周轉率</t>
    <phoneticPr fontId="3" type="noConversion"/>
  </si>
  <si>
    <t>權益乘數</t>
    <phoneticPr fontId="3" type="noConversion"/>
  </si>
  <si>
    <t>資產負債率</t>
    <phoneticPr fontId="3" type="noConversion"/>
  </si>
  <si>
    <t>應收賬款周轉天數</t>
    <phoneticPr fontId="3" type="noConversion"/>
  </si>
  <si>
    <t>營業收入同比</t>
    <phoneticPr fontId="3" type="noConversion"/>
  </si>
  <si>
    <t>九毛九[9922.HK]-ARD.利潤表(單位:萬元,)</t>
    <phoneticPr fontId="3" type="noConversion"/>
  </si>
  <si>
    <t>職工薪酬</t>
    <phoneticPr fontId="3" type="noConversion"/>
  </si>
  <si>
    <t>呷哺呷哺[0520.HK]-ARD.利潤表(單位:元,USD)</t>
    <phoneticPr fontId="3" type="noConversion"/>
  </si>
  <si>
    <t>海底撈[6862.HK]-ARD.資產負債表(單位:千元,CNY)</t>
    <phoneticPr fontId="3" type="noConversion"/>
  </si>
  <si>
    <t>非流動資產合計</t>
    <phoneticPr fontId="3" type="noConversion"/>
  </si>
  <si>
    <t>非流動負債合計</t>
    <phoneticPr fontId="3" type="noConversion"/>
  </si>
  <si>
    <t>毛利率</t>
    <phoneticPr fontId="3" type="noConversion"/>
  </si>
  <si>
    <t>資產回報率</t>
    <phoneticPr fontId="3" type="noConversion"/>
  </si>
  <si>
    <t>權益回報率</t>
    <phoneticPr fontId="3" type="noConversion"/>
  </si>
  <si>
    <r>
      <rPr>
        <sz val="10"/>
        <rFont val="微软雅黑"/>
        <family val="2"/>
        <charset val="134"/>
      </rPr>
      <t>总资产周转率</t>
    </r>
    <r>
      <rPr>
        <sz val="10"/>
        <rFont val="Arial"/>
        <family val="2"/>
      </rPr>
      <t>(</t>
    </r>
    <r>
      <rPr>
        <sz val="10"/>
        <rFont val="微软雅黑"/>
        <family val="2"/>
        <charset val="134"/>
      </rPr>
      <t>次</t>
    </r>
    <r>
      <rPr>
        <sz val="10"/>
        <rFont val="Arial"/>
        <family val="2"/>
      </rPr>
      <t>)</t>
    </r>
    <phoneticPr fontId="3" type="noConversion"/>
  </si>
  <si>
    <t>权益乘数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</si>
</sst>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0"/>
    <numFmt numFmtId="177" formatCode="###,##0"/>
    <numFmt numFmtId="178" formatCode="0.0_ "/>
    <numFmt numFmtId="179" formatCode="0.00_ "/>
    <numFmt numFmtId="180" formatCode="#,##0.0_ "/>
    <numFmt numFmtId="181" formatCode="###,##0.00"/>
    <numFmt numFmtId="182" formatCode="###,###,##0.0000"/>
  </numFmts>
  <fonts count="16" x14ac:knownFonts="1">
    <font>
      <sz val="10"/>
      <name val="Arial"/>
    </font>
    <font>
      <sz val="10"/>
      <name val="Arial"/>
      <family val="2"/>
    </font>
    <font>
      <sz val="11"/>
      <name val="宋体"/>
      <family val="3"/>
      <charset val="134"/>
    </font>
    <font>
      <sz val="9"/>
      <name val="宋体"/>
      <family val="3"/>
      <charset val="134"/>
    </font>
    <font>
      <b/>
      <sz val="11"/>
      <name val="宋体"/>
      <family val="3"/>
      <charset val="134"/>
    </font>
    <font>
      <sz val="10"/>
      <name val="宋体"/>
      <family val="3"/>
      <charset val="134"/>
    </font>
    <font>
      <sz val="12"/>
      <color theme="1"/>
      <name val="宋体"/>
      <family val="2"/>
      <scheme val="minor"/>
    </font>
    <font>
      <sz val="11"/>
      <name val="等线"/>
      <family val="3"/>
      <charset val="134"/>
    </font>
    <font>
      <sz val="10"/>
      <color rgb="FFFF0000"/>
      <name val="宋体"/>
      <family val="3"/>
      <charset val="134"/>
    </font>
    <font>
      <sz val="10"/>
      <color rgb="FFFF0000"/>
      <name val="Arial"/>
      <family val="2"/>
    </font>
    <font>
      <sz val="10"/>
      <color rgb="FF00B0F0"/>
      <name val="Arial"/>
      <family val="2"/>
    </font>
    <font>
      <b/>
      <i/>
      <sz val="11"/>
      <color rgb="FF00B0F0"/>
      <name val="宋体"/>
      <family val="3"/>
      <charset val="134"/>
    </font>
    <font>
      <sz val="12"/>
      <name val="新細明體"/>
      <family val="1"/>
      <charset val="134"/>
    </font>
    <font>
      <b/>
      <sz val="12"/>
      <name val="新細明體"/>
      <family val="1"/>
      <charset val="134"/>
    </font>
    <font>
      <sz val="10"/>
      <name val="微软雅黑"/>
      <family val="2"/>
      <charset val="134"/>
    </font>
    <font>
      <sz val="10"/>
      <name val="Arial"/>
      <family val="2"/>
      <charset val="134"/>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6" fillId="0" borderId="0"/>
  </cellStyleXfs>
  <cellXfs count="41">
    <xf numFmtId="0" fontId="0" fillId="0" borderId="0" xfId="0"/>
    <xf numFmtId="0" fontId="2" fillId="0" borderId="0" xfId="0" applyFont="1"/>
    <xf numFmtId="176" fontId="2" fillId="0" borderId="0" xfId="0" applyNumberFormat="1" applyFont="1"/>
    <xf numFmtId="177" fontId="2" fillId="0" borderId="0" xfId="0" applyNumberFormat="1" applyFont="1"/>
    <xf numFmtId="0" fontId="2" fillId="0" borderId="0" xfId="1" applyFont="1"/>
    <xf numFmtId="177" fontId="2" fillId="0" borderId="0" xfId="1" applyNumberFormat="1" applyFont="1"/>
    <xf numFmtId="176" fontId="2" fillId="0" borderId="0" xfId="1" applyNumberFormat="1" applyFont="1"/>
    <xf numFmtId="0" fontId="4" fillId="0" borderId="0" xfId="1" applyFont="1"/>
    <xf numFmtId="0" fontId="5" fillId="0" borderId="0" xfId="0" applyFont="1"/>
    <xf numFmtId="10" fontId="0" fillId="0" borderId="0" xfId="0" applyNumberFormat="1"/>
    <xf numFmtId="0" fontId="6" fillId="0" borderId="0" xfId="2"/>
    <xf numFmtId="0" fontId="6" fillId="0" borderId="0" xfId="2" applyAlignment="1">
      <alignment horizontal="right"/>
    </xf>
    <xf numFmtId="4" fontId="6" fillId="0" borderId="0" xfId="2" applyNumberFormat="1"/>
    <xf numFmtId="0" fontId="7" fillId="0" borderId="0" xfId="0" applyFont="1"/>
    <xf numFmtId="0" fontId="1" fillId="0" borderId="0" xfId="0" applyFont="1"/>
    <xf numFmtId="178" fontId="7" fillId="0" borderId="0" xfId="0" applyNumberFormat="1" applyFont="1"/>
    <xf numFmtId="178" fontId="0" fillId="0" borderId="0" xfId="0" applyNumberFormat="1"/>
    <xf numFmtId="178" fontId="1" fillId="0" borderId="0" xfId="0" applyNumberFormat="1" applyFont="1"/>
    <xf numFmtId="179" fontId="0" fillId="0" borderId="0" xfId="0" applyNumberFormat="1"/>
    <xf numFmtId="0" fontId="8" fillId="0" borderId="0" xfId="0" applyFont="1"/>
    <xf numFmtId="179" fontId="9" fillId="0" borderId="0" xfId="0" applyNumberFormat="1" applyFont="1"/>
    <xf numFmtId="0" fontId="10" fillId="0" borderId="0" xfId="0" applyFont="1"/>
    <xf numFmtId="0" fontId="11" fillId="0" borderId="0" xfId="1" applyFont="1"/>
    <xf numFmtId="180" fontId="2" fillId="0" borderId="0" xfId="0" applyNumberFormat="1" applyFont="1"/>
    <xf numFmtId="10" fontId="2" fillId="0" borderId="0" xfId="1" applyNumberFormat="1" applyFont="1"/>
    <xf numFmtId="14" fontId="2" fillId="0" borderId="0" xfId="1" applyNumberFormat="1" applyFont="1"/>
    <xf numFmtId="0" fontId="12" fillId="0" borderId="0" xfId="1" applyFont="1"/>
    <xf numFmtId="177" fontId="12" fillId="0" borderId="0" xfId="1" applyNumberFormat="1" applyFont="1"/>
    <xf numFmtId="176" fontId="12" fillId="0" borderId="0" xfId="1" applyNumberFormat="1" applyFont="1"/>
    <xf numFmtId="0" fontId="13" fillId="0" borderId="0" xfId="1" applyFont="1"/>
    <xf numFmtId="10" fontId="12" fillId="0" borderId="0" xfId="1" applyNumberFormat="1" applyFont="1"/>
    <xf numFmtId="0" fontId="14" fillId="0" borderId="0" xfId="0" applyFont="1"/>
    <xf numFmtId="181" fontId="2" fillId="0" borderId="0" xfId="1" applyNumberFormat="1" applyFont="1"/>
    <xf numFmtId="14" fontId="6" fillId="0" borderId="0" xfId="2" applyNumberFormat="1"/>
    <xf numFmtId="182" fontId="6" fillId="0" borderId="0" xfId="2" applyNumberFormat="1"/>
    <xf numFmtId="180" fontId="0" fillId="0" borderId="0" xfId="0" applyNumberFormat="1"/>
    <xf numFmtId="0" fontId="6" fillId="0" borderId="0" xfId="2"/>
    <xf numFmtId="0" fontId="0" fillId="0" borderId="0" xfId="0"/>
    <xf numFmtId="4" fontId="0" fillId="0" borderId="0" xfId="0" applyNumberFormat="1"/>
    <xf numFmtId="0" fontId="15" fillId="0" borderId="0" xfId="0" applyFont="1"/>
    <xf numFmtId="0" fontId="0" fillId="0" borderId="0" xfId="0" applyAlignment="1"/>
  </cellXfs>
  <cellStyles count="3">
    <cellStyle name="一般" xfId="0" builtinId="0"/>
    <cellStyle name="一般 2" xfId="1" xr:uid="{C83D549E-3998-4168-BFC1-7FC3EF14BE65}"/>
    <cellStyle name="一般 3" xfId="2" xr:uid="{F0A2CED4-FC18-4D14-9729-0B58BE8FAC4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海底撈營業收入</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整理!$A$2</c:f>
              <c:strCache>
                <c:ptCount val="1"/>
                <c:pt idx="0">
                  <c:v>營業收入</c:v>
                </c:pt>
              </c:strCache>
            </c:strRef>
          </c:tx>
          <c:spPr>
            <a:solidFill>
              <a:schemeClr val="accent1"/>
            </a:solidFill>
            <a:ln>
              <a:noFill/>
            </a:ln>
            <a:effectLst/>
          </c:spPr>
          <c:invertIfNegative val="0"/>
          <c:cat>
            <c:strRef>
              <c:extLst>
                <c:ext xmlns:c15="http://schemas.microsoft.com/office/drawing/2012/chart" uri="{02D57815-91ED-43cb-92C2-25804820EDAC}">
                  <c15:fullRef>
                    <c15:sqref>整理!$B$1:$H$1</c15:sqref>
                  </c15:fullRef>
                </c:ext>
              </c:extLst>
              <c:f>整理!$C$1:$H$1</c:f>
              <c:strCache>
                <c:ptCount val="6"/>
                <c:pt idx="0">
                  <c:v>2019-12-31</c:v>
                </c:pt>
                <c:pt idx="1">
                  <c:v>2020-12-31</c:v>
                </c:pt>
                <c:pt idx="2">
                  <c:v>2021-12-31</c:v>
                </c:pt>
                <c:pt idx="3">
                  <c:v>2022-12-31</c:v>
                </c:pt>
                <c:pt idx="4">
                  <c:v>2023-12-31</c:v>
                </c:pt>
                <c:pt idx="5">
                  <c:v>2024-06-30</c:v>
                </c:pt>
              </c:strCache>
            </c:strRef>
          </c:cat>
          <c:val>
            <c:numRef>
              <c:extLst>
                <c:ext xmlns:c15="http://schemas.microsoft.com/office/drawing/2012/chart" uri="{02D57815-91ED-43cb-92C2-25804820EDAC}">
                  <c15:fullRef>
                    <c15:sqref>整理!$B$2:$H$2</c15:sqref>
                  </c15:fullRef>
                </c:ext>
              </c:extLst>
              <c:f>整理!$C$2:$H$2</c:f>
              <c:numCache>
                <c:formatCode>###,##0.0</c:formatCode>
                <c:ptCount val="6"/>
                <c:pt idx="0">
                  <c:v>26555792</c:v>
                </c:pt>
                <c:pt idx="1">
                  <c:v>28614255</c:v>
                </c:pt>
                <c:pt idx="2">
                  <c:v>41111624</c:v>
                </c:pt>
                <c:pt idx="3">
                  <c:v>31038634</c:v>
                </c:pt>
                <c:pt idx="4">
                  <c:v>41453348</c:v>
                </c:pt>
                <c:pt idx="5">
                  <c:v>21490903</c:v>
                </c:pt>
              </c:numCache>
            </c:numRef>
          </c:val>
          <c:extLst>
            <c:ext xmlns:c16="http://schemas.microsoft.com/office/drawing/2014/chart" uri="{C3380CC4-5D6E-409C-BE32-E72D297353CC}">
              <c16:uniqueId val="{00000000-607B-4209-A643-B3A01C96C76B}"/>
            </c:ext>
          </c:extLst>
        </c:ser>
        <c:dLbls>
          <c:showLegendKey val="0"/>
          <c:showVal val="0"/>
          <c:showCatName val="0"/>
          <c:showSerName val="0"/>
          <c:showPercent val="0"/>
          <c:showBubbleSize val="0"/>
        </c:dLbls>
        <c:gapWidth val="219"/>
        <c:overlap val="-27"/>
        <c:axId val="1854361823"/>
        <c:axId val="1854362303"/>
      </c:barChart>
      <c:lineChart>
        <c:grouping val="standard"/>
        <c:varyColors val="0"/>
        <c:ser>
          <c:idx val="1"/>
          <c:order val="1"/>
          <c:tx>
            <c:strRef>
              <c:f>整理!$A$3</c:f>
              <c:strCache>
                <c:ptCount val="1"/>
                <c:pt idx="0">
                  <c:v>同比</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整理!$B$1:$H$1</c15:sqref>
                  </c15:fullRef>
                </c:ext>
              </c:extLst>
              <c:f>整理!$C$1:$H$1</c:f>
              <c:strCache>
                <c:ptCount val="6"/>
                <c:pt idx="0">
                  <c:v>2019-12-31</c:v>
                </c:pt>
                <c:pt idx="1">
                  <c:v>2020-12-31</c:v>
                </c:pt>
                <c:pt idx="2">
                  <c:v>2021-12-31</c:v>
                </c:pt>
                <c:pt idx="3">
                  <c:v>2022-12-31</c:v>
                </c:pt>
                <c:pt idx="4">
                  <c:v>2023-12-31</c:v>
                </c:pt>
                <c:pt idx="5">
                  <c:v>2024-06-30</c:v>
                </c:pt>
              </c:strCache>
            </c:strRef>
          </c:cat>
          <c:val>
            <c:numRef>
              <c:extLst>
                <c:ext xmlns:c15="http://schemas.microsoft.com/office/drawing/2012/chart" uri="{02D57815-91ED-43cb-92C2-25804820EDAC}">
                  <c15:fullRef>
                    <c15:sqref>整理!$B$3:$H$3</c15:sqref>
                  </c15:fullRef>
                </c:ext>
              </c:extLst>
              <c:f>整理!$C$3:$H$3</c:f>
              <c:numCache>
                <c:formatCode>0.00%</c:formatCode>
                <c:ptCount val="6"/>
                <c:pt idx="0">
                  <c:v>0.56494993841747643</c:v>
                </c:pt>
                <c:pt idx="1">
                  <c:v>7.7514652923927105E-2</c:v>
                </c:pt>
                <c:pt idx="2">
                  <c:v>0.43675325462780701</c:v>
                </c:pt>
                <c:pt idx="3">
                  <c:v>-0.24501561894027829</c:v>
                </c:pt>
                <c:pt idx="4">
                  <c:v>0.33554034626652707</c:v>
                </c:pt>
                <c:pt idx="5">
                  <c:v>0.13793652116552421</c:v>
                </c:pt>
              </c:numCache>
            </c:numRef>
          </c:val>
          <c:smooth val="0"/>
          <c:extLst>
            <c:ext xmlns:c16="http://schemas.microsoft.com/office/drawing/2014/chart" uri="{C3380CC4-5D6E-409C-BE32-E72D297353CC}">
              <c16:uniqueId val="{00000001-607B-4209-A643-B3A01C96C76B}"/>
            </c:ext>
          </c:extLst>
        </c:ser>
        <c:dLbls>
          <c:showLegendKey val="0"/>
          <c:showVal val="0"/>
          <c:showCatName val="0"/>
          <c:showSerName val="0"/>
          <c:showPercent val="0"/>
          <c:showBubbleSize val="0"/>
        </c:dLbls>
        <c:marker val="1"/>
        <c:smooth val="0"/>
        <c:axId val="1717058527"/>
        <c:axId val="1854975455"/>
      </c:lineChart>
      <c:catAx>
        <c:axId val="185436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54362303"/>
        <c:crosses val="autoZero"/>
        <c:auto val="1"/>
        <c:lblAlgn val="ctr"/>
        <c:lblOffset val="100"/>
        <c:noMultiLvlLbl val="0"/>
      </c:catAx>
      <c:valAx>
        <c:axId val="1854362303"/>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營業收入</a:t>
                </a:r>
                <a:r>
                  <a:rPr lang="en-US" altLang="zh-CN"/>
                  <a:t>(</a:t>
                </a:r>
                <a:r>
                  <a:rPr lang="zh-CN" altLang="en-US"/>
                  <a:t>千元</a:t>
                </a:r>
                <a:r>
                  <a:rPr lang="en-US" altLang="zh-CN"/>
                  <a:t>)</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0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54361823"/>
        <c:crosses val="autoZero"/>
        <c:crossBetween val="between"/>
      </c:valAx>
      <c:valAx>
        <c:axId val="185497545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營業收入</a:t>
                </a:r>
                <a:r>
                  <a:rPr lang="en-US" altLang="zh-CN"/>
                  <a:t>_</a:t>
                </a:r>
                <a:r>
                  <a:rPr lang="zh-CN" altLang="en-US"/>
                  <a:t>同比</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717058527"/>
        <c:crosses val="max"/>
        <c:crossBetween val="between"/>
      </c:valAx>
      <c:catAx>
        <c:axId val="1717058527"/>
        <c:scaling>
          <c:orientation val="minMax"/>
        </c:scaling>
        <c:delete val="1"/>
        <c:axPos val="b"/>
        <c:numFmt formatCode="General" sourceLinked="1"/>
        <c:majorTickMark val="out"/>
        <c:minorTickMark val="none"/>
        <c:tickLblPos val="nextTo"/>
        <c:crossAx val="185497545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股東乘數</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整理!$A$69</c:f>
              <c:strCache>
                <c:ptCount val="1"/>
                <c:pt idx="0">
                  <c:v>權益乘數</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整理!$B$65:$H$65</c:f>
              <c:strCache>
                <c:ptCount val="7"/>
                <c:pt idx="0">
                  <c:v>2018-12-31</c:v>
                </c:pt>
                <c:pt idx="1">
                  <c:v>2019-12-31</c:v>
                </c:pt>
                <c:pt idx="2">
                  <c:v>2020-12-31</c:v>
                </c:pt>
                <c:pt idx="3">
                  <c:v>2021-12-31</c:v>
                </c:pt>
                <c:pt idx="4">
                  <c:v>2022-12-31</c:v>
                </c:pt>
                <c:pt idx="5">
                  <c:v>2023-12-31</c:v>
                </c:pt>
                <c:pt idx="6">
                  <c:v>2024-06-30</c:v>
                </c:pt>
              </c:strCache>
            </c:strRef>
          </c:cat>
          <c:val>
            <c:numRef>
              <c:f>整理!$B$69:$H$69</c:f>
              <c:numCache>
                <c:formatCode>0.00_ </c:formatCode>
                <c:ptCount val="7"/>
                <c:pt idx="0">
                  <c:v>1.3841546693353239</c:v>
                </c:pt>
                <c:pt idx="1">
                  <c:v>1.9399461680572609</c:v>
                </c:pt>
                <c:pt idx="2">
                  <c:v>2.6889176769795191</c:v>
                </c:pt>
                <c:pt idx="3">
                  <c:v>3.5342177237541188</c:v>
                </c:pt>
                <c:pt idx="4">
                  <c:v>2.8753876695727465</c:v>
                </c:pt>
                <c:pt idx="5">
                  <c:v>2.1426696674637533</c:v>
                </c:pt>
                <c:pt idx="6">
                  <c:v>2.6598422733734606</c:v>
                </c:pt>
              </c:numCache>
            </c:numRef>
          </c:val>
          <c:smooth val="0"/>
          <c:extLst>
            <c:ext xmlns:c16="http://schemas.microsoft.com/office/drawing/2014/chart" uri="{C3380CC4-5D6E-409C-BE32-E72D297353CC}">
              <c16:uniqueId val="{00000000-BE9A-47DE-8529-35B45CBC2017}"/>
            </c:ext>
          </c:extLst>
        </c:ser>
        <c:dLbls>
          <c:dLblPos val="t"/>
          <c:showLegendKey val="0"/>
          <c:showVal val="1"/>
          <c:showCatName val="0"/>
          <c:showSerName val="0"/>
          <c:showPercent val="0"/>
          <c:showBubbleSize val="0"/>
        </c:dLbls>
        <c:smooth val="0"/>
        <c:axId val="999240815"/>
        <c:axId val="999241775"/>
      </c:lineChart>
      <c:catAx>
        <c:axId val="99924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9241775"/>
        <c:crosses val="autoZero"/>
        <c:auto val="1"/>
        <c:lblAlgn val="ctr"/>
        <c:lblOffset val="100"/>
        <c:noMultiLvlLbl val="0"/>
      </c:catAx>
      <c:valAx>
        <c:axId val="999241775"/>
        <c:scaling>
          <c:orientation val="minMax"/>
        </c:scaling>
        <c:delete val="0"/>
        <c:axPos val="l"/>
        <c:majorGridlines>
          <c:spPr>
            <a:ln w="9525" cap="flat" cmpd="sng" algn="ctr">
              <a:no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9240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營業收入同比增速</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整理!$A$108</c:f>
              <c:strCache>
                <c:ptCount val="1"/>
                <c:pt idx="0">
                  <c:v>營業收入同比</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(整理!$C$105:$F$105,整理!$J$105:$K$105)</c:f>
              <c:strCache>
                <c:ptCount val="6"/>
                <c:pt idx="0">
                  <c:v>2016-12-31</c:v>
                </c:pt>
                <c:pt idx="1">
                  <c:v>2017-12-31</c:v>
                </c:pt>
                <c:pt idx="2">
                  <c:v>2018-12-31</c:v>
                </c:pt>
                <c:pt idx="3">
                  <c:v>2019-12-31</c:v>
                </c:pt>
                <c:pt idx="4">
                  <c:v>2023-12-31</c:v>
                </c:pt>
                <c:pt idx="5">
                  <c:v>2024-06-30</c:v>
                </c:pt>
              </c:strCache>
            </c:strRef>
          </c:cat>
          <c:val>
            <c:numRef>
              <c:f>(整理!$C$108:$F$108,整理!$J$108:$K$108)</c:f>
              <c:numCache>
                <c:formatCode>0.00%</c:formatCode>
                <c:ptCount val="6"/>
                <c:pt idx="0">
                  <c:v>0.35628231679290256</c:v>
                </c:pt>
                <c:pt idx="1">
                  <c:v>0.36239725829138109</c:v>
                </c:pt>
                <c:pt idx="2">
                  <c:v>0.59526452994546486</c:v>
                </c:pt>
                <c:pt idx="3">
                  <c:v>0.56494993841747643</c:v>
                </c:pt>
                <c:pt idx="4">
                  <c:v>0.33554034626652707</c:v>
                </c:pt>
                <c:pt idx="5">
                  <c:v>0.13793652116552413</c:v>
                </c:pt>
              </c:numCache>
            </c:numRef>
          </c:val>
          <c:extLst>
            <c:ext xmlns:c16="http://schemas.microsoft.com/office/drawing/2014/chart" uri="{C3380CC4-5D6E-409C-BE32-E72D297353CC}">
              <c16:uniqueId val="{00000000-41A3-432D-A926-F377EFB18B1A}"/>
            </c:ext>
          </c:extLst>
        </c:ser>
        <c:dLbls>
          <c:showLegendKey val="0"/>
          <c:showVal val="0"/>
          <c:showCatName val="0"/>
          <c:showSerName val="0"/>
          <c:showPercent val="0"/>
          <c:showBubbleSize val="0"/>
        </c:dLbls>
        <c:gapWidth val="150"/>
        <c:axId val="946035263"/>
        <c:axId val="946041503"/>
      </c:barChart>
      <c:catAx>
        <c:axId val="946035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6041503"/>
        <c:crosses val="autoZero"/>
        <c:auto val="1"/>
        <c:lblAlgn val="ctr"/>
        <c:lblOffset val="100"/>
        <c:noMultiLvlLbl val="0"/>
      </c:catAx>
      <c:valAx>
        <c:axId val="946041503"/>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4603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職工薪酬佔營業收入比例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整理!$A$132</c:f>
              <c:strCache>
                <c:ptCount val="1"/>
                <c:pt idx="0">
                  <c:v>海底撈</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整理!$B$129:$M$129</c15:sqref>
                  </c15:fullRef>
                </c:ext>
              </c:extLst>
              <c:f>整理!$B$129:$K$129</c:f>
              <c:strCache>
                <c:ptCount val="10"/>
                <c:pt idx="0">
                  <c:v>2015-12-31</c:v>
                </c:pt>
                <c:pt idx="1">
                  <c:v>2016-12-31</c:v>
                </c:pt>
                <c:pt idx="2">
                  <c:v>2017-12-31</c:v>
                </c:pt>
                <c:pt idx="3">
                  <c:v>2018-12-31</c:v>
                </c:pt>
                <c:pt idx="4">
                  <c:v>2019-12-31</c:v>
                </c:pt>
                <c:pt idx="5">
                  <c:v>2020-12-31</c:v>
                </c:pt>
                <c:pt idx="6">
                  <c:v>2021-12-31</c:v>
                </c:pt>
                <c:pt idx="7">
                  <c:v>2022-12-31</c:v>
                </c:pt>
                <c:pt idx="8">
                  <c:v>2023-12-31</c:v>
                </c:pt>
                <c:pt idx="9">
                  <c:v>2024-06-30</c:v>
                </c:pt>
              </c:strCache>
            </c:strRef>
          </c:cat>
          <c:val>
            <c:numRef>
              <c:extLst>
                <c:ext xmlns:c15="http://schemas.microsoft.com/office/drawing/2012/chart" uri="{02D57815-91ED-43cb-92C2-25804820EDAC}">
                  <c15:fullRef>
                    <c15:sqref>整理!$B$132:$M$132</c15:sqref>
                  </c15:fullRef>
                </c:ext>
              </c:extLst>
              <c:f>整理!$B$132:$K$132</c:f>
              <c:numCache>
                <c:formatCode>General</c:formatCode>
                <c:ptCount val="10"/>
                <c:pt idx="0">
                  <c:v>0.27305260217604516</c:v>
                </c:pt>
                <c:pt idx="1">
                  <c:v>0.26183071399131574</c:v>
                </c:pt>
                <c:pt idx="2">
                  <c:v>0.29328279984243927</c:v>
                </c:pt>
                <c:pt idx="3">
                  <c:v>0.29561502967157954</c:v>
                </c:pt>
                <c:pt idx="4">
                  <c:v>0.3009721946910866</c:v>
                </c:pt>
                <c:pt idx="5">
                  <c:v>0.33817095709813166</c:v>
                </c:pt>
                <c:pt idx="6">
                  <c:v>0.36181584556231589</c:v>
                </c:pt>
                <c:pt idx="7">
                  <c:v>0.32990366135313814</c:v>
                </c:pt>
                <c:pt idx="8">
                  <c:v>0.31456672691431342</c:v>
                </c:pt>
                <c:pt idx="9">
                  <c:v>0.33296632533309561</c:v>
                </c:pt>
              </c:numCache>
            </c:numRef>
          </c:val>
          <c:smooth val="0"/>
          <c:extLst>
            <c:ext xmlns:c16="http://schemas.microsoft.com/office/drawing/2014/chart" uri="{C3380CC4-5D6E-409C-BE32-E72D297353CC}">
              <c16:uniqueId val="{00000000-BD4A-444E-B7BD-ACB4B3A95AEF}"/>
            </c:ext>
          </c:extLst>
        </c:ser>
        <c:ser>
          <c:idx val="1"/>
          <c:order val="1"/>
          <c:tx>
            <c:strRef>
              <c:f>整理!$A$133</c:f>
              <c:strCache>
                <c:ptCount val="1"/>
                <c:pt idx="0">
                  <c:v>九毛九</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整理!$B$129:$M$129</c15:sqref>
                  </c15:fullRef>
                </c:ext>
              </c:extLst>
              <c:f>整理!$B$129:$K$129</c:f>
              <c:strCache>
                <c:ptCount val="10"/>
                <c:pt idx="0">
                  <c:v>2015-12-31</c:v>
                </c:pt>
                <c:pt idx="1">
                  <c:v>2016-12-31</c:v>
                </c:pt>
                <c:pt idx="2">
                  <c:v>2017-12-31</c:v>
                </c:pt>
                <c:pt idx="3">
                  <c:v>2018-12-31</c:v>
                </c:pt>
                <c:pt idx="4">
                  <c:v>2019-12-31</c:v>
                </c:pt>
                <c:pt idx="5">
                  <c:v>2020-12-31</c:v>
                </c:pt>
                <c:pt idx="6">
                  <c:v>2021-12-31</c:v>
                </c:pt>
                <c:pt idx="7">
                  <c:v>2022-12-31</c:v>
                </c:pt>
                <c:pt idx="8">
                  <c:v>2023-12-31</c:v>
                </c:pt>
                <c:pt idx="9">
                  <c:v>2024-06-30</c:v>
                </c:pt>
              </c:strCache>
            </c:strRef>
          </c:cat>
          <c:val>
            <c:numRef>
              <c:extLst>
                <c:ext xmlns:c15="http://schemas.microsoft.com/office/drawing/2012/chart" uri="{02D57815-91ED-43cb-92C2-25804820EDAC}">
                  <c15:fullRef>
                    <c15:sqref>整理!$B$133:$M$133</c15:sqref>
                  </c15:fullRef>
                </c:ext>
              </c:extLst>
              <c:f>整理!$B$133:$K$133</c:f>
              <c:numCache>
                <c:formatCode>General</c:formatCode>
                <c:ptCount val="10"/>
                <c:pt idx="1">
                  <c:v>0.28147492828062459</c:v>
                </c:pt>
                <c:pt idx="2">
                  <c:v>0.27241726677466344</c:v>
                </c:pt>
                <c:pt idx="3">
                  <c:v>0.27656089855348104</c:v>
                </c:pt>
                <c:pt idx="4">
                  <c:v>0.25926491000226992</c:v>
                </c:pt>
                <c:pt idx="5">
                  <c:v>0.2754684455380263</c:v>
                </c:pt>
                <c:pt idx="6">
                  <c:v>0.25285786061200566</c:v>
                </c:pt>
                <c:pt idx="7">
                  <c:v>0.2830602238798518</c:v>
                </c:pt>
                <c:pt idx="8">
                  <c:v>0.25795835177961357</c:v>
                </c:pt>
                <c:pt idx="9">
                  <c:v>0.29177313713396186</c:v>
                </c:pt>
              </c:numCache>
            </c:numRef>
          </c:val>
          <c:smooth val="0"/>
          <c:extLst>
            <c:ext xmlns:c16="http://schemas.microsoft.com/office/drawing/2014/chart" uri="{C3380CC4-5D6E-409C-BE32-E72D297353CC}">
              <c16:uniqueId val="{00000001-BD4A-444E-B7BD-ACB4B3A95AEF}"/>
            </c:ext>
          </c:extLst>
        </c:ser>
        <c:ser>
          <c:idx val="2"/>
          <c:order val="2"/>
          <c:tx>
            <c:strRef>
              <c:f>整理!$A$134</c:f>
              <c:strCache>
                <c:ptCount val="1"/>
                <c:pt idx="0">
                  <c:v>呷哺呷哺</c:v>
                </c:pt>
              </c:strCache>
            </c:strRef>
          </c:tx>
          <c:spPr>
            <a:ln w="28575" cap="rnd">
              <a:solidFill>
                <a:schemeClr val="accent3"/>
              </a:solidFill>
              <a:round/>
            </a:ln>
            <a:effectLst/>
          </c:spPr>
          <c:marker>
            <c:symbol val="none"/>
          </c:marker>
          <c:cat>
            <c:strRef>
              <c:extLst>
                <c:ext xmlns:c15="http://schemas.microsoft.com/office/drawing/2012/chart" uri="{02D57815-91ED-43cb-92C2-25804820EDAC}">
                  <c15:fullRef>
                    <c15:sqref>整理!$B$129:$M$129</c15:sqref>
                  </c15:fullRef>
                </c:ext>
              </c:extLst>
              <c:f>整理!$B$129:$K$129</c:f>
              <c:strCache>
                <c:ptCount val="10"/>
                <c:pt idx="0">
                  <c:v>2015-12-31</c:v>
                </c:pt>
                <c:pt idx="1">
                  <c:v>2016-12-31</c:v>
                </c:pt>
                <c:pt idx="2">
                  <c:v>2017-12-31</c:v>
                </c:pt>
                <c:pt idx="3">
                  <c:v>2018-12-31</c:v>
                </c:pt>
                <c:pt idx="4">
                  <c:v>2019-12-31</c:v>
                </c:pt>
                <c:pt idx="5">
                  <c:v>2020-12-31</c:v>
                </c:pt>
                <c:pt idx="6">
                  <c:v>2021-12-31</c:v>
                </c:pt>
                <c:pt idx="7">
                  <c:v>2022-12-31</c:v>
                </c:pt>
                <c:pt idx="8">
                  <c:v>2023-12-31</c:v>
                </c:pt>
                <c:pt idx="9">
                  <c:v>2024-06-30</c:v>
                </c:pt>
              </c:strCache>
            </c:strRef>
          </c:cat>
          <c:val>
            <c:numRef>
              <c:extLst>
                <c:ext xmlns:c15="http://schemas.microsoft.com/office/drawing/2012/chart" uri="{02D57815-91ED-43cb-92C2-25804820EDAC}">
                  <c15:fullRef>
                    <c15:sqref>整理!$B$134:$M$134</c15:sqref>
                  </c15:fullRef>
                </c:ext>
              </c:extLst>
              <c:f>整理!$B$134:$K$134</c:f>
              <c:numCache>
                <c:formatCode>General</c:formatCode>
                <c:ptCount val="10"/>
                <c:pt idx="0">
                  <c:v>0.22394566371868233</c:v>
                </c:pt>
                <c:pt idx="1">
                  <c:v>0.23637549537384062</c:v>
                </c:pt>
                <c:pt idx="2">
                  <c:v>0.22744748701803696</c:v>
                </c:pt>
                <c:pt idx="3">
                  <c:v>0.24669376099254781</c:v>
                </c:pt>
                <c:pt idx="4">
                  <c:v>0.25610385254762735</c:v>
                </c:pt>
                <c:pt idx="5">
                  <c:v>0.270958633201548</c:v>
                </c:pt>
                <c:pt idx="6">
                  <c:v>0.29764747293443622</c:v>
                </c:pt>
                <c:pt idx="7">
                  <c:v>0.32880372091596222</c:v>
                </c:pt>
                <c:pt idx="8">
                  <c:v>0.31478606989038482</c:v>
                </c:pt>
                <c:pt idx="9">
                  <c:v>0.33999894760910482</c:v>
                </c:pt>
              </c:numCache>
            </c:numRef>
          </c:val>
          <c:smooth val="0"/>
          <c:extLst>
            <c:ext xmlns:c16="http://schemas.microsoft.com/office/drawing/2014/chart" uri="{C3380CC4-5D6E-409C-BE32-E72D297353CC}">
              <c16:uniqueId val="{00000002-BD4A-444E-B7BD-ACB4B3A95AEF}"/>
            </c:ext>
          </c:extLst>
        </c:ser>
        <c:dLbls>
          <c:showLegendKey val="0"/>
          <c:showVal val="0"/>
          <c:showCatName val="0"/>
          <c:showSerName val="0"/>
          <c:showPercent val="0"/>
          <c:showBubbleSize val="0"/>
        </c:dLbls>
        <c:smooth val="0"/>
        <c:axId val="370029376"/>
        <c:axId val="370046656"/>
      </c:lineChart>
      <c:catAx>
        <c:axId val="37002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0046656"/>
        <c:crosses val="autoZero"/>
        <c:auto val="1"/>
        <c:lblAlgn val="ctr"/>
        <c:lblOffset val="100"/>
        <c:noMultiLvlLbl val="0"/>
      </c:catAx>
      <c:valAx>
        <c:axId val="370046656"/>
        <c:scaling>
          <c:orientation val="minMax"/>
          <c:min val="0.2"/>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002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海底撈營業收入及利潤</a:t>
            </a:r>
            <a:r>
              <a:rPr lang="en-US" altLang="zh-CN"/>
              <a:t>(</a:t>
            </a:r>
            <a:r>
              <a:rPr lang="zh-CN" altLang="en-US"/>
              <a:t>億元</a:t>
            </a:r>
            <a:r>
              <a:rPr lang="en-US" altLang="zh-CN"/>
              <a:t>)</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整理!$I$115</c:f>
              <c:strCache>
                <c:ptCount val="1"/>
                <c:pt idx="0">
                  <c:v>營業收入</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整理!$J$114:$K$114</c:f>
              <c:strCache>
                <c:ptCount val="2"/>
                <c:pt idx="0">
                  <c:v>2023/6/30</c:v>
                </c:pt>
                <c:pt idx="1">
                  <c:v>2024-06-30</c:v>
                </c:pt>
              </c:strCache>
            </c:strRef>
          </c:cat>
          <c:val>
            <c:numRef>
              <c:f>整理!$J$115:$K$115</c:f>
              <c:numCache>
                <c:formatCode>###,##0.0</c:formatCode>
                <c:ptCount val="2"/>
                <c:pt idx="0">
                  <c:v>188.85854</c:v>
                </c:pt>
                <c:pt idx="1">
                  <c:v>214.90903</c:v>
                </c:pt>
              </c:numCache>
            </c:numRef>
          </c:val>
          <c:extLst>
            <c:ext xmlns:c16="http://schemas.microsoft.com/office/drawing/2014/chart" uri="{C3380CC4-5D6E-409C-BE32-E72D297353CC}">
              <c16:uniqueId val="{00000000-E571-4762-9C21-2A4E2808702F}"/>
            </c:ext>
          </c:extLst>
        </c:ser>
        <c:ser>
          <c:idx val="1"/>
          <c:order val="1"/>
          <c:tx>
            <c:strRef>
              <c:f>整理!$I$116</c:f>
              <c:strCache>
                <c:ptCount val="1"/>
                <c:pt idx="0">
                  <c:v>淨利潤</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整理!$J$114:$K$114</c:f>
              <c:strCache>
                <c:ptCount val="2"/>
                <c:pt idx="0">
                  <c:v>2023/6/30</c:v>
                </c:pt>
                <c:pt idx="1">
                  <c:v>2024-06-30</c:v>
                </c:pt>
              </c:strCache>
            </c:strRef>
          </c:cat>
          <c:val>
            <c:numRef>
              <c:f>整理!$J$116:$K$116</c:f>
              <c:numCache>
                <c:formatCode>###,##0.0</c:formatCode>
                <c:ptCount val="2"/>
                <c:pt idx="0">
                  <c:v>23.81598</c:v>
                </c:pt>
                <c:pt idx="1">
                  <c:v>20.83229</c:v>
                </c:pt>
              </c:numCache>
            </c:numRef>
          </c:val>
          <c:extLst>
            <c:ext xmlns:c16="http://schemas.microsoft.com/office/drawing/2014/chart" uri="{C3380CC4-5D6E-409C-BE32-E72D297353CC}">
              <c16:uniqueId val="{00000001-E571-4762-9C21-2A4E2808702F}"/>
            </c:ext>
          </c:extLst>
        </c:ser>
        <c:dLbls>
          <c:dLblPos val="outEnd"/>
          <c:showLegendKey val="0"/>
          <c:showVal val="1"/>
          <c:showCatName val="0"/>
          <c:showSerName val="0"/>
          <c:showPercent val="0"/>
          <c:showBubbleSize val="0"/>
        </c:dLbls>
        <c:gapWidth val="219"/>
        <c:overlap val="-27"/>
        <c:axId val="983466096"/>
        <c:axId val="983470896"/>
      </c:barChart>
      <c:catAx>
        <c:axId val="98346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83470896"/>
        <c:crosses val="autoZero"/>
        <c:auto val="1"/>
        <c:lblAlgn val="ctr"/>
        <c:lblOffset val="100"/>
        <c:noMultiLvlLbl val="0"/>
      </c:catAx>
      <c:valAx>
        <c:axId val="983470896"/>
        <c:scaling>
          <c:orientation val="minMax"/>
          <c:max val="300"/>
        </c:scaling>
        <c:delete val="0"/>
        <c:axPos val="l"/>
        <c:majorGridlines>
          <c:spPr>
            <a:ln w="9525" cap="flat" cmpd="sng" algn="ctr">
              <a:no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83466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淨營運資本</a:t>
            </a:r>
            <a:r>
              <a:rPr lang="en-US" altLang="zh-CN"/>
              <a:t>(</a:t>
            </a:r>
            <a:r>
              <a:rPr lang="zh-CN" altLang="en-US"/>
              <a:t>千元</a:t>
            </a:r>
            <a:r>
              <a:rPr lang="en-US" altLang="zh-CN"/>
              <a:t>)</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整理!$A$155</c:f>
              <c:strCache>
                <c:ptCount val="1"/>
                <c:pt idx="0">
                  <c:v>流動資產合計</c:v>
                </c:pt>
              </c:strCache>
            </c:strRef>
          </c:tx>
          <c:spPr>
            <a:solidFill>
              <a:schemeClr val="accent1"/>
            </a:solidFill>
            <a:ln>
              <a:noFill/>
            </a:ln>
            <a:effectLst/>
          </c:spPr>
          <c:invertIfNegative val="0"/>
          <c:cat>
            <c:strRef>
              <c:extLst>
                <c:ext xmlns:c15="http://schemas.microsoft.com/office/drawing/2012/chart" uri="{02D57815-91ED-43cb-92C2-25804820EDAC}">
                  <c15:fullRef>
                    <c15:sqref>整理!$B$154:$K$154</c15:sqref>
                  </c15:fullRef>
                </c:ext>
              </c:extLst>
              <c:f>整理!$F$154:$K$154</c:f>
              <c:strCache>
                <c:ptCount val="6"/>
                <c:pt idx="0">
                  <c:v>2019-12-31</c:v>
                </c:pt>
                <c:pt idx="1">
                  <c:v>2020-12-31</c:v>
                </c:pt>
                <c:pt idx="2">
                  <c:v>2021-12-31</c:v>
                </c:pt>
                <c:pt idx="3">
                  <c:v>2022-12-31</c:v>
                </c:pt>
                <c:pt idx="4">
                  <c:v>2023-12-31</c:v>
                </c:pt>
                <c:pt idx="5">
                  <c:v>2024-06-30</c:v>
                </c:pt>
              </c:strCache>
            </c:strRef>
          </c:cat>
          <c:val>
            <c:numRef>
              <c:extLst>
                <c:ext xmlns:c15="http://schemas.microsoft.com/office/drawing/2012/chart" uri="{02D57815-91ED-43cb-92C2-25804820EDAC}">
                  <c15:fullRef>
                    <c15:sqref>整理!$B$155:$K$155</c15:sqref>
                  </c15:fullRef>
                </c:ext>
              </c:extLst>
              <c:f>整理!$F$155:$K$155</c:f>
              <c:numCache>
                <c:formatCode>###,##0.0</c:formatCode>
                <c:ptCount val="6"/>
                <c:pt idx="0">
                  <c:v>7200291</c:v>
                </c:pt>
                <c:pt idx="1">
                  <c:v>6593256</c:v>
                </c:pt>
                <c:pt idx="2">
                  <c:v>11405502</c:v>
                </c:pt>
                <c:pt idx="3">
                  <c:v>10506590</c:v>
                </c:pt>
                <c:pt idx="4">
                  <c:v>14907039</c:v>
                </c:pt>
                <c:pt idx="5">
                  <c:v>16689933</c:v>
                </c:pt>
              </c:numCache>
            </c:numRef>
          </c:val>
          <c:extLst>
            <c:ext xmlns:c16="http://schemas.microsoft.com/office/drawing/2014/chart" uri="{C3380CC4-5D6E-409C-BE32-E72D297353CC}">
              <c16:uniqueId val="{00000000-43AC-4362-960D-FDDB81796D2E}"/>
            </c:ext>
          </c:extLst>
        </c:ser>
        <c:ser>
          <c:idx val="1"/>
          <c:order val="1"/>
          <c:tx>
            <c:strRef>
              <c:f>整理!$A$156</c:f>
              <c:strCache>
                <c:ptCount val="1"/>
                <c:pt idx="0">
                  <c:v>流動負債合計</c:v>
                </c:pt>
              </c:strCache>
            </c:strRef>
          </c:tx>
          <c:spPr>
            <a:solidFill>
              <a:schemeClr val="accent2"/>
            </a:solidFill>
            <a:ln>
              <a:noFill/>
            </a:ln>
            <a:effectLst/>
          </c:spPr>
          <c:invertIfNegative val="0"/>
          <c:cat>
            <c:strRef>
              <c:extLst>
                <c:ext xmlns:c15="http://schemas.microsoft.com/office/drawing/2012/chart" uri="{02D57815-91ED-43cb-92C2-25804820EDAC}">
                  <c15:fullRef>
                    <c15:sqref>整理!$B$154:$K$154</c15:sqref>
                  </c15:fullRef>
                </c:ext>
              </c:extLst>
              <c:f>整理!$F$154:$K$154</c:f>
              <c:strCache>
                <c:ptCount val="6"/>
                <c:pt idx="0">
                  <c:v>2019-12-31</c:v>
                </c:pt>
                <c:pt idx="1">
                  <c:v>2020-12-31</c:v>
                </c:pt>
                <c:pt idx="2">
                  <c:v>2021-12-31</c:v>
                </c:pt>
                <c:pt idx="3">
                  <c:v>2022-12-31</c:v>
                </c:pt>
                <c:pt idx="4">
                  <c:v>2023-12-31</c:v>
                </c:pt>
                <c:pt idx="5">
                  <c:v>2024-06-30</c:v>
                </c:pt>
              </c:strCache>
            </c:strRef>
          </c:cat>
          <c:val>
            <c:numRef>
              <c:extLst>
                <c:ext xmlns:c15="http://schemas.microsoft.com/office/drawing/2012/chart" uri="{02D57815-91ED-43cb-92C2-25804820EDAC}">
                  <c15:fullRef>
                    <c15:sqref>整理!$B$156:$K$156</c15:sqref>
                  </c15:fullRef>
                </c:ext>
              </c:extLst>
              <c:f>整理!$F$156:$K$156</c:f>
              <c:numCache>
                <c:formatCode>###,##0.0</c:formatCode>
                <c:ptCount val="6"/>
                <c:pt idx="0">
                  <c:v>5664071</c:v>
                </c:pt>
                <c:pt idx="1">
                  <c:v>9867943</c:v>
                </c:pt>
                <c:pt idx="2">
                  <c:v>9885869</c:v>
                </c:pt>
                <c:pt idx="3">
                  <c:v>7232090</c:v>
                </c:pt>
                <c:pt idx="4">
                  <c:v>7241812</c:v>
                </c:pt>
                <c:pt idx="5">
                  <c:v>10417988</c:v>
                </c:pt>
              </c:numCache>
            </c:numRef>
          </c:val>
          <c:extLst>
            <c:ext xmlns:c16="http://schemas.microsoft.com/office/drawing/2014/chart" uri="{C3380CC4-5D6E-409C-BE32-E72D297353CC}">
              <c16:uniqueId val="{00000001-43AC-4362-960D-FDDB81796D2E}"/>
            </c:ext>
          </c:extLst>
        </c:ser>
        <c:ser>
          <c:idx val="2"/>
          <c:order val="2"/>
          <c:tx>
            <c:strRef>
              <c:f>整理!$A$157</c:f>
              <c:strCache>
                <c:ptCount val="1"/>
                <c:pt idx="0">
                  <c:v>淨營運資本</c:v>
                </c:pt>
              </c:strCache>
            </c:strRef>
          </c:tx>
          <c:spPr>
            <a:solidFill>
              <a:schemeClr val="accent3"/>
            </a:solidFill>
            <a:ln>
              <a:noFill/>
            </a:ln>
            <a:effectLst/>
          </c:spPr>
          <c:invertIfNegative val="0"/>
          <c:dLbls>
            <c:numFmt formatCode="#,##0.00_);[Red]\(#,##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整理!$B$154:$K$154</c15:sqref>
                  </c15:fullRef>
                </c:ext>
              </c:extLst>
              <c:f>整理!$F$154:$K$154</c:f>
              <c:strCache>
                <c:ptCount val="6"/>
                <c:pt idx="0">
                  <c:v>2019-12-31</c:v>
                </c:pt>
                <c:pt idx="1">
                  <c:v>2020-12-31</c:v>
                </c:pt>
                <c:pt idx="2">
                  <c:v>2021-12-31</c:v>
                </c:pt>
                <c:pt idx="3">
                  <c:v>2022-12-31</c:v>
                </c:pt>
                <c:pt idx="4">
                  <c:v>2023-12-31</c:v>
                </c:pt>
                <c:pt idx="5">
                  <c:v>2024-06-30</c:v>
                </c:pt>
              </c:strCache>
            </c:strRef>
          </c:cat>
          <c:val>
            <c:numRef>
              <c:extLst>
                <c:ext xmlns:c15="http://schemas.microsoft.com/office/drawing/2012/chart" uri="{02D57815-91ED-43cb-92C2-25804820EDAC}">
                  <c15:fullRef>
                    <c15:sqref>整理!$B$157:$K$157</c15:sqref>
                  </c15:fullRef>
                </c:ext>
              </c:extLst>
              <c:f>整理!$F$157:$K$157</c:f>
              <c:numCache>
                <c:formatCode>#,##0.0_ </c:formatCode>
                <c:ptCount val="6"/>
                <c:pt idx="0">
                  <c:v>1536220</c:v>
                </c:pt>
                <c:pt idx="1">
                  <c:v>-3274687</c:v>
                </c:pt>
                <c:pt idx="2">
                  <c:v>1519633</c:v>
                </c:pt>
                <c:pt idx="3">
                  <c:v>3274500</c:v>
                </c:pt>
                <c:pt idx="4">
                  <c:v>7665227</c:v>
                </c:pt>
                <c:pt idx="5">
                  <c:v>6271945</c:v>
                </c:pt>
              </c:numCache>
            </c:numRef>
          </c:val>
          <c:extLst>
            <c:ext xmlns:c16="http://schemas.microsoft.com/office/drawing/2014/chart" uri="{C3380CC4-5D6E-409C-BE32-E72D297353CC}">
              <c16:uniqueId val="{00000002-43AC-4362-960D-FDDB81796D2E}"/>
            </c:ext>
          </c:extLst>
        </c:ser>
        <c:dLbls>
          <c:showLegendKey val="0"/>
          <c:showVal val="0"/>
          <c:showCatName val="0"/>
          <c:showSerName val="0"/>
          <c:showPercent val="0"/>
          <c:showBubbleSize val="0"/>
        </c:dLbls>
        <c:gapWidth val="219"/>
        <c:overlap val="-27"/>
        <c:axId val="1009806976"/>
        <c:axId val="1009790656"/>
      </c:barChart>
      <c:catAx>
        <c:axId val="100980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09790656"/>
        <c:crosses val="autoZero"/>
        <c:auto val="1"/>
        <c:lblAlgn val="ctr"/>
        <c:lblOffset val="100"/>
        <c:noMultiLvlLbl val="0"/>
      </c:catAx>
      <c:valAx>
        <c:axId val="1009790656"/>
        <c:scaling>
          <c:orientation val="minMax"/>
        </c:scaling>
        <c:delete val="0"/>
        <c:axPos val="l"/>
        <c:majorGridlines>
          <c:spPr>
            <a:ln w="9525" cap="flat" cmpd="sng" algn="ctr">
              <a:noFill/>
              <a:round/>
            </a:ln>
            <a:effectLst/>
          </c:spPr>
        </c:majorGridlines>
        <c:numFmt formatCode="0.0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09806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整理!$A$158</c:f>
              <c:strCache>
                <c:ptCount val="1"/>
                <c:pt idx="0">
                  <c:v>流動比率</c:v>
                </c:pt>
              </c:strCache>
            </c:strRef>
          </c:tx>
          <c:spPr>
            <a:ln w="28575" cap="rnd">
              <a:solidFill>
                <a:schemeClr val="accent1"/>
              </a:solidFill>
              <a:round/>
            </a:ln>
            <a:effectLst/>
          </c:spPr>
          <c:marker>
            <c:symbol val="none"/>
          </c:marker>
          <c:dLbls>
            <c:numFmt formatCode="#,##0.00_);[Red]\(#,##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整理!$B$154:$M$154</c15:sqref>
                  </c15:fullRef>
                </c:ext>
              </c:extLst>
              <c:f>整理!$F$154:$K$154</c:f>
              <c:strCache>
                <c:ptCount val="6"/>
                <c:pt idx="0">
                  <c:v>2019-12-31</c:v>
                </c:pt>
                <c:pt idx="1">
                  <c:v>2020-12-31</c:v>
                </c:pt>
                <c:pt idx="2">
                  <c:v>2021-12-31</c:v>
                </c:pt>
                <c:pt idx="3">
                  <c:v>2022-12-31</c:v>
                </c:pt>
                <c:pt idx="4">
                  <c:v>2023-12-31</c:v>
                </c:pt>
                <c:pt idx="5">
                  <c:v>2024-06-30</c:v>
                </c:pt>
              </c:strCache>
            </c:strRef>
          </c:cat>
          <c:val>
            <c:numRef>
              <c:extLst>
                <c:ext xmlns:c15="http://schemas.microsoft.com/office/drawing/2012/chart" uri="{02D57815-91ED-43cb-92C2-25804820EDAC}">
                  <c15:fullRef>
                    <c15:sqref>整理!$B$158:$M$158</c15:sqref>
                  </c15:fullRef>
                </c:ext>
              </c:extLst>
              <c:f>整理!$F$158:$K$158</c:f>
              <c:numCache>
                <c:formatCode>General</c:formatCode>
                <c:ptCount val="6"/>
                <c:pt idx="0">
                  <c:v>1.2712218826352988</c:v>
                </c:pt>
                <c:pt idx="1">
                  <c:v>0.66814897491807568</c:v>
                </c:pt>
                <c:pt idx="2">
                  <c:v>1.1537176954297088</c:v>
                </c:pt>
                <c:pt idx="3">
                  <c:v>1.4527736795310899</c:v>
                </c:pt>
                <c:pt idx="4">
                  <c:v>2.058468101629813</c:v>
                </c:pt>
                <c:pt idx="5">
                  <c:v>1.6020303536536997</c:v>
                </c:pt>
              </c:numCache>
            </c:numRef>
          </c:val>
          <c:smooth val="0"/>
          <c:extLst>
            <c:ext xmlns:c16="http://schemas.microsoft.com/office/drawing/2014/chart" uri="{C3380CC4-5D6E-409C-BE32-E72D297353CC}">
              <c16:uniqueId val="{00000000-726C-4082-A261-20F03166040F}"/>
            </c:ext>
          </c:extLst>
        </c:ser>
        <c:dLbls>
          <c:dLblPos val="t"/>
          <c:showLegendKey val="0"/>
          <c:showVal val="1"/>
          <c:showCatName val="0"/>
          <c:showSerName val="0"/>
          <c:showPercent val="0"/>
          <c:showBubbleSize val="0"/>
        </c:dLbls>
        <c:smooth val="0"/>
        <c:axId val="1002986864"/>
        <c:axId val="734827024"/>
      </c:lineChart>
      <c:catAx>
        <c:axId val="100298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34827024"/>
        <c:crosses val="autoZero"/>
        <c:auto val="1"/>
        <c:lblAlgn val="ctr"/>
        <c:lblOffset val="100"/>
        <c:noMultiLvlLbl val="0"/>
      </c:catAx>
      <c:valAx>
        <c:axId val="73482702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0298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整理!$A$160</c:f>
              <c:strCache>
                <c:ptCount val="1"/>
                <c:pt idx="0">
                  <c:v>速動比率</c:v>
                </c:pt>
              </c:strCache>
            </c:strRef>
          </c:tx>
          <c:spPr>
            <a:ln w="28575" cap="rnd">
              <a:solidFill>
                <a:schemeClr val="accent1"/>
              </a:solidFill>
              <a:round/>
            </a:ln>
            <a:effectLst/>
          </c:spPr>
          <c:marker>
            <c:symbol val="none"/>
          </c:marker>
          <c:dLbls>
            <c:numFmt formatCode="#,##0.00_);[Red]\(#,##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整理!$B$154:$M$154</c15:sqref>
                  </c15:fullRef>
                </c:ext>
              </c:extLst>
              <c:f>整理!$F$154:$K$154</c:f>
              <c:strCache>
                <c:ptCount val="6"/>
                <c:pt idx="0">
                  <c:v>2019-12-31</c:v>
                </c:pt>
                <c:pt idx="1">
                  <c:v>2020-12-31</c:v>
                </c:pt>
                <c:pt idx="2">
                  <c:v>2021-12-31</c:v>
                </c:pt>
                <c:pt idx="3">
                  <c:v>2022-12-31</c:v>
                </c:pt>
                <c:pt idx="4">
                  <c:v>2023-12-31</c:v>
                </c:pt>
                <c:pt idx="5">
                  <c:v>2024-06-30</c:v>
                </c:pt>
              </c:strCache>
            </c:strRef>
          </c:cat>
          <c:val>
            <c:numRef>
              <c:extLst>
                <c:ext xmlns:c15="http://schemas.microsoft.com/office/drawing/2012/chart" uri="{02D57815-91ED-43cb-92C2-25804820EDAC}">
                  <c15:fullRef>
                    <c15:sqref>整理!$B$160:$M$160</c15:sqref>
                  </c15:fullRef>
                </c:ext>
              </c:extLst>
              <c:f>整理!$F$160:$K$160</c:f>
              <c:numCache>
                <c:formatCode>General</c:formatCode>
                <c:ptCount val="6"/>
                <c:pt idx="0">
                  <c:v>1.0594190997958888</c:v>
                </c:pt>
                <c:pt idx="1">
                  <c:v>0.5511828554340048</c:v>
                </c:pt>
                <c:pt idx="2">
                  <c:v>1.0064127898113964</c:v>
                </c:pt>
                <c:pt idx="3">
                  <c:v>1.2948922095825688</c:v>
                </c:pt>
                <c:pt idx="4">
                  <c:v>1.910076096976834</c:v>
                </c:pt>
                <c:pt idx="5">
                  <c:v>1.5234290920665297</c:v>
                </c:pt>
              </c:numCache>
            </c:numRef>
          </c:val>
          <c:smooth val="0"/>
          <c:extLst>
            <c:ext xmlns:c16="http://schemas.microsoft.com/office/drawing/2014/chart" uri="{C3380CC4-5D6E-409C-BE32-E72D297353CC}">
              <c16:uniqueId val="{00000000-E937-4708-B3BB-11625C5DB7B7}"/>
            </c:ext>
          </c:extLst>
        </c:ser>
        <c:dLbls>
          <c:showLegendKey val="0"/>
          <c:showVal val="0"/>
          <c:showCatName val="0"/>
          <c:showSerName val="0"/>
          <c:showPercent val="0"/>
          <c:showBubbleSize val="0"/>
        </c:dLbls>
        <c:smooth val="0"/>
        <c:axId val="1079620432"/>
        <c:axId val="1079615632"/>
      </c:lineChart>
      <c:catAx>
        <c:axId val="107962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79615632"/>
        <c:crosses val="autoZero"/>
        <c:auto val="1"/>
        <c:lblAlgn val="ctr"/>
        <c:lblOffset val="100"/>
        <c:noMultiLvlLbl val="0"/>
      </c:catAx>
      <c:valAx>
        <c:axId val="107961563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7962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整理!$A$9</c:f>
              <c:strCache>
                <c:ptCount val="1"/>
                <c:pt idx="0">
                  <c:v>毛利率</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整理!$B$6:$M$6</c15:sqref>
                  </c15:fullRef>
                </c:ext>
              </c:extLst>
              <c:f>整理!$F$6:$K$6</c:f>
              <c:strCache>
                <c:ptCount val="6"/>
                <c:pt idx="0">
                  <c:v>2019-12-31</c:v>
                </c:pt>
                <c:pt idx="1">
                  <c:v>2020-12-31</c:v>
                </c:pt>
                <c:pt idx="2">
                  <c:v>2021-12-31</c:v>
                </c:pt>
                <c:pt idx="3">
                  <c:v>2022-12-31</c:v>
                </c:pt>
                <c:pt idx="4">
                  <c:v>2023-12-31</c:v>
                </c:pt>
                <c:pt idx="5">
                  <c:v>2024-06-30</c:v>
                </c:pt>
              </c:strCache>
            </c:strRef>
          </c:cat>
          <c:val>
            <c:numRef>
              <c:extLst>
                <c:ext xmlns:c15="http://schemas.microsoft.com/office/drawing/2012/chart" uri="{02D57815-91ED-43cb-92C2-25804820EDAC}">
                  <c15:fullRef>
                    <c15:sqref>整理!$B$9:$M$9</c15:sqref>
                  </c15:fullRef>
                </c:ext>
              </c:extLst>
              <c:f>整理!$F$9:$K$9</c:f>
              <c:numCache>
                <c:formatCode>0.00%</c:formatCode>
                <c:ptCount val="6"/>
                <c:pt idx="0">
                  <c:v>0.57677812810101836</c:v>
                </c:pt>
                <c:pt idx="1">
                  <c:v>0.57149102781113814</c:v>
                </c:pt>
                <c:pt idx="2">
                  <c:v>0.56272534989131051</c:v>
                </c:pt>
                <c:pt idx="3">
                  <c:v>0.5841820551767839</c:v>
                </c:pt>
                <c:pt idx="4">
                  <c:v>0.59119794135807802</c:v>
                </c:pt>
                <c:pt idx="5">
                  <c:v>0.60973198752979341</c:v>
                </c:pt>
              </c:numCache>
            </c:numRef>
          </c:val>
          <c:smooth val="0"/>
          <c:extLst>
            <c:ext xmlns:c16="http://schemas.microsoft.com/office/drawing/2014/chart" uri="{C3380CC4-5D6E-409C-BE32-E72D297353CC}">
              <c16:uniqueId val="{00000000-C5D9-4609-9659-7F7912A88B43}"/>
            </c:ext>
          </c:extLst>
        </c:ser>
        <c:dLbls>
          <c:showLegendKey val="0"/>
          <c:showVal val="0"/>
          <c:showCatName val="0"/>
          <c:showSerName val="0"/>
          <c:showPercent val="0"/>
          <c:showBubbleSize val="0"/>
        </c:dLbls>
        <c:smooth val="0"/>
        <c:axId val="1277036528"/>
        <c:axId val="1277032208"/>
      </c:lineChart>
      <c:catAx>
        <c:axId val="1277036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77032208"/>
        <c:crosses val="autoZero"/>
        <c:auto val="1"/>
        <c:lblAlgn val="ctr"/>
        <c:lblOffset val="100"/>
        <c:noMultiLvlLbl val="0"/>
      </c:catAx>
      <c:valAx>
        <c:axId val="1277032208"/>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7703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整理!$A$30</c:f>
              <c:strCache>
                <c:ptCount val="1"/>
                <c:pt idx="0">
                  <c:v>淨利率</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整理!$B$27:$M$27</c15:sqref>
                  </c15:fullRef>
                </c:ext>
              </c:extLst>
              <c:f>整理!$C$27:$H$27</c:f>
              <c:strCache>
                <c:ptCount val="6"/>
                <c:pt idx="0">
                  <c:v>2019-12-31</c:v>
                </c:pt>
                <c:pt idx="1">
                  <c:v>2020-12-31</c:v>
                </c:pt>
                <c:pt idx="2">
                  <c:v>2021-12-31</c:v>
                </c:pt>
                <c:pt idx="3">
                  <c:v>2022-12-31</c:v>
                </c:pt>
                <c:pt idx="4">
                  <c:v>2023-12-31</c:v>
                </c:pt>
                <c:pt idx="5">
                  <c:v>2024-06-30</c:v>
                </c:pt>
              </c:strCache>
            </c:strRef>
          </c:cat>
          <c:val>
            <c:numRef>
              <c:extLst>
                <c:ext xmlns:c15="http://schemas.microsoft.com/office/drawing/2012/chart" uri="{02D57815-91ED-43cb-92C2-25804820EDAC}">
                  <c15:fullRef>
                    <c15:sqref>整理!$B$30:$M$30</c15:sqref>
                  </c15:fullRef>
                </c:ext>
              </c:extLst>
              <c:f>整理!$C$30:$H$30</c:f>
              <c:numCache>
                <c:formatCode>0.00%</c:formatCode>
                <c:ptCount val="6"/>
                <c:pt idx="0">
                  <c:v>8.8378535273962083E-2</c:v>
                </c:pt>
                <c:pt idx="1">
                  <c:v>1.0817894787056312E-2</c:v>
                </c:pt>
                <c:pt idx="2">
                  <c:v>-0.10121726157059618</c:v>
                </c:pt>
                <c:pt idx="3">
                  <c:v>4.4242153182385537E-2</c:v>
                </c:pt>
                <c:pt idx="4">
                  <c:v>0.10844477507582741</c:v>
                </c:pt>
                <c:pt idx="5">
                  <c:v>9.4602958284256369E-2</c:v>
                </c:pt>
              </c:numCache>
            </c:numRef>
          </c:val>
          <c:smooth val="0"/>
          <c:extLst>
            <c:ext xmlns:c16="http://schemas.microsoft.com/office/drawing/2014/chart" uri="{C3380CC4-5D6E-409C-BE32-E72D297353CC}">
              <c16:uniqueId val="{00000000-5E37-4505-B1BC-34FD92D1B502}"/>
            </c:ext>
          </c:extLst>
        </c:ser>
        <c:dLbls>
          <c:dLblPos val="t"/>
          <c:showLegendKey val="0"/>
          <c:showVal val="1"/>
          <c:showCatName val="0"/>
          <c:showSerName val="0"/>
          <c:showPercent val="0"/>
          <c:showBubbleSize val="0"/>
        </c:dLbls>
        <c:smooth val="0"/>
        <c:axId val="998276368"/>
        <c:axId val="998269168"/>
      </c:lineChart>
      <c:catAx>
        <c:axId val="99827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8269168"/>
        <c:crosses val="autoZero"/>
        <c:auto val="1"/>
        <c:lblAlgn val="ctr"/>
        <c:lblOffset val="100"/>
        <c:noMultiLvlLbl val="0"/>
      </c:catAx>
      <c:valAx>
        <c:axId val="998269168"/>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9827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整理!$A$31</c:f>
              <c:strCache>
                <c:ptCount val="1"/>
                <c:pt idx="0">
                  <c:v>資產回報率</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整理!$B$27:$M$27</c15:sqref>
                  </c15:fullRef>
                </c:ext>
              </c:extLst>
              <c:f>整理!$C$27:$H$27</c:f>
              <c:strCache>
                <c:ptCount val="6"/>
                <c:pt idx="0">
                  <c:v>2019-12-31</c:v>
                </c:pt>
                <c:pt idx="1">
                  <c:v>2020-12-31</c:v>
                </c:pt>
                <c:pt idx="2">
                  <c:v>2021-12-31</c:v>
                </c:pt>
                <c:pt idx="3">
                  <c:v>2022-12-31</c:v>
                </c:pt>
                <c:pt idx="4">
                  <c:v>2023-12-31</c:v>
                </c:pt>
                <c:pt idx="5">
                  <c:v>2024-06-30</c:v>
                </c:pt>
              </c:strCache>
            </c:strRef>
          </c:cat>
          <c:val>
            <c:numRef>
              <c:extLst>
                <c:ext xmlns:c15="http://schemas.microsoft.com/office/drawing/2012/chart" uri="{02D57815-91ED-43cb-92C2-25804820EDAC}">
                  <c15:fullRef>
                    <c15:sqref>整理!$B$31:$M$31</c15:sqref>
                  </c15:fullRef>
                </c:ext>
              </c:extLst>
              <c:f>整理!$C$31:$H$31</c:f>
              <c:numCache>
                <c:formatCode>0.00%</c:formatCode>
                <c:ptCount val="6"/>
                <c:pt idx="0">
                  <c:v>0.14416859460219006</c:v>
                </c:pt>
                <c:pt idx="1">
                  <c:v>1.2859953524927444E-2</c:v>
                </c:pt>
                <c:pt idx="2">
                  <c:v>-0.14982209012495734</c:v>
                </c:pt>
                <c:pt idx="3">
                  <c:v>5.5527625379387512E-2</c:v>
                </c:pt>
                <c:pt idx="4">
                  <c:v>0.19495984411362327</c:v>
                </c:pt>
                <c:pt idx="5">
                  <c:v>8.1243417663498144E-2</c:v>
                </c:pt>
              </c:numCache>
            </c:numRef>
          </c:val>
          <c:smooth val="0"/>
          <c:extLst>
            <c:ext xmlns:c16="http://schemas.microsoft.com/office/drawing/2014/chart" uri="{C3380CC4-5D6E-409C-BE32-E72D297353CC}">
              <c16:uniqueId val="{00000000-3BBB-4186-B52A-CE3C5B40DD29}"/>
            </c:ext>
          </c:extLst>
        </c:ser>
        <c:dLbls>
          <c:dLblPos val="t"/>
          <c:showLegendKey val="0"/>
          <c:showVal val="1"/>
          <c:showCatName val="0"/>
          <c:showSerName val="0"/>
          <c:showPercent val="0"/>
          <c:showBubbleSize val="0"/>
        </c:dLbls>
        <c:smooth val="0"/>
        <c:axId val="1072235600"/>
        <c:axId val="1072226960"/>
      </c:lineChart>
      <c:catAx>
        <c:axId val="107223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72226960"/>
        <c:crosses val="autoZero"/>
        <c:auto val="1"/>
        <c:lblAlgn val="ctr"/>
        <c:lblOffset val="100"/>
        <c:noMultiLvlLbl val="0"/>
      </c:catAx>
      <c:valAx>
        <c:axId val="107222696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72235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海底撈淨利潤</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整理!$A$28</c:f>
              <c:strCache>
                <c:ptCount val="1"/>
                <c:pt idx="0">
                  <c:v>淨利潤</c:v>
                </c:pt>
              </c:strCache>
            </c:strRef>
          </c:tx>
          <c:spPr>
            <a:solidFill>
              <a:schemeClr val="accent1"/>
            </a:solidFill>
            <a:ln>
              <a:noFill/>
            </a:ln>
            <a:effectLst/>
          </c:spPr>
          <c:invertIfNegative val="0"/>
          <c:cat>
            <c:strRef>
              <c:f>整理!$C$27:$H$27</c:f>
              <c:strCache>
                <c:ptCount val="6"/>
                <c:pt idx="0">
                  <c:v>2019-12-31</c:v>
                </c:pt>
                <c:pt idx="1">
                  <c:v>2020-12-31</c:v>
                </c:pt>
                <c:pt idx="2">
                  <c:v>2021-12-31</c:v>
                </c:pt>
                <c:pt idx="3">
                  <c:v>2022-12-31</c:v>
                </c:pt>
                <c:pt idx="4">
                  <c:v>2023-12-31</c:v>
                </c:pt>
                <c:pt idx="5">
                  <c:v>2024-06-30</c:v>
                </c:pt>
              </c:strCache>
            </c:strRef>
          </c:cat>
          <c:val>
            <c:numRef>
              <c:f>整理!$C$28:$H$28</c:f>
              <c:numCache>
                <c:formatCode>###,##0.0</c:formatCode>
                <c:ptCount val="6"/>
                <c:pt idx="0">
                  <c:v>2346962</c:v>
                </c:pt>
                <c:pt idx="1">
                  <c:v>309546</c:v>
                </c:pt>
                <c:pt idx="2">
                  <c:v>-4161206</c:v>
                </c:pt>
                <c:pt idx="3">
                  <c:v>1373216</c:v>
                </c:pt>
                <c:pt idx="4">
                  <c:v>4495399</c:v>
                </c:pt>
                <c:pt idx="5">
                  <c:v>2033103</c:v>
                </c:pt>
              </c:numCache>
            </c:numRef>
          </c:val>
          <c:extLst>
            <c:ext xmlns:c16="http://schemas.microsoft.com/office/drawing/2014/chart" uri="{C3380CC4-5D6E-409C-BE32-E72D297353CC}">
              <c16:uniqueId val="{00000000-F8A8-421B-A8FC-F293855979B2}"/>
            </c:ext>
          </c:extLst>
        </c:ser>
        <c:dLbls>
          <c:showLegendKey val="0"/>
          <c:showVal val="0"/>
          <c:showCatName val="0"/>
          <c:showSerName val="0"/>
          <c:showPercent val="0"/>
          <c:showBubbleSize val="0"/>
        </c:dLbls>
        <c:gapWidth val="219"/>
        <c:overlap val="-27"/>
        <c:axId val="936948511"/>
        <c:axId val="936941791"/>
      </c:barChart>
      <c:lineChart>
        <c:grouping val="standard"/>
        <c:varyColors val="0"/>
        <c:ser>
          <c:idx val="1"/>
          <c:order val="1"/>
          <c:tx>
            <c:strRef>
              <c:f>整理!$A$29</c:f>
              <c:strCache>
                <c:ptCount val="1"/>
                <c:pt idx="0">
                  <c:v>同比</c:v>
                </c:pt>
              </c:strCache>
            </c:strRef>
          </c:tx>
          <c:spPr>
            <a:ln w="28575" cap="rnd">
              <a:solidFill>
                <a:schemeClr val="accent2"/>
              </a:solidFill>
              <a:round/>
            </a:ln>
            <a:effectLst/>
          </c:spPr>
          <c:marker>
            <c:symbol val="none"/>
          </c:marker>
          <c:cat>
            <c:strRef>
              <c:f>整理!$C$27:$H$27</c:f>
              <c:strCache>
                <c:ptCount val="6"/>
                <c:pt idx="0">
                  <c:v>2019-12-31</c:v>
                </c:pt>
                <c:pt idx="1">
                  <c:v>2020-12-31</c:v>
                </c:pt>
                <c:pt idx="2">
                  <c:v>2021-12-31</c:v>
                </c:pt>
                <c:pt idx="3">
                  <c:v>2022-12-31</c:v>
                </c:pt>
                <c:pt idx="4">
                  <c:v>2023-12-31</c:v>
                </c:pt>
                <c:pt idx="5">
                  <c:v>2024-06-30</c:v>
                </c:pt>
              </c:strCache>
            </c:strRef>
          </c:cat>
          <c:val>
            <c:numRef>
              <c:f>整理!$C$29:$H$29</c:f>
              <c:numCache>
                <c:formatCode>0.00%</c:formatCode>
                <c:ptCount val="6"/>
                <c:pt idx="0">
                  <c:v>0.42339672716554488</c:v>
                </c:pt>
                <c:pt idx="1">
                  <c:v>-0.86810779211593536</c:v>
                </c:pt>
                <c:pt idx="2">
                  <c:v>-14.442932552835442</c:v>
                </c:pt>
                <c:pt idx="3">
                  <c:v>1.3300043304753477</c:v>
                </c:pt>
                <c:pt idx="4">
                  <c:v>2.2736284750541795</c:v>
                </c:pt>
                <c:pt idx="5">
                  <c:v>-9.9953251292893924E-2</c:v>
                </c:pt>
              </c:numCache>
            </c:numRef>
          </c:val>
          <c:smooth val="0"/>
          <c:extLst>
            <c:ext xmlns:c16="http://schemas.microsoft.com/office/drawing/2014/chart" uri="{C3380CC4-5D6E-409C-BE32-E72D297353CC}">
              <c16:uniqueId val="{00000001-F8A8-421B-A8FC-F293855979B2}"/>
            </c:ext>
          </c:extLst>
        </c:ser>
        <c:dLbls>
          <c:showLegendKey val="0"/>
          <c:showVal val="0"/>
          <c:showCatName val="0"/>
          <c:showSerName val="0"/>
          <c:showPercent val="0"/>
          <c:showBubbleSize val="0"/>
        </c:dLbls>
        <c:marker val="1"/>
        <c:smooth val="0"/>
        <c:axId val="772696975"/>
        <c:axId val="772696495"/>
      </c:lineChart>
      <c:catAx>
        <c:axId val="93694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36941791"/>
        <c:crosses val="autoZero"/>
        <c:auto val="1"/>
        <c:lblAlgn val="ctr"/>
        <c:lblOffset val="100"/>
        <c:noMultiLvlLbl val="0"/>
      </c:catAx>
      <c:valAx>
        <c:axId val="936941791"/>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淨利潤</a:t>
                </a:r>
                <a:r>
                  <a:rPr lang="en-US" altLang="zh-CN" sz="800" b="0" i="0" u="none" strike="noStrike" kern="1200" baseline="0">
                    <a:solidFill>
                      <a:sysClr val="windowText" lastClr="000000">
                        <a:lumMod val="65000"/>
                        <a:lumOff val="35000"/>
                      </a:sysClr>
                    </a:solidFill>
                  </a:rPr>
                  <a:t>(</a:t>
                </a:r>
                <a:r>
                  <a:rPr lang="zh-CN" altLang="en-US" sz="800" b="0" i="0" u="none" strike="noStrike" kern="1200" baseline="0">
                    <a:solidFill>
                      <a:sysClr val="windowText" lastClr="000000">
                        <a:lumMod val="65000"/>
                        <a:lumOff val="35000"/>
                      </a:sysClr>
                    </a:solidFill>
                  </a:rPr>
                  <a:t>千元</a:t>
                </a:r>
                <a:r>
                  <a:rPr lang="en-US" altLang="zh-CN" sz="800" b="0" i="0" u="none" strike="noStrike" kern="1200" baseline="0">
                    <a:solidFill>
                      <a:sysClr val="windowText" lastClr="000000">
                        <a:lumMod val="65000"/>
                        <a:lumOff val="35000"/>
                      </a:sysClr>
                    </a:solidFill>
                  </a:rPr>
                  <a:t>)</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0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36948511"/>
        <c:crosses val="autoZero"/>
        <c:crossBetween val="between"/>
      </c:valAx>
      <c:valAx>
        <c:axId val="77269649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淨利潤</a:t>
                </a:r>
                <a:r>
                  <a:rPr lang="en-US" altLang="zh-CN"/>
                  <a:t>_</a:t>
                </a:r>
                <a:r>
                  <a:rPr lang="zh-CN" altLang="en-US"/>
                  <a:t>同比</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2696975"/>
        <c:crosses val="max"/>
        <c:crossBetween val="between"/>
      </c:valAx>
      <c:catAx>
        <c:axId val="772696975"/>
        <c:scaling>
          <c:orientation val="minMax"/>
        </c:scaling>
        <c:delete val="1"/>
        <c:axPos val="b"/>
        <c:numFmt formatCode="General" sourceLinked="1"/>
        <c:majorTickMark val="out"/>
        <c:minorTickMark val="none"/>
        <c:tickLblPos val="nextTo"/>
        <c:crossAx val="7726964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整理!$A$32</c:f>
              <c:strCache>
                <c:ptCount val="1"/>
                <c:pt idx="0">
                  <c:v>權益回報率</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整理!$B$27:$M$27</c15:sqref>
                  </c15:fullRef>
                </c:ext>
              </c:extLst>
              <c:f>整理!$C$27:$H$27</c:f>
              <c:strCache>
                <c:ptCount val="6"/>
                <c:pt idx="0">
                  <c:v>2019-12-31</c:v>
                </c:pt>
                <c:pt idx="1">
                  <c:v>2020-12-31</c:v>
                </c:pt>
                <c:pt idx="2">
                  <c:v>2021-12-31</c:v>
                </c:pt>
                <c:pt idx="3">
                  <c:v>2022-12-31</c:v>
                </c:pt>
                <c:pt idx="4">
                  <c:v>2023-12-31</c:v>
                </c:pt>
                <c:pt idx="5">
                  <c:v>2024-06-30</c:v>
                </c:pt>
              </c:strCache>
            </c:strRef>
          </c:cat>
          <c:val>
            <c:numRef>
              <c:extLst>
                <c:ext xmlns:c15="http://schemas.microsoft.com/office/drawing/2012/chart" uri="{02D57815-91ED-43cb-92C2-25804820EDAC}">
                  <c15:fullRef>
                    <c15:sqref>整理!$B$32:$M$32</c15:sqref>
                  </c15:fullRef>
                </c:ext>
              </c:extLst>
              <c:f>整理!$C$32:$H$32</c:f>
              <c:numCache>
                <c:formatCode>0.00%</c:formatCode>
                <c:ptCount val="6"/>
                <c:pt idx="0">
                  <c:v>0.24376940702573086</c:v>
                </c:pt>
                <c:pt idx="1">
                  <c:v>2.9673746102664243E-2</c:v>
                </c:pt>
                <c:pt idx="2">
                  <c:v>-0.45813418483428525</c:v>
                </c:pt>
                <c:pt idx="3">
                  <c:v>0.17851690089586958</c:v>
                </c:pt>
                <c:pt idx="4">
                  <c:v>0.47387249439098611</c:v>
                </c:pt>
                <c:pt idx="5">
                  <c:v>0.19311294212419078</c:v>
                </c:pt>
              </c:numCache>
            </c:numRef>
          </c:val>
          <c:smooth val="0"/>
          <c:extLst>
            <c:ext xmlns:c16="http://schemas.microsoft.com/office/drawing/2014/chart" uri="{C3380CC4-5D6E-409C-BE32-E72D297353CC}">
              <c16:uniqueId val="{00000000-2164-4CF9-9D3F-ABD13D04E4F9}"/>
            </c:ext>
          </c:extLst>
        </c:ser>
        <c:dLbls>
          <c:dLblPos val="t"/>
          <c:showLegendKey val="0"/>
          <c:showVal val="1"/>
          <c:showCatName val="0"/>
          <c:showSerName val="0"/>
          <c:showPercent val="0"/>
          <c:showBubbleSize val="0"/>
        </c:dLbls>
        <c:smooth val="0"/>
        <c:axId val="1069916720"/>
        <c:axId val="1069917200"/>
      </c:lineChart>
      <c:catAx>
        <c:axId val="106991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69917200"/>
        <c:crosses val="autoZero"/>
        <c:auto val="1"/>
        <c:lblAlgn val="ctr"/>
        <c:lblOffset val="100"/>
        <c:noMultiLvlLbl val="0"/>
      </c:catAx>
      <c:valAx>
        <c:axId val="1069917200"/>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6991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ROE</a:t>
            </a:r>
            <a:r>
              <a:rPr lang="en-US" altLang="zh-CN" sz="1100" b="0" i="0" u="none" strike="noStrike" kern="1200" spc="0" baseline="0">
                <a:solidFill>
                  <a:sysClr val="windowText" lastClr="000000">
                    <a:lumMod val="65000"/>
                    <a:lumOff val="35000"/>
                  </a:sysClr>
                </a:solidFill>
              </a:rPr>
              <a:t>(%)</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同行业_wind!$C$3</c:f>
              <c:strCache>
                <c:ptCount val="1"/>
                <c:pt idx="0">
                  <c:v>海底捞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同行业_wind!$D$2:$G$2</c:f>
              <c:strCache>
                <c:ptCount val="4"/>
                <c:pt idx="0">
                  <c:v>2021年报</c:v>
                </c:pt>
                <c:pt idx="1">
                  <c:v>2022年报</c:v>
                </c:pt>
                <c:pt idx="2">
                  <c:v>2023年报</c:v>
                </c:pt>
                <c:pt idx="3">
                  <c:v>2024中报</c:v>
                </c:pt>
              </c:strCache>
            </c:strRef>
          </c:cat>
          <c:val>
            <c:numRef>
              <c:f>同行业_wind!$D$3:$G$3</c:f>
              <c:numCache>
                <c:formatCode>#,##0.00</c:formatCode>
                <c:ptCount val="4"/>
                <c:pt idx="0">
                  <c:v>-45.88</c:v>
                </c:pt>
                <c:pt idx="1">
                  <c:v>17.899999999999999</c:v>
                </c:pt>
                <c:pt idx="2">
                  <c:v>47.43</c:v>
                </c:pt>
                <c:pt idx="3">
                  <c:v>19.34</c:v>
                </c:pt>
              </c:numCache>
            </c:numRef>
          </c:val>
          <c:smooth val="0"/>
          <c:extLst>
            <c:ext xmlns:c16="http://schemas.microsoft.com/office/drawing/2014/chart" uri="{C3380CC4-5D6E-409C-BE32-E72D297353CC}">
              <c16:uniqueId val="{00000000-9854-4960-AA6C-93669FEBC30F}"/>
            </c:ext>
          </c:extLst>
        </c:ser>
        <c:ser>
          <c:idx val="1"/>
          <c:order val="1"/>
          <c:tx>
            <c:strRef>
              <c:f>同行业_wind!$C$4</c:f>
              <c:strCache>
                <c:ptCount val="1"/>
                <c:pt idx="0">
                  <c:v>百胜中国</c:v>
                </c:pt>
              </c:strCache>
            </c:strRef>
          </c:tx>
          <c:spPr>
            <a:ln w="28575" cap="rnd">
              <a:solidFill>
                <a:schemeClr val="accent2"/>
              </a:solidFill>
              <a:round/>
            </a:ln>
            <a:effectLst/>
          </c:spPr>
          <c:marker>
            <c:symbol val="none"/>
          </c:marker>
          <c:cat>
            <c:strRef>
              <c:f>同行业_wind!$D$2:$G$2</c:f>
              <c:strCache>
                <c:ptCount val="4"/>
                <c:pt idx="0">
                  <c:v>2021年报</c:v>
                </c:pt>
                <c:pt idx="1">
                  <c:v>2022年报</c:v>
                </c:pt>
                <c:pt idx="2">
                  <c:v>2023年报</c:v>
                </c:pt>
                <c:pt idx="3">
                  <c:v>2024中报</c:v>
                </c:pt>
              </c:strCache>
            </c:strRef>
          </c:cat>
          <c:val>
            <c:numRef>
              <c:f>同行业_wind!$D$4:$G$4</c:f>
              <c:numCache>
                <c:formatCode>#,##0.00</c:formatCode>
                <c:ptCount val="4"/>
                <c:pt idx="0">
                  <c:v>14.93</c:v>
                </c:pt>
                <c:pt idx="1">
                  <c:v>6.53</c:v>
                </c:pt>
                <c:pt idx="2">
                  <c:v>12.83</c:v>
                </c:pt>
                <c:pt idx="3">
                  <c:v>8.17</c:v>
                </c:pt>
              </c:numCache>
            </c:numRef>
          </c:val>
          <c:smooth val="0"/>
          <c:extLst>
            <c:ext xmlns:c16="http://schemas.microsoft.com/office/drawing/2014/chart" uri="{C3380CC4-5D6E-409C-BE32-E72D297353CC}">
              <c16:uniqueId val="{00000001-9854-4960-AA6C-93669FEBC30F}"/>
            </c:ext>
          </c:extLst>
        </c:ser>
        <c:ser>
          <c:idx val="2"/>
          <c:order val="2"/>
          <c:tx>
            <c:strRef>
              <c:f>同行业_wind!$C$5</c:f>
              <c:strCache>
                <c:ptCount val="1"/>
                <c:pt idx="0">
                  <c:v>大家乐集团</c:v>
                </c:pt>
              </c:strCache>
            </c:strRef>
          </c:tx>
          <c:spPr>
            <a:ln w="28575" cap="rnd">
              <a:solidFill>
                <a:schemeClr val="accent3"/>
              </a:solidFill>
              <a:round/>
            </a:ln>
            <a:effectLst/>
          </c:spPr>
          <c:marker>
            <c:symbol val="none"/>
          </c:marker>
          <c:cat>
            <c:strRef>
              <c:f>同行业_wind!$D$2:$G$2</c:f>
              <c:strCache>
                <c:ptCount val="4"/>
                <c:pt idx="0">
                  <c:v>2021年报</c:v>
                </c:pt>
                <c:pt idx="1">
                  <c:v>2022年报</c:v>
                </c:pt>
                <c:pt idx="2">
                  <c:v>2023年报</c:v>
                </c:pt>
                <c:pt idx="3">
                  <c:v>2024中报</c:v>
                </c:pt>
              </c:strCache>
            </c:strRef>
          </c:cat>
          <c:val>
            <c:numRef>
              <c:f>同行业_wind!$D$5:$G$5</c:f>
              <c:numCache>
                <c:formatCode>#,##0.00</c:formatCode>
                <c:ptCount val="4"/>
                <c:pt idx="0">
                  <c:v>12.61</c:v>
                </c:pt>
                <c:pt idx="1">
                  <c:v>0.73</c:v>
                </c:pt>
                <c:pt idx="2">
                  <c:v>3.94</c:v>
                </c:pt>
                <c:pt idx="3">
                  <c:v>7.13</c:v>
                </c:pt>
              </c:numCache>
            </c:numRef>
          </c:val>
          <c:smooth val="0"/>
          <c:extLst>
            <c:ext xmlns:c16="http://schemas.microsoft.com/office/drawing/2014/chart" uri="{C3380CC4-5D6E-409C-BE32-E72D297353CC}">
              <c16:uniqueId val="{00000002-9854-4960-AA6C-93669FEBC30F}"/>
            </c:ext>
          </c:extLst>
        </c:ser>
        <c:ser>
          <c:idx val="4"/>
          <c:order val="4"/>
          <c:tx>
            <c:strRef>
              <c:f>同行业_wind!$C$7</c:f>
              <c:strCache>
                <c:ptCount val="1"/>
                <c:pt idx="0">
                  <c:v>九毛九</c:v>
                </c:pt>
              </c:strCache>
            </c:strRef>
          </c:tx>
          <c:spPr>
            <a:ln w="28575" cap="rnd">
              <a:solidFill>
                <a:schemeClr val="accent5"/>
              </a:solidFill>
              <a:round/>
            </a:ln>
            <a:effectLst/>
          </c:spPr>
          <c:marker>
            <c:symbol val="none"/>
          </c:marker>
          <c:cat>
            <c:strRef>
              <c:f>同行业_wind!$D$2:$G$2</c:f>
              <c:strCache>
                <c:ptCount val="4"/>
                <c:pt idx="0">
                  <c:v>2021年报</c:v>
                </c:pt>
                <c:pt idx="1">
                  <c:v>2022年报</c:v>
                </c:pt>
                <c:pt idx="2">
                  <c:v>2023年报</c:v>
                </c:pt>
                <c:pt idx="3">
                  <c:v>2024中报</c:v>
                </c:pt>
              </c:strCache>
            </c:strRef>
          </c:cat>
          <c:val>
            <c:numRef>
              <c:f>同行业_wind!$D$7:$G$7</c:f>
              <c:numCache>
                <c:formatCode>#,##0.00</c:formatCode>
                <c:ptCount val="4"/>
                <c:pt idx="0">
                  <c:v>11.15</c:v>
                </c:pt>
                <c:pt idx="1">
                  <c:v>1.58</c:v>
                </c:pt>
                <c:pt idx="2">
                  <c:v>13.93</c:v>
                </c:pt>
                <c:pt idx="3">
                  <c:v>2.23</c:v>
                </c:pt>
              </c:numCache>
            </c:numRef>
          </c:val>
          <c:smooth val="0"/>
          <c:extLst>
            <c:ext xmlns:c16="http://schemas.microsoft.com/office/drawing/2014/chart" uri="{C3380CC4-5D6E-409C-BE32-E72D297353CC}">
              <c16:uniqueId val="{00000004-9854-4960-AA6C-93669FEBC30F}"/>
            </c:ext>
          </c:extLst>
        </c:ser>
        <c:ser>
          <c:idx val="5"/>
          <c:order val="5"/>
          <c:tx>
            <c:strRef>
              <c:f>同行业_wind!$C$8</c:f>
              <c:strCache>
                <c:ptCount val="1"/>
                <c:pt idx="0">
                  <c:v>达势股份</c:v>
                </c:pt>
              </c:strCache>
            </c:strRef>
          </c:tx>
          <c:spPr>
            <a:ln w="28575" cap="rnd">
              <a:solidFill>
                <a:schemeClr val="accent6"/>
              </a:solidFill>
              <a:round/>
            </a:ln>
            <a:effectLst/>
          </c:spPr>
          <c:marker>
            <c:symbol val="none"/>
          </c:marker>
          <c:cat>
            <c:strRef>
              <c:f>同行业_wind!$D$2:$G$2</c:f>
              <c:strCache>
                <c:ptCount val="4"/>
                <c:pt idx="0">
                  <c:v>2021年报</c:v>
                </c:pt>
                <c:pt idx="1">
                  <c:v>2022年报</c:v>
                </c:pt>
                <c:pt idx="2">
                  <c:v>2023年报</c:v>
                </c:pt>
                <c:pt idx="3">
                  <c:v>2024中报</c:v>
                </c:pt>
              </c:strCache>
            </c:strRef>
          </c:cat>
          <c:val>
            <c:numRef>
              <c:f>同行业_wind!$D$8:$G$8</c:f>
              <c:numCache>
                <c:formatCode>#,##0.00</c:formatCode>
                <c:ptCount val="4"/>
                <c:pt idx="0">
                  <c:v>-46.36</c:v>
                </c:pt>
                <c:pt idx="1">
                  <c:v>-26.02</c:v>
                </c:pt>
                <c:pt idx="2">
                  <c:v>-1.87</c:v>
                </c:pt>
                <c:pt idx="3">
                  <c:v>0.51</c:v>
                </c:pt>
              </c:numCache>
            </c:numRef>
          </c:val>
          <c:smooth val="0"/>
          <c:extLst>
            <c:ext xmlns:c16="http://schemas.microsoft.com/office/drawing/2014/chart" uri="{C3380CC4-5D6E-409C-BE32-E72D297353CC}">
              <c16:uniqueId val="{00000005-9854-4960-AA6C-93669FEBC30F}"/>
            </c:ext>
          </c:extLst>
        </c:ser>
        <c:ser>
          <c:idx val="6"/>
          <c:order val="6"/>
          <c:tx>
            <c:strRef>
              <c:f>同行业_wind!$C$9</c:f>
              <c:strCache>
                <c:ptCount val="1"/>
                <c:pt idx="0">
                  <c:v>味千(中国)</c:v>
                </c:pt>
              </c:strCache>
            </c:strRef>
          </c:tx>
          <c:spPr>
            <a:ln w="28575" cap="rnd">
              <a:solidFill>
                <a:schemeClr val="accent1">
                  <a:lumMod val="60000"/>
                </a:schemeClr>
              </a:solidFill>
              <a:round/>
            </a:ln>
            <a:effectLst/>
          </c:spPr>
          <c:marker>
            <c:symbol val="none"/>
          </c:marker>
          <c:cat>
            <c:strRef>
              <c:f>同行业_wind!$D$2:$G$2</c:f>
              <c:strCache>
                <c:ptCount val="4"/>
                <c:pt idx="0">
                  <c:v>2021年报</c:v>
                </c:pt>
                <c:pt idx="1">
                  <c:v>2022年报</c:v>
                </c:pt>
                <c:pt idx="2">
                  <c:v>2023年报</c:v>
                </c:pt>
                <c:pt idx="3">
                  <c:v>2024中报</c:v>
                </c:pt>
              </c:strCache>
            </c:strRef>
          </c:cat>
          <c:val>
            <c:numRef>
              <c:f>同行业_wind!$D$9:$G$9</c:f>
              <c:numCache>
                <c:formatCode>#,##0.00</c:formatCode>
                <c:ptCount val="4"/>
                <c:pt idx="0">
                  <c:v>0.67</c:v>
                </c:pt>
                <c:pt idx="1">
                  <c:v>-4.8499999999999996</c:v>
                </c:pt>
                <c:pt idx="2">
                  <c:v>6.17</c:v>
                </c:pt>
                <c:pt idx="3">
                  <c:v>-0.24</c:v>
                </c:pt>
              </c:numCache>
            </c:numRef>
          </c:val>
          <c:smooth val="0"/>
          <c:extLst>
            <c:ext xmlns:c16="http://schemas.microsoft.com/office/drawing/2014/chart" uri="{C3380CC4-5D6E-409C-BE32-E72D297353CC}">
              <c16:uniqueId val="{00000006-9854-4960-AA6C-93669FEBC30F}"/>
            </c:ext>
          </c:extLst>
        </c:ser>
        <c:ser>
          <c:idx val="8"/>
          <c:order val="8"/>
          <c:tx>
            <c:strRef>
              <c:f>同行业_wind!$C$10</c:f>
              <c:strCache>
                <c:ptCount val="1"/>
                <c:pt idx="0">
                  <c:v>呷哺呷哺</c:v>
                </c:pt>
              </c:strCache>
            </c:strRef>
          </c:tx>
          <c:spPr>
            <a:ln w="28575" cap="rnd">
              <a:solidFill>
                <a:schemeClr val="accent3">
                  <a:lumMod val="60000"/>
                </a:schemeClr>
              </a:solidFill>
              <a:round/>
            </a:ln>
            <a:effectLst/>
          </c:spPr>
          <c:marker>
            <c:symbol val="none"/>
          </c:marker>
          <c:cat>
            <c:strRef>
              <c:f>同行业_wind!$D$2:$G$2</c:f>
              <c:strCache>
                <c:ptCount val="4"/>
                <c:pt idx="0">
                  <c:v>2021年报</c:v>
                </c:pt>
                <c:pt idx="1">
                  <c:v>2022年报</c:v>
                </c:pt>
                <c:pt idx="2">
                  <c:v>2023年报</c:v>
                </c:pt>
                <c:pt idx="3">
                  <c:v>2024中报</c:v>
                </c:pt>
              </c:strCache>
            </c:strRef>
          </c:cat>
          <c:val>
            <c:numRef>
              <c:f>同行业_wind!$D$10:$G$10</c:f>
              <c:numCache>
                <c:formatCode>#,##0.00</c:formatCode>
                <c:ptCount val="4"/>
                <c:pt idx="0">
                  <c:v>-13.67</c:v>
                </c:pt>
                <c:pt idx="1">
                  <c:v>-20.6</c:v>
                </c:pt>
                <c:pt idx="2">
                  <c:v>-15</c:v>
                </c:pt>
                <c:pt idx="3">
                  <c:v>-25.96</c:v>
                </c:pt>
              </c:numCache>
            </c:numRef>
          </c:val>
          <c:smooth val="0"/>
          <c:extLst>
            <c:ext xmlns:c16="http://schemas.microsoft.com/office/drawing/2014/chart" uri="{C3380CC4-5D6E-409C-BE32-E72D297353CC}">
              <c16:uniqueId val="{00000008-9854-4960-AA6C-93669FEBC30F}"/>
            </c:ext>
          </c:extLst>
        </c:ser>
        <c:ser>
          <c:idx val="9"/>
          <c:order val="9"/>
          <c:tx>
            <c:strRef>
              <c:f>同行业_wind!$C$11</c:f>
              <c:strCache>
                <c:ptCount val="1"/>
                <c:pt idx="0">
                  <c:v>百福控股</c:v>
                </c:pt>
              </c:strCache>
            </c:strRef>
          </c:tx>
          <c:spPr>
            <a:ln w="28575" cap="rnd">
              <a:solidFill>
                <a:schemeClr val="accent4">
                  <a:lumMod val="60000"/>
                </a:schemeClr>
              </a:solidFill>
              <a:round/>
            </a:ln>
            <a:effectLst/>
          </c:spPr>
          <c:marker>
            <c:symbol val="none"/>
          </c:marker>
          <c:cat>
            <c:strRef>
              <c:f>同行业_wind!$D$2:$G$2</c:f>
              <c:strCache>
                <c:ptCount val="4"/>
                <c:pt idx="0">
                  <c:v>2021年报</c:v>
                </c:pt>
                <c:pt idx="1">
                  <c:v>2022年报</c:v>
                </c:pt>
                <c:pt idx="2">
                  <c:v>2023年报</c:v>
                </c:pt>
                <c:pt idx="3">
                  <c:v>2024中报</c:v>
                </c:pt>
              </c:strCache>
            </c:strRef>
          </c:cat>
          <c:val>
            <c:numRef>
              <c:f>同行业_wind!$D$11:$G$11</c:f>
              <c:numCache>
                <c:formatCode>#,##0.00</c:formatCode>
                <c:ptCount val="4"/>
                <c:pt idx="0">
                  <c:v>-105.63</c:v>
                </c:pt>
                <c:pt idx="1">
                  <c:v>-71.05</c:v>
                </c:pt>
                <c:pt idx="2" formatCode="General">
                  <c:v>0</c:v>
                </c:pt>
                <c:pt idx="3" formatCode="General">
                  <c:v>0</c:v>
                </c:pt>
              </c:numCache>
            </c:numRef>
          </c:val>
          <c:smooth val="0"/>
          <c:extLst>
            <c:ext xmlns:c16="http://schemas.microsoft.com/office/drawing/2014/chart" uri="{C3380CC4-5D6E-409C-BE32-E72D297353CC}">
              <c16:uniqueId val="{00000009-9854-4960-AA6C-93669FEBC30F}"/>
            </c:ext>
          </c:extLst>
        </c:ser>
        <c:dLbls>
          <c:showLegendKey val="0"/>
          <c:showVal val="0"/>
          <c:showCatName val="0"/>
          <c:showSerName val="0"/>
          <c:showPercent val="0"/>
          <c:showBubbleSize val="0"/>
        </c:dLbls>
        <c:marker val="1"/>
        <c:smooth val="0"/>
        <c:axId val="1096995136"/>
        <c:axId val="1096992736"/>
        <c:extLst>
          <c:ext xmlns:c15="http://schemas.microsoft.com/office/drawing/2012/chart" uri="{02D57815-91ED-43cb-92C2-25804820EDAC}">
            <c15:filteredLineSeries>
              <c15:ser>
                <c:idx val="3"/>
                <c:order val="3"/>
                <c:tx>
                  <c:strRef>
                    <c:extLst>
                      <c:ext uri="{02D57815-91ED-43cb-92C2-25804820EDAC}">
                        <c15:formulaRef>
                          <c15:sqref>同行业_wind!$C$6</c15:sqref>
                        </c15:formulaRef>
                      </c:ext>
                    </c:extLst>
                    <c:strCache>
                      <c:ptCount val="1"/>
                      <c:pt idx="0">
                        <c:v>谭仔国际</c:v>
                      </c:pt>
                    </c:strCache>
                  </c:strRef>
                </c:tx>
                <c:spPr>
                  <a:ln w="28575" cap="rnd">
                    <a:solidFill>
                      <a:schemeClr val="accent4"/>
                    </a:solidFill>
                    <a:round/>
                  </a:ln>
                  <a:effectLst/>
                </c:spPr>
                <c:marker>
                  <c:symbol val="none"/>
                </c:marker>
                <c:cat>
                  <c:strRef>
                    <c:extLst>
                      <c:ext uri="{02D57815-91ED-43cb-92C2-25804820EDAC}">
                        <c15:formulaRef>
                          <c15:sqref>同行业_wind!$D$2:$G$2</c15:sqref>
                        </c15:formulaRef>
                      </c:ext>
                    </c:extLst>
                    <c:strCache>
                      <c:ptCount val="4"/>
                      <c:pt idx="0">
                        <c:v>2021年报</c:v>
                      </c:pt>
                      <c:pt idx="1">
                        <c:v>2022年报</c:v>
                      </c:pt>
                      <c:pt idx="2">
                        <c:v>2023年报</c:v>
                      </c:pt>
                      <c:pt idx="3">
                        <c:v>2024中报</c:v>
                      </c:pt>
                    </c:strCache>
                  </c:strRef>
                </c:cat>
                <c:val>
                  <c:numRef>
                    <c:extLst>
                      <c:ext uri="{02D57815-91ED-43cb-92C2-25804820EDAC}">
                        <c15:formulaRef>
                          <c15:sqref>同行业_wind!$D$6:$G$6</c15:sqref>
                        </c15:formulaRef>
                      </c:ext>
                    </c:extLst>
                    <c:numCache>
                      <c:formatCode>#,##0.00</c:formatCode>
                      <c:ptCount val="4"/>
                      <c:pt idx="0">
                        <c:v>62.43</c:v>
                      </c:pt>
                      <c:pt idx="1">
                        <c:v>19.34</c:v>
                      </c:pt>
                      <c:pt idx="2">
                        <c:v>9.11</c:v>
                      </c:pt>
                      <c:pt idx="3">
                        <c:v>5.4</c:v>
                      </c:pt>
                    </c:numCache>
                  </c:numRef>
                </c:val>
                <c:smooth val="0"/>
                <c:extLst>
                  <c:ext xmlns:c16="http://schemas.microsoft.com/office/drawing/2014/chart" uri="{C3380CC4-5D6E-409C-BE32-E72D297353CC}">
                    <c16:uniqueId val="{00000003-9854-4960-AA6C-93669FEBC30F}"/>
                  </c:ext>
                </c:extLst>
              </c15:ser>
            </c15:filteredLineSeries>
            <c15:filteredLineSeries>
              <c15:ser>
                <c:idx val="7"/>
                <c:order val="7"/>
                <c:tx>
                  <c:strRef>
                    <c:extLst>
                      <c:ext xmlns:c15="http://schemas.microsoft.com/office/drawing/2012/chart" uri="{02D57815-91ED-43cb-92C2-25804820EDAC}">
                        <c15:formulaRef>
                          <c15:sqref>同行业_wind!$C$12</c15:sqref>
                        </c15:formulaRef>
                      </c:ext>
                    </c:extLst>
                    <c:strCache>
                      <c:ptCount val="1"/>
                      <c:pt idx="0">
                        <c:v>特海国际</c:v>
                      </c:pt>
                    </c:strCache>
                  </c:strRef>
                </c:tx>
                <c:spPr>
                  <a:ln w="28575" cap="rnd">
                    <a:solidFill>
                      <a:schemeClr val="accent2">
                        <a:lumMod val="60000"/>
                      </a:schemeClr>
                    </a:solidFill>
                    <a:round/>
                  </a:ln>
                  <a:effectLst/>
                </c:spPr>
                <c:marker>
                  <c:symbol val="none"/>
                </c:marker>
                <c:cat>
                  <c:strRef>
                    <c:extLst>
                      <c:ext xmlns:c15="http://schemas.microsoft.com/office/drawing/2012/chart" uri="{02D57815-91ED-43cb-92C2-25804820EDAC}">
                        <c15:formulaRef>
                          <c15:sqref>同行业_wind!$D$2:$G$2</c15:sqref>
                        </c15:formulaRef>
                      </c:ext>
                    </c:extLst>
                    <c:strCache>
                      <c:ptCount val="4"/>
                      <c:pt idx="0">
                        <c:v>2021年报</c:v>
                      </c:pt>
                      <c:pt idx="1">
                        <c:v>2022年报</c:v>
                      </c:pt>
                      <c:pt idx="2">
                        <c:v>2023年报</c:v>
                      </c:pt>
                      <c:pt idx="3">
                        <c:v>2024中报</c:v>
                      </c:pt>
                    </c:strCache>
                  </c:strRef>
                </c:cat>
                <c:val>
                  <c:numRef>
                    <c:extLst>
                      <c:ext xmlns:c15="http://schemas.microsoft.com/office/drawing/2012/chart" uri="{02D57815-91ED-43cb-92C2-25804820EDAC}">
                        <c15:formulaRef>
                          <c15:sqref>同行业_wind!$D$12:$G$12</c15:sqref>
                        </c15:formulaRef>
                      </c:ext>
                    </c:extLst>
                    <c:numCache>
                      <c:formatCode>#,##0.00</c:formatCode>
                      <c:ptCount val="4"/>
                      <c:pt idx="0" formatCode="General">
                        <c:v>0</c:v>
                      </c:pt>
                      <c:pt idx="1">
                        <c:v>-156.76</c:v>
                      </c:pt>
                      <c:pt idx="2">
                        <c:v>10.06</c:v>
                      </c:pt>
                      <c:pt idx="3">
                        <c:v>-1.52</c:v>
                      </c:pt>
                    </c:numCache>
                  </c:numRef>
                </c:val>
                <c:smooth val="0"/>
                <c:extLst>
                  <c:ext xmlns:c16="http://schemas.microsoft.com/office/drawing/2014/chart" uri="{C3380CC4-5D6E-409C-BE32-E72D297353CC}">
                    <c16:uniqueId val="{00000007-9854-4960-AA6C-93669FEBC30F}"/>
                  </c:ext>
                </c:extLst>
              </c15:ser>
            </c15:filteredLineSeries>
          </c:ext>
        </c:extLst>
      </c:lineChart>
      <c:catAx>
        <c:axId val="109699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96992736"/>
        <c:crosses val="autoZero"/>
        <c:auto val="1"/>
        <c:lblAlgn val="ctr"/>
        <c:lblOffset val="100"/>
        <c:noMultiLvlLbl val="0"/>
      </c:catAx>
      <c:valAx>
        <c:axId val="1096992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96995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淨利率</a:t>
            </a:r>
            <a:r>
              <a:rPr lang="en-US" altLang="zh-CN"/>
              <a:t>(%)</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同行业_wind!$C$39</c:f>
              <c:strCache>
                <c:ptCount val="1"/>
                <c:pt idx="0">
                  <c:v>海底捞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同行业_wind!$D$38:$G$38</c:f>
              <c:strCache>
                <c:ptCount val="4"/>
                <c:pt idx="0">
                  <c:v>2021年报</c:v>
                </c:pt>
                <c:pt idx="1">
                  <c:v>2022年报</c:v>
                </c:pt>
                <c:pt idx="2">
                  <c:v>2023年报</c:v>
                </c:pt>
                <c:pt idx="3">
                  <c:v>2024中报</c:v>
                </c:pt>
              </c:strCache>
            </c:strRef>
          </c:cat>
          <c:val>
            <c:numRef>
              <c:f>同行业_wind!$D$39:$G$39</c:f>
              <c:numCache>
                <c:formatCode>#,##0.00</c:formatCode>
                <c:ptCount val="4"/>
                <c:pt idx="0">
                  <c:v>-10.08</c:v>
                </c:pt>
                <c:pt idx="1">
                  <c:v>4.41</c:v>
                </c:pt>
                <c:pt idx="2">
                  <c:v>10.8</c:v>
                </c:pt>
                <c:pt idx="3">
                  <c:v>9.42</c:v>
                </c:pt>
              </c:numCache>
            </c:numRef>
          </c:val>
          <c:smooth val="0"/>
          <c:extLst>
            <c:ext xmlns:c16="http://schemas.microsoft.com/office/drawing/2014/chart" uri="{C3380CC4-5D6E-409C-BE32-E72D297353CC}">
              <c16:uniqueId val="{00000000-724C-49C7-8B51-E5774011CB2E}"/>
            </c:ext>
          </c:extLst>
        </c:ser>
        <c:ser>
          <c:idx val="1"/>
          <c:order val="1"/>
          <c:tx>
            <c:strRef>
              <c:f>同行业_wind!$C$40</c:f>
              <c:strCache>
                <c:ptCount val="1"/>
                <c:pt idx="0">
                  <c:v>百胜中国</c:v>
                </c:pt>
              </c:strCache>
            </c:strRef>
          </c:tx>
          <c:spPr>
            <a:ln w="28575" cap="rnd">
              <a:solidFill>
                <a:schemeClr val="accent2"/>
              </a:solidFill>
              <a:round/>
            </a:ln>
            <a:effectLst/>
          </c:spPr>
          <c:marker>
            <c:symbol val="none"/>
          </c:marker>
          <c:cat>
            <c:strRef>
              <c:f>同行业_wind!$D$38:$G$38</c:f>
              <c:strCache>
                <c:ptCount val="4"/>
                <c:pt idx="0">
                  <c:v>2021年报</c:v>
                </c:pt>
                <c:pt idx="1">
                  <c:v>2022年报</c:v>
                </c:pt>
                <c:pt idx="2">
                  <c:v>2023年报</c:v>
                </c:pt>
                <c:pt idx="3">
                  <c:v>2024中报</c:v>
                </c:pt>
              </c:strCache>
            </c:strRef>
          </c:cat>
          <c:val>
            <c:numRef>
              <c:f>同行业_wind!$D$40:$G$40</c:f>
              <c:numCache>
                <c:formatCode>#,##0.00</c:formatCode>
                <c:ptCount val="4"/>
                <c:pt idx="0">
                  <c:v>10.38</c:v>
                </c:pt>
                <c:pt idx="1">
                  <c:v>5</c:v>
                </c:pt>
                <c:pt idx="2">
                  <c:v>8.2100000000000009</c:v>
                </c:pt>
                <c:pt idx="3">
                  <c:v>9.49</c:v>
                </c:pt>
              </c:numCache>
            </c:numRef>
          </c:val>
          <c:smooth val="0"/>
          <c:extLst>
            <c:ext xmlns:c16="http://schemas.microsoft.com/office/drawing/2014/chart" uri="{C3380CC4-5D6E-409C-BE32-E72D297353CC}">
              <c16:uniqueId val="{00000001-724C-49C7-8B51-E5774011CB2E}"/>
            </c:ext>
          </c:extLst>
        </c:ser>
        <c:ser>
          <c:idx val="2"/>
          <c:order val="2"/>
          <c:tx>
            <c:strRef>
              <c:f>同行业_wind!$C$41</c:f>
              <c:strCache>
                <c:ptCount val="1"/>
                <c:pt idx="0">
                  <c:v>大家乐集团</c:v>
                </c:pt>
              </c:strCache>
            </c:strRef>
          </c:tx>
          <c:spPr>
            <a:ln w="28575" cap="rnd">
              <a:solidFill>
                <a:schemeClr val="accent3"/>
              </a:solidFill>
              <a:round/>
            </a:ln>
            <a:effectLst/>
          </c:spPr>
          <c:marker>
            <c:symbol val="none"/>
          </c:marker>
          <c:cat>
            <c:strRef>
              <c:f>同行业_wind!$D$38:$G$38</c:f>
              <c:strCache>
                <c:ptCount val="4"/>
                <c:pt idx="0">
                  <c:v>2021年报</c:v>
                </c:pt>
                <c:pt idx="1">
                  <c:v>2022年报</c:v>
                </c:pt>
                <c:pt idx="2">
                  <c:v>2023年报</c:v>
                </c:pt>
                <c:pt idx="3">
                  <c:v>2024中报</c:v>
                </c:pt>
              </c:strCache>
            </c:strRef>
          </c:cat>
          <c:val>
            <c:numRef>
              <c:f>同行业_wind!$D$41:$G$41</c:f>
              <c:numCache>
                <c:formatCode>#,##0.00</c:formatCode>
                <c:ptCount val="4"/>
                <c:pt idx="0">
                  <c:v>5.37</c:v>
                </c:pt>
                <c:pt idx="1">
                  <c:v>0.3</c:v>
                </c:pt>
                <c:pt idx="2">
                  <c:v>1.39</c:v>
                </c:pt>
                <c:pt idx="3">
                  <c:v>4.66</c:v>
                </c:pt>
              </c:numCache>
            </c:numRef>
          </c:val>
          <c:smooth val="0"/>
          <c:extLst>
            <c:ext xmlns:c16="http://schemas.microsoft.com/office/drawing/2014/chart" uri="{C3380CC4-5D6E-409C-BE32-E72D297353CC}">
              <c16:uniqueId val="{00000002-724C-49C7-8B51-E5774011CB2E}"/>
            </c:ext>
          </c:extLst>
        </c:ser>
        <c:ser>
          <c:idx val="4"/>
          <c:order val="4"/>
          <c:tx>
            <c:strRef>
              <c:f>同行业_wind!$C$43</c:f>
              <c:strCache>
                <c:ptCount val="1"/>
                <c:pt idx="0">
                  <c:v>九毛九</c:v>
                </c:pt>
              </c:strCache>
            </c:strRef>
          </c:tx>
          <c:spPr>
            <a:ln w="28575" cap="rnd">
              <a:solidFill>
                <a:schemeClr val="accent5"/>
              </a:solidFill>
              <a:round/>
            </a:ln>
            <a:effectLst/>
          </c:spPr>
          <c:marker>
            <c:symbol val="none"/>
          </c:marker>
          <c:cat>
            <c:strRef>
              <c:f>同行业_wind!$D$38:$G$38</c:f>
              <c:strCache>
                <c:ptCount val="4"/>
                <c:pt idx="0">
                  <c:v>2021年报</c:v>
                </c:pt>
                <c:pt idx="1">
                  <c:v>2022年报</c:v>
                </c:pt>
                <c:pt idx="2">
                  <c:v>2023年报</c:v>
                </c:pt>
                <c:pt idx="3">
                  <c:v>2024中报</c:v>
                </c:pt>
              </c:strCache>
            </c:strRef>
          </c:cat>
          <c:val>
            <c:numRef>
              <c:f>同行业_wind!$D$43:$G$43</c:f>
              <c:numCache>
                <c:formatCode>#,##0.00</c:formatCode>
                <c:ptCount val="4"/>
                <c:pt idx="0">
                  <c:v>8.9</c:v>
                </c:pt>
                <c:pt idx="1">
                  <c:v>1.39</c:v>
                </c:pt>
                <c:pt idx="2">
                  <c:v>8.01</c:v>
                </c:pt>
                <c:pt idx="3">
                  <c:v>2.2200000000000002</c:v>
                </c:pt>
              </c:numCache>
            </c:numRef>
          </c:val>
          <c:smooth val="0"/>
          <c:extLst>
            <c:ext xmlns:c16="http://schemas.microsoft.com/office/drawing/2014/chart" uri="{C3380CC4-5D6E-409C-BE32-E72D297353CC}">
              <c16:uniqueId val="{00000004-724C-49C7-8B51-E5774011CB2E}"/>
            </c:ext>
          </c:extLst>
        </c:ser>
        <c:ser>
          <c:idx val="5"/>
          <c:order val="5"/>
          <c:tx>
            <c:strRef>
              <c:f>同行业_wind!$C$44</c:f>
              <c:strCache>
                <c:ptCount val="1"/>
                <c:pt idx="0">
                  <c:v>达势股份</c:v>
                </c:pt>
              </c:strCache>
            </c:strRef>
          </c:tx>
          <c:spPr>
            <a:ln w="28575" cap="rnd">
              <a:solidFill>
                <a:schemeClr val="accent6"/>
              </a:solidFill>
              <a:round/>
            </a:ln>
            <a:effectLst/>
          </c:spPr>
          <c:marker>
            <c:symbol val="none"/>
          </c:marker>
          <c:cat>
            <c:strRef>
              <c:f>同行业_wind!$D$38:$G$38</c:f>
              <c:strCache>
                <c:ptCount val="4"/>
                <c:pt idx="0">
                  <c:v>2021年报</c:v>
                </c:pt>
                <c:pt idx="1">
                  <c:v>2022年报</c:v>
                </c:pt>
                <c:pt idx="2">
                  <c:v>2023年报</c:v>
                </c:pt>
                <c:pt idx="3">
                  <c:v>2024中报</c:v>
                </c:pt>
              </c:strCache>
            </c:strRef>
          </c:cat>
          <c:val>
            <c:numRef>
              <c:f>同行业_wind!$D$44:$G$44</c:f>
              <c:numCache>
                <c:formatCode>#,##0.00</c:formatCode>
                <c:ptCount val="4"/>
                <c:pt idx="0">
                  <c:v>-29.21</c:v>
                </c:pt>
                <c:pt idx="1">
                  <c:v>-11</c:v>
                </c:pt>
                <c:pt idx="2">
                  <c:v>-0.87</c:v>
                </c:pt>
                <c:pt idx="3">
                  <c:v>0.53</c:v>
                </c:pt>
              </c:numCache>
            </c:numRef>
          </c:val>
          <c:smooth val="0"/>
          <c:extLst>
            <c:ext xmlns:c16="http://schemas.microsoft.com/office/drawing/2014/chart" uri="{C3380CC4-5D6E-409C-BE32-E72D297353CC}">
              <c16:uniqueId val="{00000005-724C-49C7-8B51-E5774011CB2E}"/>
            </c:ext>
          </c:extLst>
        </c:ser>
        <c:ser>
          <c:idx val="6"/>
          <c:order val="6"/>
          <c:tx>
            <c:strRef>
              <c:f>同行业_wind!$C$45</c:f>
              <c:strCache>
                <c:ptCount val="1"/>
                <c:pt idx="0">
                  <c:v>味千(中国)</c:v>
                </c:pt>
              </c:strCache>
            </c:strRef>
          </c:tx>
          <c:spPr>
            <a:ln w="28575" cap="rnd">
              <a:solidFill>
                <a:schemeClr val="accent1">
                  <a:lumMod val="60000"/>
                </a:schemeClr>
              </a:solidFill>
              <a:round/>
            </a:ln>
            <a:effectLst/>
          </c:spPr>
          <c:marker>
            <c:symbol val="none"/>
          </c:marker>
          <c:cat>
            <c:strRef>
              <c:f>同行业_wind!$D$38:$G$38</c:f>
              <c:strCache>
                <c:ptCount val="4"/>
                <c:pt idx="0">
                  <c:v>2021年报</c:v>
                </c:pt>
                <c:pt idx="1">
                  <c:v>2022年报</c:v>
                </c:pt>
                <c:pt idx="2">
                  <c:v>2023年报</c:v>
                </c:pt>
                <c:pt idx="3">
                  <c:v>2024中报</c:v>
                </c:pt>
              </c:strCache>
            </c:strRef>
          </c:cat>
          <c:val>
            <c:numRef>
              <c:f>同行业_wind!$D$45:$G$45</c:f>
              <c:numCache>
                <c:formatCode>#,##0.00</c:formatCode>
                <c:ptCount val="4"/>
                <c:pt idx="0">
                  <c:v>0.88</c:v>
                </c:pt>
                <c:pt idx="1">
                  <c:v>-10.58</c:v>
                </c:pt>
                <c:pt idx="2">
                  <c:v>10.29</c:v>
                </c:pt>
                <c:pt idx="3">
                  <c:v>-0.5</c:v>
                </c:pt>
              </c:numCache>
            </c:numRef>
          </c:val>
          <c:smooth val="0"/>
          <c:extLst>
            <c:ext xmlns:c16="http://schemas.microsoft.com/office/drawing/2014/chart" uri="{C3380CC4-5D6E-409C-BE32-E72D297353CC}">
              <c16:uniqueId val="{00000006-724C-49C7-8B51-E5774011CB2E}"/>
            </c:ext>
          </c:extLst>
        </c:ser>
        <c:ser>
          <c:idx val="7"/>
          <c:order val="7"/>
          <c:tx>
            <c:strRef>
              <c:f>同行业_wind!$C$46</c:f>
              <c:strCache>
                <c:ptCount val="1"/>
                <c:pt idx="0">
                  <c:v>呷哺呷哺</c:v>
                </c:pt>
              </c:strCache>
            </c:strRef>
          </c:tx>
          <c:spPr>
            <a:ln w="28575" cap="rnd">
              <a:solidFill>
                <a:schemeClr val="accent2">
                  <a:lumMod val="60000"/>
                </a:schemeClr>
              </a:solidFill>
              <a:round/>
            </a:ln>
            <a:effectLst/>
          </c:spPr>
          <c:marker>
            <c:symbol val="none"/>
          </c:marker>
          <c:cat>
            <c:strRef>
              <c:f>同行业_wind!$D$38:$G$38</c:f>
              <c:strCache>
                <c:ptCount val="4"/>
                <c:pt idx="0">
                  <c:v>2021年报</c:v>
                </c:pt>
                <c:pt idx="1">
                  <c:v>2022年报</c:v>
                </c:pt>
                <c:pt idx="2">
                  <c:v>2023年报</c:v>
                </c:pt>
                <c:pt idx="3">
                  <c:v>2024中报</c:v>
                </c:pt>
              </c:strCache>
            </c:strRef>
          </c:cat>
          <c:val>
            <c:numRef>
              <c:f>同行业_wind!$D$46:$G$46</c:f>
              <c:numCache>
                <c:formatCode>#,##0.00</c:formatCode>
                <c:ptCount val="4"/>
                <c:pt idx="0">
                  <c:v>-4.58</c:v>
                </c:pt>
                <c:pt idx="1">
                  <c:v>-6.96</c:v>
                </c:pt>
                <c:pt idx="2">
                  <c:v>-3.27</c:v>
                </c:pt>
                <c:pt idx="3">
                  <c:v>-11.39</c:v>
                </c:pt>
              </c:numCache>
            </c:numRef>
          </c:val>
          <c:smooth val="0"/>
          <c:extLst>
            <c:ext xmlns:c16="http://schemas.microsoft.com/office/drawing/2014/chart" uri="{C3380CC4-5D6E-409C-BE32-E72D297353CC}">
              <c16:uniqueId val="{00000007-724C-49C7-8B51-E5774011CB2E}"/>
            </c:ext>
          </c:extLst>
        </c:ser>
        <c:ser>
          <c:idx val="8"/>
          <c:order val="8"/>
          <c:tx>
            <c:strRef>
              <c:f>同行业_wind!$C$47</c:f>
              <c:strCache>
                <c:ptCount val="1"/>
                <c:pt idx="0">
                  <c:v>百福控股</c:v>
                </c:pt>
              </c:strCache>
            </c:strRef>
          </c:tx>
          <c:spPr>
            <a:ln w="28575" cap="rnd">
              <a:solidFill>
                <a:schemeClr val="accent3">
                  <a:lumMod val="60000"/>
                </a:schemeClr>
              </a:solidFill>
              <a:round/>
            </a:ln>
            <a:effectLst/>
          </c:spPr>
          <c:marker>
            <c:symbol val="none"/>
          </c:marker>
          <c:cat>
            <c:strRef>
              <c:f>同行业_wind!$D$38:$G$38</c:f>
              <c:strCache>
                <c:ptCount val="4"/>
                <c:pt idx="0">
                  <c:v>2021年报</c:v>
                </c:pt>
                <c:pt idx="1">
                  <c:v>2022年报</c:v>
                </c:pt>
                <c:pt idx="2">
                  <c:v>2023年报</c:v>
                </c:pt>
                <c:pt idx="3">
                  <c:v>2024中报</c:v>
                </c:pt>
              </c:strCache>
            </c:strRef>
          </c:cat>
          <c:val>
            <c:numRef>
              <c:f>同行业_wind!$D$47:$G$47</c:f>
              <c:numCache>
                <c:formatCode>#,##0.00</c:formatCode>
                <c:ptCount val="4"/>
                <c:pt idx="0">
                  <c:v>-85.31</c:v>
                </c:pt>
                <c:pt idx="1">
                  <c:v>-30.66</c:v>
                </c:pt>
                <c:pt idx="2">
                  <c:v>-25.93</c:v>
                </c:pt>
                <c:pt idx="3">
                  <c:v>-18.329999999999998</c:v>
                </c:pt>
              </c:numCache>
            </c:numRef>
          </c:val>
          <c:smooth val="0"/>
          <c:extLst>
            <c:ext xmlns:c16="http://schemas.microsoft.com/office/drawing/2014/chart" uri="{C3380CC4-5D6E-409C-BE32-E72D297353CC}">
              <c16:uniqueId val="{00000008-724C-49C7-8B51-E5774011CB2E}"/>
            </c:ext>
          </c:extLst>
        </c:ser>
        <c:dLbls>
          <c:showLegendKey val="0"/>
          <c:showVal val="0"/>
          <c:showCatName val="0"/>
          <c:showSerName val="0"/>
          <c:showPercent val="0"/>
          <c:showBubbleSize val="0"/>
        </c:dLbls>
        <c:marker val="1"/>
        <c:smooth val="0"/>
        <c:axId val="834790816"/>
        <c:axId val="834787456"/>
        <c:extLst>
          <c:ext xmlns:c15="http://schemas.microsoft.com/office/drawing/2012/chart" uri="{02D57815-91ED-43cb-92C2-25804820EDAC}">
            <c15:filteredLineSeries>
              <c15:ser>
                <c:idx val="3"/>
                <c:order val="3"/>
                <c:tx>
                  <c:strRef>
                    <c:extLst>
                      <c:ext uri="{02D57815-91ED-43cb-92C2-25804820EDAC}">
                        <c15:formulaRef>
                          <c15:sqref>同行业_wind!$C$42</c15:sqref>
                        </c15:formulaRef>
                      </c:ext>
                    </c:extLst>
                    <c:strCache>
                      <c:ptCount val="1"/>
                      <c:pt idx="0">
                        <c:v>谭仔国际</c:v>
                      </c:pt>
                    </c:strCache>
                  </c:strRef>
                </c:tx>
                <c:spPr>
                  <a:ln w="28575" cap="rnd">
                    <a:solidFill>
                      <a:schemeClr val="accent4"/>
                    </a:solidFill>
                    <a:round/>
                  </a:ln>
                  <a:effectLst/>
                </c:spPr>
                <c:marker>
                  <c:symbol val="none"/>
                </c:marker>
                <c:cat>
                  <c:strRef>
                    <c:extLst>
                      <c:ext uri="{02D57815-91ED-43cb-92C2-25804820EDAC}">
                        <c15:formulaRef>
                          <c15:sqref>同行业_wind!$D$38:$G$38</c15:sqref>
                        </c15:formulaRef>
                      </c:ext>
                    </c:extLst>
                    <c:strCache>
                      <c:ptCount val="4"/>
                      <c:pt idx="0">
                        <c:v>2021年报</c:v>
                      </c:pt>
                      <c:pt idx="1">
                        <c:v>2022年报</c:v>
                      </c:pt>
                      <c:pt idx="2">
                        <c:v>2023年报</c:v>
                      </c:pt>
                      <c:pt idx="3">
                        <c:v>2024中报</c:v>
                      </c:pt>
                    </c:strCache>
                  </c:strRef>
                </c:cat>
                <c:val>
                  <c:numRef>
                    <c:extLst>
                      <c:ext uri="{02D57815-91ED-43cb-92C2-25804820EDAC}">
                        <c15:formulaRef>
                          <c15:sqref>同行业_wind!$D$42:$G$42</c15:sqref>
                        </c15:formulaRef>
                      </c:ext>
                    </c:extLst>
                    <c:numCache>
                      <c:formatCode>#,##0.00</c:formatCode>
                      <c:ptCount val="4"/>
                      <c:pt idx="0">
                        <c:v>16.03</c:v>
                      </c:pt>
                      <c:pt idx="1">
                        <c:v>8.92</c:v>
                      </c:pt>
                      <c:pt idx="2">
                        <c:v>5.43</c:v>
                      </c:pt>
                      <c:pt idx="3">
                        <c:v>5.87</c:v>
                      </c:pt>
                    </c:numCache>
                  </c:numRef>
                </c:val>
                <c:smooth val="0"/>
                <c:extLst>
                  <c:ext xmlns:c16="http://schemas.microsoft.com/office/drawing/2014/chart" uri="{C3380CC4-5D6E-409C-BE32-E72D297353CC}">
                    <c16:uniqueId val="{00000003-724C-49C7-8B51-E5774011CB2E}"/>
                  </c:ext>
                </c:extLst>
              </c15:ser>
            </c15:filteredLineSeries>
            <c15:filteredLineSeries>
              <c15:ser>
                <c:idx val="9"/>
                <c:order val="9"/>
                <c:tx>
                  <c:strRef>
                    <c:extLst>
                      <c:ext xmlns:c15="http://schemas.microsoft.com/office/drawing/2012/chart" uri="{02D57815-91ED-43cb-92C2-25804820EDAC}">
                        <c15:formulaRef>
                          <c15:sqref>同行业_wind!$C$48</c15:sqref>
                        </c15:formulaRef>
                      </c:ext>
                    </c:extLst>
                    <c:strCache>
                      <c:ptCount val="1"/>
                      <c:pt idx="0">
                        <c:v>特海国际</c:v>
                      </c:pt>
                    </c:strCache>
                  </c:strRef>
                </c:tx>
                <c:spPr>
                  <a:ln w="28575" cap="rnd">
                    <a:solidFill>
                      <a:schemeClr val="accent4">
                        <a:lumMod val="60000"/>
                      </a:schemeClr>
                    </a:solidFill>
                    <a:round/>
                  </a:ln>
                  <a:effectLst/>
                </c:spPr>
                <c:marker>
                  <c:symbol val="none"/>
                </c:marker>
                <c:cat>
                  <c:strRef>
                    <c:extLst>
                      <c:ext xmlns:c15="http://schemas.microsoft.com/office/drawing/2012/chart" uri="{02D57815-91ED-43cb-92C2-25804820EDAC}">
                        <c15:formulaRef>
                          <c15:sqref>同行业_wind!$D$38:$G$38</c15:sqref>
                        </c15:formulaRef>
                      </c:ext>
                    </c:extLst>
                    <c:strCache>
                      <c:ptCount val="4"/>
                      <c:pt idx="0">
                        <c:v>2021年报</c:v>
                      </c:pt>
                      <c:pt idx="1">
                        <c:v>2022年报</c:v>
                      </c:pt>
                      <c:pt idx="2">
                        <c:v>2023年报</c:v>
                      </c:pt>
                      <c:pt idx="3">
                        <c:v>2024中报</c:v>
                      </c:pt>
                    </c:strCache>
                  </c:strRef>
                </c:cat>
                <c:val>
                  <c:numRef>
                    <c:extLst>
                      <c:ext xmlns:c15="http://schemas.microsoft.com/office/drawing/2012/chart" uri="{02D57815-91ED-43cb-92C2-25804820EDAC}">
                        <c15:formulaRef>
                          <c15:sqref>同行业_wind!$D$48:$G$48</c15:sqref>
                        </c15:formulaRef>
                      </c:ext>
                    </c:extLst>
                    <c:numCache>
                      <c:formatCode>#,##0.00</c:formatCode>
                      <c:ptCount val="4"/>
                      <c:pt idx="0">
                        <c:v>-47.6</c:v>
                      </c:pt>
                      <c:pt idx="1">
                        <c:v>-7.32</c:v>
                      </c:pt>
                      <c:pt idx="2">
                        <c:v>3.67</c:v>
                      </c:pt>
                      <c:pt idx="3">
                        <c:v>-1.25</c:v>
                      </c:pt>
                    </c:numCache>
                  </c:numRef>
                </c:val>
                <c:smooth val="0"/>
                <c:extLst>
                  <c:ext xmlns:c16="http://schemas.microsoft.com/office/drawing/2014/chart" uri="{C3380CC4-5D6E-409C-BE32-E72D297353CC}">
                    <c16:uniqueId val="{00000009-724C-49C7-8B51-E5774011CB2E}"/>
                  </c:ext>
                </c:extLst>
              </c15:ser>
            </c15:filteredLineSeries>
          </c:ext>
        </c:extLst>
      </c:lineChart>
      <c:catAx>
        <c:axId val="83479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34787456"/>
        <c:crosses val="autoZero"/>
        <c:auto val="1"/>
        <c:lblAlgn val="ctr"/>
        <c:lblOffset val="100"/>
        <c:noMultiLvlLbl val="0"/>
      </c:catAx>
      <c:valAx>
        <c:axId val="834787456"/>
        <c:scaling>
          <c:orientation val="minMax"/>
          <c:max val="15"/>
          <c:min val="-2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34790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總資產周轉率</a:t>
            </a:r>
            <a:r>
              <a:rPr lang="en-US" altLang="zh-CN"/>
              <a:t>(</a:t>
            </a:r>
            <a:r>
              <a:rPr lang="zh-CN" altLang="en-US"/>
              <a:t>次</a:t>
            </a:r>
            <a:r>
              <a:rPr lang="en-US" altLang="zh-CN"/>
              <a:t>)</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同行业_wind!$C$55</c:f>
              <c:strCache>
                <c:ptCount val="1"/>
                <c:pt idx="0">
                  <c:v>海底捞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同行业_wind!$D$54:$G$54</c:f>
              <c:strCache>
                <c:ptCount val="4"/>
                <c:pt idx="0">
                  <c:v>2021年报</c:v>
                </c:pt>
                <c:pt idx="1">
                  <c:v>2022年报</c:v>
                </c:pt>
                <c:pt idx="2">
                  <c:v>2023年报</c:v>
                </c:pt>
                <c:pt idx="3">
                  <c:v>2024中报</c:v>
                </c:pt>
              </c:strCache>
            </c:strRef>
          </c:cat>
          <c:val>
            <c:numRef>
              <c:f>同行业_wind!$D$55:$G$55</c:f>
              <c:numCache>
                <c:formatCode>#,##0.00</c:formatCode>
                <c:ptCount val="4"/>
                <c:pt idx="0">
                  <c:v>1.49</c:v>
                </c:pt>
                <c:pt idx="1">
                  <c:v>1.26</c:v>
                </c:pt>
                <c:pt idx="2">
                  <c:v>1.81</c:v>
                </c:pt>
                <c:pt idx="3">
                  <c:v>0.86</c:v>
                </c:pt>
              </c:numCache>
            </c:numRef>
          </c:val>
          <c:smooth val="0"/>
          <c:extLst>
            <c:ext xmlns:c16="http://schemas.microsoft.com/office/drawing/2014/chart" uri="{C3380CC4-5D6E-409C-BE32-E72D297353CC}">
              <c16:uniqueId val="{00000000-6C41-4FDF-BF05-DA21D46BBB34}"/>
            </c:ext>
          </c:extLst>
        </c:ser>
        <c:ser>
          <c:idx val="1"/>
          <c:order val="1"/>
          <c:tx>
            <c:strRef>
              <c:f>同行业_wind!$C$56</c:f>
              <c:strCache>
                <c:ptCount val="1"/>
                <c:pt idx="0">
                  <c:v>百胜中国</c:v>
                </c:pt>
              </c:strCache>
            </c:strRef>
          </c:tx>
          <c:spPr>
            <a:ln w="28575" cap="rnd">
              <a:solidFill>
                <a:schemeClr val="accent2"/>
              </a:solidFill>
              <a:round/>
            </a:ln>
            <a:effectLst/>
          </c:spPr>
          <c:marker>
            <c:symbol val="none"/>
          </c:marker>
          <c:cat>
            <c:strRef>
              <c:f>同行业_wind!$D$54:$G$54</c:f>
              <c:strCache>
                <c:ptCount val="4"/>
                <c:pt idx="0">
                  <c:v>2021年报</c:v>
                </c:pt>
                <c:pt idx="1">
                  <c:v>2022年报</c:v>
                </c:pt>
                <c:pt idx="2">
                  <c:v>2023年报</c:v>
                </c:pt>
                <c:pt idx="3">
                  <c:v>2024中报</c:v>
                </c:pt>
              </c:strCache>
            </c:strRef>
          </c:cat>
          <c:val>
            <c:numRef>
              <c:f>同行业_wind!$D$56:$G$56</c:f>
              <c:numCache>
                <c:formatCode>#,##0.00</c:formatCode>
                <c:ptCount val="4"/>
                <c:pt idx="0">
                  <c:v>0.82</c:v>
                </c:pt>
                <c:pt idx="1">
                  <c:v>0.76</c:v>
                </c:pt>
                <c:pt idx="2">
                  <c:v>0.92</c:v>
                </c:pt>
                <c:pt idx="3">
                  <c:v>0.48</c:v>
                </c:pt>
              </c:numCache>
            </c:numRef>
          </c:val>
          <c:smooth val="0"/>
          <c:extLst>
            <c:ext xmlns:c16="http://schemas.microsoft.com/office/drawing/2014/chart" uri="{C3380CC4-5D6E-409C-BE32-E72D297353CC}">
              <c16:uniqueId val="{00000001-6C41-4FDF-BF05-DA21D46BBB34}"/>
            </c:ext>
          </c:extLst>
        </c:ser>
        <c:ser>
          <c:idx val="2"/>
          <c:order val="2"/>
          <c:tx>
            <c:strRef>
              <c:f>同行业_wind!$C$57</c:f>
              <c:strCache>
                <c:ptCount val="1"/>
                <c:pt idx="0">
                  <c:v>大家乐集团</c:v>
                </c:pt>
              </c:strCache>
            </c:strRef>
          </c:tx>
          <c:spPr>
            <a:ln w="28575" cap="rnd">
              <a:solidFill>
                <a:schemeClr val="accent3"/>
              </a:solidFill>
              <a:round/>
            </a:ln>
            <a:effectLst/>
          </c:spPr>
          <c:marker>
            <c:symbol val="none"/>
          </c:marker>
          <c:cat>
            <c:strRef>
              <c:f>同行业_wind!$D$54:$G$54</c:f>
              <c:strCache>
                <c:ptCount val="4"/>
                <c:pt idx="0">
                  <c:v>2021年报</c:v>
                </c:pt>
                <c:pt idx="1">
                  <c:v>2022年报</c:v>
                </c:pt>
                <c:pt idx="2">
                  <c:v>2023年报</c:v>
                </c:pt>
                <c:pt idx="3">
                  <c:v>2024中报</c:v>
                </c:pt>
              </c:strCache>
            </c:strRef>
          </c:cat>
          <c:val>
            <c:numRef>
              <c:f>同行业_wind!$D$57:$G$57</c:f>
              <c:numCache>
                <c:formatCode>#,##0.00</c:formatCode>
                <c:ptCount val="4"/>
                <c:pt idx="0">
                  <c:v>1</c:v>
                </c:pt>
                <c:pt idx="1">
                  <c:v>1.07</c:v>
                </c:pt>
                <c:pt idx="2">
                  <c:v>1.1399999999999999</c:v>
                </c:pt>
                <c:pt idx="3">
                  <c:v>0.63</c:v>
                </c:pt>
              </c:numCache>
            </c:numRef>
          </c:val>
          <c:smooth val="0"/>
          <c:extLst>
            <c:ext xmlns:c16="http://schemas.microsoft.com/office/drawing/2014/chart" uri="{C3380CC4-5D6E-409C-BE32-E72D297353CC}">
              <c16:uniqueId val="{00000002-6C41-4FDF-BF05-DA21D46BBB34}"/>
            </c:ext>
          </c:extLst>
        </c:ser>
        <c:ser>
          <c:idx val="4"/>
          <c:order val="4"/>
          <c:tx>
            <c:strRef>
              <c:f>同行业_wind!$C$59</c:f>
              <c:strCache>
                <c:ptCount val="1"/>
                <c:pt idx="0">
                  <c:v>九毛九</c:v>
                </c:pt>
              </c:strCache>
            </c:strRef>
          </c:tx>
          <c:spPr>
            <a:ln w="28575" cap="rnd">
              <a:solidFill>
                <a:schemeClr val="accent5"/>
              </a:solidFill>
              <a:round/>
            </a:ln>
            <a:effectLst/>
          </c:spPr>
          <c:marker>
            <c:symbol val="none"/>
          </c:marker>
          <c:cat>
            <c:strRef>
              <c:f>同行业_wind!$D$54:$G$54</c:f>
              <c:strCache>
                <c:ptCount val="4"/>
                <c:pt idx="0">
                  <c:v>2021年报</c:v>
                </c:pt>
                <c:pt idx="1">
                  <c:v>2022年报</c:v>
                </c:pt>
                <c:pt idx="2">
                  <c:v>2023年报</c:v>
                </c:pt>
                <c:pt idx="3">
                  <c:v>2024中报</c:v>
                </c:pt>
              </c:strCache>
            </c:strRef>
          </c:cat>
          <c:val>
            <c:numRef>
              <c:f>同行业_wind!$D$59:$G$59</c:f>
              <c:numCache>
                <c:formatCode>#,##0.00</c:formatCode>
                <c:ptCount val="4"/>
                <c:pt idx="0">
                  <c:v>0.84</c:v>
                </c:pt>
                <c:pt idx="1">
                  <c:v>0.76</c:v>
                </c:pt>
                <c:pt idx="2">
                  <c:v>1.01</c:v>
                </c:pt>
                <c:pt idx="3">
                  <c:v>0.47</c:v>
                </c:pt>
              </c:numCache>
            </c:numRef>
          </c:val>
          <c:smooth val="0"/>
          <c:extLst>
            <c:ext xmlns:c16="http://schemas.microsoft.com/office/drawing/2014/chart" uri="{C3380CC4-5D6E-409C-BE32-E72D297353CC}">
              <c16:uniqueId val="{00000004-6C41-4FDF-BF05-DA21D46BBB34}"/>
            </c:ext>
          </c:extLst>
        </c:ser>
        <c:ser>
          <c:idx val="5"/>
          <c:order val="5"/>
          <c:tx>
            <c:strRef>
              <c:f>同行业_wind!$C$60</c:f>
              <c:strCache>
                <c:ptCount val="1"/>
                <c:pt idx="0">
                  <c:v>达势股份</c:v>
                </c:pt>
              </c:strCache>
            </c:strRef>
          </c:tx>
          <c:spPr>
            <a:ln w="28575" cap="rnd">
              <a:solidFill>
                <a:schemeClr val="accent6"/>
              </a:solidFill>
              <a:round/>
            </a:ln>
            <a:effectLst/>
          </c:spPr>
          <c:marker>
            <c:symbol val="none"/>
          </c:marker>
          <c:cat>
            <c:strRef>
              <c:f>同行业_wind!$D$54:$G$54</c:f>
              <c:strCache>
                <c:ptCount val="4"/>
                <c:pt idx="0">
                  <c:v>2021年报</c:v>
                </c:pt>
                <c:pt idx="1">
                  <c:v>2022年报</c:v>
                </c:pt>
                <c:pt idx="2">
                  <c:v>2023年报</c:v>
                </c:pt>
                <c:pt idx="3">
                  <c:v>2024中报</c:v>
                </c:pt>
              </c:strCache>
            </c:strRef>
          </c:cat>
          <c:val>
            <c:numRef>
              <c:f>同行业_wind!$D$60:$G$60</c:f>
              <c:numCache>
                <c:formatCode>#,##0.00</c:formatCode>
                <c:ptCount val="4"/>
                <c:pt idx="0">
                  <c:v>0.56000000000000005</c:v>
                </c:pt>
                <c:pt idx="1">
                  <c:v>0.63</c:v>
                </c:pt>
                <c:pt idx="2">
                  <c:v>0.82</c:v>
                </c:pt>
                <c:pt idx="3">
                  <c:v>0.47</c:v>
                </c:pt>
              </c:numCache>
            </c:numRef>
          </c:val>
          <c:smooth val="0"/>
          <c:extLst>
            <c:ext xmlns:c16="http://schemas.microsoft.com/office/drawing/2014/chart" uri="{C3380CC4-5D6E-409C-BE32-E72D297353CC}">
              <c16:uniqueId val="{00000005-6C41-4FDF-BF05-DA21D46BBB34}"/>
            </c:ext>
          </c:extLst>
        </c:ser>
        <c:ser>
          <c:idx val="6"/>
          <c:order val="6"/>
          <c:tx>
            <c:strRef>
              <c:f>同行业_wind!$C$61</c:f>
              <c:strCache>
                <c:ptCount val="1"/>
                <c:pt idx="0">
                  <c:v>味千(中国)</c:v>
                </c:pt>
              </c:strCache>
            </c:strRef>
          </c:tx>
          <c:spPr>
            <a:ln w="28575" cap="rnd">
              <a:solidFill>
                <a:schemeClr val="accent1">
                  <a:lumMod val="60000"/>
                </a:schemeClr>
              </a:solidFill>
              <a:round/>
            </a:ln>
            <a:effectLst/>
          </c:spPr>
          <c:marker>
            <c:symbol val="none"/>
          </c:marker>
          <c:cat>
            <c:strRef>
              <c:f>同行业_wind!$D$54:$G$54</c:f>
              <c:strCache>
                <c:ptCount val="4"/>
                <c:pt idx="0">
                  <c:v>2021年报</c:v>
                </c:pt>
                <c:pt idx="1">
                  <c:v>2022年报</c:v>
                </c:pt>
                <c:pt idx="2">
                  <c:v>2023年报</c:v>
                </c:pt>
                <c:pt idx="3">
                  <c:v>2024中报</c:v>
                </c:pt>
              </c:strCache>
            </c:strRef>
          </c:cat>
          <c:val>
            <c:numRef>
              <c:f>同行业_wind!$D$61:$G$61</c:f>
              <c:numCache>
                <c:formatCode>#,##0.00</c:formatCode>
                <c:ptCount val="4"/>
                <c:pt idx="0">
                  <c:v>0.46</c:v>
                </c:pt>
                <c:pt idx="1">
                  <c:v>0.36</c:v>
                </c:pt>
                <c:pt idx="2">
                  <c:v>0.48</c:v>
                </c:pt>
                <c:pt idx="3">
                  <c:v>0.21</c:v>
                </c:pt>
              </c:numCache>
            </c:numRef>
          </c:val>
          <c:smooth val="0"/>
          <c:extLst>
            <c:ext xmlns:c16="http://schemas.microsoft.com/office/drawing/2014/chart" uri="{C3380CC4-5D6E-409C-BE32-E72D297353CC}">
              <c16:uniqueId val="{00000006-6C41-4FDF-BF05-DA21D46BBB34}"/>
            </c:ext>
          </c:extLst>
        </c:ser>
        <c:ser>
          <c:idx val="7"/>
          <c:order val="7"/>
          <c:tx>
            <c:strRef>
              <c:f>同行业_wind!$C$62</c:f>
              <c:strCache>
                <c:ptCount val="1"/>
                <c:pt idx="0">
                  <c:v>呷哺呷哺</c:v>
                </c:pt>
              </c:strCache>
            </c:strRef>
          </c:tx>
          <c:spPr>
            <a:ln w="28575" cap="rnd">
              <a:solidFill>
                <a:schemeClr val="accent2">
                  <a:lumMod val="60000"/>
                </a:schemeClr>
              </a:solidFill>
              <a:round/>
            </a:ln>
            <a:effectLst/>
          </c:spPr>
          <c:marker>
            <c:symbol val="none"/>
          </c:marker>
          <c:cat>
            <c:strRef>
              <c:f>同行业_wind!$D$54:$G$54</c:f>
              <c:strCache>
                <c:ptCount val="4"/>
                <c:pt idx="0">
                  <c:v>2021年报</c:v>
                </c:pt>
                <c:pt idx="1">
                  <c:v>2022年报</c:v>
                </c:pt>
                <c:pt idx="2">
                  <c:v>2023年报</c:v>
                </c:pt>
                <c:pt idx="3">
                  <c:v>2024中报</c:v>
                </c:pt>
              </c:strCache>
            </c:strRef>
          </c:cat>
          <c:val>
            <c:numRef>
              <c:f>同行业_wind!$D$62:$G$62</c:f>
              <c:numCache>
                <c:formatCode>#,##0.00</c:formatCode>
                <c:ptCount val="4"/>
                <c:pt idx="0">
                  <c:v>1.1499999999999999</c:v>
                </c:pt>
                <c:pt idx="1">
                  <c:v>1.03</c:v>
                </c:pt>
                <c:pt idx="2">
                  <c:v>1.41</c:v>
                </c:pt>
                <c:pt idx="3">
                  <c:v>0.63</c:v>
                </c:pt>
              </c:numCache>
            </c:numRef>
          </c:val>
          <c:smooth val="0"/>
          <c:extLst>
            <c:ext xmlns:c16="http://schemas.microsoft.com/office/drawing/2014/chart" uri="{C3380CC4-5D6E-409C-BE32-E72D297353CC}">
              <c16:uniqueId val="{00000007-6C41-4FDF-BF05-DA21D46BBB34}"/>
            </c:ext>
          </c:extLst>
        </c:ser>
        <c:ser>
          <c:idx val="8"/>
          <c:order val="8"/>
          <c:tx>
            <c:strRef>
              <c:f>同行业_wind!$C$63</c:f>
              <c:strCache>
                <c:ptCount val="1"/>
                <c:pt idx="0">
                  <c:v>百福控股</c:v>
                </c:pt>
              </c:strCache>
            </c:strRef>
          </c:tx>
          <c:spPr>
            <a:ln w="28575" cap="rnd">
              <a:solidFill>
                <a:schemeClr val="accent3">
                  <a:lumMod val="60000"/>
                </a:schemeClr>
              </a:solidFill>
              <a:round/>
            </a:ln>
            <a:effectLst/>
          </c:spPr>
          <c:marker>
            <c:symbol val="none"/>
          </c:marker>
          <c:cat>
            <c:strRef>
              <c:f>同行业_wind!$D$54:$G$54</c:f>
              <c:strCache>
                <c:ptCount val="4"/>
                <c:pt idx="0">
                  <c:v>2021年报</c:v>
                </c:pt>
                <c:pt idx="1">
                  <c:v>2022年报</c:v>
                </c:pt>
                <c:pt idx="2">
                  <c:v>2023年报</c:v>
                </c:pt>
                <c:pt idx="3">
                  <c:v>2024中报</c:v>
                </c:pt>
              </c:strCache>
            </c:strRef>
          </c:cat>
          <c:val>
            <c:numRef>
              <c:f>同行业_wind!$D$63:$G$63</c:f>
              <c:numCache>
                <c:formatCode>#,##0.00</c:formatCode>
                <c:ptCount val="4"/>
                <c:pt idx="0">
                  <c:v>0.42</c:v>
                </c:pt>
                <c:pt idx="1">
                  <c:v>0.38</c:v>
                </c:pt>
                <c:pt idx="2">
                  <c:v>0.51</c:v>
                </c:pt>
                <c:pt idx="3">
                  <c:v>0.24</c:v>
                </c:pt>
              </c:numCache>
            </c:numRef>
          </c:val>
          <c:smooth val="0"/>
          <c:extLst>
            <c:ext xmlns:c16="http://schemas.microsoft.com/office/drawing/2014/chart" uri="{C3380CC4-5D6E-409C-BE32-E72D297353CC}">
              <c16:uniqueId val="{00000008-6C41-4FDF-BF05-DA21D46BBB34}"/>
            </c:ext>
          </c:extLst>
        </c:ser>
        <c:dLbls>
          <c:showLegendKey val="0"/>
          <c:showVal val="0"/>
          <c:showCatName val="0"/>
          <c:showSerName val="0"/>
          <c:showPercent val="0"/>
          <c:showBubbleSize val="0"/>
        </c:dLbls>
        <c:marker val="1"/>
        <c:smooth val="0"/>
        <c:axId val="1097006656"/>
        <c:axId val="1097005696"/>
        <c:extLst>
          <c:ext xmlns:c15="http://schemas.microsoft.com/office/drawing/2012/chart" uri="{02D57815-91ED-43cb-92C2-25804820EDAC}">
            <c15:filteredLineSeries>
              <c15:ser>
                <c:idx val="3"/>
                <c:order val="3"/>
                <c:tx>
                  <c:strRef>
                    <c:extLst>
                      <c:ext uri="{02D57815-91ED-43cb-92C2-25804820EDAC}">
                        <c15:formulaRef>
                          <c15:sqref>同行业_wind!$C$58</c15:sqref>
                        </c15:formulaRef>
                      </c:ext>
                    </c:extLst>
                    <c:strCache>
                      <c:ptCount val="1"/>
                      <c:pt idx="0">
                        <c:v>谭仔国际</c:v>
                      </c:pt>
                    </c:strCache>
                  </c:strRef>
                </c:tx>
                <c:spPr>
                  <a:ln w="28575" cap="rnd">
                    <a:solidFill>
                      <a:schemeClr val="accent4"/>
                    </a:solidFill>
                    <a:round/>
                  </a:ln>
                  <a:effectLst/>
                </c:spPr>
                <c:marker>
                  <c:symbol val="none"/>
                </c:marker>
                <c:cat>
                  <c:strRef>
                    <c:extLst>
                      <c:ext uri="{02D57815-91ED-43cb-92C2-25804820EDAC}">
                        <c15:formulaRef>
                          <c15:sqref>同行业_wind!$D$54:$G$54</c15:sqref>
                        </c15:formulaRef>
                      </c:ext>
                    </c:extLst>
                    <c:strCache>
                      <c:ptCount val="4"/>
                      <c:pt idx="0">
                        <c:v>2021年报</c:v>
                      </c:pt>
                      <c:pt idx="1">
                        <c:v>2022年报</c:v>
                      </c:pt>
                      <c:pt idx="2">
                        <c:v>2023年报</c:v>
                      </c:pt>
                      <c:pt idx="3">
                        <c:v>2024中报</c:v>
                      </c:pt>
                    </c:strCache>
                  </c:strRef>
                </c:cat>
                <c:val>
                  <c:numRef>
                    <c:extLst>
                      <c:ext uri="{02D57815-91ED-43cb-92C2-25804820EDAC}">
                        <c15:formulaRef>
                          <c15:sqref>同行业_wind!$D$58:$G$58</c15:sqref>
                        </c15:formulaRef>
                      </c:ext>
                    </c:extLst>
                    <c:numCache>
                      <c:formatCode>#,##0.00</c:formatCode>
                      <c:ptCount val="4"/>
                      <c:pt idx="0">
                        <c:v>1.44</c:v>
                      </c:pt>
                      <c:pt idx="1">
                        <c:v>1.1499999999999999</c:v>
                      </c:pt>
                      <c:pt idx="2">
                        <c:v>0.99</c:v>
                      </c:pt>
                      <c:pt idx="3">
                        <c:v>0.52</c:v>
                      </c:pt>
                    </c:numCache>
                  </c:numRef>
                </c:val>
                <c:smooth val="0"/>
                <c:extLst>
                  <c:ext xmlns:c16="http://schemas.microsoft.com/office/drawing/2014/chart" uri="{C3380CC4-5D6E-409C-BE32-E72D297353CC}">
                    <c16:uniqueId val="{00000003-6C41-4FDF-BF05-DA21D46BBB34}"/>
                  </c:ext>
                </c:extLst>
              </c15:ser>
            </c15:filteredLineSeries>
            <c15:filteredLineSeries>
              <c15:ser>
                <c:idx val="9"/>
                <c:order val="9"/>
                <c:tx>
                  <c:strRef>
                    <c:extLst>
                      <c:ext xmlns:c15="http://schemas.microsoft.com/office/drawing/2012/chart" uri="{02D57815-91ED-43cb-92C2-25804820EDAC}">
                        <c15:formulaRef>
                          <c15:sqref>同行业_wind!$C$64</c15:sqref>
                        </c15:formulaRef>
                      </c:ext>
                    </c:extLst>
                    <c:strCache>
                      <c:ptCount val="1"/>
                      <c:pt idx="0">
                        <c:v>特海国际</c:v>
                      </c:pt>
                    </c:strCache>
                  </c:strRef>
                </c:tx>
                <c:spPr>
                  <a:ln w="28575" cap="rnd">
                    <a:solidFill>
                      <a:schemeClr val="accent4">
                        <a:lumMod val="60000"/>
                      </a:schemeClr>
                    </a:solidFill>
                    <a:round/>
                  </a:ln>
                  <a:effectLst/>
                </c:spPr>
                <c:marker>
                  <c:symbol val="none"/>
                </c:marker>
                <c:cat>
                  <c:strRef>
                    <c:extLst>
                      <c:ext xmlns:c15="http://schemas.microsoft.com/office/drawing/2012/chart" uri="{02D57815-91ED-43cb-92C2-25804820EDAC}">
                        <c15:formulaRef>
                          <c15:sqref>同行业_wind!$D$54:$G$54</c15:sqref>
                        </c15:formulaRef>
                      </c:ext>
                    </c:extLst>
                    <c:strCache>
                      <c:ptCount val="4"/>
                      <c:pt idx="0">
                        <c:v>2021年报</c:v>
                      </c:pt>
                      <c:pt idx="1">
                        <c:v>2022年报</c:v>
                      </c:pt>
                      <c:pt idx="2">
                        <c:v>2023年报</c:v>
                      </c:pt>
                      <c:pt idx="3">
                        <c:v>2024中报</c:v>
                      </c:pt>
                    </c:strCache>
                  </c:strRef>
                </c:cat>
                <c:val>
                  <c:numRef>
                    <c:extLst>
                      <c:ext xmlns:c15="http://schemas.microsoft.com/office/drawing/2012/chart" uri="{02D57815-91ED-43cb-92C2-25804820EDAC}">
                        <c15:formulaRef>
                          <c15:sqref>同行业_wind!$D$64:$G$64</c15:sqref>
                        </c15:formulaRef>
                      </c:ext>
                    </c:extLst>
                    <c:numCache>
                      <c:formatCode>#,##0.00</c:formatCode>
                      <c:ptCount val="4"/>
                      <c:pt idx="0">
                        <c:v>0.52</c:v>
                      </c:pt>
                      <c:pt idx="1">
                        <c:v>0.94</c:v>
                      </c:pt>
                      <c:pt idx="2">
                        <c:v>1.19</c:v>
                      </c:pt>
                      <c:pt idx="3">
                        <c:v>0.62</c:v>
                      </c:pt>
                    </c:numCache>
                  </c:numRef>
                </c:val>
                <c:smooth val="0"/>
                <c:extLst>
                  <c:ext xmlns:c16="http://schemas.microsoft.com/office/drawing/2014/chart" uri="{C3380CC4-5D6E-409C-BE32-E72D297353CC}">
                    <c16:uniqueId val="{00000009-6C41-4FDF-BF05-DA21D46BBB34}"/>
                  </c:ext>
                </c:extLst>
              </c15:ser>
            </c15:filteredLineSeries>
          </c:ext>
        </c:extLst>
      </c:lineChart>
      <c:catAx>
        <c:axId val="109700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97005696"/>
        <c:crosses val="autoZero"/>
        <c:auto val="1"/>
        <c:lblAlgn val="ctr"/>
        <c:lblOffset val="100"/>
        <c:noMultiLvlLbl val="0"/>
      </c:catAx>
      <c:valAx>
        <c:axId val="1097005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97006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股東乘數</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同行业_wind!$B$70</c:f>
              <c:strCache>
                <c:ptCount val="1"/>
                <c:pt idx="0">
                  <c:v>海底捞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同行业_wind!$C$69:$F$69</c:f>
              <c:strCache>
                <c:ptCount val="4"/>
                <c:pt idx="0">
                  <c:v>2021年报</c:v>
                </c:pt>
                <c:pt idx="1">
                  <c:v>2022年报</c:v>
                </c:pt>
                <c:pt idx="2">
                  <c:v>2023年报</c:v>
                </c:pt>
                <c:pt idx="3">
                  <c:v>2024中报</c:v>
                </c:pt>
              </c:strCache>
            </c:strRef>
          </c:cat>
          <c:val>
            <c:numRef>
              <c:f>同行业_wind!$C$70:$F$70</c:f>
              <c:numCache>
                <c:formatCode>#,##0.00</c:formatCode>
                <c:ptCount val="4"/>
                <c:pt idx="0">
                  <c:v>3.53</c:v>
                </c:pt>
                <c:pt idx="1">
                  <c:v>2.88</c:v>
                </c:pt>
                <c:pt idx="2">
                  <c:v>2.14</c:v>
                </c:pt>
                <c:pt idx="3">
                  <c:v>2.66</c:v>
                </c:pt>
              </c:numCache>
            </c:numRef>
          </c:val>
          <c:smooth val="0"/>
          <c:extLst>
            <c:ext xmlns:c16="http://schemas.microsoft.com/office/drawing/2014/chart" uri="{C3380CC4-5D6E-409C-BE32-E72D297353CC}">
              <c16:uniqueId val="{00000000-892B-46A5-8CC3-A643F25D5402}"/>
            </c:ext>
          </c:extLst>
        </c:ser>
        <c:ser>
          <c:idx val="1"/>
          <c:order val="1"/>
          <c:tx>
            <c:strRef>
              <c:f>同行业_wind!$B$71</c:f>
              <c:strCache>
                <c:ptCount val="1"/>
                <c:pt idx="0">
                  <c:v>百胜中国</c:v>
                </c:pt>
              </c:strCache>
            </c:strRef>
          </c:tx>
          <c:spPr>
            <a:ln w="28575" cap="rnd">
              <a:solidFill>
                <a:schemeClr val="accent2"/>
              </a:solidFill>
              <a:round/>
            </a:ln>
            <a:effectLst/>
          </c:spPr>
          <c:marker>
            <c:symbol val="none"/>
          </c:marker>
          <c:cat>
            <c:strRef>
              <c:f>同行业_wind!$C$69:$F$69</c:f>
              <c:strCache>
                <c:ptCount val="4"/>
                <c:pt idx="0">
                  <c:v>2021年报</c:v>
                </c:pt>
                <c:pt idx="1">
                  <c:v>2022年报</c:v>
                </c:pt>
                <c:pt idx="2">
                  <c:v>2023年报</c:v>
                </c:pt>
                <c:pt idx="3">
                  <c:v>2024中报</c:v>
                </c:pt>
              </c:strCache>
            </c:strRef>
          </c:cat>
          <c:val>
            <c:numRef>
              <c:f>同行业_wind!$C$71:$F$71</c:f>
              <c:numCache>
                <c:formatCode>#,##0.00</c:formatCode>
                <c:ptCount val="4"/>
                <c:pt idx="0">
                  <c:v>1.67</c:v>
                </c:pt>
                <c:pt idx="1">
                  <c:v>1.65</c:v>
                </c:pt>
                <c:pt idx="2">
                  <c:v>1.69</c:v>
                </c:pt>
                <c:pt idx="3">
                  <c:v>1.78</c:v>
                </c:pt>
              </c:numCache>
            </c:numRef>
          </c:val>
          <c:smooth val="0"/>
          <c:extLst>
            <c:ext xmlns:c16="http://schemas.microsoft.com/office/drawing/2014/chart" uri="{C3380CC4-5D6E-409C-BE32-E72D297353CC}">
              <c16:uniqueId val="{00000001-892B-46A5-8CC3-A643F25D5402}"/>
            </c:ext>
          </c:extLst>
        </c:ser>
        <c:ser>
          <c:idx val="2"/>
          <c:order val="2"/>
          <c:tx>
            <c:strRef>
              <c:f>同行业_wind!$B$72</c:f>
              <c:strCache>
                <c:ptCount val="1"/>
                <c:pt idx="0">
                  <c:v>大家乐集团</c:v>
                </c:pt>
              </c:strCache>
            </c:strRef>
          </c:tx>
          <c:spPr>
            <a:ln w="28575" cap="rnd">
              <a:solidFill>
                <a:schemeClr val="accent3"/>
              </a:solidFill>
              <a:round/>
            </a:ln>
            <a:effectLst/>
          </c:spPr>
          <c:marker>
            <c:symbol val="none"/>
          </c:marker>
          <c:cat>
            <c:strRef>
              <c:f>同行业_wind!$C$69:$F$69</c:f>
              <c:strCache>
                <c:ptCount val="4"/>
                <c:pt idx="0">
                  <c:v>2021年报</c:v>
                </c:pt>
                <c:pt idx="1">
                  <c:v>2022年报</c:v>
                </c:pt>
                <c:pt idx="2">
                  <c:v>2023年报</c:v>
                </c:pt>
                <c:pt idx="3">
                  <c:v>2024中报</c:v>
                </c:pt>
              </c:strCache>
            </c:strRef>
          </c:cat>
          <c:val>
            <c:numRef>
              <c:f>同行业_wind!$C$72:$F$72</c:f>
              <c:numCache>
                <c:formatCode>#,##0.00</c:formatCode>
                <c:ptCount val="4"/>
                <c:pt idx="0">
                  <c:v>2.36</c:v>
                </c:pt>
                <c:pt idx="1">
                  <c:v>2.4300000000000002</c:v>
                </c:pt>
                <c:pt idx="2">
                  <c:v>2.57</c:v>
                </c:pt>
                <c:pt idx="3">
                  <c:v>2.2799999999999998</c:v>
                </c:pt>
              </c:numCache>
            </c:numRef>
          </c:val>
          <c:smooth val="0"/>
          <c:extLst>
            <c:ext xmlns:c16="http://schemas.microsoft.com/office/drawing/2014/chart" uri="{C3380CC4-5D6E-409C-BE32-E72D297353CC}">
              <c16:uniqueId val="{00000002-892B-46A5-8CC3-A643F25D5402}"/>
            </c:ext>
          </c:extLst>
        </c:ser>
        <c:ser>
          <c:idx val="4"/>
          <c:order val="4"/>
          <c:tx>
            <c:strRef>
              <c:f>同行业_wind!$B$74</c:f>
              <c:strCache>
                <c:ptCount val="1"/>
                <c:pt idx="0">
                  <c:v>九毛九</c:v>
                </c:pt>
              </c:strCache>
            </c:strRef>
          </c:tx>
          <c:spPr>
            <a:ln w="28575" cap="rnd">
              <a:solidFill>
                <a:schemeClr val="accent5"/>
              </a:solidFill>
              <a:round/>
            </a:ln>
            <a:effectLst/>
          </c:spPr>
          <c:marker>
            <c:symbol val="none"/>
          </c:marker>
          <c:cat>
            <c:strRef>
              <c:f>同行业_wind!$C$69:$F$69</c:f>
              <c:strCache>
                <c:ptCount val="4"/>
                <c:pt idx="0">
                  <c:v>2021年报</c:v>
                </c:pt>
                <c:pt idx="1">
                  <c:v>2022年报</c:v>
                </c:pt>
                <c:pt idx="2">
                  <c:v>2023年报</c:v>
                </c:pt>
                <c:pt idx="3">
                  <c:v>2024中报</c:v>
                </c:pt>
              </c:strCache>
            </c:strRef>
          </c:cat>
          <c:val>
            <c:numRef>
              <c:f>同行业_wind!$C$74:$F$74</c:f>
              <c:numCache>
                <c:formatCode>#,##0.00</c:formatCode>
                <c:ptCount val="4"/>
                <c:pt idx="0">
                  <c:v>1.64</c:v>
                </c:pt>
                <c:pt idx="1">
                  <c:v>1.69</c:v>
                </c:pt>
                <c:pt idx="2">
                  <c:v>1.94</c:v>
                </c:pt>
                <c:pt idx="3">
                  <c:v>2.06</c:v>
                </c:pt>
              </c:numCache>
            </c:numRef>
          </c:val>
          <c:smooth val="0"/>
          <c:extLst>
            <c:ext xmlns:c16="http://schemas.microsoft.com/office/drawing/2014/chart" uri="{C3380CC4-5D6E-409C-BE32-E72D297353CC}">
              <c16:uniqueId val="{00000004-892B-46A5-8CC3-A643F25D5402}"/>
            </c:ext>
          </c:extLst>
        </c:ser>
        <c:ser>
          <c:idx val="5"/>
          <c:order val="5"/>
          <c:tx>
            <c:strRef>
              <c:f>同行业_wind!$B$75</c:f>
              <c:strCache>
                <c:ptCount val="1"/>
                <c:pt idx="0">
                  <c:v>达势股份</c:v>
                </c:pt>
              </c:strCache>
            </c:strRef>
          </c:tx>
          <c:spPr>
            <a:ln w="28575" cap="rnd">
              <a:solidFill>
                <a:schemeClr val="accent6"/>
              </a:solidFill>
              <a:round/>
            </a:ln>
            <a:effectLst/>
          </c:spPr>
          <c:marker>
            <c:symbol val="none"/>
          </c:marker>
          <c:cat>
            <c:strRef>
              <c:f>同行业_wind!$C$69:$F$69</c:f>
              <c:strCache>
                <c:ptCount val="4"/>
                <c:pt idx="0">
                  <c:v>2021年报</c:v>
                </c:pt>
                <c:pt idx="1">
                  <c:v>2022年报</c:v>
                </c:pt>
                <c:pt idx="2">
                  <c:v>2023年报</c:v>
                </c:pt>
                <c:pt idx="3">
                  <c:v>2024中报</c:v>
                </c:pt>
              </c:strCache>
            </c:strRef>
          </c:cat>
          <c:val>
            <c:numRef>
              <c:f>同行业_wind!$C$75:$F$75</c:f>
              <c:numCache>
                <c:formatCode>#,##0.00</c:formatCode>
                <c:ptCount val="4"/>
                <c:pt idx="0">
                  <c:v>3.3</c:v>
                </c:pt>
                <c:pt idx="1">
                  <c:v>4.34</c:v>
                </c:pt>
                <c:pt idx="2">
                  <c:v>1.98</c:v>
                </c:pt>
                <c:pt idx="3">
                  <c:v>2.1</c:v>
                </c:pt>
              </c:numCache>
            </c:numRef>
          </c:val>
          <c:smooth val="0"/>
          <c:extLst>
            <c:ext xmlns:c16="http://schemas.microsoft.com/office/drawing/2014/chart" uri="{C3380CC4-5D6E-409C-BE32-E72D297353CC}">
              <c16:uniqueId val="{00000005-892B-46A5-8CC3-A643F25D5402}"/>
            </c:ext>
          </c:extLst>
        </c:ser>
        <c:ser>
          <c:idx val="6"/>
          <c:order val="6"/>
          <c:tx>
            <c:strRef>
              <c:f>同行业_wind!$B$76</c:f>
              <c:strCache>
                <c:ptCount val="1"/>
                <c:pt idx="0">
                  <c:v>味千(中国)</c:v>
                </c:pt>
              </c:strCache>
            </c:strRef>
          </c:tx>
          <c:spPr>
            <a:ln w="28575" cap="rnd">
              <a:solidFill>
                <a:schemeClr val="accent1">
                  <a:lumMod val="60000"/>
                </a:schemeClr>
              </a:solidFill>
              <a:round/>
            </a:ln>
            <a:effectLst/>
          </c:spPr>
          <c:marker>
            <c:symbol val="none"/>
          </c:marker>
          <c:cat>
            <c:strRef>
              <c:f>同行业_wind!$C$69:$F$69</c:f>
              <c:strCache>
                <c:ptCount val="4"/>
                <c:pt idx="0">
                  <c:v>2021年报</c:v>
                </c:pt>
                <c:pt idx="1">
                  <c:v>2022年报</c:v>
                </c:pt>
                <c:pt idx="2">
                  <c:v>2023年报</c:v>
                </c:pt>
                <c:pt idx="3">
                  <c:v>2024中报</c:v>
                </c:pt>
              </c:strCache>
            </c:strRef>
          </c:cat>
          <c:val>
            <c:numRef>
              <c:f>同行业_wind!$C$76:$F$76</c:f>
              <c:numCache>
                <c:formatCode>#,##0.00</c:formatCode>
                <c:ptCount val="4"/>
                <c:pt idx="0">
                  <c:v>1.38</c:v>
                </c:pt>
                <c:pt idx="1">
                  <c:v>1.32</c:v>
                </c:pt>
                <c:pt idx="2">
                  <c:v>1.3</c:v>
                </c:pt>
                <c:pt idx="3">
                  <c:v>1.34</c:v>
                </c:pt>
              </c:numCache>
            </c:numRef>
          </c:val>
          <c:smooth val="0"/>
          <c:extLst>
            <c:ext xmlns:c16="http://schemas.microsoft.com/office/drawing/2014/chart" uri="{C3380CC4-5D6E-409C-BE32-E72D297353CC}">
              <c16:uniqueId val="{00000006-892B-46A5-8CC3-A643F25D5402}"/>
            </c:ext>
          </c:extLst>
        </c:ser>
        <c:ser>
          <c:idx val="8"/>
          <c:order val="8"/>
          <c:tx>
            <c:strRef>
              <c:f>同行业_wind!$B$78</c:f>
              <c:strCache>
                <c:ptCount val="1"/>
                <c:pt idx="0">
                  <c:v>呷哺呷哺</c:v>
                </c:pt>
              </c:strCache>
            </c:strRef>
          </c:tx>
          <c:spPr>
            <a:ln w="28575" cap="rnd">
              <a:solidFill>
                <a:schemeClr val="accent3">
                  <a:lumMod val="60000"/>
                </a:schemeClr>
              </a:solidFill>
              <a:round/>
            </a:ln>
            <a:effectLst/>
          </c:spPr>
          <c:marker>
            <c:symbol val="none"/>
          </c:marker>
          <c:cat>
            <c:strRef>
              <c:f>同行业_wind!$C$69:$F$69</c:f>
              <c:strCache>
                <c:ptCount val="4"/>
                <c:pt idx="0">
                  <c:v>2021年报</c:v>
                </c:pt>
                <c:pt idx="1">
                  <c:v>2022年报</c:v>
                </c:pt>
                <c:pt idx="2">
                  <c:v>2023年报</c:v>
                </c:pt>
                <c:pt idx="3">
                  <c:v>2024中报</c:v>
                </c:pt>
              </c:strCache>
            </c:strRef>
          </c:cat>
          <c:val>
            <c:numRef>
              <c:f>同行业_wind!$C$78:$F$78</c:f>
              <c:numCache>
                <c:formatCode>#,##0.00</c:formatCode>
                <c:ptCount val="4"/>
                <c:pt idx="0">
                  <c:v>2.46</c:v>
                </c:pt>
                <c:pt idx="1">
                  <c:v>2.83</c:v>
                </c:pt>
                <c:pt idx="2">
                  <c:v>3.24</c:v>
                </c:pt>
                <c:pt idx="3">
                  <c:v>3.68</c:v>
                </c:pt>
              </c:numCache>
            </c:numRef>
          </c:val>
          <c:smooth val="0"/>
          <c:extLst>
            <c:ext xmlns:c16="http://schemas.microsoft.com/office/drawing/2014/chart" uri="{C3380CC4-5D6E-409C-BE32-E72D297353CC}">
              <c16:uniqueId val="{00000008-892B-46A5-8CC3-A643F25D5402}"/>
            </c:ext>
          </c:extLst>
        </c:ser>
        <c:dLbls>
          <c:showLegendKey val="0"/>
          <c:showVal val="0"/>
          <c:showCatName val="0"/>
          <c:showSerName val="0"/>
          <c:showPercent val="0"/>
          <c:showBubbleSize val="0"/>
        </c:dLbls>
        <c:marker val="1"/>
        <c:smooth val="0"/>
        <c:axId val="834816256"/>
        <c:axId val="834840256"/>
        <c:extLst>
          <c:ext xmlns:c15="http://schemas.microsoft.com/office/drawing/2012/chart" uri="{02D57815-91ED-43cb-92C2-25804820EDAC}">
            <c15:filteredLineSeries>
              <c15:ser>
                <c:idx val="3"/>
                <c:order val="3"/>
                <c:tx>
                  <c:strRef>
                    <c:extLst>
                      <c:ext uri="{02D57815-91ED-43cb-92C2-25804820EDAC}">
                        <c15:formulaRef>
                          <c15:sqref>同行业_wind!$B$73</c15:sqref>
                        </c15:formulaRef>
                      </c:ext>
                    </c:extLst>
                    <c:strCache>
                      <c:ptCount val="1"/>
                      <c:pt idx="0">
                        <c:v>谭仔国际</c:v>
                      </c:pt>
                    </c:strCache>
                  </c:strRef>
                </c:tx>
                <c:spPr>
                  <a:ln w="28575" cap="rnd">
                    <a:solidFill>
                      <a:schemeClr val="accent4"/>
                    </a:solidFill>
                    <a:round/>
                  </a:ln>
                  <a:effectLst/>
                </c:spPr>
                <c:marker>
                  <c:symbol val="none"/>
                </c:marker>
                <c:cat>
                  <c:strRef>
                    <c:extLst>
                      <c:ext uri="{02D57815-91ED-43cb-92C2-25804820EDAC}">
                        <c15:formulaRef>
                          <c15:sqref>同行业_wind!$C$69:$F$69</c15:sqref>
                        </c15:formulaRef>
                      </c:ext>
                    </c:extLst>
                    <c:strCache>
                      <c:ptCount val="4"/>
                      <c:pt idx="0">
                        <c:v>2021年报</c:v>
                      </c:pt>
                      <c:pt idx="1">
                        <c:v>2022年报</c:v>
                      </c:pt>
                      <c:pt idx="2">
                        <c:v>2023年报</c:v>
                      </c:pt>
                      <c:pt idx="3">
                        <c:v>2024中报</c:v>
                      </c:pt>
                    </c:strCache>
                  </c:strRef>
                </c:cat>
                <c:val>
                  <c:numRef>
                    <c:extLst>
                      <c:ext uri="{02D57815-91ED-43cb-92C2-25804820EDAC}">
                        <c15:formulaRef>
                          <c15:sqref>同行业_wind!$C$73:$F$73</c15:sqref>
                        </c15:formulaRef>
                      </c:ext>
                    </c:extLst>
                    <c:numCache>
                      <c:formatCode>#,##0.00</c:formatCode>
                      <c:ptCount val="4"/>
                      <c:pt idx="0">
                        <c:v>2.58</c:v>
                      </c:pt>
                      <c:pt idx="1">
                        <c:v>1.65</c:v>
                      </c:pt>
                      <c:pt idx="2">
                        <c:v>1.73</c:v>
                      </c:pt>
                      <c:pt idx="3">
                        <c:v>1.82</c:v>
                      </c:pt>
                    </c:numCache>
                  </c:numRef>
                </c:val>
                <c:smooth val="0"/>
                <c:extLst>
                  <c:ext xmlns:c16="http://schemas.microsoft.com/office/drawing/2014/chart" uri="{C3380CC4-5D6E-409C-BE32-E72D297353CC}">
                    <c16:uniqueId val="{00000003-892B-46A5-8CC3-A643F25D5402}"/>
                  </c:ext>
                </c:extLst>
              </c15:ser>
            </c15:filteredLineSeries>
            <c15:filteredLineSeries>
              <c15:ser>
                <c:idx val="7"/>
                <c:order val="7"/>
                <c:tx>
                  <c:strRef>
                    <c:extLst>
                      <c:ext xmlns:c15="http://schemas.microsoft.com/office/drawing/2012/chart" uri="{02D57815-91ED-43cb-92C2-25804820EDAC}">
                        <c15:formulaRef>
                          <c15:sqref>同行业_wind!$B$77</c15:sqref>
                        </c15:formulaRef>
                      </c:ext>
                    </c:extLst>
                    <c:strCache>
                      <c:ptCount val="1"/>
                      <c:pt idx="0">
                        <c:v>特海国际</c:v>
                      </c:pt>
                    </c:strCache>
                  </c:strRef>
                </c:tx>
                <c:spPr>
                  <a:ln w="28575" cap="rnd">
                    <a:solidFill>
                      <a:schemeClr val="accent2">
                        <a:lumMod val="60000"/>
                      </a:schemeClr>
                    </a:solidFill>
                    <a:round/>
                  </a:ln>
                  <a:effectLst/>
                </c:spPr>
                <c:marker>
                  <c:symbol val="none"/>
                </c:marker>
                <c:cat>
                  <c:strRef>
                    <c:extLst>
                      <c:ext xmlns:c15="http://schemas.microsoft.com/office/drawing/2012/chart" uri="{02D57815-91ED-43cb-92C2-25804820EDAC}">
                        <c15:formulaRef>
                          <c15:sqref>同行业_wind!$C$69:$F$69</c15:sqref>
                        </c15:formulaRef>
                      </c:ext>
                    </c:extLst>
                    <c:strCache>
                      <c:ptCount val="4"/>
                      <c:pt idx="0">
                        <c:v>2021年报</c:v>
                      </c:pt>
                      <c:pt idx="1">
                        <c:v>2022年报</c:v>
                      </c:pt>
                      <c:pt idx="2">
                        <c:v>2023年报</c:v>
                      </c:pt>
                      <c:pt idx="3">
                        <c:v>2024中报</c:v>
                      </c:pt>
                    </c:strCache>
                  </c:strRef>
                </c:cat>
                <c:val>
                  <c:numRef>
                    <c:extLst>
                      <c:ext xmlns:c15="http://schemas.microsoft.com/office/drawing/2012/chart" uri="{02D57815-91ED-43cb-92C2-25804820EDAC}">
                        <c15:formulaRef>
                          <c15:sqref>同行业_wind!$C$77:$F$77</c15:sqref>
                        </c15:formulaRef>
                      </c:ext>
                    </c:extLst>
                    <c:numCache>
                      <c:formatCode>#,##0.00</c:formatCode>
                      <c:ptCount val="4"/>
                      <c:pt idx="0">
                        <c:v>-3.35</c:v>
                      </c:pt>
                      <c:pt idx="1">
                        <c:v>2.38</c:v>
                      </c:pt>
                      <c:pt idx="2">
                        <c:v>2.12</c:v>
                      </c:pt>
                      <c:pt idx="3">
                        <c:v>1.85</c:v>
                      </c:pt>
                    </c:numCache>
                  </c:numRef>
                </c:val>
                <c:smooth val="0"/>
                <c:extLst>
                  <c:ext xmlns:c16="http://schemas.microsoft.com/office/drawing/2014/chart" uri="{C3380CC4-5D6E-409C-BE32-E72D297353CC}">
                    <c16:uniqueId val="{00000007-892B-46A5-8CC3-A643F25D5402}"/>
                  </c:ext>
                </c:extLst>
              </c15:ser>
            </c15:filteredLineSeries>
            <c15:filteredLineSeries>
              <c15:ser>
                <c:idx val="9"/>
                <c:order val="9"/>
                <c:tx>
                  <c:strRef>
                    <c:extLst>
                      <c:ext xmlns:c15="http://schemas.microsoft.com/office/drawing/2012/chart" uri="{02D57815-91ED-43cb-92C2-25804820EDAC}">
                        <c15:formulaRef>
                          <c15:sqref>同行业_wind!$B$79</c15:sqref>
                        </c15:formulaRef>
                      </c:ext>
                    </c:extLst>
                    <c:strCache>
                      <c:ptCount val="1"/>
                      <c:pt idx="0">
                        <c:v>百福控股</c:v>
                      </c:pt>
                    </c:strCache>
                  </c:strRef>
                </c:tx>
                <c:spPr>
                  <a:ln w="28575" cap="rnd">
                    <a:solidFill>
                      <a:schemeClr val="accent4">
                        <a:lumMod val="60000"/>
                      </a:schemeClr>
                    </a:solidFill>
                    <a:round/>
                  </a:ln>
                  <a:effectLst/>
                </c:spPr>
                <c:marker>
                  <c:symbol val="none"/>
                </c:marker>
                <c:cat>
                  <c:strRef>
                    <c:extLst>
                      <c:ext xmlns:c15="http://schemas.microsoft.com/office/drawing/2012/chart" uri="{02D57815-91ED-43cb-92C2-25804820EDAC}">
                        <c15:formulaRef>
                          <c15:sqref>同行业_wind!$C$69:$F$69</c15:sqref>
                        </c15:formulaRef>
                      </c:ext>
                    </c:extLst>
                    <c:strCache>
                      <c:ptCount val="4"/>
                      <c:pt idx="0">
                        <c:v>2021年报</c:v>
                      </c:pt>
                      <c:pt idx="1">
                        <c:v>2022年报</c:v>
                      </c:pt>
                      <c:pt idx="2">
                        <c:v>2023年报</c:v>
                      </c:pt>
                      <c:pt idx="3">
                        <c:v>2024中报</c:v>
                      </c:pt>
                    </c:strCache>
                  </c:strRef>
                </c:cat>
                <c:val>
                  <c:numRef>
                    <c:extLst>
                      <c:ext xmlns:c15="http://schemas.microsoft.com/office/drawing/2012/chart" uri="{02D57815-91ED-43cb-92C2-25804820EDAC}">
                        <c15:formulaRef>
                          <c15:sqref>同行业_wind!$C$79:$F$79</c15:sqref>
                        </c15:formulaRef>
                      </c:ext>
                    </c:extLst>
                    <c:numCache>
                      <c:formatCode>#,##0.00</c:formatCode>
                      <c:ptCount val="4"/>
                      <c:pt idx="0">
                        <c:v>4.28</c:v>
                      </c:pt>
                      <c:pt idx="1">
                        <c:v>6.38</c:v>
                      </c:pt>
                      <c:pt idx="2">
                        <c:v>23.71</c:v>
                      </c:pt>
                      <c:pt idx="3">
                        <c:v>-242.32</c:v>
                      </c:pt>
                    </c:numCache>
                  </c:numRef>
                </c:val>
                <c:smooth val="0"/>
                <c:extLst>
                  <c:ext xmlns:c16="http://schemas.microsoft.com/office/drawing/2014/chart" uri="{C3380CC4-5D6E-409C-BE32-E72D297353CC}">
                    <c16:uniqueId val="{00000009-892B-46A5-8CC3-A643F25D5402}"/>
                  </c:ext>
                </c:extLst>
              </c15:ser>
            </c15:filteredLineSeries>
          </c:ext>
        </c:extLst>
      </c:lineChart>
      <c:catAx>
        <c:axId val="83481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34840256"/>
        <c:crosses val="autoZero"/>
        <c:auto val="1"/>
        <c:lblAlgn val="ctr"/>
        <c:lblOffset val="100"/>
        <c:noMultiLvlLbl val="0"/>
      </c:catAx>
      <c:valAx>
        <c:axId val="834840256"/>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34816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海底撈經營指標</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翻檯率_門店數量!$A$2</c:f>
              <c:strCache>
                <c:ptCount val="1"/>
                <c:pt idx="0">
                  <c:v>翻檯率</c:v>
                </c:pt>
              </c:strCache>
            </c:strRef>
          </c:tx>
          <c:spPr>
            <a:ln w="28575" cap="rnd">
              <a:solidFill>
                <a:schemeClr val="accent1"/>
              </a:solidFill>
              <a:round/>
            </a:ln>
            <a:effectLst/>
          </c:spPr>
          <c:marker>
            <c:symbol val="none"/>
          </c:marker>
          <c:cat>
            <c:strRef>
              <c:extLst>
                <c:ext xmlns:c15="http://schemas.microsoft.com/office/drawing/2012/chart" uri="{02D57815-91ED-43cb-92C2-25804820EDAC}">
                  <c15:fullRef>
                    <c15:sqref>翻檯率_門店數量!$B$1:$I$1</c15:sqref>
                  </c15:fullRef>
                </c:ext>
              </c:extLst>
              <c:f>(翻檯率_門店數量!$B$1:$G$1,翻檯率_門店數量!$I$1)</c:f>
              <c:strCache>
                <c:ptCount val="7"/>
                <c:pt idx="0">
                  <c:v>2018年</c:v>
                </c:pt>
                <c:pt idx="1">
                  <c:v>2019年</c:v>
                </c:pt>
                <c:pt idx="2">
                  <c:v>2020年</c:v>
                </c:pt>
                <c:pt idx="3">
                  <c:v>2021年</c:v>
                </c:pt>
                <c:pt idx="4">
                  <c:v>2022年</c:v>
                </c:pt>
                <c:pt idx="5">
                  <c:v>2023H1</c:v>
                </c:pt>
                <c:pt idx="6">
                  <c:v>2024H1</c:v>
                </c:pt>
              </c:strCache>
            </c:strRef>
          </c:cat>
          <c:val>
            <c:numRef>
              <c:extLst>
                <c:ext xmlns:c15="http://schemas.microsoft.com/office/drawing/2012/chart" uri="{02D57815-91ED-43cb-92C2-25804820EDAC}">
                  <c15:fullRef>
                    <c15:sqref>翻檯率_門店數量!$B$2:$I$2</c15:sqref>
                  </c15:fullRef>
                </c:ext>
              </c:extLst>
              <c:f>(翻檯率_門店數量!$B$2:$G$2,翻檯率_門店數量!$I$2)</c:f>
              <c:numCache>
                <c:formatCode>0.0_ </c:formatCode>
                <c:ptCount val="7"/>
                <c:pt idx="0">
                  <c:v>5</c:v>
                </c:pt>
                <c:pt idx="1">
                  <c:v>4.8</c:v>
                </c:pt>
                <c:pt idx="2">
                  <c:v>3.5</c:v>
                </c:pt>
                <c:pt idx="3">
                  <c:v>3</c:v>
                </c:pt>
                <c:pt idx="4">
                  <c:v>3.5</c:v>
                </c:pt>
                <c:pt idx="5">
                  <c:v>3.3</c:v>
                </c:pt>
                <c:pt idx="6">
                  <c:v>4.2</c:v>
                </c:pt>
              </c:numCache>
            </c:numRef>
          </c:val>
          <c:smooth val="0"/>
          <c:extLst>
            <c:ext xmlns:c16="http://schemas.microsoft.com/office/drawing/2014/chart" uri="{C3380CC4-5D6E-409C-BE32-E72D297353CC}">
              <c16:uniqueId val="{00000000-82C3-4EE9-907C-72AB1595E21A}"/>
            </c:ext>
          </c:extLst>
        </c:ser>
        <c:dLbls>
          <c:showLegendKey val="0"/>
          <c:showVal val="0"/>
          <c:showCatName val="0"/>
          <c:showSerName val="0"/>
          <c:showPercent val="0"/>
          <c:showBubbleSize val="0"/>
        </c:dLbls>
        <c:marker val="1"/>
        <c:smooth val="0"/>
        <c:axId val="1901772463"/>
        <c:axId val="1902369727"/>
      </c:lineChart>
      <c:lineChart>
        <c:grouping val="standard"/>
        <c:varyColors val="0"/>
        <c:ser>
          <c:idx val="1"/>
          <c:order val="1"/>
          <c:tx>
            <c:strRef>
              <c:f>翻檯率_門店數量!$A$3</c:f>
              <c:strCache>
                <c:ptCount val="1"/>
                <c:pt idx="0">
                  <c:v>人均消費</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翻檯率_門店數量!$B$1:$I$1</c15:sqref>
                  </c15:fullRef>
                </c:ext>
              </c:extLst>
              <c:f>(翻檯率_門店數量!$B$1:$G$1,翻檯率_門店數量!$I$1)</c:f>
              <c:strCache>
                <c:ptCount val="7"/>
                <c:pt idx="0">
                  <c:v>2018年</c:v>
                </c:pt>
                <c:pt idx="1">
                  <c:v>2019年</c:v>
                </c:pt>
                <c:pt idx="2">
                  <c:v>2020年</c:v>
                </c:pt>
                <c:pt idx="3">
                  <c:v>2021年</c:v>
                </c:pt>
                <c:pt idx="4">
                  <c:v>2022年</c:v>
                </c:pt>
                <c:pt idx="5">
                  <c:v>2023H1</c:v>
                </c:pt>
                <c:pt idx="6">
                  <c:v>2024H1</c:v>
                </c:pt>
              </c:strCache>
            </c:strRef>
          </c:cat>
          <c:val>
            <c:numRef>
              <c:extLst>
                <c:ext xmlns:c15="http://schemas.microsoft.com/office/drawing/2012/chart" uri="{02D57815-91ED-43cb-92C2-25804820EDAC}">
                  <c15:fullRef>
                    <c15:sqref>翻檯率_門店數量!$B$3:$I$3</c15:sqref>
                  </c15:fullRef>
                </c:ext>
              </c:extLst>
              <c:f>(翻檯率_門店數量!$B$3:$G$3,翻檯率_門店數量!$I$3)</c:f>
              <c:numCache>
                <c:formatCode>0.0_ </c:formatCode>
                <c:ptCount val="7"/>
                <c:pt idx="0">
                  <c:v>101.1</c:v>
                </c:pt>
                <c:pt idx="1">
                  <c:v>105.2</c:v>
                </c:pt>
                <c:pt idx="2">
                  <c:v>110.1</c:v>
                </c:pt>
                <c:pt idx="3">
                  <c:v>102.3</c:v>
                </c:pt>
                <c:pt idx="4">
                  <c:v>104.9</c:v>
                </c:pt>
                <c:pt idx="5">
                  <c:v>102.9</c:v>
                </c:pt>
                <c:pt idx="6">
                  <c:v>97.4</c:v>
                </c:pt>
              </c:numCache>
            </c:numRef>
          </c:val>
          <c:smooth val="0"/>
          <c:extLst>
            <c:ext xmlns:c16="http://schemas.microsoft.com/office/drawing/2014/chart" uri="{C3380CC4-5D6E-409C-BE32-E72D297353CC}">
              <c16:uniqueId val="{00000001-82C3-4EE9-907C-72AB1595E21A}"/>
            </c:ext>
          </c:extLst>
        </c:ser>
        <c:dLbls>
          <c:showLegendKey val="0"/>
          <c:showVal val="0"/>
          <c:showCatName val="0"/>
          <c:showSerName val="0"/>
          <c:showPercent val="0"/>
          <c:showBubbleSize val="0"/>
        </c:dLbls>
        <c:marker val="1"/>
        <c:smooth val="0"/>
        <c:axId val="939818063"/>
        <c:axId val="1902464079"/>
      </c:lineChart>
      <c:catAx>
        <c:axId val="1901772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02369727"/>
        <c:crosses val="autoZero"/>
        <c:auto val="1"/>
        <c:lblAlgn val="ctr"/>
        <c:lblOffset val="100"/>
        <c:noMultiLvlLbl val="0"/>
      </c:catAx>
      <c:valAx>
        <c:axId val="1902369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翻檯率</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01772463"/>
        <c:crosses val="autoZero"/>
        <c:crossBetween val="between"/>
      </c:valAx>
      <c:valAx>
        <c:axId val="1902464079"/>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CN" altLang="en-US"/>
                  <a:t>人均消費</a:t>
                </a:r>
                <a:r>
                  <a:rPr lang="en-US" altLang="zh-CN"/>
                  <a:t>(</a:t>
                </a:r>
                <a:r>
                  <a:rPr lang="zh-CN" altLang="en-US"/>
                  <a:t>元</a:t>
                </a:r>
                <a:r>
                  <a:rPr lang="en-US" altLang="zh-CN"/>
                  <a:t>)</a:t>
                </a:r>
                <a:endParaRPr lang="zh-CN"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0.0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39818063"/>
        <c:crosses val="max"/>
        <c:crossBetween val="between"/>
      </c:valAx>
      <c:catAx>
        <c:axId val="939818063"/>
        <c:scaling>
          <c:orientation val="minMax"/>
        </c:scaling>
        <c:delete val="1"/>
        <c:axPos val="b"/>
        <c:numFmt formatCode="General" sourceLinked="1"/>
        <c:majorTickMark val="out"/>
        <c:minorTickMark val="none"/>
        <c:tickLblPos val="nextTo"/>
        <c:crossAx val="190246407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24H1</a:t>
            </a:r>
            <a:r>
              <a:rPr lang="zh-CN" altLang="en-US"/>
              <a:t>翻檯率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翻檯率_門店數量!$L$22</c:f>
              <c:strCache>
                <c:ptCount val="1"/>
                <c:pt idx="0">
                  <c:v>翻檯率</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翻檯率_門店數量!$M$21:$P$21</c:f>
              <c:strCache>
                <c:ptCount val="4"/>
                <c:pt idx="0">
                  <c:v>海底撈</c:v>
                </c:pt>
                <c:pt idx="1">
                  <c:v>太二</c:v>
                </c:pt>
                <c:pt idx="2">
                  <c:v>慫</c:v>
                </c:pt>
                <c:pt idx="3">
                  <c:v>呷哺呷哺</c:v>
                </c:pt>
              </c:strCache>
            </c:strRef>
          </c:cat>
          <c:val>
            <c:numRef>
              <c:f>翻檯率_門店數量!$M$22:$P$22</c:f>
              <c:numCache>
                <c:formatCode>General</c:formatCode>
                <c:ptCount val="4"/>
                <c:pt idx="0">
                  <c:v>4.2</c:v>
                </c:pt>
                <c:pt idx="1">
                  <c:v>3.8</c:v>
                </c:pt>
                <c:pt idx="2">
                  <c:v>2.9</c:v>
                </c:pt>
                <c:pt idx="3">
                  <c:v>1.5</c:v>
                </c:pt>
              </c:numCache>
            </c:numRef>
          </c:val>
          <c:extLst>
            <c:ext xmlns:c16="http://schemas.microsoft.com/office/drawing/2014/chart" uri="{C3380CC4-5D6E-409C-BE32-E72D297353CC}">
              <c16:uniqueId val="{00000000-7442-4054-B9AA-D6F48DA11A6E}"/>
            </c:ext>
          </c:extLst>
        </c:ser>
        <c:dLbls>
          <c:showLegendKey val="0"/>
          <c:showVal val="0"/>
          <c:showCatName val="0"/>
          <c:showSerName val="0"/>
          <c:showPercent val="0"/>
          <c:showBubbleSize val="0"/>
        </c:dLbls>
        <c:gapWidth val="219"/>
        <c:overlap val="-27"/>
        <c:axId val="370025056"/>
        <c:axId val="370036576"/>
      </c:barChart>
      <c:catAx>
        <c:axId val="37002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0036576"/>
        <c:crosses val="autoZero"/>
        <c:auto val="1"/>
        <c:lblAlgn val="ctr"/>
        <c:lblOffset val="100"/>
        <c:noMultiLvlLbl val="0"/>
      </c:catAx>
      <c:valAx>
        <c:axId val="37003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7002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24H1</a:t>
            </a:r>
            <a:r>
              <a:rPr lang="zh-CN" altLang="en-US"/>
              <a:t>客單價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翻檯率_門店數量!$L$23</c:f>
              <c:strCache>
                <c:ptCount val="1"/>
                <c:pt idx="0">
                  <c:v>人均消費</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翻檯率_門店數量!$M$21:$P$21</c:f>
              <c:strCache>
                <c:ptCount val="4"/>
                <c:pt idx="0">
                  <c:v>海底撈</c:v>
                </c:pt>
                <c:pt idx="1">
                  <c:v>太二</c:v>
                </c:pt>
                <c:pt idx="2">
                  <c:v>慫</c:v>
                </c:pt>
                <c:pt idx="3">
                  <c:v>呷哺呷哺</c:v>
                </c:pt>
              </c:strCache>
            </c:strRef>
          </c:cat>
          <c:val>
            <c:numRef>
              <c:f>翻檯率_門店數量!$M$23:$P$23</c:f>
              <c:numCache>
                <c:formatCode>General</c:formatCode>
                <c:ptCount val="4"/>
                <c:pt idx="0">
                  <c:v>97.4</c:v>
                </c:pt>
                <c:pt idx="1">
                  <c:v>71</c:v>
                </c:pt>
                <c:pt idx="2">
                  <c:v>110</c:v>
                </c:pt>
                <c:pt idx="3">
                  <c:v>59.2</c:v>
                </c:pt>
              </c:numCache>
            </c:numRef>
          </c:val>
          <c:extLst>
            <c:ext xmlns:c16="http://schemas.microsoft.com/office/drawing/2014/chart" uri="{C3380CC4-5D6E-409C-BE32-E72D297353CC}">
              <c16:uniqueId val="{00000000-A6D4-4ED4-8DE3-2768DC51D161}"/>
            </c:ext>
          </c:extLst>
        </c:ser>
        <c:dLbls>
          <c:showLegendKey val="0"/>
          <c:showVal val="0"/>
          <c:showCatName val="0"/>
          <c:showSerName val="0"/>
          <c:showPercent val="0"/>
          <c:showBubbleSize val="0"/>
        </c:dLbls>
        <c:gapWidth val="219"/>
        <c:overlap val="-27"/>
        <c:axId val="79212192"/>
        <c:axId val="79215072"/>
      </c:barChart>
      <c:catAx>
        <c:axId val="7921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9215072"/>
        <c:crosses val="autoZero"/>
        <c:auto val="1"/>
        <c:lblAlgn val="ctr"/>
        <c:lblOffset val="100"/>
        <c:noMultiLvlLbl val="0"/>
      </c:catAx>
      <c:valAx>
        <c:axId val="79215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921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海底撈客單價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翻檯率_門店數量!$A$3</c:f>
              <c:strCache>
                <c:ptCount val="1"/>
                <c:pt idx="0">
                  <c:v>人均消費</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翻檯率_門店數量!$B$1:$I$1</c:f>
              <c:strCache>
                <c:ptCount val="8"/>
                <c:pt idx="0">
                  <c:v>2018年</c:v>
                </c:pt>
                <c:pt idx="1">
                  <c:v>2019年</c:v>
                </c:pt>
                <c:pt idx="2">
                  <c:v>2020年</c:v>
                </c:pt>
                <c:pt idx="3">
                  <c:v>2021年</c:v>
                </c:pt>
                <c:pt idx="4">
                  <c:v>2022年</c:v>
                </c:pt>
                <c:pt idx="5">
                  <c:v>2023H1</c:v>
                </c:pt>
                <c:pt idx="6">
                  <c:v>2023年</c:v>
                </c:pt>
                <c:pt idx="7">
                  <c:v>2024H1</c:v>
                </c:pt>
              </c:strCache>
            </c:strRef>
          </c:cat>
          <c:val>
            <c:numRef>
              <c:f>翻檯率_門店數量!$B$3:$I$3</c:f>
              <c:numCache>
                <c:formatCode>0.0_ </c:formatCode>
                <c:ptCount val="8"/>
                <c:pt idx="0">
                  <c:v>101.1</c:v>
                </c:pt>
                <c:pt idx="1">
                  <c:v>105.2</c:v>
                </c:pt>
                <c:pt idx="2">
                  <c:v>110.1</c:v>
                </c:pt>
                <c:pt idx="3">
                  <c:v>102.3</c:v>
                </c:pt>
                <c:pt idx="4">
                  <c:v>104.9</c:v>
                </c:pt>
                <c:pt idx="5">
                  <c:v>102.9</c:v>
                </c:pt>
                <c:pt idx="6">
                  <c:v>99.1</c:v>
                </c:pt>
                <c:pt idx="7">
                  <c:v>97.4</c:v>
                </c:pt>
              </c:numCache>
            </c:numRef>
          </c:val>
          <c:smooth val="0"/>
          <c:extLst>
            <c:ext xmlns:c16="http://schemas.microsoft.com/office/drawing/2014/chart" uri="{C3380CC4-5D6E-409C-BE32-E72D297353CC}">
              <c16:uniqueId val="{00000000-EAB8-4992-9AA8-3D92C8310B67}"/>
            </c:ext>
          </c:extLst>
        </c:ser>
        <c:dLbls>
          <c:dLblPos val="t"/>
          <c:showLegendKey val="0"/>
          <c:showVal val="1"/>
          <c:showCatName val="0"/>
          <c:showSerName val="0"/>
          <c:showPercent val="0"/>
          <c:showBubbleSize val="0"/>
        </c:dLbls>
        <c:smooth val="0"/>
        <c:axId val="79208832"/>
        <c:axId val="76995968"/>
      </c:lineChart>
      <c:catAx>
        <c:axId val="7920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995968"/>
        <c:crosses val="autoZero"/>
        <c:auto val="1"/>
        <c:lblAlgn val="ctr"/>
        <c:lblOffset val="100"/>
        <c:noMultiLvlLbl val="0"/>
      </c:catAx>
      <c:valAx>
        <c:axId val="76995968"/>
        <c:scaling>
          <c:orientation val="minMax"/>
        </c:scaling>
        <c:delete val="0"/>
        <c:axPos val="l"/>
        <c:majorGridlines>
          <c:spPr>
            <a:ln w="9525" cap="flat" cmpd="sng" algn="ctr">
              <a:solidFill>
                <a:schemeClr val="tx1">
                  <a:lumMod val="15000"/>
                  <a:lumOff val="85000"/>
                </a:schemeClr>
              </a:solidFill>
              <a:round/>
            </a:ln>
            <a:effectLst/>
          </c:spPr>
        </c:majorGridlines>
        <c:numFmt formatCode="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9208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門店數量</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翻檯率_門店數量!$A$35</c:f>
              <c:strCache>
                <c:ptCount val="1"/>
                <c:pt idx="0">
                  <c:v>門店數量</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翻檯率_門店數量!$B$34:$P$34</c15:sqref>
                  </c15:fullRef>
                </c:ext>
              </c:extLst>
              <c:f>翻檯率_門店數量!$C$34:$H$34</c:f>
              <c:strCache>
                <c:ptCount val="6"/>
                <c:pt idx="0">
                  <c:v>2019</c:v>
                </c:pt>
                <c:pt idx="1">
                  <c:v>2020</c:v>
                </c:pt>
                <c:pt idx="2">
                  <c:v>2021</c:v>
                </c:pt>
                <c:pt idx="3">
                  <c:v>2022</c:v>
                </c:pt>
                <c:pt idx="4">
                  <c:v>2023</c:v>
                </c:pt>
                <c:pt idx="5">
                  <c:v>24H1</c:v>
                </c:pt>
              </c:strCache>
            </c:strRef>
          </c:cat>
          <c:val>
            <c:numRef>
              <c:extLst>
                <c:ext xmlns:c15="http://schemas.microsoft.com/office/drawing/2012/chart" uri="{02D57815-91ED-43cb-92C2-25804820EDAC}">
                  <c15:fullRef>
                    <c15:sqref>翻檯率_門店數量!$B$35:$P$35</c15:sqref>
                  </c15:fullRef>
                </c:ext>
              </c:extLst>
              <c:f>翻檯率_門店數量!$C$35:$H$35</c:f>
              <c:numCache>
                <c:formatCode>General</c:formatCode>
                <c:ptCount val="6"/>
                <c:pt idx="0">
                  <c:v>768</c:v>
                </c:pt>
                <c:pt idx="1">
                  <c:v>1298</c:v>
                </c:pt>
                <c:pt idx="2">
                  <c:v>1443</c:v>
                </c:pt>
                <c:pt idx="3">
                  <c:v>1371</c:v>
                </c:pt>
                <c:pt idx="4">
                  <c:v>1374</c:v>
                </c:pt>
                <c:pt idx="5">
                  <c:v>1343</c:v>
                </c:pt>
              </c:numCache>
            </c:numRef>
          </c:val>
          <c:extLst>
            <c:ext xmlns:c16="http://schemas.microsoft.com/office/drawing/2014/chart" uri="{C3380CC4-5D6E-409C-BE32-E72D297353CC}">
              <c16:uniqueId val="{00000000-3318-4733-98CB-FC5DB3BF14BB}"/>
            </c:ext>
          </c:extLst>
        </c:ser>
        <c:ser>
          <c:idx val="1"/>
          <c:order val="1"/>
          <c:tx>
            <c:strRef>
              <c:f>翻檯率_門店數量!$A$36</c:f>
              <c:strCache>
                <c:ptCount val="1"/>
                <c:pt idx="0">
                  <c:v>大陸門店數量</c:v>
                </c:pt>
              </c:strCache>
            </c:strRef>
          </c:tx>
          <c:spPr>
            <a:solidFill>
              <a:schemeClr val="accent2"/>
            </a:solidFill>
            <a:ln>
              <a:noFill/>
            </a:ln>
            <a:effectLst/>
          </c:spPr>
          <c:invertIfNegative val="0"/>
          <c:cat>
            <c:strRef>
              <c:extLst>
                <c:ext xmlns:c15="http://schemas.microsoft.com/office/drawing/2012/chart" uri="{02D57815-91ED-43cb-92C2-25804820EDAC}">
                  <c15:fullRef>
                    <c15:sqref>翻檯率_門店數量!$B$34:$P$34</c15:sqref>
                  </c15:fullRef>
                </c:ext>
              </c:extLst>
              <c:f>翻檯率_門店數量!$C$34:$H$34</c:f>
              <c:strCache>
                <c:ptCount val="6"/>
                <c:pt idx="0">
                  <c:v>2019</c:v>
                </c:pt>
                <c:pt idx="1">
                  <c:v>2020</c:v>
                </c:pt>
                <c:pt idx="2">
                  <c:v>2021</c:v>
                </c:pt>
                <c:pt idx="3">
                  <c:v>2022</c:v>
                </c:pt>
                <c:pt idx="4">
                  <c:v>2023</c:v>
                </c:pt>
                <c:pt idx="5">
                  <c:v>24H1</c:v>
                </c:pt>
              </c:strCache>
            </c:strRef>
          </c:cat>
          <c:val>
            <c:numRef>
              <c:extLst>
                <c:ext xmlns:c15="http://schemas.microsoft.com/office/drawing/2012/chart" uri="{02D57815-91ED-43cb-92C2-25804820EDAC}">
                  <c15:fullRef>
                    <c15:sqref>翻檯率_門店數量!$B$36:$P$36</c15:sqref>
                  </c15:fullRef>
                </c:ext>
              </c:extLst>
              <c:f>翻檯率_門店數量!$C$36:$H$36</c:f>
              <c:numCache>
                <c:formatCode>General</c:formatCode>
                <c:ptCount val="6"/>
                <c:pt idx="0">
                  <c:v>716</c:v>
                </c:pt>
                <c:pt idx="1">
                  <c:v>1205</c:v>
                </c:pt>
                <c:pt idx="2">
                  <c:v>1329</c:v>
                </c:pt>
                <c:pt idx="3">
                  <c:v>1349</c:v>
                </c:pt>
                <c:pt idx="4">
                  <c:v>1351</c:v>
                </c:pt>
                <c:pt idx="5">
                  <c:v>1320</c:v>
                </c:pt>
              </c:numCache>
            </c:numRef>
          </c:val>
          <c:extLst>
            <c:ext xmlns:c16="http://schemas.microsoft.com/office/drawing/2014/chart" uri="{C3380CC4-5D6E-409C-BE32-E72D297353CC}">
              <c16:uniqueId val="{00000001-3318-4733-98CB-FC5DB3BF14BB}"/>
            </c:ext>
          </c:extLst>
        </c:ser>
        <c:ser>
          <c:idx val="2"/>
          <c:order val="2"/>
          <c:tx>
            <c:strRef>
              <c:f>翻檯率_門店數量!$A$37</c:f>
              <c:strCache>
                <c:ptCount val="1"/>
                <c:pt idx="0">
                  <c:v>海外門店數量</c:v>
                </c:pt>
              </c:strCache>
            </c:strRef>
          </c:tx>
          <c:spPr>
            <a:solidFill>
              <a:schemeClr val="accent3"/>
            </a:solidFill>
            <a:ln>
              <a:noFill/>
            </a:ln>
            <a:effectLst/>
          </c:spPr>
          <c:invertIfNegative val="0"/>
          <c:cat>
            <c:strRef>
              <c:extLst>
                <c:ext xmlns:c15="http://schemas.microsoft.com/office/drawing/2012/chart" uri="{02D57815-91ED-43cb-92C2-25804820EDAC}">
                  <c15:fullRef>
                    <c15:sqref>翻檯率_門店數量!$B$34:$P$34</c15:sqref>
                  </c15:fullRef>
                </c:ext>
              </c:extLst>
              <c:f>翻檯率_門店數量!$C$34:$H$34</c:f>
              <c:strCache>
                <c:ptCount val="6"/>
                <c:pt idx="0">
                  <c:v>2019</c:v>
                </c:pt>
                <c:pt idx="1">
                  <c:v>2020</c:v>
                </c:pt>
                <c:pt idx="2">
                  <c:v>2021</c:v>
                </c:pt>
                <c:pt idx="3">
                  <c:v>2022</c:v>
                </c:pt>
                <c:pt idx="4">
                  <c:v>2023</c:v>
                </c:pt>
                <c:pt idx="5">
                  <c:v>24H1</c:v>
                </c:pt>
              </c:strCache>
            </c:strRef>
          </c:cat>
          <c:val>
            <c:numRef>
              <c:extLst>
                <c:ext xmlns:c15="http://schemas.microsoft.com/office/drawing/2012/chart" uri="{02D57815-91ED-43cb-92C2-25804820EDAC}">
                  <c15:fullRef>
                    <c15:sqref>翻檯率_門店數量!$B$37:$P$37</c15:sqref>
                  </c15:fullRef>
                </c:ext>
              </c:extLst>
              <c:f>翻檯率_門店數量!$C$37:$H$37</c:f>
              <c:numCache>
                <c:formatCode>General</c:formatCode>
                <c:ptCount val="6"/>
                <c:pt idx="0">
                  <c:v>52</c:v>
                </c:pt>
                <c:pt idx="1">
                  <c:v>93</c:v>
                </c:pt>
                <c:pt idx="2">
                  <c:v>114</c:v>
                </c:pt>
                <c:pt idx="3">
                  <c:v>22</c:v>
                </c:pt>
                <c:pt idx="4">
                  <c:v>23</c:v>
                </c:pt>
                <c:pt idx="5">
                  <c:v>23</c:v>
                </c:pt>
              </c:numCache>
            </c:numRef>
          </c:val>
          <c:extLst>
            <c:ext xmlns:c16="http://schemas.microsoft.com/office/drawing/2014/chart" uri="{C3380CC4-5D6E-409C-BE32-E72D297353CC}">
              <c16:uniqueId val="{00000002-3318-4733-98CB-FC5DB3BF14BB}"/>
            </c:ext>
          </c:extLst>
        </c:ser>
        <c:dLbls>
          <c:showLegendKey val="0"/>
          <c:showVal val="0"/>
          <c:showCatName val="0"/>
          <c:showSerName val="0"/>
          <c:showPercent val="0"/>
          <c:showBubbleSize val="0"/>
        </c:dLbls>
        <c:gapWidth val="219"/>
        <c:overlap val="-27"/>
        <c:axId val="979490512"/>
        <c:axId val="979490992"/>
      </c:barChart>
      <c:catAx>
        <c:axId val="97949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79490992"/>
        <c:crosses val="autoZero"/>
        <c:auto val="1"/>
        <c:lblAlgn val="ctr"/>
        <c:lblOffset val="100"/>
        <c:noMultiLvlLbl val="0"/>
      </c:catAx>
      <c:valAx>
        <c:axId val="97949099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79490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負債比率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整理!$A$70</c:f>
              <c:strCache>
                <c:ptCount val="1"/>
                <c:pt idx="0">
                  <c:v>資產負債率</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整理!$B$65:$H$65</c:f>
              <c:strCache>
                <c:ptCount val="7"/>
                <c:pt idx="0">
                  <c:v>2018-12-31</c:v>
                </c:pt>
                <c:pt idx="1">
                  <c:v>2019-12-31</c:v>
                </c:pt>
                <c:pt idx="2">
                  <c:v>2020-12-31</c:v>
                </c:pt>
                <c:pt idx="3">
                  <c:v>2021-12-31</c:v>
                </c:pt>
                <c:pt idx="4">
                  <c:v>2022-12-31</c:v>
                </c:pt>
                <c:pt idx="5">
                  <c:v>2023-12-31</c:v>
                </c:pt>
                <c:pt idx="6">
                  <c:v>2024-06-30</c:v>
                </c:pt>
              </c:strCache>
            </c:strRef>
          </c:cat>
          <c:val>
            <c:numRef>
              <c:f>整理!$B$70:$H$70</c:f>
              <c:numCache>
                <c:formatCode>0.00%</c:formatCode>
                <c:ptCount val="7"/>
                <c:pt idx="0">
                  <c:v>0.27753738642502751</c:v>
                </c:pt>
                <c:pt idx="1">
                  <c:v>0.48452177876593366</c:v>
                </c:pt>
                <c:pt idx="2">
                  <c:v>0.62810315519837434</c:v>
                </c:pt>
                <c:pt idx="3">
                  <c:v>0.71705195373821529</c:v>
                </c:pt>
                <c:pt idx="4">
                  <c:v>0.65222080814285821</c:v>
                </c:pt>
                <c:pt idx="5">
                  <c:v>0.53329250178648147</c:v>
                </c:pt>
                <c:pt idx="6">
                  <c:v>0.62403785742840057</c:v>
                </c:pt>
              </c:numCache>
            </c:numRef>
          </c:val>
          <c:smooth val="0"/>
          <c:extLst>
            <c:ext xmlns:c16="http://schemas.microsoft.com/office/drawing/2014/chart" uri="{C3380CC4-5D6E-409C-BE32-E72D297353CC}">
              <c16:uniqueId val="{00000000-8852-4EC5-90A3-00C5AFBB93DD}"/>
            </c:ext>
          </c:extLst>
        </c:ser>
        <c:dLbls>
          <c:showLegendKey val="0"/>
          <c:showVal val="0"/>
          <c:showCatName val="0"/>
          <c:showSerName val="0"/>
          <c:showPercent val="0"/>
          <c:showBubbleSize val="0"/>
        </c:dLbls>
        <c:smooth val="0"/>
        <c:axId val="771298351"/>
        <c:axId val="771296911"/>
      </c:lineChart>
      <c:catAx>
        <c:axId val="77129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1296911"/>
        <c:crosses val="autoZero"/>
        <c:auto val="1"/>
        <c:lblAlgn val="ctr"/>
        <c:lblOffset val="100"/>
        <c:noMultiLvlLbl val="0"/>
      </c:catAx>
      <c:valAx>
        <c:axId val="771296911"/>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129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同業對比!$D$2</c:f>
              <c:strCache>
                <c:ptCount val="1"/>
                <c:pt idx="0">
                  <c:v>2024中报</c:v>
                </c:pt>
              </c:strCache>
            </c:strRef>
          </c:tx>
          <c:spPr>
            <a:ln w="28575" cap="rnd">
              <a:solidFill>
                <a:schemeClr val="accent1"/>
              </a:solidFill>
              <a:round/>
            </a:ln>
            <a:effectLst/>
          </c:spPr>
          <c:marker>
            <c:symbol val="none"/>
          </c:marker>
          <c:cat>
            <c:strRef>
              <c:f>同業對比!$C$3:$C$12</c:f>
              <c:strCache>
                <c:ptCount val="10"/>
                <c:pt idx="0">
                  <c:v>海底捞</c:v>
                </c:pt>
                <c:pt idx="1">
                  <c:v>百胜中国</c:v>
                </c:pt>
                <c:pt idx="2">
                  <c:v>大家乐集团</c:v>
                </c:pt>
                <c:pt idx="3">
                  <c:v>谭仔国际</c:v>
                </c:pt>
                <c:pt idx="4">
                  <c:v>九毛九</c:v>
                </c:pt>
                <c:pt idx="5">
                  <c:v>达势股份</c:v>
                </c:pt>
                <c:pt idx="6">
                  <c:v>味千(中国)</c:v>
                </c:pt>
                <c:pt idx="7">
                  <c:v>特海国际</c:v>
                </c:pt>
                <c:pt idx="8">
                  <c:v>呷哺呷哺</c:v>
                </c:pt>
                <c:pt idx="9">
                  <c:v>百福控股</c:v>
                </c:pt>
              </c:strCache>
            </c:strRef>
          </c:cat>
          <c:val>
            <c:numRef>
              <c:f>同業對比!$D$3:$D$12</c:f>
              <c:numCache>
                <c:formatCode>#,##0.00</c:formatCode>
                <c:ptCount val="10"/>
                <c:pt idx="0">
                  <c:v>19.34</c:v>
                </c:pt>
                <c:pt idx="1">
                  <c:v>8.17</c:v>
                </c:pt>
                <c:pt idx="2">
                  <c:v>7.13</c:v>
                </c:pt>
                <c:pt idx="3">
                  <c:v>5.4</c:v>
                </c:pt>
                <c:pt idx="4">
                  <c:v>2.23</c:v>
                </c:pt>
                <c:pt idx="5">
                  <c:v>0.51</c:v>
                </c:pt>
                <c:pt idx="6">
                  <c:v>-0.24</c:v>
                </c:pt>
                <c:pt idx="7">
                  <c:v>-1.52</c:v>
                </c:pt>
                <c:pt idx="8">
                  <c:v>-25.96</c:v>
                </c:pt>
                <c:pt idx="9" formatCode="General">
                  <c:v>0</c:v>
                </c:pt>
              </c:numCache>
            </c:numRef>
          </c:val>
          <c:smooth val="0"/>
          <c:extLst>
            <c:ext xmlns:c16="http://schemas.microsoft.com/office/drawing/2014/chart" uri="{C3380CC4-5D6E-409C-BE32-E72D297353CC}">
              <c16:uniqueId val="{00000000-D5E3-49A1-B164-EBB6363B1052}"/>
            </c:ext>
          </c:extLst>
        </c:ser>
        <c:ser>
          <c:idx val="1"/>
          <c:order val="1"/>
          <c:tx>
            <c:strRef>
              <c:f>同業對比!$E$2</c:f>
              <c:strCache>
                <c:ptCount val="1"/>
                <c:pt idx="0">
                  <c:v>2023年报</c:v>
                </c:pt>
              </c:strCache>
            </c:strRef>
          </c:tx>
          <c:spPr>
            <a:ln w="28575" cap="rnd">
              <a:solidFill>
                <a:schemeClr val="accent2"/>
              </a:solidFill>
              <a:round/>
            </a:ln>
            <a:effectLst/>
          </c:spPr>
          <c:marker>
            <c:symbol val="none"/>
          </c:marker>
          <c:cat>
            <c:strRef>
              <c:f>同業對比!$C$3:$C$12</c:f>
              <c:strCache>
                <c:ptCount val="10"/>
                <c:pt idx="0">
                  <c:v>海底捞</c:v>
                </c:pt>
                <c:pt idx="1">
                  <c:v>百胜中国</c:v>
                </c:pt>
                <c:pt idx="2">
                  <c:v>大家乐集团</c:v>
                </c:pt>
                <c:pt idx="3">
                  <c:v>谭仔国际</c:v>
                </c:pt>
                <c:pt idx="4">
                  <c:v>九毛九</c:v>
                </c:pt>
                <c:pt idx="5">
                  <c:v>达势股份</c:v>
                </c:pt>
                <c:pt idx="6">
                  <c:v>味千(中国)</c:v>
                </c:pt>
                <c:pt idx="7">
                  <c:v>特海国际</c:v>
                </c:pt>
                <c:pt idx="8">
                  <c:v>呷哺呷哺</c:v>
                </c:pt>
                <c:pt idx="9">
                  <c:v>百福控股</c:v>
                </c:pt>
              </c:strCache>
            </c:strRef>
          </c:cat>
          <c:val>
            <c:numRef>
              <c:f>同業對比!$E$3:$E$12</c:f>
              <c:numCache>
                <c:formatCode>#,##0.00</c:formatCode>
                <c:ptCount val="10"/>
                <c:pt idx="0">
                  <c:v>47.43</c:v>
                </c:pt>
                <c:pt idx="1">
                  <c:v>12.83</c:v>
                </c:pt>
                <c:pt idx="2">
                  <c:v>3.94</c:v>
                </c:pt>
                <c:pt idx="3">
                  <c:v>9.11</c:v>
                </c:pt>
                <c:pt idx="4">
                  <c:v>13.93</c:v>
                </c:pt>
                <c:pt idx="5">
                  <c:v>-1.87</c:v>
                </c:pt>
                <c:pt idx="6">
                  <c:v>6.17</c:v>
                </c:pt>
                <c:pt idx="7">
                  <c:v>10.06</c:v>
                </c:pt>
                <c:pt idx="8">
                  <c:v>-15</c:v>
                </c:pt>
                <c:pt idx="9" formatCode="General">
                  <c:v>0</c:v>
                </c:pt>
              </c:numCache>
            </c:numRef>
          </c:val>
          <c:smooth val="0"/>
          <c:extLst>
            <c:ext xmlns:c16="http://schemas.microsoft.com/office/drawing/2014/chart" uri="{C3380CC4-5D6E-409C-BE32-E72D297353CC}">
              <c16:uniqueId val="{00000001-D5E3-49A1-B164-EBB6363B1052}"/>
            </c:ext>
          </c:extLst>
        </c:ser>
        <c:ser>
          <c:idx val="2"/>
          <c:order val="2"/>
          <c:tx>
            <c:strRef>
              <c:f>同業對比!$F$2</c:f>
              <c:strCache>
                <c:ptCount val="1"/>
                <c:pt idx="0">
                  <c:v>2022年报</c:v>
                </c:pt>
              </c:strCache>
            </c:strRef>
          </c:tx>
          <c:spPr>
            <a:ln w="28575" cap="rnd">
              <a:solidFill>
                <a:schemeClr val="accent3"/>
              </a:solidFill>
              <a:round/>
            </a:ln>
            <a:effectLst/>
          </c:spPr>
          <c:marker>
            <c:symbol val="none"/>
          </c:marker>
          <c:cat>
            <c:strRef>
              <c:f>同業對比!$C$3:$C$12</c:f>
              <c:strCache>
                <c:ptCount val="10"/>
                <c:pt idx="0">
                  <c:v>海底捞</c:v>
                </c:pt>
                <c:pt idx="1">
                  <c:v>百胜中国</c:v>
                </c:pt>
                <c:pt idx="2">
                  <c:v>大家乐集团</c:v>
                </c:pt>
                <c:pt idx="3">
                  <c:v>谭仔国际</c:v>
                </c:pt>
                <c:pt idx="4">
                  <c:v>九毛九</c:v>
                </c:pt>
                <c:pt idx="5">
                  <c:v>达势股份</c:v>
                </c:pt>
                <c:pt idx="6">
                  <c:v>味千(中国)</c:v>
                </c:pt>
                <c:pt idx="7">
                  <c:v>特海国际</c:v>
                </c:pt>
                <c:pt idx="8">
                  <c:v>呷哺呷哺</c:v>
                </c:pt>
                <c:pt idx="9">
                  <c:v>百福控股</c:v>
                </c:pt>
              </c:strCache>
            </c:strRef>
          </c:cat>
          <c:val>
            <c:numRef>
              <c:f>同業對比!$F$3:$F$12</c:f>
              <c:numCache>
                <c:formatCode>#,##0.00</c:formatCode>
                <c:ptCount val="10"/>
                <c:pt idx="0">
                  <c:v>17.899999999999999</c:v>
                </c:pt>
                <c:pt idx="1">
                  <c:v>6.53</c:v>
                </c:pt>
                <c:pt idx="2">
                  <c:v>0.73</c:v>
                </c:pt>
                <c:pt idx="3">
                  <c:v>19.34</c:v>
                </c:pt>
                <c:pt idx="4">
                  <c:v>1.58</c:v>
                </c:pt>
                <c:pt idx="5">
                  <c:v>-26.02</c:v>
                </c:pt>
                <c:pt idx="6">
                  <c:v>-4.8499999999999996</c:v>
                </c:pt>
                <c:pt idx="7">
                  <c:v>-156.76</c:v>
                </c:pt>
                <c:pt idx="8">
                  <c:v>-20.6</c:v>
                </c:pt>
                <c:pt idx="9">
                  <c:v>-71.05</c:v>
                </c:pt>
              </c:numCache>
            </c:numRef>
          </c:val>
          <c:smooth val="0"/>
          <c:extLst>
            <c:ext xmlns:c16="http://schemas.microsoft.com/office/drawing/2014/chart" uri="{C3380CC4-5D6E-409C-BE32-E72D297353CC}">
              <c16:uniqueId val="{00000002-D5E3-49A1-B164-EBB6363B1052}"/>
            </c:ext>
          </c:extLst>
        </c:ser>
        <c:ser>
          <c:idx val="3"/>
          <c:order val="3"/>
          <c:tx>
            <c:strRef>
              <c:f>同業對比!$G$2</c:f>
              <c:strCache>
                <c:ptCount val="1"/>
                <c:pt idx="0">
                  <c:v>2021年报</c:v>
                </c:pt>
              </c:strCache>
            </c:strRef>
          </c:tx>
          <c:spPr>
            <a:ln w="28575" cap="rnd">
              <a:solidFill>
                <a:schemeClr val="accent4"/>
              </a:solidFill>
              <a:round/>
            </a:ln>
            <a:effectLst/>
          </c:spPr>
          <c:marker>
            <c:symbol val="none"/>
          </c:marker>
          <c:cat>
            <c:strRef>
              <c:f>同業對比!$C$3:$C$12</c:f>
              <c:strCache>
                <c:ptCount val="10"/>
                <c:pt idx="0">
                  <c:v>海底捞</c:v>
                </c:pt>
                <c:pt idx="1">
                  <c:v>百胜中国</c:v>
                </c:pt>
                <c:pt idx="2">
                  <c:v>大家乐集团</c:v>
                </c:pt>
                <c:pt idx="3">
                  <c:v>谭仔国际</c:v>
                </c:pt>
                <c:pt idx="4">
                  <c:v>九毛九</c:v>
                </c:pt>
                <c:pt idx="5">
                  <c:v>达势股份</c:v>
                </c:pt>
                <c:pt idx="6">
                  <c:v>味千(中国)</c:v>
                </c:pt>
                <c:pt idx="7">
                  <c:v>特海国际</c:v>
                </c:pt>
                <c:pt idx="8">
                  <c:v>呷哺呷哺</c:v>
                </c:pt>
                <c:pt idx="9">
                  <c:v>百福控股</c:v>
                </c:pt>
              </c:strCache>
            </c:strRef>
          </c:cat>
          <c:val>
            <c:numRef>
              <c:f>同業對比!$G$3:$G$12</c:f>
              <c:numCache>
                <c:formatCode>#,##0.00</c:formatCode>
                <c:ptCount val="10"/>
                <c:pt idx="0">
                  <c:v>-45.88</c:v>
                </c:pt>
                <c:pt idx="1">
                  <c:v>14.93</c:v>
                </c:pt>
                <c:pt idx="2">
                  <c:v>12.61</c:v>
                </c:pt>
                <c:pt idx="3">
                  <c:v>62.43</c:v>
                </c:pt>
                <c:pt idx="4">
                  <c:v>11.15</c:v>
                </c:pt>
                <c:pt idx="5">
                  <c:v>-46.36</c:v>
                </c:pt>
                <c:pt idx="6">
                  <c:v>0.67</c:v>
                </c:pt>
                <c:pt idx="7" formatCode="General">
                  <c:v>0</c:v>
                </c:pt>
                <c:pt idx="8">
                  <c:v>-13.67</c:v>
                </c:pt>
                <c:pt idx="9">
                  <c:v>-105.63</c:v>
                </c:pt>
              </c:numCache>
            </c:numRef>
          </c:val>
          <c:smooth val="0"/>
          <c:extLst>
            <c:ext xmlns:c16="http://schemas.microsoft.com/office/drawing/2014/chart" uri="{C3380CC4-5D6E-409C-BE32-E72D297353CC}">
              <c16:uniqueId val="{00000003-D5E3-49A1-B164-EBB6363B1052}"/>
            </c:ext>
          </c:extLst>
        </c:ser>
        <c:dLbls>
          <c:showLegendKey val="0"/>
          <c:showVal val="0"/>
          <c:showCatName val="0"/>
          <c:showSerName val="0"/>
          <c:showPercent val="0"/>
          <c:showBubbleSize val="0"/>
        </c:dLbls>
        <c:smooth val="0"/>
        <c:axId val="289802176"/>
        <c:axId val="289806016"/>
      </c:lineChart>
      <c:catAx>
        <c:axId val="28980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89806016"/>
        <c:crosses val="autoZero"/>
        <c:auto val="1"/>
        <c:lblAlgn val="ctr"/>
        <c:lblOffset val="100"/>
        <c:noMultiLvlLbl val="0"/>
      </c:catAx>
      <c:valAx>
        <c:axId val="2898060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89802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餐飲業上市公司</a:t>
            </a:r>
            <a:r>
              <a:rPr lang="en-US" altLang="zh-CN"/>
              <a:t>ROE</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同業對比!$C$18</c:f>
              <c:strCache>
                <c:ptCount val="1"/>
                <c:pt idx="0">
                  <c:v>海底捞</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同業對比!$D$17:$I$17</c15:sqref>
                  </c15:fullRef>
                </c:ext>
              </c:extLst>
              <c:f>同業對比!$G$17:$I$17</c:f>
              <c:strCache>
                <c:ptCount val="3"/>
                <c:pt idx="0">
                  <c:v>2022年</c:v>
                </c:pt>
                <c:pt idx="1">
                  <c:v>2023年</c:v>
                </c:pt>
                <c:pt idx="2">
                  <c:v>2024H1</c:v>
                </c:pt>
              </c:strCache>
            </c:strRef>
          </c:cat>
          <c:val>
            <c:numRef>
              <c:extLst>
                <c:ext xmlns:c15="http://schemas.microsoft.com/office/drawing/2012/chart" uri="{02D57815-91ED-43cb-92C2-25804820EDAC}">
                  <c15:fullRef>
                    <c15:sqref>同業對比!$D$18:$I$18</c15:sqref>
                  </c15:fullRef>
                </c:ext>
              </c:extLst>
              <c:f>同業對比!$G$18:$I$18</c:f>
              <c:numCache>
                <c:formatCode>###,###,##0.0000</c:formatCode>
                <c:ptCount val="3"/>
                <c:pt idx="0">
                  <c:v>0</c:v>
                </c:pt>
                <c:pt idx="1">
                  <c:v>0</c:v>
                </c:pt>
                <c:pt idx="2">
                  <c:v>0</c:v>
                </c:pt>
              </c:numCache>
            </c:numRef>
          </c:val>
          <c:smooth val="0"/>
          <c:extLst>
            <c:ext xmlns:c16="http://schemas.microsoft.com/office/drawing/2014/chart" uri="{C3380CC4-5D6E-409C-BE32-E72D297353CC}">
              <c16:uniqueId val="{00000000-28E6-4FDE-9006-B686B291D119}"/>
            </c:ext>
          </c:extLst>
        </c:ser>
        <c:ser>
          <c:idx val="1"/>
          <c:order val="1"/>
          <c:tx>
            <c:strRef>
              <c:f>同業對比!$C$19</c:f>
              <c:strCache>
                <c:ptCount val="1"/>
                <c:pt idx="0">
                  <c:v>百胜中国</c:v>
                </c:pt>
              </c:strCache>
            </c:strRef>
          </c:tx>
          <c:spPr>
            <a:ln w="28575" cap="rnd">
              <a:solidFill>
                <a:schemeClr val="accent2"/>
              </a:solidFill>
              <a:round/>
            </a:ln>
            <a:effectLst/>
          </c:spPr>
          <c:marker>
            <c:symbol val="none"/>
          </c:marker>
          <c:cat>
            <c:strRef>
              <c:extLst>
                <c:ext xmlns:c15="http://schemas.microsoft.com/office/drawing/2012/chart" uri="{02D57815-91ED-43cb-92C2-25804820EDAC}">
                  <c15:fullRef>
                    <c15:sqref>同業對比!$D$17:$I$17</c15:sqref>
                  </c15:fullRef>
                </c:ext>
              </c:extLst>
              <c:f>同業對比!$G$17:$I$17</c:f>
              <c:strCache>
                <c:ptCount val="3"/>
                <c:pt idx="0">
                  <c:v>2022年</c:v>
                </c:pt>
                <c:pt idx="1">
                  <c:v>2023年</c:v>
                </c:pt>
                <c:pt idx="2">
                  <c:v>2024H1</c:v>
                </c:pt>
              </c:strCache>
            </c:strRef>
          </c:cat>
          <c:val>
            <c:numRef>
              <c:extLst>
                <c:ext xmlns:c15="http://schemas.microsoft.com/office/drawing/2012/chart" uri="{02D57815-91ED-43cb-92C2-25804820EDAC}">
                  <c15:fullRef>
                    <c15:sqref>同業對比!$D$19:$I$19</c15:sqref>
                  </c15:fullRef>
                </c:ext>
              </c:extLst>
              <c:f>同業對比!$G$19:$I$19</c:f>
              <c:numCache>
                <c:formatCode>###,###,##0.0000</c:formatCode>
                <c:ptCount val="3"/>
                <c:pt idx="0">
                  <c:v>6.5297999999999998</c:v>
                </c:pt>
                <c:pt idx="1">
                  <c:v>12.8346</c:v>
                </c:pt>
                <c:pt idx="2">
                  <c:v>8.1689000000000007</c:v>
                </c:pt>
              </c:numCache>
            </c:numRef>
          </c:val>
          <c:smooth val="0"/>
          <c:extLst>
            <c:ext xmlns:c16="http://schemas.microsoft.com/office/drawing/2014/chart" uri="{C3380CC4-5D6E-409C-BE32-E72D297353CC}">
              <c16:uniqueId val="{00000001-28E6-4FDE-9006-B686B291D119}"/>
            </c:ext>
          </c:extLst>
        </c:ser>
        <c:ser>
          <c:idx val="4"/>
          <c:order val="4"/>
          <c:tx>
            <c:strRef>
              <c:f>同業對比!$C$22</c:f>
              <c:strCache>
                <c:ptCount val="1"/>
                <c:pt idx="0">
                  <c:v>九毛九</c:v>
                </c:pt>
              </c:strCache>
            </c:strRef>
          </c:tx>
          <c:spPr>
            <a:ln w="28575" cap="rnd">
              <a:solidFill>
                <a:schemeClr val="accent5"/>
              </a:solidFill>
              <a:round/>
            </a:ln>
            <a:effectLst/>
          </c:spPr>
          <c:marker>
            <c:symbol val="none"/>
          </c:marker>
          <c:cat>
            <c:strRef>
              <c:extLst>
                <c:ext xmlns:c15="http://schemas.microsoft.com/office/drawing/2012/chart" uri="{02D57815-91ED-43cb-92C2-25804820EDAC}">
                  <c15:fullRef>
                    <c15:sqref>同業對比!$D$17:$I$17</c15:sqref>
                  </c15:fullRef>
                </c:ext>
              </c:extLst>
              <c:f>同業對比!$G$17:$I$17</c:f>
              <c:strCache>
                <c:ptCount val="3"/>
                <c:pt idx="0">
                  <c:v>2022年</c:v>
                </c:pt>
                <c:pt idx="1">
                  <c:v>2023年</c:v>
                </c:pt>
                <c:pt idx="2">
                  <c:v>2024H1</c:v>
                </c:pt>
              </c:strCache>
            </c:strRef>
          </c:cat>
          <c:val>
            <c:numRef>
              <c:extLst>
                <c:ext xmlns:c15="http://schemas.microsoft.com/office/drawing/2012/chart" uri="{02D57815-91ED-43cb-92C2-25804820EDAC}">
                  <c15:fullRef>
                    <c15:sqref>同業對比!$D$22:$I$22</c15:sqref>
                  </c15:fullRef>
                </c:ext>
              </c:extLst>
              <c:f>同業對比!$G$22:$I$22</c:f>
              <c:numCache>
                <c:formatCode>###,###,##0.0000</c:formatCode>
                <c:ptCount val="3"/>
                <c:pt idx="0">
                  <c:v>1.5751999999999999</c:v>
                </c:pt>
                <c:pt idx="1">
                  <c:v>13.9316</c:v>
                </c:pt>
                <c:pt idx="2">
                  <c:v>2.2262</c:v>
                </c:pt>
              </c:numCache>
            </c:numRef>
          </c:val>
          <c:smooth val="0"/>
          <c:extLst>
            <c:ext xmlns:c16="http://schemas.microsoft.com/office/drawing/2014/chart" uri="{C3380CC4-5D6E-409C-BE32-E72D297353CC}">
              <c16:uniqueId val="{00000004-28E6-4FDE-9006-B686B291D119}"/>
            </c:ext>
          </c:extLst>
        </c:ser>
        <c:ser>
          <c:idx val="8"/>
          <c:order val="8"/>
          <c:tx>
            <c:strRef>
              <c:f>同業對比!$C$26</c:f>
              <c:strCache>
                <c:ptCount val="1"/>
                <c:pt idx="0">
                  <c:v>呷哺呷哺</c:v>
                </c:pt>
              </c:strCache>
            </c:strRef>
          </c:tx>
          <c:spPr>
            <a:ln w="28575" cap="rnd">
              <a:solidFill>
                <a:schemeClr val="accent3">
                  <a:lumMod val="60000"/>
                </a:schemeClr>
              </a:solidFill>
              <a:round/>
            </a:ln>
            <a:effectLst/>
          </c:spPr>
          <c:marker>
            <c:symbol val="none"/>
          </c:marker>
          <c:cat>
            <c:strRef>
              <c:extLst>
                <c:ext xmlns:c15="http://schemas.microsoft.com/office/drawing/2012/chart" uri="{02D57815-91ED-43cb-92C2-25804820EDAC}">
                  <c15:fullRef>
                    <c15:sqref>同業對比!$D$17:$I$17</c15:sqref>
                  </c15:fullRef>
                </c:ext>
              </c:extLst>
              <c:f>同業對比!$G$17:$I$17</c:f>
              <c:strCache>
                <c:ptCount val="3"/>
                <c:pt idx="0">
                  <c:v>2022年</c:v>
                </c:pt>
                <c:pt idx="1">
                  <c:v>2023年</c:v>
                </c:pt>
                <c:pt idx="2">
                  <c:v>2024H1</c:v>
                </c:pt>
              </c:strCache>
            </c:strRef>
          </c:cat>
          <c:val>
            <c:numRef>
              <c:extLst>
                <c:ext xmlns:c15="http://schemas.microsoft.com/office/drawing/2012/chart" uri="{02D57815-91ED-43cb-92C2-25804820EDAC}">
                  <c15:fullRef>
                    <c15:sqref>同業對比!$D$26:$I$26</c15:sqref>
                  </c15:fullRef>
                </c:ext>
              </c:extLst>
              <c:f>同業對比!$G$26:$I$26</c:f>
              <c:numCache>
                <c:formatCode>###,###,##0.0000</c:formatCode>
                <c:ptCount val="3"/>
                <c:pt idx="0">
                  <c:v>-20.601600000000001</c:v>
                </c:pt>
                <c:pt idx="1">
                  <c:v>-15.0021</c:v>
                </c:pt>
                <c:pt idx="2">
                  <c:v>-25.964600000000001</c:v>
                </c:pt>
              </c:numCache>
            </c:numRef>
          </c:val>
          <c:smooth val="0"/>
          <c:extLst>
            <c:ext xmlns:c16="http://schemas.microsoft.com/office/drawing/2014/chart" uri="{C3380CC4-5D6E-409C-BE32-E72D297353CC}">
              <c16:uniqueId val="{00000008-28E6-4FDE-9006-B686B291D119}"/>
            </c:ext>
          </c:extLst>
        </c:ser>
        <c:dLbls>
          <c:showLegendKey val="0"/>
          <c:showVal val="0"/>
          <c:showCatName val="0"/>
          <c:showSerName val="0"/>
          <c:showPercent val="0"/>
          <c:showBubbleSize val="0"/>
        </c:dLbls>
        <c:smooth val="0"/>
        <c:axId val="79204032"/>
        <c:axId val="79205472"/>
        <c:extLst>
          <c:ext xmlns:c15="http://schemas.microsoft.com/office/drawing/2012/chart" uri="{02D57815-91ED-43cb-92C2-25804820EDAC}">
            <c15:filteredLineSeries>
              <c15:ser>
                <c:idx val="2"/>
                <c:order val="2"/>
                <c:tx>
                  <c:strRef>
                    <c:extLst>
                      <c:ext uri="{02D57815-91ED-43cb-92C2-25804820EDAC}">
                        <c15:formulaRef>
                          <c15:sqref>同業對比!$C$20</c15:sqref>
                        </c15:formulaRef>
                      </c:ext>
                    </c:extLst>
                    <c:strCache>
                      <c:ptCount val="1"/>
                      <c:pt idx="0">
                        <c:v>大家乐集团</c:v>
                      </c:pt>
                    </c:strCache>
                  </c:strRef>
                </c:tx>
                <c:spPr>
                  <a:ln w="28575" cap="rnd">
                    <a:solidFill>
                      <a:schemeClr val="accent3"/>
                    </a:solidFill>
                    <a:round/>
                  </a:ln>
                  <a:effectLst/>
                </c:spPr>
                <c:marker>
                  <c:symbol val="none"/>
                </c:marker>
                <c:cat>
                  <c:strRef>
                    <c:extLst>
                      <c:ext uri="{02D57815-91ED-43cb-92C2-25804820EDAC}">
                        <c15:fullRef>
                          <c15:sqref>同業對比!$D$17:$I$17</c15:sqref>
                        </c15:fullRef>
                        <c15:formulaRef>
                          <c15:sqref>同業對比!$G$17:$I$17</c15:sqref>
                        </c15:formulaRef>
                      </c:ext>
                    </c:extLst>
                    <c:strCache>
                      <c:ptCount val="3"/>
                      <c:pt idx="0">
                        <c:v>2022年</c:v>
                      </c:pt>
                      <c:pt idx="1">
                        <c:v>2023年</c:v>
                      </c:pt>
                      <c:pt idx="2">
                        <c:v>2024H1</c:v>
                      </c:pt>
                    </c:strCache>
                  </c:strRef>
                </c:cat>
                <c:val>
                  <c:numRef>
                    <c:extLst>
                      <c:ext uri="{02D57815-91ED-43cb-92C2-25804820EDAC}">
                        <c15:fullRef>
                          <c15:sqref>同業對比!$D$20:$I$20</c15:sqref>
                        </c15:fullRef>
                        <c15:formulaRef>
                          <c15:sqref>同業對比!$G$20:$I$20</c15:sqref>
                        </c15:formulaRef>
                      </c:ext>
                    </c:extLst>
                    <c:numCache>
                      <c:formatCode>###,###,##0.0000</c:formatCode>
                      <c:ptCount val="3"/>
                      <c:pt idx="0">
                        <c:v>0.72560000000000002</c:v>
                      </c:pt>
                      <c:pt idx="1">
                        <c:v>3.9394999999999998</c:v>
                      </c:pt>
                      <c:pt idx="2">
                        <c:v>7.1344000000000003</c:v>
                      </c:pt>
                    </c:numCache>
                  </c:numRef>
                </c:val>
                <c:smooth val="0"/>
                <c:extLst>
                  <c:ext xmlns:c16="http://schemas.microsoft.com/office/drawing/2014/chart" uri="{C3380CC4-5D6E-409C-BE32-E72D297353CC}">
                    <c16:uniqueId val="{00000002-28E6-4FDE-9006-B686B291D119}"/>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同業對比!$C$21</c15:sqref>
                        </c15:formulaRef>
                      </c:ext>
                    </c:extLst>
                    <c:strCache>
                      <c:ptCount val="1"/>
                      <c:pt idx="0">
                        <c:v>谭仔国际</c:v>
                      </c:pt>
                    </c:strCache>
                  </c:strRef>
                </c:tx>
                <c:spPr>
                  <a:ln w="28575" cap="rnd">
                    <a:solidFill>
                      <a:schemeClr val="accent4"/>
                    </a:solidFill>
                    <a:round/>
                  </a:ln>
                  <a:effectLst/>
                </c:spPr>
                <c:marker>
                  <c:symbol val="none"/>
                </c:marker>
                <c:cat>
                  <c:strRef>
                    <c:extLst>
                      <c:ext xmlns:c15="http://schemas.microsoft.com/office/drawing/2012/chart" uri="{02D57815-91ED-43cb-92C2-25804820EDAC}">
                        <c15:fullRef>
                          <c15:sqref>同業對比!$D$17:$I$17</c15:sqref>
                        </c15:fullRef>
                        <c15:formulaRef>
                          <c15:sqref>同業對比!$G$17:$I$17</c15:sqref>
                        </c15:formulaRef>
                      </c:ext>
                    </c:extLst>
                    <c:strCache>
                      <c:ptCount val="3"/>
                      <c:pt idx="0">
                        <c:v>2022年</c:v>
                      </c:pt>
                      <c:pt idx="1">
                        <c:v>2023年</c:v>
                      </c:pt>
                      <c:pt idx="2">
                        <c:v>2024H1</c:v>
                      </c:pt>
                    </c:strCache>
                  </c:strRef>
                </c:cat>
                <c:val>
                  <c:numRef>
                    <c:extLst>
                      <c:ext xmlns:c15="http://schemas.microsoft.com/office/drawing/2012/chart" uri="{02D57815-91ED-43cb-92C2-25804820EDAC}">
                        <c15:fullRef>
                          <c15:sqref>同業對比!$D$21:$I$21</c15:sqref>
                        </c15:fullRef>
                        <c15:formulaRef>
                          <c15:sqref>同業對比!$G$21:$I$21</c15:sqref>
                        </c15:formulaRef>
                      </c:ext>
                    </c:extLst>
                    <c:numCache>
                      <c:formatCode>###,###,##0.0000</c:formatCode>
                      <c:ptCount val="3"/>
                      <c:pt idx="0">
                        <c:v>19.340199999999999</c:v>
                      </c:pt>
                      <c:pt idx="1">
                        <c:v>9.1077999999999992</c:v>
                      </c:pt>
                      <c:pt idx="2">
                        <c:v>5.3997999999999999</c:v>
                      </c:pt>
                    </c:numCache>
                  </c:numRef>
                </c:val>
                <c:smooth val="0"/>
                <c:extLst xmlns:c15="http://schemas.microsoft.com/office/drawing/2012/chart">
                  <c:ext xmlns:c16="http://schemas.microsoft.com/office/drawing/2014/chart" uri="{C3380CC4-5D6E-409C-BE32-E72D297353CC}">
                    <c16:uniqueId val="{00000003-28E6-4FDE-9006-B686B291D119}"/>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同業對比!$C$23</c15:sqref>
                        </c15:formulaRef>
                      </c:ext>
                    </c:extLst>
                    <c:strCache>
                      <c:ptCount val="1"/>
                      <c:pt idx="0">
                        <c:v>达势股份</c:v>
                      </c:pt>
                    </c:strCache>
                  </c:strRef>
                </c:tx>
                <c:spPr>
                  <a:ln w="28575" cap="rnd">
                    <a:solidFill>
                      <a:schemeClr val="accent6"/>
                    </a:solidFill>
                    <a:round/>
                  </a:ln>
                  <a:effectLst/>
                </c:spPr>
                <c:marker>
                  <c:symbol val="none"/>
                </c:marker>
                <c:cat>
                  <c:strRef>
                    <c:extLst>
                      <c:ext xmlns:c15="http://schemas.microsoft.com/office/drawing/2012/chart" uri="{02D57815-91ED-43cb-92C2-25804820EDAC}">
                        <c15:fullRef>
                          <c15:sqref>同業對比!$D$17:$I$17</c15:sqref>
                        </c15:fullRef>
                        <c15:formulaRef>
                          <c15:sqref>同業對比!$G$17:$I$17</c15:sqref>
                        </c15:formulaRef>
                      </c:ext>
                    </c:extLst>
                    <c:strCache>
                      <c:ptCount val="3"/>
                      <c:pt idx="0">
                        <c:v>2022年</c:v>
                      </c:pt>
                      <c:pt idx="1">
                        <c:v>2023年</c:v>
                      </c:pt>
                      <c:pt idx="2">
                        <c:v>2024H1</c:v>
                      </c:pt>
                    </c:strCache>
                  </c:strRef>
                </c:cat>
                <c:val>
                  <c:numRef>
                    <c:extLst>
                      <c:ext xmlns:c15="http://schemas.microsoft.com/office/drawing/2012/chart" uri="{02D57815-91ED-43cb-92C2-25804820EDAC}">
                        <c15:fullRef>
                          <c15:sqref>同業對比!$D$23:$I$23</c15:sqref>
                        </c15:fullRef>
                        <c15:formulaRef>
                          <c15:sqref>同業對比!$G$23:$I$23</c15:sqref>
                        </c15:formulaRef>
                      </c:ext>
                    </c:extLst>
                    <c:numCache>
                      <c:formatCode>###,###,##0.0000</c:formatCode>
                      <c:ptCount val="3"/>
                      <c:pt idx="0">
                        <c:v>-26.023599999999998</c:v>
                      </c:pt>
                      <c:pt idx="1">
                        <c:v>-1.8653999999999999</c:v>
                      </c:pt>
                      <c:pt idx="2">
                        <c:v>0.51259999999999994</c:v>
                      </c:pt>
                    </c:numCache>
                  </c:numRef>
                </c:val>
                <c:smooth val="0"/>
                <c:extLst xmlns:c15="http://schemas.microsoft.com/office/drawing/2012/chart">
                  <c:ext xmlns:c16="http://schemas.microsoft.com/office/drawing/2014/chart" uri="{C3380CC4-5D6E-409C-BE32-E72D297353CC}">
                    <c16:uniqueId val="{00000005-28E6-4FDE-9006-B686B291D119}"/>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同業對比!$C$24</c15:sqref>
                        </c15:formulaRef>
                      </c:ext>
                    </c:extLst>
                    <c:strCache>
                      <c:ptCount val="1"/>
                      <c:pt idx="0">
                        <c:v>味千(中国)</c:v>
                      </c:pt>
                    </c:strCache>
                  </c:strRef>
                </c:tx>
                <c:spPr>
                  <a:ln w="28575" cap="rnd">
                    <a:solidFill>
                      <a:schemeClr val="accent1">
                        <a:lumMod val="60000"/>
                      </a:schemeClr>
                    </a:solidFill>
                    <a:round/>
                  </a:ln>
                  <a:effectLst/>
                </c:spPr>
                <c:marker>
                  <c:symbol val="none"/>
                </c:marker>
                <c:cat>
                  <c:strRef>
                    <c:extLst>
                      <c:ext xmlns:c15="http://schemas.microsoft.com/office/drawing/2012/chart" uri="{02D57815-91ED-43cb-92C2-25804820EDAC}">
                        <c15:fullRef>
                          <c15:sqref>同業對比!$D$17:$I$17</c15:sqref>
                        </c15:fullRef>
                        <c15:formulaRef>
                          <c15:sqref>同業對比!$G$17:$I$17</c15:sqref>
                        </c15:formulaRef>
                      </c:ext>
                    </c:extLst>
                    <c:strCache>
                      <c:ptCount val="3"/>
                      <c:pt idx="0">
                        <c:v>2022年</c:v>
                      </c:pt>
                      <c:pt idx="1">
                        <c:v>2023年</c:v>
                      </c:pt>
                      <c:pt idx="2">
                        <c:v>2024H1</c:v>
                      </c:pt>
                    </c:strCache>
                  </c:strRef>
                </c:cat>
                <c:val>
                  <c:numRef>
                    <c:extLst>
                      <c:ext xmlns:c15="http://schemas.microsoft.com/office/drawing/2012/chart" uri="{02D57815-91ED-43cb-92C2-25804820EDAC}">
                        <c15:fullRef>
                          <c15:sqref>同業對比!$D$24:$I$24</c15:sqref>
                        </c15:fullRef>
                        <c15:formulaRef>
                          <c15:sqref>同業對比!$G$24:$I$24</c15:sqref>
                        </c15:formulaRef>
                      </c:ext>
                    </c:extLst>
                    <c:numCache>
                      <c:formatCode>###,###,##0.0000</c:formatCode>
                      <c:ptCount val="3"/>
                      <c:pt idx="0">
                        <c:v>-4.8494999999999999</c:v>
                      </c:pt>
                      <c:pt idx="1">
                        <c:v>6.1680000000000001</c:v>
                      </c:pt>
                      <c:pt idx="2">
                        <c:v>-0.2422</c:v>
                      </c:pt>
                    </c:numCache>
                  </c:numRef>
                </c:val>
                <c:smooth val="0"/>
                <c:extLst xmlns:c15="http://schemas.microsoft.com/office/drawing/2012/chart">
                  <c:ext xmlns:c16="http://schemas.microsoft.com/office/drawing/2014/chart" uri="{C3380CC4-5D6E-409C-BE32-E72D297353CC}">
                    <c16:uniqueId val="{00000006-28E6-4FDE-9006-B686B291D119}"/>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同業對比!$C$25</c15:sqref>
                        </c15:formulaRef>
                      </c:ext>
                    </c:extLst>
                    <c:strCache>
                      <c:ptCount val="1"/>
                      <c:pt idx="0">
                        <c:v>特海国际</c:v>
                      </c:pt>
                    </c:strCache>
                  </c:strRef>
                </c:tx>
                <c:spPr>
                  <a:ln w="28575" cap="rnd">
                    <a:solidFill>
                      <a:schemeClr val="accent2">
                        <a:lumMod val="60000"/>
                      </a:schemeClr>
                    </a:solidFill>
                    <a:round/>
                  </a:ln>
                  <a:effectLst/>
                </c:spPr>
                <c:marker>
                  <c:symbol val="none"/>
                </c:marker>
                <c:cat>
                  <c:strRef>
                    <c:extLst>
                      <c:ext xmlns:c15="http://schemas.microsoft.com/office/drawing/2012/chart" uri="{02D57815-91ED-43cb-92C2-25804820EDAC}">
                        <c15:fullRef>
                          <c15:sqref>同業對比!$D$17:$I$17</c15:sqref>
                        </c15:fullRef>
                        <c15:formulaRef>
                          <c15:sqref>同業對比!$G$17:$I$17</c15:sqref>
                        </c15:formulaRef>
                      </c:ext>
                    </c:extLst>
                    <c:strCache>
                      <c:ptCount val="3"/>
                      <c:pt idx="0">
                        <c:v>2022年</c:v>
                      </c:pt>
                      <c:pt idx="1">
                        <c:v>2023年</c:v>
                      </c:pt>
                      <c:pt idx="2">
                        <c:v>2024H1</c:v>
                      </c:pt>
                    </c:strCache>
                  </c:strRef>
                </c:cat>
                <c:val>
                  <c:numRef>
                    <c:extLst>
                      <c:ext xmlns:c15="http://schemas.microsoft.com/office/drawing/2012/chart" uri="{02D57815-91ED-43cb-92C2-25804820EDAC}">
                        <c15:fullRef>
                          <c15:sqref>同業對比!$D$25:$I$25</c15:sqref>
                        </c15:fullRef>
                        <c15:formulaRef>
                          <c15:sqref>同業對比!$G$25:$I$25</c15:sqref>
                        </c15:formulaRef>
                      </c:ext>
                    </c:extLst>
                    <c:numCache>
                      <c:formatCode>###,###,##0.0000</c:formatCode>
                      <c:ptCount val="3"/>
                      <c:pt idx="0">
                        <c:v>0</c:v>
                      </c:pt>
                      <c:pt idx="1">
                        <c:v>10.062099999999999</c:v>
                      </c:pt>
                      <c:pt idx="2">
                        <c:v>-1.5152000000000001</c:v>
                      </c:pt>
                    </c:numCache>
                  </c:numRef>
                </c:val>
                <c:smooth val="0"/>
                <c:extLst xmlns:c15="http://schemas.microsoft.com/office/drawing/2012/chart">
                  <c:ext xmlns:c16="http://schemas.microsoft.com/office/drawing/2014/chart" uri="{C3380CC4-5D6E-409C-BE32-E72D297353CC}">
                    <c16:uniqueId val="{00000007-28E6-4FDE-9006-B686B291D119}"/>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同業對比!$C$27</c15:sqref>
                        </c15:formulaRef>
                      </c:ext>
                    </c:extLst>
                    <c:strCache>
                      <c:ptCount val="1"/>
                      <c:pt idx="0">
                        <c:v>百福控股</c:v>
                      </c:pt>
                    </c:strCache>
                  </c:strRef>
                </c:tx>
                <c:spPr>
                  <a:ln w="28575" cap="rnd">
                    <a:solidFill>
                      <a:schemeClr val="accent4">
                        <a:lumMod val="60000"/>
                      </a:schemeClr>
                    </a:solidFill>
                    <a:round/>
                  </a:ln>
                  <a:effectLst/>
                </c:spPr>
                <c:marker>
                  <c:symbol val="none"/>
                </c:marker>
                <c:cat>
                  <c:strRef>
                    <c:extLst>
                      <c:ext xmlns:c15="http://schemas.microsoft.com/office/drawing/2012/chart" uri="{02D57815-91ED-43cb-92C2-25804820EDAC}">
                        <c15:fullRef>
                          <c15:sqref>同業對比!$D$17:$I$17</c15:sqref>
                        </c15:fullRef>
                        <c15:formulaRef>
                          <c15:sqref>同業對比!$G$17:$I$17</c15:sqref>
                        </c15:formulaRef>
                      </c:ext>
                    </c:extLst>
                    <c:strCache>
                      <c:ptCount val="3"/>
                      <c:pt idx="0">
                        <c:v>2022年</c:v>
                      </c:pt>
                      <c:pt idx="1">
                        <c:v>2023年</c:v>
                      </c:pt>
                      <c:pt idx="2">
                        <c:v>2024H1</c:v>
                      </c:pt>
                    </c:strCache>
                  </c:strRef>
                </c:cat>
                <c:val>
                  <c:numRef>
                    <c:extLst>
                      <c:ext xmlns:c15="http://schemas.microsoft.com/office/drawing/2012/chart" uri="{02D57815-91ED-43cb-92C2-25804820EDAC}">
                        <c15:fullRef>
                          <c15:sqref>同業對比!$D$27:$I$27</c15:sqref>
                        </c15:fullRef>
                        <c15:formulaRef>
                          <c15:sqref>同業對比!$G$27:$I$27</c15:sqref>
                        </c15:formulaRef>
                      </c:ext>
                    </c:extLst>
                    <c:numCache>
                      <c:formatCode>###,###,##0.0000</c:formatCode>
                      <c:ptCount val="3"/>
                      <c:pt idx="0">
                        <c:v>-71.052400000000006</c:v>
                      </c:pt>
                      <c:pt idx="1">
                        <c:v>0</c:v>
                      </c:pt>
                      <c:pt idx="2">
                        <c:v>0</c:v>
                      </c:pt>
                    </c:numCache>
                  </c:numRef>
                </c:val>
                <c:smooth val="0"/>
                <c:extLst xmlns:c15="http://schemas.microsoft.com/office/drawing/2012/chart">
                  <c:ext xmlns:c16="http://schemas.microsoft.com/office/drawing/2014/chart" uri="{C3380CC4-5D6E-409C-BE32-E72D297353CC}">
                    <c16:uniqueId val="{00000009-28E6-4FDE-9006-B686B291D119}"/>
                  </c:ext>
                </c:extLst>
              </c15:ser>
            </c15:filteredLineSeries>
          </c:ext>
        </c:extLst>
      </c:lineChart>
      <c:catAx>
        <c:axId val="7920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9205472"/>
        <c:crosses val="autoZero"/>
        <c:auto val="1"/>
        <c:lblAlgn val="ctr"/>
        <c:lblOffset val="100"/>
        <c:noMultiLvlLbl val="0"/>
      </c:catAx>
      <c:valAx>
        <c:axId val="79205472"/>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9204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餐飲業上市公司</a:t>
            </a:r>
            <a:r>
              <a:rPr lang="en-US" altLang="zh-CN"/>
              <a:t>ROA</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同業對比!$C$36</c:f>
              <c:strCache>
                <c:ptCount val="1"/>
                <c:pt idx="0">
                  <c:v>海底捞</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同業對比!$G$35:$I$35</c:f>
              <c:strCache>
                <c:ptCount val="3"/>
                <c:pt idx="0">
                  <c:v>2022年</c:v>
                </c:pt>
                <c:pt idx="1">
                  <c:v>2023年</c:v>
                </c:pt>
                <c:pt idx="2">
                  <c:v>2024H1</c:v>
                </c:pt>
              </c:strCache>
            </c:strRef>
          </c:cat>
          <c:val>
            <c:numRef>
              <c:f>同業對比!$G$36:$I$36</c:f>
              <c:numCache>
                <c:formatCode>###,###,##0.0000</c:formatCode>
                <c:ptCount val="3"/>
                <c:pt idx="0">
                  <c:v>0</c:v>
                </c:pt>
                <c:pt idx="1">
                  <c:v>0</c:v>
                </c:pt>
                <c:pt idx="2">
                  <c:v>0</c:v>
                </c:pt>
              </c:numCache>
            </c:numRef>
          </c:val>
          <c:smooth val="0"/>
          <c:extLst>
            <c:ext xmlns:c16="http://schemas.microsoft.com/office/drawing/2014/chart" uri="{C3380CC4-5D6E-409C-BE32-E72D297353CC}">
              <c16:uniqueId val="{00000000-4617-4E8B-B0B4-AACA3E6B872A}"/>
            </c:ext>
          </c:extLst>
        </c:ser>
        <c:ser>
          <c:idx val="1"/>
          <c:order val="1"/>
          <c:tx>
            <c:strRef>
              <c:f>同業對比!$C$37</c:f>
              <c:strCache>
                <c:ptCount val="1"/>
                <c:pt idx="0">
                  <c:v>百胜中国</c:v>
                </c:pt>
              </c:strCache>
            </c:strRef>
          </c:tx>
          <c:spPr>
            <a:ln w="28575" cap="rnd">
              <a:solidFill>
                <a:schemeClr val="accent2"/>
              </a:solidFill>
              <a:round/>
            </a:ln>
            <a:effectLst/>
          </c:spPr>
          <c:marker>
            <c:symbol val="none"/>
          </c:marker>
          <c:cat>
            <c:strRef>
              <c:f>同業對比!$G$35:$I$35</c:f>
              <c:strCache>
                <c:ptCount val="3"/>
                <c:pt idx="0">
                  <c:v>2022年</c:v>
                </c:pt>
                <c:pt idx="1">
                  <c:v>2023年</c:v>
                </c:pt>
                <c:pt idx="2">
                  <c:v>2024H1</c:v>
                </c:pt>
              </c:strCache>
            </c:strRef>
          </c:cat>
          <c:val>
            <c:numRef>
              <c:f>同業對比!$G$37:$I$37</c:f>
              <c:numCache>
                <c:formatCode>###,###,##0.0000</c:formatCode>
                <c:ptCount val="3"/>
                <c:pt idx="0">
                  <c:v>0</c:v>
                </c:pt>
                <c:pt idx="1">
                  <c:v>0</c:v>
                </c:pt>
                <c:pt idx="2">
                  <c:v>0</c:v>
                </c:pt>
              </c:numCache>
            </c:numRef>
          </c:val>
          <c:smooth val="0"/>
          <c:extLst>
            <c:ext xmlns:c16="http://schemas.microsoft.com/office/drawing/2014/chart" uri="{C3380CC4-5D6E-409C-BE32-E72D297353CC}">
              <c16:uniqueId val="{00000001-4617-4E8B-B0B4-AACA3E6B872A}"/>
            </c:ext>
          </c:extLst>
        </c:ser>
        <c:ser>
          <c:idx val="4"/>
          <c:order val="4"/>
          <c:tx>
            <c:strRef>
              <c:f>同業對比!$C$40</c:f>
              <c:strCache>
                <c:ptCount val="1"/>
                <c:pt idx="0">
                  <c:v>九毛九</c:v>
                </c:pt>
              </c:strCache>
            </c:strRef>
          </c:tx>
          <c:spPr>
            <a:ln w="28575" cap="rnd">
              <a:solidFill>
                <a:schemeClr val="accent5"/>
              </a:solidFill>
              <a:round/>
            </a:ln>
            <a:effectLst/>
          </c:spPr>
          <c:marker>
            <c:symbol val="none"/>
          </c:marker>
          <c:cat>
            <c:strRef>
              <c:f>同業對比!$G$35:$I$35</c:f>
              <c:strCache>
                <c:ptCount val="3"/>
                <c:pt idx="0">
                  <c:v>2022年</c:v>
                </c:pt>
                <c:pt idx="1">
                  <c:v>2023年</c:v>
                </c:pt>
                <c:pt idx="2">
                  <c:v>2024H1</c:v>
                </c:pt>
              </c:strCache>
            </c:strRef>
          </c:cat>
          <c:val>
            <c:numRef>
              <c:f>同業對比!$G$40:$I$40</c:f>
              <c:numCache>
                <c:formatCode>###,###,##0.0000</c:formatCode>
                <c:ptCount val="3"/>
                <c:pt idx="0">
                  <c:v>0</c:v>
                </c:pt>
                <c:pt idx="1">
                  <c:v>0</c:v>
                </c:pt>
                <c:pt idx="2">
                  <c:v>0</c:v>
                </c:pt>
              </c:numCache>
            </c:numRef>
          </c:val>
          <c:smooth val="0"/>
          <c:extLst>
            <c:ext xmlns:c16="http://schemas.microsoft.com/office/drawing/2014/chart" uri="{C3380CC4-5D6E-409C-BE32-E72D297353CC}">
              <c16:uniqueId val="{00000004-4617-4E8B-B0B4-AACA3E6B872A}"/>
            </c:ext>
          </c:extLst>
        </c:ser>
        <c:ser>
          <c:idx val="8"/>
          <c:order val="8"/>
          <c:tx>
            <c:strRef>
              <c:f>同業對比!$C$44</c:f>
              <c:strCache>
                <c:ptCount val="1"/>
                <c:pt idx="0">
                  <c:v>呷哺呷哺</c:v>
                </c:pt>
              </c:strCache>
            </c:strRef>
          </c:tx>
          <c:spPr>
            <a:ln w="28575" cap="rnd">
              <a:solidFill>
                <a:schemeClr val="accent3">
                  <a:lumMod val="60000"/>
                </a:schemeClr>
              </a:solidFill>
              <a:round/>
            </a:ln>
            <a:effectLst/>
          </c:spPr>
          <c:marker>
            <c:symbol val="none"/>
          </c:marker>
          <c:cat>
            <c:strRef>
              <c:f>同業對比!$G$35:$I$35</c:f>
              <c:strCache>
                <c:ptCount val="3"/>
                <c:pt idx="0">
                  <c:v>2022年</c:v>
                </c:pt>
                <c:pt idx="1">
                  <c:v>2023年</c:v>
                </c:pt>
                <c:pt idx="2">
                  <c:v>2024H1</c:v>
                </c:pt>
              </c:strCache>
            </c:strRef>
          </c:cat>
          <c:val>
            <c:numRef>
              <c:f>同業對比!$G$44:$I$44</c:f>
              <c:numCache>
                <c:formatCode>###,###,##0.0000</c:formatCode>
                <c:ptCount val="3"/>
                <c:pt idx="0">
                  <c:v>0</c:v>
                </c:pt>
                <c:pt idx="1">
                  <c:v>0</c:v>
                </c:pt>
                <c:pt idx="2">
                  <c:v>0</c:v>
                </c:pt>
              </c:numCache>
            </c:numRef>
          </c:val>
          <c:smooth val="0"/>
          <c:extLst>
            <c:ext xmlns:c16="http://schemas.microsoft.com/office/drawing/2014/chart" uri="{C3380CC4-5D6E-409C-BE32-E72D297353CC}">
              <c16:uniqueId val="{00000008-4617-4E8B-B0B4-AACA3E6B872A}"/>
            </c:ext>
          </c:extLst>
        </c:ser>
        <c:dLbls>
          <c:showLegendKey val="0"/>
          <c:showVal val="0"/>
          <c:showCatName val="0"/>
          <c:showSerName val="0"/>
          <c:showPercent val="0"/>
          <c:showBubbleSize val="0"/>
        </c:dLbls>
        <c:smooth val="0"/>
        <c:axId val="10992928"/>
        <c:axId val="10998208"/>
        <c:extLst>
          <c:ext xmlns:c15="http://schemas.microsoft.com/office/drawing/2012/chart" uri="{02D57815-91ED-43cb-92C2-25804820EDAC}">
            <c15:filteredLineSeries>
              <c15:ser>
                <c:idx val="2"/>
                <c:order val="2"/>
                <c:tx>
                  <c:strRef>
                    <c:extLst>
                      <c:ext uri="{02D57815-91ED-43cb-92C2-25804820EDAC}">
                        <c15:formulaRef>
                          <c15:sqref>同業對比!$C$38</c15:sqref>
                        </c15:formulaRef>
                      </c:ext>
                    </c:extLst>
                    <c:strCache>
                      <c:ptCount val="1"/>
                      <c:pt idx="0">
                        <c:v>大家乐集团</c:v>
                      </c:pt>
                    </c:strCache>
                  </c:strRef>
                </c:tx>
                <c:spPr>
                  <a:ln w="28575" cap="rnd">
                    <a:solidFill>
                      <a:schemeClr val="accent3"/>
                    </a:solidFill>
                    <a:round/>
                  </a:ln>
                  <a:effectLst/>
                </c:spPr>
                <c:marker>
                  <c:symbol val="none"/>
                </c:marker>
                <c:cat>
                  <c:strRef>
                    <c:extLst>
                      <c:ext uri="{02D57815-91ED-43cb-92C2-25804820EDAC}">
                        <c15:formulaRef>
                          <c15:sqref>同業對比!$G$35:$I$35</c15:sqref>
                        </c15:formulaRef>
                      </c:ext>
                    </c:extLst>
                    <c:strCache>
                      <c:ptCount val="3"/>
                      <c:pt idx="0">
                        <c:v>2022年</c:v>
                      </c:pt>
                      <c:pt idx="1">
                        <c:v>2023年</c:v>
                      </c:pt>
                      <c:pt idx="2">
                        <c:v>2024H1</c:v>
                      </c:pt>
                    </c:strCache>
                  </c:strRef>
                </c:cat>
                <c:val>
                  <c:numRef>
                    <c:extLst>
                      <c:ext uri="{02D57815-91ED-43cb-92C2-25804820EDAC}">
                        <c15:formulaRef>
                          <c15:sqref>同業對比!$G$38:$I$38</c15:sqref>
                        </c15:formulaRef>
                      </c:ext>
                    </c:extLst>
                    <c:numCache>
                      <c:formatCode>###,###,##0.0000</c:formatCode>
                      <c:ptCount val="3"/>
                      <c:pt idx="0">
                        <c:v>0</c:v>
                      </c:pt>
                      <c:pt idx="1">
                        <c:v>0</c:v>
                      </c:pt>
                      <c:pt idx="2">
                        <c:v>0</c:v>
                      </c:pt>
                    </c:numCache>
                  </c:numRef>
                </c:val>
                <c:smooth val="0"/>
                <c:extLst>
                  <c:ext xmlns:c16="http://schemas.microsoft.com/office/drawing/2014/chart" uri="{C3380CC4-5D6E-409C-BE32-E72D297353CC}">
                    <c16:uniqueId val="{00000002-4617-4E8B-B0B4-AACA3E6B872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同業對比!$C$39</c15:sqref>
                        </c15:formulaRef>
                      </c:ext>
                    </c:extLst>
                    <c:strCache>
                      <c:ptCount val="1"/>
                      <c:pt idx="0">
                        <c:v>谭仔国际</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同業對比!$G$35:$I$35</c15:sqref>
                        </c15:formulaRef>
                      </c:ext>
                    </c:extLst>
                    <c:strCache>
                      <c:ptCount val="3"/>
                      <c:pt idx="0">
                        <c:v>2022年</c:v>
                      </c:pt>
                      <c:pt idx="1">
                        <c:v>2023年</c:v>
                      </c:pt>
                      <c:pt idx="2">
                        <c:v>2024H1</c:v>
                      </c:pt>
                    </c:strCache>
                  </c:strRef>
                </c:cat>
                <c:val>
                  <c:numRef>
                    <c:extLst xmlns:c15="http://schemas.microsoft.com/office/drawing/2012/chart">
                      <c:ext xmlns:c15="http://schemas.microsoft.com/office/drawing/2012/chart" uri="{02D57815-91ED-43cb-92C2-25804820EDAC}">
                        <c15:formulaRef>
                          <c15:sqref>同業對比!$G$39:$I$39</c15:sqref>
                        </c15:formulaRef>
                      </c:ext>
                    </c:extLst>
                    <c:numCache>
                      <c:formatCode>###,###,##0.0000</c:formatCode>
                      <c:ptCount val="3"/>
                      <c:pt idx="0">
                        <c:v>0</c:v>
                      </c:pt>
                      <c:pt idx="1">
                        <c:v>0</c:v>
                      </c:pt>
                      <c:pt idx="2">
                        <c:v>0</c:v>
                      </c:pt>
                    </c:numCache>
                  </c:numRef>
                </c:val>
                <c:smooth val="0"/>
                <c:extLst xmlns:c15="http://schemas.microsoft.com/office/drawing/2012/chart">
                  <c:ext xmlns:c16="http://schemas.microsoft.com/office/drawing/2014/chart" uri="{C3380CC4-5D6E-409C-BE32-E72D297353CC}">
                    <c16:uniqueId val="{00000003-4617-4E8B-B0B4-AACA3E6B872A}"/>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同業對比!$C$41</c15:sqref>
                        </c15:formulaRef>
                      </c:ext>
                    </c:extLst>
                    <c:strCache>
                      <c:ptCount val="1"/>
                      <c:pt idx="0">
                        <c:v>达势股份</c:v>
                      </c:pt>
                    </c:strCache>
                  </c:strRef>
                </c:tx>
                <c:spPr>
                  <a:ln w="2857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同業對比!$G$35:$I$35</c15:sqref>
                        </c15:formulaRef>
                      </c:ext>
                    </c:extLst>
                    <c:strCache>
                      <c:ptCount val="3"/>
                      <c:pt idx="0">
                        <c:v>2022年</c:v>
                      </c:pt>
                      <c:pt idx="1">
                        <c:v>2023年</c:v>
                      </c:pt>
                      <c:pt idx="2">
                        <c:v>2024H1</c:v>
                      </c:pt>
                    </c:strCache>
                  </c:strRef>
                </c:cat>
                <c:val>
                  <c:numRef>
                    <c:extLst xmlns:c15="http://schemas.microsoft.com/office/drawing/2012/chart">
                      <c:ext xmlns:c15="http://schemas.microsoft.com/office/drawing/2012/chart" uri="{02D57815-91ED-43cb-92C2-25804820EDAC}">
                        <c15:formulaRef>
                          <c15:sqref>同業對比!$G$41:$I$41</c15:sqref>
                        </c15:formulaRef>
                      </c:ext>
                    </c:extLst>
                    <c:numCache>
                      <c:formatCode>###,###,##0.0000</c:formatCode>
                      <c:ptCount val="3"/>
                      <c:pt idx="0">
                        <c:v>0</c:v>
                      </c:pt>
                      <c:pt idx="1">
                        <c:v>0</c:v>
                      </c:pt>
                      <c:pt idx="2">
                        <c:v>0</c:v>
                      </c:pt>
                    </c:numCache>
                  </c:numRef>
                </c:val>
                <c:smooth val="0"/>
                <c:extLst xmlns:c15="http://schemas.microsoft.com/office/drawing/2012/chart">
                  <c:ext xmlns:c16="http://schemas.microsoft.com/office/drawing/2014/chart" uri="{C3380CC4-5D6E-409C-BE32-E72D297353CC}">
                    <c16:uniqueId val="{00000005-4617-4E8B-B0B4-AACA3E6B872A}"/>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同業對比!$C$42</c15:sqref>
                        </c15:formulaRef>
                      </c:ext>
                    </c:extLst>
                    <c:strCache>
                      <c:ptCount val="1"/>
                      <c:pt idx="0">
                        <c:v>味千(中国)</c:v>
                      </c:pt>
                    </c:strCache>
                  </c:strRef>
                </c:tx>
                <c:spPr>
                  <a:ln w="28575" cap="rnd">
                    <a:solidFill>
                      <a:schemeClr val="accent1">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同業對比!$G$35:$I$35</c15:sqref>
                        </c15:formulaRef>
                      </c:ext>
                    </c:extLst>
                    <c:strCache>
                      <c:ptCount val="3"/>
                      <c:pt idx="0">
                        <c:v>2022年</c:v>
                      </c:pt>
                      <c:pt idx="1">
                        <c:v>2023年</c:v>
                      </c:pt>
                      <c:pt idx="2">
                        <c:v>2024H1</c:v>
                      </c:pt>
                    </c:strCache>
                  </c:strRef>
                </c:cat>
                <c:val>
                  <c:numRef>
                    <c:extLst xmlns:c15="http://schemas.microsoft.com/office/drawing/2012/chart">
                      <c:ext xmlns:c15="http://schemas.microsoft.com/office/drawing/2012/chart" uri="{02D57815-91ED-43cb-92C2-25804820EDAC}">
                        <c15:formulaRef>
                          <c15:sqref>同業對比!$G$42:$I$42</c15:sqref>
                        </c15:formulaRef>
                      </c:ext>
                    </c:extLst>
                    <c:numCache>
                      <c:formatCode>###,###,##0.0000</c:formatCode>
                      <c:ptCount val="3"/>
                      <c:pt idx="0">
                        <c:v>0</c:v>
                      </c:pt>
                      <c:pt idx="1">
                        <c:v>0</c:v>
                      </c:pt>
                      <c:pt idx="2">
                        <c:v>0</c:v>
                      </c:pt>
                    </c:numCache>
                  </c:numRef>
                </c:val>
                <c:smooth val="0"/>
                <c:extLst xmlns:c15="http://schemas.microsoft.com/office/drawing/2012/chart">
                  <c:ext xmlns:c16="http://schemas.microsoft.com/office/drawing/2014/chart" uri="{C3380CC4-5D6E-409C-BE32-E72D297353CC}">
                    <c16:uniqueId val="{00000006-4617-4E8B-B0B4-AACA3E6B872A}"/>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同業對比!$C$43</c15:sqref>
                        </c15:formulaRef>
                      </c:ext>
                    </c:extLst>
                    <c:strCache>
                      <c:ptCount val="1"/>
                      <c:pt idx="0">
                        <c:v>特海国际</c:v>
                      </c:pt>
                    </c:strCache>
                  </c:strRef>
                </c:tx>
                <c:spPr>
                  <a:ln w="28575" cap="rnd">
                    <a:solidFill>
                      <a:schemeClr val="accent2">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同業對比!$G$35:$I$35</c15:sqref>
                        </c15:formulaRef>
                      </c:ext>
                    </c:extLst>
                    <c:strCache>
                      <c:ptCount val="3"/>
                      <c:pt idx="0">
                        <c:v>2022年</c:v>
                      </c:pt>
                      <c:pt idx="1">
                        <c:v>2023年</c:v>
                      </c:pt>
                      <c:pt idx="2">
                        <c:v>2024H1</c:v>
                      </c:pt>
                    </c:strCache>
                  </c:strRef>
                </c:cat>
                <c:val>
                  <c:numRef>
                    <c:extLst xmlns:c15="http://schemas.microsoft.com/office/drawing/2012/chart">
                      <c:ext xmlns:c15="http://schemas.microsoft.com/office/drawing/2012/chart" uri="{02D57815-91ED-43cb-92C2-25804820EDAC}">
                        <c15:formulaRef>
                          <c15:sqref>同業對比!$G$43:$I$43</c15:sqref>
                        </c15:formulaRef>
                      </c:ext>
                    </c:extLst>
                    <c:numCache>
                      <c:formatCode>###,###,##0.0000</c:formatCode>
                      <c:ptCount val="3"/>
                      <c:pt idx="0">
                        <c:v>0</c:v>
                      </c:pt>
                      <c:pt idx="1">
                        <c:v>0</c:v>
                      </c:pt>
                      <c:pt idx="2">
                        <c:v>0</c:v>
                      </c:pt>
                    </c:numCache>
                  </c:numRef>
                </c:val>
                <c:smooth val="0"/>
                <c:extLst xmlns:c15="http://schemas.microsoft.com/office/drawing/2012/chart">
                  <c:ext xmlns:c16="http://schemas.microsoft.com/office/drawing/2014/chart" uri="{C3380CC4-5D6E-409C-BE32-E72D297353CC}">
                    <c16:uniqueId val="{00000007-4617-4E8B-B0B4-AACA3E6B872A}"/>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同業對比!$C$45</c15:sqref>
                        </c15:formulaRef>
                      </c:ext>
                    </c:extLst>
                    <c:strCache>
                      <c:ptCount val="1"/>
                      <c:pt idx="0">
                        <c:v>百福控股</c:v>
                      </c:pt>
                    </c:strCache>
                  </c:strRef>
                </c:tx>
                <c:spPr>
                  <a:ln w="28575" cap="rnd">
                    <a:solidFill>
                      <a:schemeClr val="accent4">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同業對比!$G$35:$I$35</c15:sqref>
                        </c15:formulaRef>
                      </c:ext>
                    </c:extLst>
                    <c:strCache>
                      <c:ptCount val="3"/>
                      <c:pt idx="0">
                        <c:v>2022年</c:v>
                      </c:pt>
                      <c:pt idx="1">
                        <c:v>2023年</c:v>
                      </c:pt>
                      <c:pt idx="2">
                        <c:v>2024H1</c:v>
                      </c:pt>
                    </c:strCache>
                  </c:strRef>
                </c:cat>
                <c:val>
                  <c:numRef>
                    <c:extLst xmlns:c15="http://schemas.microsoft.com/office/drawing/2012/chart">
                      <c:ext xmlns:c15="http://schemas.microsoft.com/office/drawing/2012/chart" uri="{02D57815-91ED-43cb-92C2-25804820EDAC}">
                        <c15:formulaRef>
                          <c15:sqref>同業對比!$G$45:$I$45</c15:sqref>
                        </c15:formulaRef>
                      </c:ext>
                    </c:extLst>
                    <c:numCache>
                      <c:formatCode>###,###,##0.0000</c:formatCode>
                      <c:ptCount val="3"/>
                      <c:pt idx="0">
                        <c:v>0</c:v>
                      </c:pt>
                      <c:pt idx="1">
                        <c:v>0</c:v>
                      </c:pt>
                      <c:pt idx="2">
                        <c:v>0</c:v>
                      </c:pt>
                    </c:numCache>
                  </c:numRef>
                </c:val>
                <c:smooth val="0"/>
                <c:extLst xmlns:c15="http://schemas.microsoft.com/office/drawing/2012/chart">
                  <c:ext xmlns:c16="http://schemas.microsoft.com/office/drawing/2014/chart" uri="{C3380CC4-5D6E-409C-BE32-E72D297353CC}">
                    <c16:uniqueId val="{00000009-4617-4E8B-B0B4-AACA3E6B872A}"/>
                  </c:ext>
                </c:extLst>
              </c15:ser>
            </c15:filteredLineSeries>
          </c:ext>
        </c:extLst>
      </c:lineChart>
      <c:catAx>
        <c:axId val="1099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998208"/>
        <c:crosses val="autoZero"/>
        <c:auto val="1"/>
        <c:lblAlgn val="ctr"/>
        <c:lblOffset val="100"/>
        <c:noMultiLvlLbl val="0"/>
      </c:catAx>
      <c:valAx>
        <c:axId val="10998208"/>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992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流動比率及速動比率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整理!$A$71</c:f>
              <c:strCache>
                <c:ptCount val="1"/>
                <c:pt idx="0">
                  <c:v>流動比率</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整理!$B$65:$H$65</c:f>
              <c:strCache>
                <c:ptCount val="7"/>
                <c:pt idx="0">
                  <c:v>2018-12-31</c:v>
                </c:pt>
                <c:pt idx="1">
                  <c:v>2019-12-31</c:v>
                </c:pt>
                <c:pt idx="2">
                  <c:v>2020-12-31</c:v>
                </c:pt>
                <c:pt idx="3">
                  <c:v>2021-12-31</c:v>
                </c:pt>
                <c:pt idx="4">
                  <c:v>2022-12-31</c:v>
                </c:pt>
                <c:pt idx="5">
                  <c:v>2023-12-31</c:v>
                </c:pt>
                <c:pt idx="6">
                  <c:v>2024-06-30</c:v>
                </c:pt>
              </c:strCache>
            </c:strRef>
          </c:cat>
          <c:val>
            <c:numRef>
              <c:f>整理!$B$71:$H$71</c:f>
              <c:numCache>
                <c:formatCode>0.00_ </c:formatCode>
                <c:ptCount val="7"/>
                <c:pt idx="0">
                  <c:v>1.7350292862527026</c:v>
                </c:pt>
                <c:pt idx="1">
                  <c:v>1.2712218826352988</c:v>
                </c:pt>
                <c:pt idx="2">
                  <c:v>0.66814897491807568</c:v>
                </c:pt>
                <c:pt idx="3">
                  <c:v>1.1537176954297088</c:v>
                </c:pt>
                <c:pt idx="4">
                  <c:v>1.4527736795310899</c:v>
                </c:pt>
                <c:pt idx="5">
                  <c:v>2.058468101629813</c:v>
                </c:pt>
                <c:pt idx="6">
                  <c:v>1.6020303536536997</c:v>
                </c:pt>
              </c:numCache>
            </c:numRef>
          </c:val>
          <c:smooth val="0"/>
          <c:extLst>
            <c:ext xmlns:c16="http://schemas.microsoft.com/office/drawing/2014/chart" uri="{C3380CC4-5D6E-409C-BE32-E72D297353CC}">
              <c16:uniqueId val="{00000000-A629-4B45-A46B-C1E9163F1698}"/>
            </c:ext>
          </c:extLst>
        </c:ser>
        <c:ser>
          <c:idx val="1"/>
          <c:order val="1"/>
          <c:tx>
            <c:strRef>
              <c:f>整理!$A$72</c:f>
              <c:strCache>
                <c:ptCount val="1"/>
                <c:pt idx="0">
                  <c:v>速動比率</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solidFill>
                    <a:latin typeface="+mn-lt"/>
                    <a:ea typeface="+mn-ea"/>
                    <a:cs typeface="+mn-cs"/>
                  </a:defRPr>
                </a:pPr>
                <a:endParaRPr lang="zh-CN"/>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整理!$B$65:$H$65</c:f>
              <c:strCache>
                <c:ptCount val="7"/>
                <c:pt idx="0">
                  <c:v>2018-12-31</c:v>
                </c:pt>
                <c:pt idx="1">
                  <c:v>2019-12-31</c:v>
                </c:pt>
                <c:pt idx="2">
                  <c:v>2020-12-31</c:v>
                </c:pt>
                <c:pt idx="3">
                  <c:v>2021-12-31</c:v>
                </c:pt>
                <c:pt idx="4">
                  <c:v>2022-12-31</c:v>
                </c:pt>
                <c:pt idx="5">
                  <c:v>2023-12-31</c:v>
                </c:pt>
                <c:pt idx="6">
                  <c:v>2024-06-30</c:v>
                </c:pt>
              </c:strCache>
            </c:strRef>
          </c:cat>
          <c:val>
            <c:numRef>
              <c:f>整理!$B$72:$H$72</c:f>
              <c:numCache>
                <c:formatCode>0.00_ </c:formatCode>
                <c:ptCount val="7"/>
                <c:pt idx="0">
                  <c:v>1.5967577619761475</c:v>
                </c:pt>
                <c:pt idx="1">
                  <c:v>1.0594190997958888</c:v>
                </c:pt>
                <c:pt idx="2">
                  <c:v>0.5511828554340048</c:v>
                </c:pt>
                <c:pt idx="3">
                  <c:v>1.0064127898113964</c:v>
                </c:pt>
                <c:pt idx="4">
                  <c:v>1.2948922095825688</c:v>
                </c:pt>
                <c:pt idx="5">
                  <c:v>1.910076096976834</c:v>
                </c:pt>
                <c:pt idx="6">
                  <c:v>1.5234290920665297</c:v>
                </c:pt>
              </c:numCache>
            </c:numRef>
          </c:val>
          <c:smooth val="0"/>
          <c:extLst>
            <c:ext xmlns:c16="http://schemas.microsoft.com/office/drawing/2014/chart" uri="{C3380CC4-5D6E-409C-BE32-E72D297353CC}">
              <c16:uniqueId val="{00000001-A629-4B45-A46B-C1E9163F1698}"/>
            </c:ext>
          </c:extLst>
        </c:ser>
        <c:dLbls>
          <c:showLegendKey val="0"/>
          <c:showVal val="0"/>
          <c:showCatName val="0"/>
          <c:showSerName val="0"/>
          <c:showPercent val="0"/>
          <c:showBubbleSize val="0"/>
        </c:dLbls>
        <c:smooth val="0"/>
        <c:axId val="1135559119"/>
        <c:axId val="1135557679"/>
      </c:lineChart>
      <c:catAx>
        <c:axId val="1135559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35557679"/>
        <c:crosses val="autoZero"/>
        <c:auto val="1"/>
        <c:lblAlgn val="ctr"/>
        <c:lblOffset val="100"/>
        <c:noMultiLvlLbl val="0"/>
      </c:catAx>
      <c:valAx>
        <c:axId val="1135557679"/>
        <c:scaling>
          <c:orientation val="minMax"/>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355591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應收賬款周轉天數</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整理!$A$73</c:f>
              <c:strCache>
                <c:ptCount val="1"/>
                <c:pt idx="0">
                  <c:v>應收賬款周轉天數</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整理!$B$65:$H$65</c:f>
              <c:strCache>
                <c:ptCount val="7"/>
                <c:pt idx="0">
                  <c:v>2018-12-31</c:v>
                </c:pt>
                <c:pt idx="1">
                  <c:v>2019-12-31</c:v>
                </c:pt>
                <c:pt idx="2">
                  <c:v>2020-12-31</c:v>
                </c:pt>
                <c:pt idx="3">
                  <c:v>2021-12-31</c:v>
                </c:pt>
                <c:pt idx="4">
                  <c:v>2022-12-31</c:v>
                </c:pt>
                <c:pt idx="5">
                  <c:v>2023-12-31</c:v>
                </c:pt>
                <c:pt idx="6">
                  <c:v>2024-06-30</c:v>
                </c:pt>
              </c:strCache>
            </c:strRef>
          </c:cat>
          <c:val>
            <c:numRef>
              <c:f>整理!$B$73:$H$73</c:f>
              <c:numCache>
                <c:formatCode>0.00_ </c:formatCode>
                <c:ptCount val="7"/>
                <c:pt idx="0">
                  <c:v>21.382864147185177</c:v>
                </c:pt>
                <c:pt idx="1">
                  <c:v>20.362028648966675</c:v>
                </c:pt>
                <c:pt idx="2">
                  <c:v>27.996904951745204</c:v>
                </c:pt>
                <c:pt idx="3">
                  <c:v>26.171734604792064</c:v>
                </c:pt>
                <c:pt idx="4">
                  <c:v>33.635742233372767</c:v>
                </c:pt>
                <c:pt idx="5">
                  <c:v>20.798987575141094</c:v>
                </c:pt>
                <c:pt idx="6">
                  <c:v>17.722107174835791</c:v>
                </c:pt>
              </c:numCache>
            </c:numRef>
          </c:val>
          <c:smooth val="0"/>
          <c:extLst>
            <c:ext xmlns:c16="http://schemas.microsoft.com/office/drawing/2014/chart" uri="{C3380CC4-5D6E-409C-BE32-E72D297353CC}">
              <c16:uniqueId val="{00000000-A010-4EF7-89E8-B65B18051AE9}"/>
            </c:ext>
          </c:extLst>
        </c:ser>
        <c:dLbls>
          <c:showLegendKey val="0"/>
          <c:showVal val="0"/>
          <c:showCatName val="0"/>
          <c:showSerName val="0"/>
          <c:showPercent val="0"/>
          <c:showBubbleSize val="0"/>
        </c:dLbls>
        <c:smooth val="0"/>
        <c:axId val="1143584735"/>
        <c:axId val="1143587135"/>
      </c:lineChart>
      <c:catAx>
        <c:axId val="114358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3587135"/>
        <c:crosses val="autoZero"/>
        <c:auto val="1"/>
        <c:lblAlgn val="ctr"/>
        <c:lblOffset val="100"/>
        <c:noMultiLvlLbl val="0"/>
      </c:catAx>
      <c:valAx>
        <c:axId val="1143587135"/>
        <c:scaling>
          <c:orientation val="minMax"/>
        </c:scaling>
        <c:delete val="0"/>
        <c:axPos val="l"/>
        <c:majorGridlines>
          <c:spPr>
            <a:ln w="9525" cap="flat" cmpd="sng" algn="ctr">
              <a:solidFill>
                <a:schemeClr val="tx1">
                  <a:lumMod val="15000"/>
                  <a:lumOff val="85000"/>
                </a:schemeClr>
              </a:solid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4358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整理!$A$74</c:f>
              <c:strCache>
                <c:ptCount val="1"/>
                <c:pt idx="0">
                  <c:v>存貨周轉天數</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整理!$B$65:$H$65</c15:sqref>
                  </c15:fullRef>
                </c:ext>
              </c:extLst>
              <c:f>整理!$C$65:$H$65</c:f>
              <c:strCache>
                <c:ptCount val="6"/>
                <c:pt idx="0">
                  <c:v>2019-12-31</c:v>
                </c:pt>
                <c:pt idx="1">
                  <c:v>2020-12-31</c:v>
                </c:pt>
                <c:pt idx="2">
                  <c:v>2021-12-31</c:v>
                </c:pt>
                <c:pt idx="3">
                  <c:v>2022-12-31</c:v>
                </c:pt>
                <c:pt idx="4">
                  <c:v>2023-12-31</c:v>
                </c:pt>
                <c:pt idx="5">
                  <c:v>2024-06-30</c:v>
                </c:pt>
              </c:strCache>
            </c:strRef>
          </c:cat>
          <c:val>
            <c:numRef>
              <c:extLst>
                <c:ext xmlns:c15="http://schemas.microsoft.com/office/drawing/2012/chart" uri="{02D57815-91ED-43cb-92C2-25804820EDAC}">
                  <c15:fullRef>
                    <c15:sqref>整理!$B$74:$H$74</c15:sqref>
                  </c15:fullRef>
                </c:ext>
              </c:extLst>
              <c:f>整理!$C$74:$H$74</c:f>
              <c:numCache>
                <c:formatCode>0.00_ </c:formatCode>
                <c:ptCount val="6"/>
                <c:pt idx="0">
                  <c:v>26.903139979101329</c:v>
                </c:pt>
                <c:pt idx="1">
                  <c:v>35.035232943208662</c:v>
                </c:pt>
                <c:pt idx="2">
                  <c:v>26.500840431681002</c:v>
                </c:pt>
                <c:pt idx="3">
                  <c:v>36.737072578060179</c:v>
                </c:pt>
                <c:pt idx="4">
                  <c:v>23.869656077752825</c:v>
                </c:pt>
                <c:pt idx="5">
                  <c:v>20.600567566433281</c:v>
                </c:pt>
              </c:numCache>
            </c:numRef>
          </c:val>
          <c:smooth val="0"/>
          <c:extLst>
            <c:ext xmlns:c16="http://schemas.microsoft.com/office/drawing/2014/chart" uri="{C3380CC4-5D6E-409C-BE32-E72D297353CC}">
              <c16:uniqueId val="{00000000-B171-4A9F-8399-8AEB8478B83B}"/>
            </c:ext>
          </c:extLst>
        </c:ser>
        <c:dLbls>
          <c:dLblPos val="t"/>
          <c:showLegendKey val="0"/>
          <c:showVal val="1"/>
          <c:showCatName val="0"/>
          <c:showSerName val="0"/>
          <c:showPercent val="0"/>
          <c:showBubbleSize val="0"/>
        </c:dLbls>
        <c:smooth val="0"/>
        <c:axId val="1139985407"/>
        <c:axId val="1139984447"/>
      </c:lineChart>
      <c:catAx>
        <c:axId val="113998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39984447"/>
        <c:crosses val="autoZero"/>
        <c:auto val="1"/>
        <c:lblAlgn val="ctr"/>
        <c:lblOffset val="100"/>
        <c:noMultiLvlLbl val="0"/>
      </c:catAx>
      <c:valAx>
        <c:axId val="1139984447"/>
        <c:scaling>
          <c:orientation val="minMax"/>
        </c:scaling>
        <c:delete val="0"/>
        <c:axPos val="l"/>
        <c:majorGridlines>
          <c:spPr>
            <a:ln w="9525" cap="flat" cmpd="sng" algn="ctr">
              <a:no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39985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總資產周轉率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整理!$A$68</c:f>
              <c:strCache>
                <c:ptCount val="1"/>
                <c:pt idx="0">
                  <c:v>總資產周轉率</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整理!$B$65:$H$65</c:f>
              <c:strCache>
                <c:ptCount val="7"/>
                <c:pt idx="0">
                  <c:v>2018-12-31</c:v>
                </c:pt>
                <c:pt idx="1">
                  <c:v>2019-12-31</c:v>
                </c:pt>
                <c:pt idx="2">
                  <c:v>2020-12-31</c:v>
                </c:pt>
                <c:pt idx="3">
                  <c:v>2021-12-31</c:v>
                </c:pt>
                <c:pt idx="4">
                  <c:v>2022-12-31</c:v>
                </c:pt>
                <c:pt idx="5">
                  <c:v>2023-12-31</c:v>
                </c:pt>
                <c:pt idx="6">
                  <c:v>2024-06-30</c:v>
                </c:pt>
              </c:strCache>
            </c:strRef>
          </c:cat>
          <c:val>
            <c:numRef>
              <c:f>整理!$B$68:$H$68</c:f>
              <c:numCache>
                <c:formatCode>0.00_ </c:formatCode>
                <c:ptCount val="7"/>
                <c:pt idx="0">
                  <c:v>2.1643614208453474</c:v>
                </c:pt>
                <c:pt idx="1">
                  <c:v>1.6312625475777118</c:v>
                </c:pt>
                <c:pt idx="2">
                  <c:v>1.1887667404858171</c:v>
                </c:pt>
                <c:pt idx="3">
                  <c:v>1.4802029594572728</c:v>
                </c:pt>
                <c:pt idx="4">
                  <c:v>1.2550841535781116</c:v>
                </c:pt>
                <c:pt idx="5">
                  <c:v>1.7977799665986882</c:v>
                </c:pt>
                <c:pt idx="6">
                  <c:v>0.85878305643871722</c:v>
                </c:pt>
              </c:numCache>
            </c:numRef>
          </c:val>
          <c:smooth val="0"/>
          <c:extLst>
            <c:ext xmlns:c16="http://schemas.microsoft.com/office/drawing/2014/chart" uri="{C3380CC4-5D6E-409C-BE32-E72D297353CC}">
              <c16:uniqueId val="{00000000-B92B-4D20-8B7C-958E935A32F0}"/>
            </c:ext>
          </c:extLst>
        </c:ser>
        <c:dLbls>
          <c:dLblPos val="t"/>
          <c:showLegendKey val="0"/>
          <c:showVal val="1"/>
          <c:showCatName val="0"/>
          <c:showSerName val="0"/>
          <c:showPercent val="0"/>
          <c:showBubbleSize val="0"/>
        </c:dLbls>
        <c:smooth val="0"/>
        <c:axId val="951341807"/>
        <c:axId val="951342287"/>
      </c:lineChart>
      <c:catAx>
        <c:axId val="95134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51342287"/>
        <c:crosses val="autoZero"/>
        <c:auto val="1"/>
        <c:lblAlgn val="ctr"/>
        <c:lblOffset val="100"/>
        <c:noMultiLvlLbl val="0"/>
      </c:catAx>
      <c:valAx>
        <c:axId val="951342287"/>
        <c:scaling>
          <c:orientation val="minMax"/>
        </c:scaling>
        <c:delete val="0"/>
        <c:axPos val="l"/>
        <c:majorGridlines>
          <c:spPr>
            <a:ln w="9525" cap="flat" cmpd="sng" algn="ctr">
              <a:noFill/>
              <a:round/>
            </a:ln>
            <a:effectLst/>
          </c:spPr>
        </c:majorGridlines>
        <c:numFmt formatCode="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5134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淨利率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整理!$A$67</c:f>
              <c:strCache>
                <c:ptCount val="1"/>
                <c:pt idx="0">
                  <c:v>淨利率</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整理!$B$65:$H$65</c:f>
              <c:strCache>
                <c:ptCount val="7"/>
                <c:pt idx="0">
                  <c:v>2018-12-31</c:v>
                </c:pt>
                <c:pt idx="1">
                  <c:v>2019-12-31</c:v>
                </c:pt>
                <c:pt idx="2">
                  <c:v>2020-12-31</c:v>
                </c:pt>
                <c:pt idx="3">
                  <c:v>2021-12-31</c:v>
                </c:pt>
                <c:pt idx="4">
                  <c:v>2022-12-31</c:v>
                </c:pt>
                <c:pt idx="5">
                  <c:v>2023-12-31</c:v>
                </c:pt>
                <c:pt idx="6">
                  <c:v>2024-06-30</c:v>
                </c:pt>
              </c:strCache>
            </c:strRef>
          </c:cat>
          <c:val>
            <c:numRef>
              <c:f>整理!$B$67:$H$67</c:f>
              <c:numCache>
                <c:formatCode>0.00%</c:formatCode>
                <c:ptCount val="7"/>
                <c:pt idx="0">
                  <c:v>9.7167557501576393E-2</c:v>
                </c:pt>
                <c:pt idx="1">
                  <c:v>8.8378535273962083E-2</c:v>
                </c:pt>
                <c:pt idx="2">
                  <c:v>1.0817894787056312E-2</c:v>
                </c:pt>
                <c:pt idx="3">
                  <c:v>-0.10121726157059618</c:v>
                </c:pt>
                <c:pt idx="4">
                  <c:v>4.4242153182385537E-2</c:v>
                </c:pt>
                <c:pt idx="5">
                  <c:v>0.10844477507582741</c:v>
                </c:pt>
                <c:pt idx="6">
                  <c:v>9.4602958284256369E-2</c:v>
                </c:pt>
              </c:numCache>
            </c:numRef>
          </c:val>
          <c:smooth val="0"/>
          <c:extLst>
            <c:ext xmlns:c16="http://schemas.microsoft.com/office/drawing/2014/chart" uri="{C3380CC4-5D6E-409C-BE32-E72D297353CC}">
              <c16:uniqueId val="{00000000-2F08-4DFF-B989-34D200BA1774}"/>
            </c:ext>
          </c:extLst>
        </c:ser>
        <c:dLbls>
          <c:dLblPos val="t"/>
          <c:showLegendKey val="0"/>
          <c:showVal val="1"/>
          <c:showCatName val="0"/>
          <c:showSerName val="0"/>
          <c:showPercent val="0"/>
          <c:showBubbleSize val="0"/>
        </c:dLbls>
        <c:smooth val="0"/>
        <c:axId val="776477887"/>
        <c:axId val="776475007"/>
      </c:lineChart>
      <c:catAx>
        <c:axId val="77647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6475007"/>
        <c:crosses val="autoZero"/>
        <c:auto val="1"/>
        <c:lblAlgn val="ctr"/>
        <c:lblOffset val="100"/>
        <c:noMultiLvlLbl val="0"/>
      </c:catAx>
      <c:valAx>
        <c:axId val="776475007"/>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76477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整理!$A$66</c:f>
              <c:strCache>
                <c:ptCount val="1"/>
                <c:pt idx="0">
                  <c:v>ROE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C0"/>
                    </a:solidFill>
                    <a:latin typeface="+mn-lt"/>
                    <a:ea typeface="+mn-ea"/>
                    <a:cs typeface="+mn-cs"/>
                  </a:defRPr>
                </a:pPr>
                <a:endParaRPr lang="zh-C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整理!$B$65:$H$65</c:f>
              <c:strCache>
                <c:ptCount val="7"/>
                <c:pt idx="0">
                  <c:v>2018-12-31</c:v>
                </c:pt>
                <c:pt idx="1">
                  <c:v>2019-12-31</c:v>
                </c:pt>
                <c:pt idx="2">
                  <c:v>2020-12-31</c:v>
                </c:pt>
                <c:pt idx="3">
                  <c:v>2021-12-31</c:v>
                </c:pt>
                <c:pt idx="4">
                  <c:v>2022-12-31</c:v>
                </c:pt>
                <c:pt idx="5">
                  <c:v>2023-12-31</c:v>
                </c:pt>
                <c:pt idx="6">
                  <c:v>2024-06-30</c:v>
                </c:pt>
              </c:strCache>
            </c:strRef>
          </c:cat>
          <c:val>
            <c:numRef>
              <c:f>整理!$B$66:$H$66</c:f>
              <c:numCache>
                <c:formatCode>0.00%</c:formatCode>
                <c:ptCount val="7"/>
                <c:pt idx="0">
                  <c:v>0.33924991196475834</c:v>
                </c:pt>
                <c:pt idx="1">
                  <c:v>0.24376940702573086</c:v>
                </c:pt>
                <c:pt idx="2">
                  <c:v>2.9673746102664243E-2</c:v>
                </c:pt>
                <c:pt idx="3">
                  <c:v>-0.45813418483428525</c:v>
                </c:pt>
                <c:pt idx="4">
                  <c:v>0.17851690089586958</c:v>
                </c:pt>
                <c:pt idx="5">
                  <c:v>0.47387249439098611</c:v>
                </c:pt>
                <c:pt idx="6">
                  <c:v>0.19311294212419078</c:v>
                </c:pt>
              </c:numCache>
            </c:numRef>
          </c:val>
          <c:smooth val="0"/>
          <c:extLst>
            <c:ext xmlns:c16="http://schemas.microsoft.com/office/drawing/2014/chart" uri="{C3380CC4-5D6E-409C-BE32-E72D297353CC}">
              <c16:uniqueId val="{00000000-99DB-49F6-B04B-D966FCF74868}"/>
            </c:ext>
          </c:extLst>
        </c:ser>
        <c:dLbls>
          <c:showLegendKey val="0"/>
          <c:showVal val="0"/>
          <c:showCatName val="0"/>
          <c:showSerName val="0"/>
          <c:showPercent val="0"/>
          <c:showBubbleSize val="0"/>
        </c:dLbls>
        <c:smooth val="0"/>
        <c:axId val="833929567"/>
        <c:axId val="951346127"/>
      </c:lineChart>
      <c:catAx>
        <c:axId val="83392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951346127"/>
        <c:crosses val="autoZero"/>
        <c:auto val="1"/>
        <c:lblAlgn val="ctr"/>
        <c:lblOffset val="100"/>
        <c:noMultiLvlLbl val="0"/>
      </c:catAx>
      <c:valAx>
        <c:axId val="951346127"/>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83392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5" Type="http://schemas.openxmlformats.org/officeDocument/2006/relationships/chart" Target="../charts/chart29.xml"/><Relationship Id="rId4" Type="http://schemas.openxmlformats.org/officeDocument/2006/relationships/chart" Target="../charts/chart2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0</xdr:col>
      <xdr:colOff>1847703</xdr:colOff>
      <xdr:row>8</xdr:row>
      <xdr:rowOff>113327</xdr:rowOff>
    </xdr:from>
    <xdr:to>
      <xdr:col>4</xdr:col>
      <xdr:colOff>436933</xdr:colOff>
      <xdr:row>25</xdr:row>
      <xdr:rowOff>103801</xdr:rowOff>
    </xdr:to>
    <xdr:graphicFrame macro="">
      <xdr:nvGraphicFramePr>
        <xdr:cNvPr id="2" name="圖表 1">
          <a:extLst>
            <a:ext uri="{FF2B5EF4-FFF2-40B4-BE49-F238E27FC236}">
              <a16:creationId xmlns:a16="http://schemas.microsoft.com/office/drawing/2014/main" id="{AF1797C0-66BD-6923-A938-74B7727C25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2640757</xdr:colOff>
      <xdr:row>10</xdr:row>
      <xdr:rowOff>118478</xdr:rowOff>
    </xdr:from>
    <xdr:to>
      <xdr:col>5</xdr:col>
      <xdr:colOff>203912</xdr:colOff>
      <xdr:row>27</xdr:row>
      <xdr:rowOff>90292</xdr:rowOff>
    </xdr:to>
    <xdr:graphicFrame macro="">
      <xdr:nvGraphicFramePr>
        <xdr:cNvPr id="3" name="圖表 2">
          <a:extLst>
            <a:ext uri="{FF2B5EF4-FFF2-40B4-BE49-F238E27FC236}">
              <a16:creationId xmlns:a16="http://schemas.microsoft.com/office/drawing/2014/main" id="{FA9C43E0-2B44-B34A-0E16-6BB4A18B8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3237186</xdr:colOff>
      <xdr:row>38</xdr:row>
      <xdr:rowOff>139180</xdr:rowOff>
    </xdr:from>
    <xdr:to>
      <xdr:col>6</xdr:col>
      <xdr:colOff>884511</xdr:colOff>
      <xdr:row>55</xdr:row>
      <xdr:rowOff>130045</xdr:rowOff>
    </xdr:to>
    <xdr:graphicFrame macro="">
      <xdr:nvGraphicFramePr>
        <xdr:cNvPr id="4" name="圖表 3">
          <a:extLst>
            <a:ext uri="{FF2B5EF4-FFF2-40B4-BE49-F238E27FC236}">
              <a16:creationId xmlns:a16="http://schemas.microsoft.com/office/drawing/2014/main" id="{DCE944FA-D796-6F43-BC27-9A22790FE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272142</xdr:colOff>
      <xdr:row>40</xdr:row>
      <xdr:rowOff>119840</xdr:rowOff>
    </xdr:from>
    <xdr:to>
      <xdr:col>7</xdr:col>
      <xdr:colOff>232682</xdr:colOff>
      <xdr:row>57</xdr:row>
      <xdr:rowOff>110315</xdr:rowOff>
    </xdr:to>
    <xdr:graphicFrame macro="">
      <xdr:nvGraphicFramePr>
        <xdr:cNvPr id="5" name="圖表 4">
          <a:extLst>
            <a:ext uri="{FF2B5EF4-FFF2-40B4-BE49-F238E27FC236}">
              <a16:creationId xmlns:a16="http://schemas.microsoft.com/office/drawing/2014/main" id="{60BD9CA2-661E-284E-F44F-4C897A8AA0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933209</xdr:colOff>
      <xdr:row>42</xdr:row>
      <xdr:rowOff>147928</xdr:rowOff>
    </xdr:from>
    <xdr:to>
      <xdr:col>7</xdr:col>
      <xdr:colOff>898608</xdr:colOff>
      <xdr:row>59</xdr:row>
      <xdr:rowOff>138404</xdr:rowOff>
    </xdr:to>
    <xdr:graphicFrame macro="">
      <xdr:nvGraphicFramePr>
        <xdr:cNvPr id="6" name="圖表 5">
          <a:extLst>
            <a:ext uri="{FF2B5EF4-FFF2-40B4-BE49-F238E27FC236}">
              <a16:creationId xmlns:a16="http://schemas.microsoft.com/office/drawing/2014/main" id="{A43C0D96-DC0A-9F8C-DB8E-4BE3C0327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695472</xdr:colOff>
      <xdr:row>44</xdr:row>
      <xdr:rowOff>158814</xdr:rowOff>
    </xdr:from>
    <xdr:to>
      <xdr:col>8</xdr:col>
      <xdr:colOff>593613</xdr:colOff>
      <xdr:row>61</xdr:row>
      <xdr:rowOff>144429</xdr:rowOff>
    </xdr:to>
    <xdr:graphicFrame macro="">
      <xdr:nvGraphicFramePr>
        <xdr:cNvPr id="7" name="圖表 6">
          <a:extLst>
            <a:ext uri="{FF2B5EF4-FFF2-40B4-BE49-F238E27FC236}">
              <a16:creationId xmlns:a16="http://schemas.microsoft.com/office/drawing/2014/main" id="{19A45932-C8E6-CF40-0581-15BE987DA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432172</xdr:colOff>
      <xdr:row>47</xdr:row>
      <xdr:rowOff>60650</xdr:rowOff>
    </xdr:from>
    <xdr:to>
      <xdr:col>8</xdr:col>
      <xdr:colOff>763214</xdr:colOff>
      <xdr:row>64</xdr:row>
      <xdr:rowOff>51125</xdr:rowOff>
    </xdr:to>
    <xdr:graphicFrame macro="">
      <xdr:nvGraphicFramePr>
        <xdr:cNvPr id="8" name="圖表 7">
          <a:extLst>
            <a:ext uri="{FF2B5EF4-FFF2-40B4-BE49-F238E27FC236}">
              <a16:creationId xmlns:a16="http://schemas.microsoft.com/office/drawing/2014/main" id="{806F27B3-767E-01CB-A9D4-2247579E05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478923</xdr:colOff>
      <xdr:row>49</xdr:row>
      <xdr:rowOff>142680</xdr:rowOff>
    </xdr:from>
    <xdr:to>
      <xdr:col>9</xdr:col>
      <xdr:colOff>621798</xdr:colOff>
      <xdr:row>66</xdr:row>
      <xdr:rowOff>113716</xdr:rowOff>
    </xdr:to>
    <xdr:graphicFrame macro="">
      <xdr:nvGraphicFramePr>
        <xdr:cNvPr id="9" name="圖表 8">
          <a:extLst>
            <a:ext uri="{FF2B5EF4-FFF2-40B4-BE49-F238E27FC236}">
              <a16:creationId xmlns:a16="http://schemas.microsoft.com/office/drawing/2014/main" id="{76FBCB37-CE9D-72DA-7698-7C38B75223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772691</xdr:colOff>
      <xdr:row>52</xdr:row>
      <xdr:rowOff>56469</xdr:rowOff>
    </xdr:from>
    <xdr:to>
      <xdr:col>10</xdr:col>
      <xdr:colOff>159010</xdr:colOff>
      <xdr:row>69</xdr:row>
      <xdr:rowOff>27507</xdr:rowOff>
    </xdr:to>
    <xdr:graphicFrame macro="">
      <xdr:nvGraphicFramePr>
        <xdr:cNvPr id="10" name="圖表 9">
          <a:extLst>
            <a:ext uri="{FF2B5EF4-FFF2-40B4-BE49-F238E27FC236}">
              <a16:creationId xmlns:a16="http://schemas.microsoft.com/office/drawing/2014/main" id="{9B957356-E19D-7DEC-88DB-4476EF8C27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420897</xdr:colOff>
      <xdr:row>55</xdr:row>
      <xdr:rowOff>125672</xdr:rowOff>
    </xdr:from>
    <xdr:to>
      <xdr:col>11</xdr:col>
      <xdr:colOff>357137</xdr:colOff>
      <xdr:row>72</xdr:row>
      <xdr:rowOff>97097</xdr:rowOff>
    </xdr:to>
    <xdr:graphicFrame macro="">
      <xdr:nvGraphicFramePr>
        <xdr:cNvPr id="12" name="圖表 11">
          <a:extLst>
            <a:ext uri="{FF2B5EF4-FFF2-40B4-BE49-F238E27FC236}">
              <a16:creationId xmlns:a16="http://schemas.microsoft.com/office/drawing/2014/main" id="{94542865-6B05-167E-B4A8-953F670AF0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1038320</xdr:colOff>
      <xdr:row>98</xdr:row>
      <xdr:rowOff>70854</xdr:rowOff>
    </xdr:from>
    <xdr:to>
      <xdr:col>7</xdr:col>
      <xdr:colOff>226168</xdr:colOff>
      <xdr:row>115</xdr:row>
      <xdr:rowOff>3596</xdr:rowOff>
    </xdr:to>
    <xdr:graphicFrame macro="">
      <xdr:nvGraphicFramePr>
        <xdr:cNvPr id="13" name="圖表 12">
          <a:extLst>
            <a:ext uri="{FF2B5EF4-FFF2-40B4-BE49-F238E27FC236}">
              <a16:creationId xmlns:a16="http://schemas.microsoft.com/office/drawing/2014/main" id="{FFBAEB1B-0D85-DA40-A69A-B85D9377B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198615</xdr:colOff>
      <xdr:row>118</xdr:row>
      <xdr:rowOff>110896</xdr:rowOff>
    </xdr:from>
    <xdr:to>
      <xdr:col>7</xdr:col>
      <xdr:colOff>89904</xdr:colOff>
      <xdr:row>141</xdr:row>
      <xdr:rowOff>57926</xdr:rowOff>
    </xdr:to>
    <xdr:graphicFrame macro="">
      <xdr:nvGraphicFramePr>
        <xdr:cNvPr id="15" name="圖表 14">
          <a:extLst>
            <a:ext uri="{FF2B5EF4-FFF2-40B4-BE49-F238E27FC236}">
              <a16:creationId xmlns:a16="http://schemas.microsoft.com/office/drawing/2014/main" id="{8EA76E31-BB1F-9BBB-1AD2-27D876CF2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620095</xdr:colOff>
      <xdr:row>104</xdr:row>
      <xdr:rowOff>156770</xdr:rowOff>
    </xdr:from>
    <xdr:to>
      <xdr:col>19</xdr:col>
      <xdr:colOff>116632</xdr:colOff>
      <xdr:row>124</xdr:row>
      <xdr:rowOff>4858</xdr:rowOff>
    </xdr:to>
    <xdr:graphicFrame macro="">
      <xdr:nvGraphicFramePr>
        <xdr:cNvPr id="19" name="圖表 18">
          <a:extLst>
            <a:ext uri="{FF2B5EF4-FFF2-40B4-BE49-F238E27FC236}">
              <a16:creationId xmlns:a16="http://schemas.microsoft.com/office/drawing/2014/main" id="{6B856AFD-7666-C9B3-E45B-DD3CD58898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70952</xdr:colOff>
      <xdr:row>154</xdr:row>
      <xdr:rowOff>69298</xdr:rowOff>
    </xdr:from>
    <xdr:to>
      <xdr:col>6</xdr:col>
      <xdr:colOff>332403</xdr:colOff>
      <xdr:row>171</xdr:row>
      <xdr:rowOff>37613</xdr:rowOff>
    </xdr:to>
    <xdr:graphicFrame macro="">
      <xdr:nvGraphicFramePr>
        <xdr:cNvPr id="20" name="圖表 19">
          <a:extLst>
            <a:ext uri="{FF2B5EF4-FFF2-40B4-BE49-F238E27FC236}">
              <a16:creationId xmlns:a16="http://schemas.microsoft.com/office/drawing/2014/main" id="{3FA0A646-6BB7-9CDA-BEAA-796AB29E3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916538</xdr:colOff>
      <xdr:row>156</xdr:row>
      <xdr:rowOff>83877</xdr:rowOff>
    </xdr:from>
    <xdr:to>
      <xdr:col>7</xdr:col>
      <xdr:colOff>103997</xdr:colOff>
      <xdr:row>173</xdr:row>
      <xdr:rowOff>81351</xdr:rowOff>
    </xdr:to>
    <xdr:graphicFrame macro="">
      <xdr:nvGraphicFramePr>
        <xdr:cNvPr id="21" name="圖表 20">
          <a:extLst>
            <a:ext uri="{FF2B5EF4-FFF2-40B4-BE49-F238E27FC236}">
              <a16:creationId xmlns:a16="http://schemas.microsoft.com/office/drawing/2014/main" id="{90A6CDA6-B205-8E58-E862-52944A25B0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299358</xdr:colOff>
      <xdr:row>158</xdr:row>
      <xdr:rowOff>132475</xdr:rowOff>
    </xdr:from>
    <xdr:to>
      <xdr:col>8</xdr:col>
      <xdr:colOff>575389</xdr:colOff>
      <xdr:row>175</xdr:row>
      <xdr:rowOff>120228</xdr:rowOff>
    </xdr:to>
    <xdr:graphicFrame macro="">
      <xdr:nvGraphicFramePr>
        <xdr:cNvPr id="22" name="圖表 21">
          <a:extLst>
            <a:ext uri="{FF2B5EF4-FFF2-40B4-BE49-F238E27FC236}">
              <a16:creationId xmlns:a16="http://schemas.microsoft.com/office/drawing/2014/main" id="{D6BA0DBE-9E1A-A232-3B93-FCD8BEF95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386831</xdr:colOff>
      <xdr:row>12</xdr:row>
      <xdr:rowOff>79018</xdr:rowOff>
    </xdr:from>
    <xdr:to>
      <xdr:col>5</xdr:col>
      <xdr:colOff>667722</xdr:colOff>
      <xdr:row>29</xdr:row>
      <xdr:rowOff>57051</xdr:rowOff>
    </xdr:to>
    <xdr:graphicFrame macro="">
      <xdr:nvGraphicFramePr>
        <xdr:cNvPr id="23" name="圖表 22">
          <a:extLst>
            <a:ext uri="{FF2B5EF4-FFF2-40B4-BE49-F238E27FC236}">
              <a16:creationId xmlns:a16="http://schemas.microsoft.com/office/drawing/2014/main" id="{7D988A88-3D1D-BAA7-4D65-E1AA3C9C0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xdr:col>
      <xdr:colOff>1067189</xdr:colOff>
      <xdr:row>14</xdr:row>
      <xdr:rowOff>113036</xdr:rowOff>
    </xdr:from>
    <xdr:to>
      <xdr:col>7</xdr:col>
      <xdr:colOff>264367</xdr:colOff>
      <xdr:row>31</xdr:row>
      <xdr:rowOff>91069</xdr:rowOff>
    </xdr:to>
    <xdr:graphicFrame macro="">
      <xdr:nvGraphicFramePr>
        <xdr:cNvPr id="24" name="圖表 23">
          <a:extLst>
            <a:ext uri="{FF2B5EF4-FFF2-40B4-BE49-F238E27FC236}">
              <a16:creationId xmlns:a16="http://schemas.microsoft.com/office/drawing/2014/main" id="{E793C782-256E-7DBA-40B0-D091B133A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858222</xdr:colOff>
      <xdr:row>7</xdr:row>
      <xdr:rowOff>156775</xdr:rowOff>
    </xdr:from>
    <xdr:to>
      <xdr:col>8</xdr:col>
      <xdr:colOff>40821</xdr:colOff>
      <xdr:row>24</xdr:row>
      <xdr:rowOff>163967</xdr:rowOff>
    </xdr:to>
    <xdr:graphicFrame macro="">
      <xdr:nvGraphicFramePr>
        <xdr:cNvPr id="25" name="圖表 24">
          <a:extLst>
            <a:ext uri="{FF2B5EF4-FFF2-40B4-BE49-F238E27FC236}">
              <a16:creationId xmlns:a16="http://schemas.microsoft.com/office/drawing/2014/main" id="{E460D36A-214A-F839-912A-5F8D4B76D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xdr:col>
      <xdr:colOff>347955</xdr:colOff>
      <xdr:row>19</xdr:row>
      <xdr:rowOff>83878</xdr:rowOff>
    </xdr:from>
    <xdr:to>
      <xdr:col>9</xdr:col>
      <xdr:colOff>623985</xdr:colOff>
      <xdr:row>36</xdr:row>
      <xdr:rowOff>61913</xdr:rowOff>
    </xdr:to>
    <xdr:graphicFrame macro="">
      <xdr:nvGraphicFramePr>
        <xdr:cNvPr id="26" name="圖表 25">
          <a:extLst>
            <a:ext uri="{FF2B5EF4-FFF2-40B4-BE49-F238E27FC236}">
              <a16:creationId xmlns:a16="http://schemas.microsoft.com/office/drawing/2014/main" id="{7270DA42-053A-A569-E113-91B264C94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0.14651</cdr:x>
      <cdr:y>0.16257</cdr:y>
    </cdr:from>
    <cdr:to>
      <cdr:x>0.89621</cdr:x>
      <cdr:y>0.29988</cdr:y>
    </cdr:to>
    <cdr:sp macro="" textlink="">
      <cdr:nvSpPr>
        <cdr:cNvPr id="2" name="文字方塊 1">
          <a:extLst xmlns:a="http://schemas.openxmlformats.org/drawingml/2006/main">
            <a:ext uri="{FF2B5EF4-FFF2-40B4-BE49-F238E27FC236}">
              <a16:creationId xmlns:a16="http://schemas.microsoft.com/office/drawing/2014/main" id="{E36840A3-F1F7-99CF-8193-C3A23BE2A2D7}"/>
            </a:ext>
          </a:extLst>
        </cdr:cNvPr>
        <cdr:cNvSpPr txBox="1"/>
      </cdr:nvSpPr>
      <cdr:spPr>
        <a:xfrm xmlns:a="http://schemas.openxmlformats.org/drawingml/2006/main">
          <a:off x="706602" y="523588"/>
          <a:ext cx="3615611" cy="44223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100"/>
            <a:t>24H1</a:t>
          </a:r>
          <a:r>
            <a:rPr lang="zh-CN" altLang="en-US" sz="1100"/>
            <a:t>營業收入同比增加</a:t>
          </a:r>
          <a:r>
            <a:rPr lang="en-US" altLang="zh-CN" sz="1100"/>
            <a:t>13.79,</a:t>
          </a:r>
          <a:r>
            <a:rPr lang="en-US" altLang="zh-CN" sz="1100" baseline="0"/>
            <a:t> </a:t>
          </a:r>
          <a:r>
            <a:rPr lang="zh-CN" altLang="en-US" sz="1100" baseline="0"/>
            <a:t>淨利潤同比減少</a:t>
          </a:r>
          <a:r>
            <a:rPr lang="en-US" altLang="zh-CN" sz="1100" baseline="0"/>
            <a:t>12.53%</a:t>
          </a:r>
          <a:endParaRPr lang="zh-CN" alt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1262061</xdr:colOff>
      <xdr:row>13</xdr:row>
      <xdr:rowOff>14286</xdr:rowOff>
    </xdr:from>
    <xdr:to>
      <xdr:col>4</xdr:col>
      <xdr:colOff>1419224</xdr:colOff>
      <xdr:row>33</xdr:row>
      <xdr:rowOff>95249</xdr:rowOff>
    </xdr:to>
    <xdr:graphicFrame macro="">
      <xdr:nvGraphicFramePr>
        <xdr:cNvPr id="3" name="圖表 2">
          <a:extLst>
            <a:ext uri="{FF2B5EF4-FFF2-40B4-BE49-F238E27FC236}">
              <a16:creationId xmlns:a16="http://schemas.microsoft.com/office/drawing/2014/main" id="{E17E4FF7-36FC-C76D-C472-508BDD468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33337</xdr:colOff>
      <xdr:row>26</xdr:row>
      <xdr:rowOff>61912</xdr:rowOff>
    </xdr:from>
    <xdr:to>
      <xdr:col>8</xdr:col>
      <xdr:colOff>33337</xdr:colOff>
      <xdr:row>43</xdr:row>
      <xdr:rowOff>52387</xdr:rowOff>
    </xdr:to>
    <xdr:graphicFrame macro="">
      <xdr:nvGraphicFramePr>
        <xdr:cNvPr id="5" name="圖表 4">
          <a:extLst>
            <a:ext uri="{FF2B5EF4-FFF2-40B4-BE49-F238E27FC236}">
              <a16:creationId xmlns:a16="http://schemas.microsoft.com/office/drawing/2014/main" id="{69528DB2-CB87-665A-6C91-C084DB3D0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1157287</xdr:colOff>
      <xdr:row>45</xdr:row>
      <xdr:rowOff>4762</xdr:rowOff>
    </xdr:from>
    <xdr:to>
      <xdr:col>7</xdr:col>
      <xdr:colOff>1157287</xdr:colOff>
      <xdr:row>61</xdr:row>
      <xdr:rowOff>157162</xdr:rowOff>
    </xdr:to>
    <xdr:graphicFrame macro="">
      <xdr:nvGraphicFramePr>
        <xdr:cNvPr id="6" name="圖表 5">
          <a:extLst>
            <a:ext uri="{FF2B5EF4-FFF2-40B4-BE49-F238E27FC236}">
              <a16:creationId xmlns:a16="http://schemas.microsoft.com/office/drawing/2014/main" id="{6F764110-98EB-FD6D-C485-7A5AC2F32E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1519237</xdr:colOff>
      <xdr:row>63</xdr:row>
      <xdr:rowOff>23812</xdr:rowOff>
    </xdr:from>
    <xdr:to>
      <xdr:col>7</xdr:col>
      <xdr:colOff>1519237</xdr:colOff>
      <xdr:row>80</xdr:row>
      <xdr:rowOff>14287</xdr:rowOff>
    </xdr:to>
    <xdr:graphicFrame macro="">
      <xdr:nvGraphicFramePr>
        <xdr:cNvPr id="7" name="圖表 6">
          <a:extLst>
            <a:ext uri="{FF2B5EF4-FFF2-40B4-BE49-F238E27FC236}">
              <a16:creationId xmlns:a16="http://schemas.microsoft.com/office/drawing/2014/main" id="{E691199C-4CDE-4BB2-4112-C8465EFEE2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23812</xdr:colOff>
      <xdr:row>1</xdr:row>
      <xdr:rowOff>14287</xdr:rowOff>
    </xdr:from>
    <xdr:to>
      <xdr:col>20</xdr:col>
      <xdr:colOff>328612</xdr:colOff>
      <xdr:row>17</xdr:row>
      <xdr:rowOff>80962</xdr:rowOff>
    </xdr:to>
    <xdr:graphicFrame macro="">
      <xdr:nvGraphicFramePr>
        <xdr:cNvPr id="3" name="圖表 2">
          <a:extLst>
            <a:ext uri="{FF2B5EF4-FFF2-40B4-BE49-F238E27FC236}">
              <a16:creationId xmlns:a16="http://schemas.microsoft.com/office/drawing/2014/main" id="{6D5CF4DE-ECC8-2674-2279-AE041E0D4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507205</xdr:colOff>
      <xdr:row>8</xdr:row>
      <xdr:rowOff>0</xdr:rowOff>
    </xdr:from>
    <xdr:to>
      <xdr:col>7</xdr:col>
      <xdr:colOff>573880</xdr:colOff>
      <xdr:row>23</xdr:row>
      <xdr:rowOff>152400</xdr:rowOff>
    </xdr:to>
    <xdr:graphicFrame macro="">
      <xdr:nvGraphicFramePr>
        <xdr:cNvPr id="4" name="圖表 3">
          <a:extLst>
            <a:ext uri="{FF2B5EF4-FFF2-40B4-BE49-F238E27FC236}">
              <a16:creationId xmlns:a16="http://schemas.microsoft.com/office/drawing/2014/main" id="{3CE2D2BE-CB56-2615-F78C-8A208AF35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164306</xdr:colOff>
      <xdr:row>16</xdr:row>
      <xdr:rowOff>9524</xdr:rowOff>
    </xdr:from>
    <xdr:to>
      <xdr:col>20</xdr:col>
      <xdr:colOff>469106</xdr:colOff>
      <xdr:row>32</xdr:row>
      <xdr:rowOff>47624</xdr:rowOff>
    </xdr:to>
    <xdr:graphicFrame macro="">
      <xdr:nvGraphicFramePr>
        <xdr:cNvPr id="5" name="圖表 4">
          <a:extLst>
            <a:ext uri="{FF2B5EF4-FFF2-40B4-BE49-F238E27FC236}">
              <a16:creationId xmlns:a16="http://schemas.microsoft.com/office/drawing/2014/main" id="{60F541DC-6362-886D-C35E-86DFBD5B15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245268</xdr:colOff>
      <xdr:row>11</xdr:row>
      <xdr:rowOff>95249</xdr:rowOff>
    </xdr:from>
    <xdr:to>
      <xdr:col>13</xdr:col>
      <xdr:colOff>550068</xdr:colOff>
      <xdr:row>27</xdr:row>
      <xdr:rowOff>133349</xdr:rowOff>
    </xdr:to>
    <xdr:graphicFrame macro="">
      <xdr:nvGraphicFramePr>
        <xdr:cNvPr id="6" name="圖表 5">
          <a:extLst>
            <a:ext uri="{FF2B5EF4-FFF2-40B4-BE49-F238E27FC236}">
              <a16:creationId xmlns:a16="http://schemas.microsoft.com/office/drawing/2014/main" id="{96C386A5-E9BB-A723-E3D3-2D42FDAB0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416718</xdr:colOff>
      <xdr:row>27</xdr:row>
      <xdr:rowOff>4762</xdr:rowOff>
    </xdr:from>
    <xdr:to>
      <xdr:col>11</xdr:col>
      <xdr:colOff>483393</xdr:colOff>
      <xdr:row>43</xdr:row>
      <xdr:rowOff>119062</xdr:rowOff>
    </xdr:to>
    <xdr:graphicFrame macro="">
      <xdr:nvGraphicFramePr>
        <xdr:cNvPr id="2" name="圖表 1">
          <a:extLst>
            <a:ext uri="{FF2B5EF4-FFF2-40B4-BE49-F238E27FC236}">
              <a16:creationId xmlns:a16="http://schemas.microsoft.com/office/drawing/2014/main" id="{9A603F46-2211-33AE-9A67-FFB5B97EDF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697706</xdr:colOff>
      <xdr:row>3</xdr:row>
      <xdr:rowOff>61912</xdr:rowOff>
    </xdr:from>
    <xdr:to>
      <xdr:col>18</xdr:col>
      <xdr:colOff>135731</xdr:colOff>
      <xdr:row>19</xdr:row>
      <xdr:rowOff>90487</xdr:rowOff>
    </xdr:to>
    <xdr:graphicFrame macro="">
      <xdr:nvGraphicFramePr>
        <xdr:cNvPr id="4" name="圖表 3">
          <a:extLst>
            <a:ext uri="{FF2B5EF4-FFF2-40B4-BE49-F238E27FC236}">
              <a16:creationId xmlns:a16="http://schemas.microsoft.com/office/drawing/2014/main" id="{9F724A18-508B-25B7-8843-8C5F213B4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183356</xdr:colOff>
      <xdr:row>20</xdr:row>
      <xdr:rowOff>90487</xdr:rowOff>
    </xdr:from>
    <xdr:to>
      <xdr:col>16</xdr:col>
      <xdr:colOff>354806</xdr:colOff>
      <xdr:row>35</xdr:row>
      <xdr:rowOff>119062</xdr:rowOff>
    </xdr:to>
    <xdr:graphicFrame macro="">
      <xdr:nvGraphicFramePr>
        <xdr:cNvPr id="6" name="圖表 5">
          <a:extLst>
            <a:ext uri="{FF2B5EF4-FFF2-40B4-BE49-F238E27FC236}">
              <a16:creationId xmlns:a16="http://schemas.microsoft.com/office/drawing/2014/main" id="{219822D5-DFE1-A72A-6952-4D827C4B2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140493</xdr:colOff>
      <xdr:row>27</xdr:row>
      <xdr:rowOff>14287</xdr:rowOff>
    </xdr:from>
    <xdr:to>
      <xdr:col>8</xdr:col>
      <xdr:colOff>188118</xdr:colOff>
      <xdr:row>42</xdr:row>
      <xdr:rowOff>42862</xdr:rowOff>
    </xdr:to>
    <xdr:graphicFrame macro="">
      <xdr:nvGraphicFramePr>
        <xdr:cNvPr id="7" name="圖表 6">
          <a:extLst>
            <a:ext uri="{FF2B5EF4-FFF2-40B4-BE49-F238E27FC236}">
              <a16:creationId xmlns:a16="http://schemas.microsoft.com/office/drawing/2014/main" id="{CDBC43AB-4B78-1AC6-C0CE-7AC0EBB02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6862.HK-ARD.&#21033;&#28070;&#34920;(2)"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6862.HK-ARD.&#36164;&#20135;&#36127;&#20538;&#34920;(2)"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D:\Program%20Files\Wind\Wind.NET.Client\WindNET\DataBrowse\XLA\WindFunc.xla" TargetMode="External"/><Relationship Id="rId1" Type="http://schemas.openxmlformats.org/officeDocument/2006/relationships/externalLinkPath" Target="/Program%20Files/Wind/Wind.NET.Client/WindNET/DataBrowse/XLA/WindFunc.xla"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32763;&#27311;&#29575;&#31561;&#25976;&#25818;"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862.HK-ARD"/>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862.HK-ARD"/>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definedNames>
      <definedName name="hks_fa_roa"/>
      <definedName name="s_fa_dupont_roe"/>
    </defined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翻檯率等數據"/>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尤斌 崔" id="{D87047C7-6353-4E17-9C26-378B6BA0B509}" userId="c69afd478dd5c587"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73" dT="2024-10-13T15:19:46.83" personId="{D87047C7-6353-4E17-9C26-378B6BA0B509}" id="{6F6E7CE1-6A6B-4745-B462-F0F1DF24D7D7}">
    <text>這個數據跟報告裏披露的相距甚遠, 且與WIND中數據也不同, 就不用了</text>
  </threadedComment>
</ThreadedComments>
</file>

<file path=xl/threadedComments/threadedComment2.xml><?xml version="1.0" encoding="utf-8"?>
<ThreadedComments xmlns="http://schemas.microsoft.com/office/spreadsheetml/2018/threadedcomments" xmlns:x="http://schemas.openxmlformats.org/spreadsheetml/2006/main">
  <threadedComment ref="E3" dT="2024-10-13T09:36:07.43" personId="{D87047C7-6353-4E17-9C26-378B6BA0B509}" id="{AB0DE1F8-680C-48D4-ABBF-ABB6CD8C2771}">
    <text>2021年報中數字為104.7,2022年報中數字為102.3,猜測可能是因2020年特海分拆導致統計口徑變化導致?這裏保留後發佈的報告的數據</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6BFE3-CC61-49DE-A2DF-E05AF78FCA6F}">
  <dimension ref="A1:M163"/>
  <sheetViews>
    <sheetView tabSelected="1" topLeftCell="A4" zoomScale="98" zoomScaleNormal="98" workbookViewId="0">
      <selection activeCell="B79" sqref="B79"/>
    </sheetView>
  </sheetViews>
  <sheetFormatPr defaultRowHeight="12.75" x14ac:dyDescent="0.2"/>
  <cols>
    <col min="1" max="1" width="50.7109375" bestFit="1" customWidth="1"/>
    <col min="2" max="12" width="16.140625" bestFit="1" customWidth="1"/>
    <col min="15" max="15" width="13" bestFit="1" customWidth="1"/>
  </cols>
  <sheetData>
    <row r="1" spans="1:13" s="4" customFormat="1" ht="13.5" x14ac:dyDescent="0.15">
      <c r="A1" s="4" t="s">
        <v>499</v>
      </c>
      <c r="B1" s="4" t="s">
        <v>3</v>
      </c>
      <c r="C1" s="4" t="s">
        <v>4</v>
      </c>
      <c r="D1" s="4" t="s">
        <v>5</v>
      </c>
      <c r="E1" s="4" t="s">
        <v>6</v>
      </c>
      <c r="F1" s="4" t="s">
        <v>7</v>
      </c>
      <c r="G1" s="4" t="s">
        <v>8</v>
      </c>
      <c r="H1" s="4" t="s">
        <v>9</v>
      </c>
      <c r="I1" s="4" t="s">
        <v>284</v>
      </c>
    </row>
    <row r="2" spans="1:13" s="4" customFormat="1" ht="13.5" x14ac:dyDescent="0.15">
      <c r="A2" s="4" t="s">
        <v>368</v>
      </c>
      <c r="B2" s="6">
        <v>16969100</v>
      </c>
      <c r="C2" s="6">
        <v>26555792</v>
      </c>
      <c r="D2" s="6">
        <v>28614255</v>
      </c>
      <c r="E2" s="6">
        <v>41111624</v>
      </c>
      <c r="F2" s="6">
        <v>31038634</v>
      </c>
      <c r="G2" s="6">
        <v>41453348</v>
      </c>
      <c r="H2" s="6">
        <v>21490903</v>
      </c>
      <c r="I2" s="6">
        <v>18885854</v>
      </c>
    </row>
    <row r="3" spans="1:13" x14ac:dyDescent="0.2">
      <c r="A3" s="8" t="s">
        <v>291</v>
      </c>
      <c r="C3" s="9">
        <f>(C2-B2)/ABS(B2)</f>
        <v>0.56494993841747643</v>
      </c>
      <c r="D3" s="9">
        <f t="shared" ref="D3:G3" si="0">(D2-C2)/ABS(C2)</f>
        <v>7.7514652923927105E-2</v>
      </c>
      <c r="E3" s="9">
        <f t="shared" si="0"/>
        <v>0.43675325462780701</v>
      </c>
      <c r="F3" s="9">
        <f t="shared" si="0"/>
        <v>-0.24501561894027829</v>
      </c>
      <c r="G3" s="9">
        <f t="shared" si="0"/>
        <v>0.33554034626652707</v>
      </c>
      <c r="H3" s="9">
        <f>(H2-I2)/ABS(I2)</f>
        <v>0.13793652116552421</v>
      </c>
    </row>
    <row r="6" spans="1:13" s="4" customFormat="1" ht="13.5" x14ac:dyDescent="0.15">
      <c r="A6" s="4" t="s">
        <v>500</v>
      </c>
      <c r="B6" s="4" t="s">
        <v>0</v>
      </c>
      <c r="C6" s="4" t="s">
        <v>1</v>
      </c>
      <c r="D6" s="4" t="s">
        <v>2</v>
      </c>
      <c r="E6" s="4" t="s">
        <v>3</v>
      </c>
      <c r="F6" s="4" t="s">
        <v>4</v>
      </c>
      <c r="G6" s="4" t="s">
        <v>5</v>
      </c>
      <c r="H6" s="4" t="s">
        <v>6</v>
      </c>
      <c r="I6" s="4" t="s">
        <v>7</v>
      </c>
      <c r="J6" s="4" t="s">
        <v>8</v>
      </c>
      <c r="K6" s="4" t="s">
        <v>9</v>
      </c>
    </row>
    <row r="7" spans="1:13" s="4" customFormat="1" ht="13.5" x14ac:dyDescent="0.15">
      <c r="A7" s="4" t="s">
        <v>368</v>
      </c>
      <c r="B7" s="6">
        <v>5756682</v>
      </c>
      <c r="C7" s="6">
        <v>7807686</v>
      </c>
      <c r="D7" s="6">
        <v>10637170</v>
      </c>
      <c r="E7" s="6">
        <v>16969100</v>
      </c>
      <c r="F7" s="6">
        <v>26555792</v>
      </c>
      <c r="G7" s="6">
        <v>28614255</v>
      </c>
      <c r="H7" s="6">
        <v>41111624</v>
      </c>
      <c r="I7" s="6">
        <v>31038634</v>
      </c>
      <c r="J7" s="6">
        <v>41453348</v>
      </c>
      <c r="K7" s="6">
        <v>21490903</v>
      </c>
    </row>
    <row r="8" spans="1:13" s="4" customFormat="1" ht="13.5" x14ac:dyDescent="0.15">
      <c r="A8" s="4" t="s">
        <v>151</v>
      </c>
      <c r="B8" s="6">
        <v>-2599740</v>
      </c>
      <c r="C8" s="6">
        <v>-3179281</v>
      </c>
      <c r="D8" s="6">
        <v>-4313230</v>
      </c>
      <c r="E8" s="6">
        <v>-6935033</v>
      </c>
      <c r="F8" s="6">
        <v>-11238992</v>
      </c>
      <c r="G8" s="6">
        <v>-12261465</v>
      </c>
      <c r="H8" s="6">
        <v>-17977071</v>
      </c>
      <c r="I8" s="6">
        <v>-12906421</v>
      </c>
      <c r="J8" s="6">
        <v>-16946214</v>
      </c>
      <c r="K8" s="6">
        <v>-8387212</v>
      </c>
      <c r="M8" s="24"/>
    </row>
    <row r="9" spans="1:13" x14ac:dyDescent="0.2">
      <c r="A9" s="8" t="s">
        <v>523</v>
      </c>
      <c r="B9" s="9">
        <f>(B7+B8)/B7</f>
        <v>0.54839610734099953</v>
      </c>
      <c r="C9" s="9">
        <f t="shared" ref="C9:K9" si="1">(C7+C8)/C7</f>
        <v>0.59280111930730817</v>
      </c>
      <c r="D9" s="9">
        <f t="shared" si="1"/>
        <v>0.59451339030964068</v>
      </c>
      <c r="E9" s="9">
        <f t="shared" si="1"/>
        <v>0.59131403551160644</v>
      </c>
      <c r="F9" s="9">
        <f t="shared" si="1"/>
        <v>0.57677812810101836</v>
      </c>
      <c r="G9" s="9">
        <f t="shared" si="1"/>
        <v>0.57149102781113814</v>
      </c>
      <c r="H9" s="9">
        <f t="shared" si="1"/>
        <v>0.56272534989131051</v>
      </c>
      <c r="I9" s="9">
        <f t="shared" si="1"/>
        <v>0.5841820551767839</v>
      </c>
      <c r="J9" s="9">
        <f t="shared" si="1"/>
        <v>0.59119794135807802</v>
      </c>
      <c r="K9" s="9">
        <f t="shared" si="1"/>
        <v>0.60973198752979341</v>
      </c>
    </row>
    <row r="27" spans="1:9" ht="14.25" x14ac:dyDescent="0.2">
      <c r="B27" s="4" t="s">
        <v>3</v>
      </c>
      <c r="C27" s="4" t="s">
        <v>4</v>
      </c>
      <c r="D27" s="4" t="s">
        <v>5</v>
      </c>
      <c r="E27" s="4" t="s">
        <v>6</v>
      </c>
      <c r="F27" s="4" t="s">
        <v>7</v>
      </c>
      <c r="G27" s="4" t="s">
        <v>8</v>
      </c>
      <c r="H27" s="4" t="s">
        <v>9</v>
      </c>
      <c r="I27" s="4" t="s">
        <v>284</v>
      </c>
    </row>
    <row r="28" spans="1:9" ht="14.25" x14ac:dyDescent="0.2">
      <c r="A28" s="8" t="s">
        <v>292</v>
      </c>
      <c r="B28" s="6">
        <v>1648846</v>
      </c>
      <c r="C28" s="6">
        <v>2346962</v>
      </c>
      <c r="D28" s="6">
        <v>309546</v>
      </c>
      <c r="E28" s="6">
        <v>-4161206</v>
      </c>
      <c r="F28" s="6">
        <v>1373216</v>
      </c>
      <c r="G28" s="6">
        <v>4495399</v>
      </c>
      <c r="H28" s="6">
        <v>2033103</v>
      </c>
      <c r="I28" s="6">
        <v>2258886</v>
      </c>
    </row>
    <row r="29" spans="1:9" x14ac:dyDescent="0.2">
      <c r="A29" s="8" t="s">
        <v>291</v>
      </c>
      <c r="C29" s="9">
        <f>(C28-B28)/ABS(B28)</f>
        <v>0.42339672716554488</v>
      </c>
      <c r="D29" s="9">
        <f t="shared" ref="D29" si="2">(D28-C28)/ABS(C28)</f>
        <v>-0.86810779211593536</v>
      </c>
      <c r="E29" s="9">
        <f t="shared" ref="E29" si="3">(E28-D28)/ABS(D28)</f>
        <v>-14.442932552835442</v>
      </c>
      <c r="F29" s="9">
        <f t="shared" ref="F29" si="4">(F28-E28)/ABS(E28)</f>
        <v>1.3300043304753477</v>
      </c>
      <c r="G29" s="9">
        <f t="shared" ref="G29" si="5">(G28-F28)/ABS(F28)</f>
        <v>2.2736284750541795</v>
      </c>
      <c r="H29" s="9">
        <f>(H28-I28)/ABS(I28)</f>
        <v>-9.9953251292893924E-2</v>
      </c>
    </row>
    <row r="30" spans="1:9" x14ac:dyDescent="0.2">
      <c r="A30" s="8" t="s">
        <v>511</v>
      </c>
      <c r="C30" s="9">
        <f>C28/F7</f>
        <v>8.8378535273962083E-2</v>
      </c>
      <c r="D30" s="9">
        <f t="shared" ref="D30:H30" si="6">D28/G7</f>
        <v>1.0817894787056312E-2</v>
      </c>
      <c r="E30" s="9">
        <f t="shared" si="6"/>
        <v>-0.10121726157059618</v>
      </c>
      <c r="F30" s="9">
        <f t="shared" si="6"/>
        <v>4.4242153182385537E-2</v>
      </c>
      <c r="G30" s="9">
        <f t="shared" si="6"/>
        <v>0.10844477507582741</v>
      </c>
      <c r="H30" s="9">
        <f t="shared" si="6"/>
        <v>9.4602958284256369E-2</v>
      </c>
    </row>
    <row r="31" spans="1:9" x14ac:dyDescent="0.2">
      <c r="A31" s="8" t="s">
        <v>524</v>
      </c>
      <c r="C31" s="9">
        <f>C28*2/(C62+C61)</f>
        <v>0.14416859460219006</v>
      </c>
      <c r="D31" s="9">
        <f t="shared" ref="D31:G31" si="7">D28*2/(D62+D61)</f>
        <v>1.2859953524927444E-2</v>
      </c>
      <c r="E31" s="9">
        <f t="shared" si="7"/>
        <v>-0.14982209012495734</v>
      </c>
      <c r="F31" s="9">
        <f t="shared" si="7"/>
        <v>5.5527625379387512E-2</v>
      </c>
      <c r="G31" s="9">
        <f t="shared" si="7"/>
        <v>0.19495984411362327</v>
      </c>
      <c r="H31" s="9">
        <f>H28*2/(H62+H61)</f>
        <v>8.1243417663498144E-2</v>
      </c>
    </row>
    <row r="32" spans="1:9" x14ac:dyDescent="0.2">
      <c r="A32" s="8" t="s">
        <v>525</v>
      </c>
      <c r="C32" s="9">
        <f t="shared" ref="C32:H32" si="8">C28*2/(C60+C59)</f>
        <v>0.24376940702573086</v>
      </c>
      <c r="D32" s="9">
        <f t="shared" si="8"/>
        <v>2.9673746102664243E-2</v>
      </c>
      <c r="E32" s="9">
        <f t="shared" si="8"/>
        <v>-0.45813418483428525</v>
      </c>
      <c r="F32" s="9">
        <f t="shared" si="8"/>
        <v>0.17851690089586958</v>
      </c>
      <c r="G32" s="9">
        <f t="shared" si="8"/>
        <v>0.47387249439098611</v>
      </c>
      <c r="H32" s="9">
        <f t="shared" si="8"/>
        <v>0.19311294212419078</v>
      </c>
    </row>
    <row r="44" spans="10:10" x14ac:dyDescent="0.2">
      <c r="J44">
        <v>32.33</v>
      </c>
    </row>
    <row r="52" spans="1:10" x14ac:dyDescent="0.2">
      <c r="A52" s="8" t="s">
        <v>365</v>
      </c>
      <c r="B52">
        <f>-1*'6862.HK-ARD.利润表'!E6</f>
        <v>6935033</v>
      </c>
      <c r="C52">
        <f>-1*'6862.HK-ARD.利润表'!F6</f>
        <v>11238992</v>
      </c>
      <c r="D52">
        <f>-1*'6862.HK-ARD.利润表'!G6</f>
        <v>12261465</v>
      </c>
      <c r="E52">
        <f>-1*'6862.HK-ARD.利润表'!H6</f>
        <v>17977071</v>
      </c>
      <c r="F52">
        <f>-1*'6862.HK-ARD.利润表'!I6</f>
        <v>12906421</v>
      </c>
      <c r="G52">
        <f>-1*'6862.HK-ARD.利润表'!J6</f>
        <v>16946214</v>
      </c>
      <c r="H52">
        <f>-1*'6862.HK-ARD.利润表'!K6</f>
        <v>8387212</v>
      </c>
    </row>
    <row r="53" spans="1:10" x14ac:dyDescent="0.2">
      <c r="A53" s="8" t="s">
        <v>501</v>
      </c>
      <c r="B53">
        <f>'6862.HK-ARD.资产负债表'!D25+'6862.HK-ARD.资产负债表'!D26</f>
        <v>941829</v>
      </c>
      <c r="C53">
        <f>'6862.HK-ARD.资产负债表'!E25+'6862.HK-ARD.资产负债表'!E26</f>
        <v>1046379</v>
      </c>
      <c r="D53">
        <f>'6862.HK-ARD.资产负债表'!F25+'6862.HK-ARD.资产负债表'!F26</f>
        <v>1916524</v>
      </c>
      <c r="E53">
        <f>'6862.HK-ARD.资产负债表'!G25+'6862.HK-ARD.资产负债表'!G26</f>
        <v>2473123</v>
      </c>
      <c r="F53">
        <f>'6862.HK-ARD.资产负债表'!H25+'6862.HK-ARD.资产负债表'!H26</f>
        <v>3422562</v>
      </c>
      <c r="G53">
        <f>'6862.HK-ARD.资产负债表'!I25+'6862.HK-ARD.资产负债表'!I26</f>
        <v>2298027</v>
      </c>
      <c r="H53">
        <f>'6862.HK-ARD.资产负债表'!J25+'6862.HK-ARD.资产负债表'!J26</f>
        <v>2426289</v>
      </c>
    </row>
    <row r="54" spans="1:10" x14ac:dyDescent="0.2">
      <c r="A54" s="8" t="s">
        <v>502</v>
      </c>
      <c r="B54">
        <f>'6862.HK-ARD.资产负债表'!E25+'6862.HK-ARD.资产负债表'!E26</f>
        <v>1046379</v>
      </c>
      <c r="C54">
        <f>'6862.HK-ARD.资产负债表'!F25+'6862.HK-ARD.资产负债表'!F26</f>
        <v>1916524</v>
      </c>
      <c r="D54">
        <f>'6862.HK-ARD.资产负债表'!G25+'6862.HK-ARD.资产负债表'!G26</f>
        <v>2473123</v>
      </c>
      <c r="E54">
        <f>'6862.HK-ARD.资产负债表'!H25+'6862.HK-ARD.资产负债表'!H26</f>
        <v>3422562</v>
      </c>
      <c r="F54">
        <f>'6862.HK-ARD.资产负债表'!I25+'6862.HK-ARD.资产负债表'!I26</f>
        <v>2298027</v>
      </c>
      <c r="G54">
        <f>'6862.HK-ARD.资产负债表'!J25+'6862.HK-ARD.资产负债表'!J26</f>
        <v>2426289</v>
      </c>
      <c r="H54">
        <f>'6862.HK-ARD.资产负债表'!K25+'6862.HK-ARD.资产负债表'!K26</f>
        <v>1747564</v>
      </c>
    </row>
    <row r="55" spans="1:10" x14ac:dyDescent="0.2">
      <c r="A55" s="8" t="s">
        <v>503</v>
      </c>
      <c r="B55">
        <f>'6862.HK-ARD.资产负债表'!E24</f>
        <v>457124</v>
      </c>
      <c r="C55">
        <f>'6862.HK-ARD.资产负债表'!F24</f>
        <v>1199666</v>
      </c>
      <c r="D55">
        <f>'6862.HK-ARD.资产负债表'!G24</f>
        <v>1154215</v>
      </c>
      <c r="E55">
        <f>'6862.HK-ARD.资产负债表'!H24</f>
        <v>1456237</v>
      </c>
      <c r="F55">
        <f>'6862.HK-ARD.资产负债表'!I24</f>
        <v>1141813</v>
      </c>
      <c r="G55">
        <f>'6862.HK-ARD.资产负债表'!J24</f>
        <v>1074627</v>
      </c>
      <c r="H55">
        <f>'6862.HK-ARD.资产负债表'!K24</f>
        <v>818867</v>
      </c>
    </row>
    <row r="56" spans="1:10" x14ac:dyDescent="0.2">
      <c r="A56" s="8" t="s">
        <v>504</v>
      </c>
      <c r="B56">
        <f>'6862.HK-ARD.资产负债表'!E36</f>
        <v>3305988</v>
      </c>
      <c r="C56">
        <f>'6862.HK-ARD.资产负债表'!F36</f>
        <v>5664071</v>
      </c>
      <c r="D56">
        <f>'6862.HK-ARD.资产负债表'!G36</f>
        <v>9867943</v>
      </c>
      <c r="E56">
        <f>'6862.HK-ARD.资产负债表'!H36</f>
        <v>9885869</v>
      </c>
      <c r="F56">
        <f>'6862.HK-ARD.资产负债表'!I36</f>
        <v>7232090</v>
      </c>
      <c r="G56">
        <f>'6862.HK-ARD.资产负债表'!J36</f>
        <v>7241812</v>
      </c>
      <c r="H56">
        <f>'6862.HK-ARD.资产负债表'!K36</f>
        <v>10417988</v>
      </c>
    </row>
    <row r="57" spans="1:10" x14ac:dyDescent="0.2">
      <c r="A57" s="8" t="s">
        <v>505</v>
      </c>
      <c r="B57">
        <f>'6862.HK-ARD.资产负债表'!E23</f>
        <v>5735986</v>
      </c>
      <c r="C57">
        <f>'6862.HK-ARD.资产负债表'!F23</f>
        <v>7200291</v>
      </c>
      <c r="D57">
        <f>'6862.HK-ARD.资产负债表'!G23</f>
        <v>6593256</v>
      </c>
      <c r="E57">
        <f>'6862.HK-ARD.资产负债表'!H23</f>
        <v>11405502</v>
      </c>
      <c r="F57">
        <f>'6862.HK-ARD.资产负债表'!I23</f>
        <v>10506590</v>
      </c>
      <c r="G57">
        <f>'6862.HK-ARD.资产负债表'!J23</f>
        <v>14907039</v>
      </c>
      <c r="H57">
        <f>'6862.HK-ARD.资产负债表'!K23</f>
        <v>16689933</v>
      </c>
    </row>
    <row r="58" spans="1:10" x14ac:dyDescent="0.2">
      <c r="A58" s="8" t="s">
        <v>506</v>
      </c>
      <c r="B58">
        <f>'6862.HK-ARD.资产负债表'!E36+'6862.HK-ARD.资产负债表'!E52</f>
        <v>3315085</v>
      </c>
      <c r="C58">
        <f>'6862.HK-ARD.资产负债表'!F36+'6862.HK-ARD.资产负债表'!F52</f>
        <v>9987899</v>
      </c>
      <c r="D58">
        <f>'6862.HK-ARD.资产负债表'!G36+'6862.HK-ARD.资产负债表'!G52</f>
        <v>17289886</v>
      </c>
      <c r="E58">
        <f>'6862.HK-ARD.资产负债表'!H36+'6862.HK-ARD.资产负债表'!H52</f>
        <v>20092862</v>
      </c>
      <c r="F58">
        <f>'6862.HK-ARD.资产负债表'!I36+'6862.HK-ARD.资产负债表'!I52</f>
        <v>13983063</v>
      </c>
      <c r="G58">
        <f>'6862.HK-ARD.资产负债表'!J36+'6862.HK-ARD.资产负债表'!J52</f>
        <v>13160058</v>
      </c>
      <c r="H58">
        <f>'6862.HK-ARD.资产负债表'!K36+'6862.HK-ARD.资产负债表'!K52</f>
        <v>15833506</v>
      </c>
    </row>
    <row r="59" spans="1:10" x14ac:dyDescent="0.2">
      <c r="A59" s="8" t="s">
        <v>507</v>
      </c>
      <c r="B59">
        <f>'6862.HK-ARD.资产负债表'!D59</f>
        <v>1090981</v>
      </c>
      <c r="C59">
        <f>'6862.HK-ARD.资产负债表'!E59</f>
        <v>8629558</v>
      </c>
      <c r="D59">
        <f>'6862.HK-ARD.资产负债表'!F59</f>
        <v>10626033</v>
      </c>
      <c r="E59">
        <f>'6862.HK-ARD.资产负债表'!G59</f>
        <v>10237258</v>
      </c>
      <c r="F59">
        <f>'6862.HK-ARD.资产负债表'!H59</f>
        <v>7928625</v>
      </c>
      <c r="G59">
        <f>'6862.HK-ARD.资产负债表'!I59</f>
        <v>7456092</v>
      </c>
      <c r="H59">
        <f>'6862.HK-ARD.资产负债表'!J59</f>
        <v>11516940</v>
      </c>
    </row>
    <row r="60" spans="1:10" x14ac:dyDescent="0.2">
      <c r="A60" s="8" t="s">
        <v>508</v>
      </c>
      <c r="B60">
        <f>'6862.HK-ARD.资产负债表'!E59</f>
        <v>8629558</v>
      </c>
      <c r="C60">
        <f>'6862.HK-ARD.资产负债表'!F59</f>
        <v>10626033</v>
      </c>
      <c r="D60">
        <f>'6862.HK-ARD.资产负债表'!G59</f>
        <v>10237258</v>
      </c>
      <c r="E60">
        <f>'6862.HK-ARD.资产负债表'!H59</f>
        <v>7928625</v>
      </c>
      <c r="F60">
        <f>'6862.HK-ARD.资产负债表'!I59</f>
        <v>7456092</v>
      </c>
      <c r="G60">
        <f>'6862.HK-ARD.资产负债表'!J59</f>
        <v>11516940</v>
      </c>
      <c r="H60">
        <f>'6862.HK-ARD.资产负债表'!K59</f>
        <v>9539163</v>
      </c>
    </row>
    <row r="61" spans="1:10" x14ac:dyDescent="0.2">
      <c r="A61" s="8" t="s">
        <v>509</v>
      </c>
      <c r="B61">
        <f>'6862.HK-ARD.资产负债表'!D4+'6862.HK-ARD.资产负债表'!D23</f>
        <v>3735825</v>
      </c>
      <c r="C61">
        <f>'6862.HK-ARD.资产负债表'!E4+'6862.HK-ARD.资产负债表'!E23</f>
        <v>11944643</v>
      </c>
      <c r="D61">
        <f>'6862.HK-ARD.资产负债表'!F4+'6862.HK-ARD.资产负债表'!F23</f>
        <v>20613932</v>
      </c>
      <c r="E61">
        <f>'6862.HK-ARD.资产负债表'!G4+'6862.HK-ARD.资产负债表'!G23</f>
        <v>27527144</v>
      </c>
      <c r="F61">
        <f>'6862.HK-ARD.资产负债表'!H4+'6862.HK-ARD.资产负债表'!H23</f>
        <v>28021487</v>
      </c>
      <c r="G61">
        <f>'6862.HK-ARD.资产负债表'!I4+'6862.HK-ARD.资产负债表'!I23</f>
        <v>21439155</v>
      </c>
      <c r="H61">
        <f>'6862.HK-ARD.资产负债表'!J4+'6862.HK-ARD.资产负债表'!J23</f>
        <v>24676998</v>
      </c>
    </row>
    <row r="62" spans="1:10" x14ac:dyDescent="0.2">
      <c r="A62" s="8" t="s">
        <v>510</v>
      </c>
      <c r="B62">
        <f>'6862.HK-ARD.资产负债表'!E4+'6862.HK-ARD.资产负债表'!E23</f>
        <v>11944643</v>
      </c>
      <c r="C62">
        <f>'6862.HK-ARD.资产负债表'!F4+'6862.HK-ARD.资产负债表'!F23</f>
        <v>20613932</v>
      </c>
      <c r="D62">
        <f>'6862.HK-ARD.资产负债表'!G4+'6862.HK-ARD.资产负债表'!G23</f>
        <v>27527144</v>
      </c>
      <c r="E62">
        <f>'6862.HK-ARD.资产负债表'!H4+'6862.HK-ARD.资产负债表'!H23</f>
        <v>28021487</v>
      </c>
      <c r="F62">
        <f>'6862.HK-ARD.资产负债表'!I4+'6862.HK-ARD.资产负债表'!I23</f>
        <v>21439155</v>
      </c>
      <c r="G62">
        <f>'6862.HK-ARD.资产负债表'!J4+'6862.HK-ARD.资产负债表'!J23</f>
        <v>24676998</v>
      </c>
      <c r="H62">
        <f>'6862.HK-ARD.资产负债表'!K4+'6862.HK-ARD.资产负债表'!K23</f>
        <v>25372669</v>
      </c>
    </row>
    <row r="63" spans="1:10" x14ac:dyDescent="0.2">
      <c r="A63" s="8" t="s">
        <v>368</v>
      </c>
      <c r="B63">
        <f>'6862.HK-ARD.利润表'!E4</f>
        <v>16969100</v>
      </c>
      <c r="C63">
        <f>'6862.HK-ARD.利润表'!F4</f>
        <v>26555792</v>
      </c>
      <c r="D63">
        <f>'6862.HK-ARD.利润表'!G4</f>
        <v>28614255</v>
      </c>
      <c r="E63">
        <f>'6862.HK-ARD.利润表'!H4</f>
        <v>41111624</v>
      </c>
      <c r="F63">
        <f>'6862.HK-ARD.利润表'!I4</f>
        <v>31038634</v>
      </c>
      <c r="G63">
        <f>'6862.HK-ARD.利润表'!J4</f>
        <v>41453348</v>
      </c>
      <c r="H63">
        <f>'6862.HK-ARD.利润表'!K4</f>
        <v>21490903</v>
      </c>
    </row>
    <row r="64" spans="1:10" x14ac:dyDescent="0.2">
      <c r="A64" s="8" t="s">
        <v>292</v>
      </c>
      <c r="B64">
        <f>'6862.HK-ARD.利润表'!E23</f>
        <v>1648846</v>
      </c>
      <c r="C64">
        <f>'6862.HK-ARD.利润表'!F23</f>
        <v>2346962</v>
      </c>
      <c r="D64">
        <f>'6862.HK-ARD.利润表'!G23</f>
        <v>309546</v>
      </c>
      <c r="E64">
        <f>'6862.HK-ARD.利润表'!H23</f>
        <v>-4161206</v>
      </c>
      <c r="F64">
        <f>'6862.HK-ARD.利润表'!I23</f>
        <v>1373216</v>
      </c>
      <c r="G64">
        <f>'6862.HK-ARD.利润表'!J23</f>
        <v>4495399</v>
      </c>
      <c r="H64">
        <f>'6862.HK-ARD.利润表'!K23</f>
        <v>2033103</v>
      </c>
      <c r="J64">
        <v>20.61</v>
      </c>
    </row>
    <row r="65" spans="1:10" ht="14.25" x14ac:dyDescent="0.2">
      <c r="A65" s="21"/>
      <c r="B65" s="22" t="s">
        <v>3</v>
      </c>
      <c r="C65" s="22" t="s">
        <v>4</v>
      </c>
      <c r="D65" s="22" t="s">
        <v>5</v>
      </c>
      <c r="E65" s="22" t="s">
        <v>6</v>
      </c>
      <c r="F65" s="22" t="s">
        <v>7</v>
      </c>
      <c r="G65" s="22" t="s">
        <v>8</v>
      </c>
      <c r="H65" s="22" t="s">
        <v>9</v>
      </c>
      <c r="I65" s="4" t="s">
        <v>284</v>
      </c>
      <c r="J65">
        <v>7.37</v>
      </c>
    </row>
    <row r="66" spans="1:10" x14ac:dyDescent="0.2">
      <c r="A66" s="14" t="s">
        <v>363</v>
      </c>
      <c r="B66" s="9">
        <f t="shared" ref="B66:G66" si="9">B64/AVERAGE(B59:B60)</f>
        <v>0.33924991196475834</v>
      </c>
      <c r="C66" s="9">
        <f t="shared" si="9"/>
        <v>0.24376940702573086</v>
      </c>
      <c r="D66" s="9">
        <f t="shared" si="9"/>
        <v>2.9673746102664243E-2</v>
      </c>
      <c r="E66" s="9">
        <f t="shared" si="9"/>
        <v>-0.45813418483428525</v>
      </c>
      <c r="F66" s="9">
        <f t="shared" si="9"/>
        <v>0.17851690089586958</v>
      </c>
      <c r="G66" s="9">
        <f t="shared" si="9"/>
        <v>0.47387249439098611</v>
      </c>
      <c r="H66" s="9">
        <f>H64/AVERAGE(H59:H60)</f>
        <v>0.19311294212419078</v>
      </c>
      <c r="I66" s="9" t="e">
        <f>'[1]6862.HK-ARD'!P23/'[2]6862.HK-ARD'!O59</f>
        <v>#REF!</v>
      </c>
      <c r="J66">
        <v>0.04</v>
      </c>
    </row>
    <row r="67" spans="1:10" x14ac:dyDescent="0.2">
      <c r="A67" s="8" t="s">
        <v>511</v>
      </c>
      <c r="B67" s="9">
        <f>B64/B63</f>
        <v>9.7167557501576393E-2</v>
      </c>
      <c r="C67" s="9">
        <f>C64/C63</f>
        <v>8.8378535273962083E-2</v>
      </c>
      <c r="D67" s="9">
        <f t="shared" ref="D67:G67" si="10">D64/D63</f>
        <v>1.0817894787056312E-2</v>
      </c>
      <c r="E67" s="9">
        <f t="shared" si="10"/>
        <v>-0.10121726157059618</v>
      </c>
      <c r="F67" s="9">
        <f t="shared" si="10"/>
        <v>4.4242153182385537E-2</v>
      </c>
      <c r="G67" s="9">
        <f t="shared" si="10"/>
        <v>0.10844477507582741</v>
      </c>
      <c r="H67" s="9">
        <f>H64/H63</f>
        <v>9.4602958284256369E-2</v>
      </c>
    </row>
    <row r="68" spans="1:10" x14ac:dyDescent="0.2">
      <c r="A68" s="8" t="s">
        <v>512</v>
      </c>
      <c r="B68" s="18">
        <f>B63*2/SUM(B61:B62)</f>
        <v>2.1643614208453474</v>
      </c>
      <c r="C68" s="18">
        <f>C63*2/SUM(C61:C62)</f>
        <v>1.6312625475777118</v>
      </c>
      <c r="D68" s="18">
        <f>D63*2/SUM(D61:D62)</f>
        <v>1.1887667404858171</v>
      </c>
      <c r="E68" s="18">
        <f t="shared" ref="E68:H68" si="11">E63*2/SUM(E61:E62)</f>
        <v>1.4802029594572728</v>
      </c>
      <c r="F68" s="18">
        <f t="shared" si="11"/>
        <v>1.2550841535781116</v>
      </c>
      <c r="G68" s="18">
        <f t="shared" si="11"/>
        <v>1.7977799665986882</v>
      </c>
      <c r="H68" s="18">
        <f t="shared" si="11"/>
        <v>0.85878305643871722</v>
      </c>
    </row>
    <row r="69" spans="1:10" x14ac:dyDescent="0.2">
      <c r="A69" s="8" t="s">
        <v>513</v>
      </c>
      <c r="B69" s="18">
        <f>B62/B60</f>
        <v>1.3841546693353239</v>
      </c>
      <c r="C69" s="18">
        <f>C62/C60</f>
        <v>1.9399461680572609</v>
      </c>
      <c r="D69" s="18">
        <f>D62/D60</f>
        <v>2.6889176769795191</v>
      </c>
      <c r="E69" s="18">
        <f t="shared" ref="E69:H69" si="12">E62/E60</f>
        <v>3.5342177237541188</v>
      </c>
      <c r="F69" s="18">
        <f t="shared" si="12"/>
        <v>2.8753876695727465</v>
      </c>
      <c r="G69" s="18">
        <f t="shared" si="12"/>
        <v>2.1426696674637533</v>
      </c>
      <c r="H69" s="18">
        <f t="shared" si="12"/>
        <v>2.6598422733734606</v>
      </c>
    </row>
    <row r="70" spans="1:10" x14ac:dyDescent="0.2">
      <c r="A70" s="8" t="s">
        <v>514</v>
      </c>
      <c r="B70" s="9">
        <f>B58/B62</f>
        <v>0.27753738642502751</v>
      </c>
      <c r="C70" s="9">
        <f t="shared" ref="C70:H70" si="13">C58/C62</f>
        <v>0.48452177876593366</v>
      </c>
      <c r="D70" s="9">
        <f t="shared" si="13"/>
        <v>0.62810315519837434</v>
      </c>
      <c r="E70" s="9">
        <f t="shared" si="13"/>
        <v>0.71705195373821529</v>
      </c>
      <c r="F70" s="9">
        <f t="shared" si="13"/>
        <v>0.65222080814285821</v>
      </c>
      <c r="G70" s="9">
        <f t="shared" si="13"/>
        <v>0.53329250178648147</v>
      </c>
      <c r="H70" s="9">
        <f t="shared" si="13"/>
        <v>0.62403785742840057</v>
      </c>
    </row>
    <row r="71" spans="1:10" x14ac:dyDescent="0.2">
      <c r="A71" s="8" t="s">
        <v>497</v>
      </c>
      <c r="B71" s="18">
        <f>B57/B56</f>
        <v>1.7350292862527026</v>
      </c>
      <c r="C71" s="18">
        <f t="shared" ref="C71:H71" si="14">C57/C56</f>
        <v>1.2712218826352988</v>
      </c>
      <c r="D71" s="18">
        <f t="shared" si="14"/>
        <v>0.66814897491807568</v>
      </c>
      <c r="E71" s="18">
        <f t="shared" si="14"/>
        <v>1.1537176954297088</v>
      </c>
      <c r="F71" s="18">
        <f t="shared" si="14"/>
        <v>1.4527736795310899</v>
      </c>
      <c r="G71" s="18">
        <f t="shared" si="14"/>
        <v>2.058468101629813</v>
      </c>
      <c r="H71" s="18">
        <f t="shared" si="14"/>
        <v>1.6020303536536997</v>
      </c>
    </row>
    <row r="72" spans="1:10" x14ac:dyDescent="0.2">
      <c r="A72" s="8" t="s">
        <v>498</v>
      </c>
      <c r="B72" s="18">
        <f>(B57-B55)/B56</f>
        <v>1.5967577619761475</v>
      </c>
      <c r="C72" s="18">
        <f t="shared" ref="C72:H72" si="15">(C57-C55)/C56</f>
        <v>1.0594190997958888</v>
      </c>
      <c r="D72" s="18">
        <f t="shared" si="15"/>
        <v>0.5511828554340048</v>
      </c>
      <c r="E72" s="18">
        <f t="shared" si="15"/>
        <v>1.0064127898113964</v>
      </c>
      <c r="F72" s="18">
        <f t="shared" si="15"/>
        <v>1.2948922095825688</v>
      </c>
      <c r="G72" s="18">
        <f t="shared" si="15"/>
        <v>1.910076096976834</v>
      </c>
      <c r="H72" s="18">
        <f t="shared" si="15"/>
        <v>1.5234290920665297</v>
      </c>
    </row>
    <row r="73" spans="1:10" x14ac:dyDescent="0.2">
      <c r="A73" s="19" t="s">
        <v>515</v>
      </c>
      <c r="B73" s="20">
        <f>AVERAGE(B53:B54)*365/B63</f>
        <v>21.382864147185177</v>
      </c>
      <c r="C73" s="20">
        <f t="shared" ref="C73:G73" si="16">AVERAGE(C53:C54)*365/C63</f>
        <v>20.362028648966675</v>
      </c>
      <c r="D73" s="20">
        <f t="shared" si="16"/>
        <v>27.996904951745204</v>
      </c>
      <c r="E73" s="20">
        <f t="shared" si="16"/>
        <v>26.171734604792064</v>
      </c>
      <c r="F73" s="20">
        <f t="shared" si="16"/>
        <v>33.635742233372767</v>
      </c>
      <c r="G73" s="20">
        <f t="shared" si="16"/>
        <v>20.798987575141094</v>
      </c>
      <c r="H73" s="20">
        <f>AVERAGE(H53:H54)*365/(H63*2)</f>
        <v>17.722107174835791</v>
      </c>
    </row>
    <row r="74" spans="1:10" x14ac:dyDescent="0.2">
      <c r="A74" s="8" t="s">
        <v>364</v>
      </c>
      <c r="B74" s="18"/>
      <c r="C74" s="18">
        <f t="shared" ref="C74:G74" si="17">AVERAGE(B55:C55)*365/C52</f>
        <v>26.903139979101329</v>
      </c>
      <c r="D74" s="18">
        <f t="shared" si="17"/>
        <v>35.035232943208662</v>
      </c>
      <c r="E74" s="18">
        <f t="shared" si="17"/>
        <v>26.500840431681002</v>
      </c>
      <c r="F74" s="18">
        <f t="shared" si="17"/>
        <v>36.737072578060179</v>
      </c>
      <c r="G74" s="18">
        <f t="shared" si="17"/>
        <v>23.869656077752825</v>
      </c>
      <c r="H74" s="18">
        <f>AVERAGE(G55:H55)*365/H52/2</f>
        <v>20.600567566433281</v>
      </c>
    </row>
    <row r="75" spans="1:10" x14ac:dyDescent="0.2">
      <c r="A75" s="8"/>
    </row>
    <row r="104" spans="1:12" x14ac:dyDescent="0.2">
      <c r="A104" s="8" t="s">
        <v>366</v>
      </c>
    </row>
    <row r="105" spans="1:12" ht="14.25" x14ac:dyDescent="0.2">
      <c r="A105" s="4" t="s">
        <v>499</v>
      </c>
      <c r="B105" s="4" t="s">
        <v>0</v>
      </c>
      <c r="C105" s="4" t="s">
        <v>1</v>
      </c>
      <c r="D105" s="4" t="s">
        <v>2</v>
      </c>
      <c r="E105" s="4" t="s">
        <v>3</v>
      </c>
      <c r="F105" s="4" t="s">
        <v>4</v>
      </c>
      <c r="G105" s="4" t="s">
        <v>5</v>
      </c>
      <c r="H105" s="4" t="s">
        <v>6</v>
      </c>
      <c r="I105" s="4" t="s">
        <v>7</v>
      </c>
      <c r="J105" s="4" t="s">
        <v>8</v>
      </c>
      <c r="K105" s="4" t="s">
        <v>9</v>
      </c>
      <c r="L105" s="25">
        <v>45107</v>
      </c>
    </row>
    <row r="106" spans="1:12" ht="14.25" x14ac:dyDescent="0.2">
      <c r="A106" s="4" t="s">
        <v>368</v>
      </c>
      <c r="B106" s="6">
        <v>5756682</v>
      </c>
      <c r="C106" s="6">
        <v>7807686</v>
      </c>
      <c r="D106" s="6">
        <v>10637170</v>
      </c>
      <c r="E106" s="6">
        <v>16969100</v>
      </c>
      <c r="F106" s="6">
        <v>26555792</v>
      </c>
      <c r="G106" s="6">
        <v>28614255</v>
      </c>
      <c r="H106" s="6">
        <v>41111624</v>
      </c>
      <c r="I106" s="6">
        <v>31038634</v>
      </c>
      <c r="J106" s="6">
        <v>41453348</v>
      </c>
      <c r="K106" s="6">
        <v>21490903</v>
      </c>
      <c r="L106" s="6">
        <v>18885854</v>
      </c>
    </row>
    <row r="107" spans="1:12" ht="14.25" x14ac:dyDescent="0.2">
      <c r="A107" s="7" t="s">
        <v>292</v>
      </c>
      <c r="B107" s="6">
        <v>410830</v>
      </c>
      <c r="C107" s="6">
        <v>983730</v>
      </c>
      <c r="D107" s="6">
        <v>1163835</v>
      </c>
      <c r="E107" s="6">
        <v>1630345</v>
      </c>
      <c r="F107" s="6">
        <v>2345280</v>
      </c>
      <c r="G107" s="6">
        <v>314638</v>
      </c>
      <c r="H107" s="6">
        <v>-4143329</v>
      </c>
      <c r="I107" s="6">
        <v>1183595</v>
      </c>
      <c r="J107" s="6">
        <v>4559153</v>
      </c>
      <c r="K107" s="6">
        <v>2083229</v>
      </c>
      <c r="L107" s="6">
        <v>2381598</v>
      </c>
    </row>
    <row r="108" spans="1:12" x14ac:dyDescent="0.2">
      <c r="A108" s="8" t="s">
        <v>516</v>
      </c>
      <c r="C108" s="9">
        <f>(C106-B106)/ABS(B106)</f>
        <v>0.35628231679290256</v>
      </c>
      <c r="D108" s="9">
        <f t="shared" ref="D108:J108" si="18">(D106-C106)/ABS(C106)</f>
        <v>0.36239725829138109</v>
      </c>
      <c r="E108" s="9">
        <f t="shared" si="18"/>
        <v>0.59526452994546486</v>
      </c>
      <c r="F108" s="9">
        <f t="shared" si="18"/>
        <v>0.56494993841747643</v>
      </c>
      <c r="G108" s="9">
        <f t="shared" si="18"/>
        <v>7.7514652923927105E-2</v>
      </c>
      <c r="H108" s="9">
        <f t="shared" si="18"/>
        <v>0.43675325462780701</v>
      </c>
      <c r="I108" s="9">
        <f t="shared" si="18"/>
        <v>-0.24501561894027829</v>
      </c>
      <c r="J108" s="9">
        <f t="shared" si="18"/>
        <v>0.33554034626652707</v>
      </c>
      <c r="K108" s="9">
        <f>K106/L106-1</f>
        <v>0.13793652116552413</v>
      </c>
    </row>
    <row r="109" spans="1:12" ht="14.25" x14ac:dyDescent="0.2">
      <c r="A109" s="7" t="s">
        <v>367</v>
      </c>
      <c r="C109" s="9">
        <f t="shared" ref="C109:J109" si="19">(C107-B107)/ABS(B107)</f>
        <v>1.394494072974223</v>
      </c>
      <c r="D109" s="9">
        <f t="shared" si="19"/>
        <v>0.1830837729864902</v>
      </c>
      <c r="E109" s="9">
        <f t="shared" si="19"/>
        <v>0.40083860684719053</v>
      </c>
      <c r="F109" s="9">
        <f t="shared" si="19"/>
        <v>0.43851761436996461</v>
      </c>
      <c r="G109" s="9">
        <f t="shared" si="19"/>
        <v>-0.8658420316550689</v>
      </c>
      <c r="H109" s="9">
        <f t="shared" si="19"/>
        <v>-14.168558788194687</v>
      </c>
      <c r="I109" s="9">
        <f t="shared" si="19"/>
        <v>1.2856628088187059</v>
      </c>
      <c r="J109" s="9">
        <f t="shared" si="19"/>
        <v>2.8519535820952266</v>
      </c>
      <c r="K109" s="9">
        <f>K107/L107-1</f>
        <v>-0.12528100880165338</v>
      </c>
    </row>
    <row r="110" spans="1:12" x14ac:dyDescent="0.2">
      <c r="K110" s="9">
        <f>K107/K106</f>
        <v>9.6935387033294976E-2</v>
      </c>
      <c r="L110" s="9">
        <f>L107/L106</f>
        <v>0.12610486134225118</v>
      </c>
    </row>
    <row r="114" spans="1:11" ht="14.25" x14ac:dyDescent="0.2">
      <c r="J114" s="25">
        <v>45107</v>
      </c>
      <c r="K114" s="4" t="s">
        <v>9</v>
      </c>
    </row>
    <row r="115" spans="1:11" ht="14.25" x14ac:dyDescent="0.2">
      <c r="I115" s="4" t="s">
        <v>368</v>
      </c>
      <c r="J115" s="6">
        <v>188.85854</v>
      </c>
      <c r="K115" s="6">
        <v>214.90903</v>
      </c>
    </row>
    <row r="116" spans="1:11" ht="14.25" x14ac:dyDescent="0.2">
      <c r="I116" s="7" t="s">
        <v>292</v>
      </c>
      <c r="J116" s="6">
        <v>23.81598</v>
      </c>
      <c r="K116" s="6">
        <v>20.83229</v>
      </c>
    </row>
    <row r="122" spans="1:11" s="4" customFormat="1" ht="13.5" x14ac:dyDescent="0.15">
      <c r="A122" s="4" t="s">
        <v>517</v>
      </c>
      <c r="B122" s="4" t="s">
        <v>1</v>
      </c>
      <c r="C122" s="4" t="s">
        <v>2</v>
      </c>
      <c r="D122" s="4" t="s">
        <v>3</v>
      </c>
      <c r="E122" s="4" t="s">
        <v>4</v>
      </c>
      <c r="F122" s="4" t="s">
        <v>5</v>
      </c>
      <c r="G122" s="4" t="s">
        <v>6</v>
      </c>
      <c r="H122" s="4" t="s">
        <v>7</v>
      </c>
      <c r="I122" s="4" t="s">
        <v>8</v>
      </c>
      <c r="J122" s="4" t="s">
        <v>9</v>
      </c>
    </row>
    <row r="123" spans="1:11" s="4" customFormat="1" ht="13.5" x14ac:dyDescent="0.15">
      <c r="A123" s="4" t="s">
        <v>368</v>
      </c>
      <c r="B123" s="5">
        <v>116426</v>
      </c>
      <c r="C123" s="5">
        <v>146918</v>
      </c>
      <c r="D123" s="5">
        <v>189282</v>
      </c>
      <c r="E123" s="5">
        <v>268729</v>
      </c>
      <c r="F123" s="5">
        <v>271483</v>
      </c>
      <c r="G123" s="5">
        <v>417970</v>
      </c>
      <c r="H123" s="5">
        <v>400572</v>
      </c>
      <c r="I123" s="5">
        <v>598585</v>
      </c>
      <c r="J123" s="5">
        <v>306423</v>
      </c>
    </row>
    <row r="124" spans="1:11" s="4" customFormat="1" ht="13.5" x14ac:dyDescent="0.15">
      <c r="A124" s="4" t="s">
        <v>518</v>
      </c>
      <c r="B124" s="5">
        <v>-32771</v>
      </c>
      <c r="C124" s="5">
        <v>-40023</v>
      </c>
      <c r="D124" s="5">
        <v>-52348</v>
      </c>
      <c r="E124" s="5">
        <v>-69672</v>
      </c>
      <c r="F124" s="5">
        <v>-74785</v>
      </c>
      <c r="G124" s="5">
        <v>-105687</v>
      </c>
      <c r="H124" s="5">
        <v>-113386</v>
      </c>
      <c r="I124" s="5">
        <v>-154410</v>
      </c>
      <c r="J124" s="5">
        <v>-89406</v>
      </c>
    </row>
    <row r="125" spans="1:11" x14ac:dyDescent="0.2">
      <c r="A125" s="8" t="s">
        <v>464</v>
      </c>
      <c r="B125">
        <f>-1*B124/B123</f>
        <v>0.28147492828062459</v>
      </c>
      <c r="C125">
        <f t="shared" ref="C125:F125" si="20">-1*C124/C123</f>
        <v>0.27241726677466344</v>
      </c>
      <c r="D125">
        <f t="shared" si="20"/>
        <v>0.27656089855348104</v>
      </c>
      <c r="E125">
        <f t="shared" si="20"/>
        <v>0.25926491000226992</v>
      </c>
      <c r="F125">
        <f t="shared" si="20"/>
        <v>0.2754684455380263</v>
      </c>
      <c r="G125">
        <f>-1*G124/G123</f>
        <v>0.25285786061200566</v>
      </c>
      <c r="H125">
        <f t="shared" ref="H125:J125" si="21">-1*H124/H123</f>
        <v>0.2830602238798518</v>
      </c>
      <c r="I125">
        <f t="shared" si="21"/>
        <v>0.25795835177961357</v>
      </c>
      <c r="J125">
        <f t="shared" si="21"/>
        <v>0.29177313713396186</v>
      </c>
    </row>
    <row r="129" spans="1:13" s="4" customFormat="1" ht="13.5" x14ac:dyDescent="0.15">
      <c r="A129" s="4" t="s">
        <v>499</v>
      </c>
      <c r="B129" s="4" t="s">
        <v>0</v>
      </c>
      <c r="C129" s="4" t="s">
        <v>1</v>
      </c>
      <c r="D129" s="4" t="s">
        <v>2</v>
      </c>
      <c r="E129" s="4" t="s">
        <v>3</v>
      </c>
      <c r="F129" s="4" t="s">
        <v>4</v>
      </c>
      <c r="G129" s="4" t="s">
        <v>5</v>
      </c>
      <c r="H129" s="4" t="s">
        <v>6</v>
      </c>
      <c r="I129" s="4" t="s">
        <v>7</v>
      </c>
      <c r="J129" s="4" t="s">
        <v>8</v>
      </c>
      <c r="K129" s="4" t="s">
        <v>9</v>
      </c>
    </row>
    <row r="130" spans="1:13" s="4" customFormat="1" ht="13.5" x14ac:dyDescent="0.15">
      <c r="A130" s="4" t="s">
        <v>368</v>
      </c>
      <c r="B130" s="6">
        <v>5756682</v>
      </c>
      <c r="C130" s="6">
        <v>7807686</v>
      </c>
      <c r="D130" s="6">
        <v>10637170</v>
      </c>
      <c r="E130" s="6">
        <v>16969100</v>
      </c>
      <c r="F130" s="6">
        <v>26555792</v>
      </c>
      <c r="G130" s="6">
        <v>28614255</v>
      </c>
      <c r="H130" s="6">
        <v>41111624</v>
      </c>
      <c r="I130" s="6">
        <v>31038634</v>
      </c>
      <c r="J130" s="6">
        <v>41453348</v>
      </c>
      <c r="K130" s="6">
        <v>21490903</v>
      </c>
    </row>
    <row r="131" spans="1:13" s="4" customFormat="1" ht="13.5" x14ac:dyDescent="0.15">
      <c r="A131" s="4" t="s">
        <v>518</v>
      </c>
      <c r="B131" s="6">
        <v>-1571877</v>
      </c>
      <c r="C131" s="6">
        <v>-2044292</v>
      </c>
      <c r="D131" s="6">
        <v>-3119699</v>
      </c>
      <c r="E131" s="6">
        <v>-5016321</v>
      </c>
      <c r="F131" s="6">
        <v>-7992555</v>
      </c>
      <c r="G131" s="6">
        <v>-9676510</v>
      </c>
      <c r="H131" s="6">
        <v>-14874837</v>
      </c>
      <c r="I131" s="6">
        <v>-10239759</v>
      </c>
      <c r="J131" s="6">
        <v>-13039844</v>
      </c>
      <c r="K131" s="6">
        <v>-7155747</v>
      </c>
      <c r="M131" s="24"/>
    </row>
    <row r="132" spans="1:13" x14ac:dyDescent="0.2">
      <c r="A132" s="8" t="s">
        <v>418</v>
      </c>
      <c r="B132">
        <f>-1*B131/B130</f>
        <v>0.27305260217604516</v>
      </c>
      <c r="C132">
        <f t="shared" ref="C132:K132" si="22">-1*C131/C130</f>
        <v>0.26183071399131574</v>
      </c>
      <c r="D132">
        <f t="shared" si="22"/>
        <v>0.29328279984243927</v>
      </c>
      <c r="E132">
        <f t="shared" si="22"/>
        <v>0.29561502967157954</v>
      </c>
      <c r="F132">
        <f t="shared" si="22"/>
        <v>0.3009721946910866</v>
      </c>
      <c r="G132">
        <f t="shared" si="22"/>
        <v>0.33817095709813166</v>
      </c>
      <c r="H132">
        <f t="shared" si="22"/>
        <v>0.36181584556231589</v>
      </c>
      <c r="I132">
        <f t="shared" si="22"/>
        <v>0.32990366135313814</v>
      </c>
      <c r="J132">
        <f t="shared" si="22"/>
        <v>0.31456672691431342</v>
      </c>
      <c r="K132">
        <f t="shared" si="22"/>
        <v>0.33296632533309561</v>
      </c>
    </row>
    <row r="133" spans="1:13" x14ac:dyDescent="0.2">
      <c r="A133" s="8" t="s">
        <v>465</v>
      </c>
      <c r="C133">
        <v>0.28147492828062459</v>
      </c>
      <c r="D133">
        <v>0.27241726677466344</v>
      </c>
      <c r="E133">
        <v>0.27656089855348104</v>
      </c>
      <c r="F133">
        <v>0.25926491000226992</v>
      </c>
      <c r="G133">
        <v>0.2754684455380263</v>
      </c>
      <c r="H133">
        <v>0.25285786061200566</v>
      </c>
      <c r="I133">
        <v>0.2830602238798518</v>
      </c>
      <c r="J133">
        <v>0.25795835177961357</v>
      </c>
      <c r="K133">
        <v>0.29177313713396186</v>
      </c>
    </row>
    <row r="134" spans="1:13" x14ac:dyDescent="0.2">
      <c r="A134" s="8" t="s">
        <v>420</v>
      </c>
      <c r="B134">
        <v>0.22394566371868233</v>
      </c>
      <c r="C134">
        <v>0.23637549537384062</v>
      </c>
      <c r="D134">
        <v>0.22744748701803696</v>
      </c>
      <c r="E134">
        <v>0.24669376099254781</v>
      </c>
      <c r="F134">
        <v>0.25610385254762735</v>
      </c>
      <c r="G134">
        <v>0.270958633201548</v>
      </c>
      <c r="H134">
        <v>0.29764747293443622</v>
      </c>
      <c r="I134">
        <v>0.32880372091596222</v>
      </c>
      <c r="J134">
        <v>0.31478606989038482</v>
      </c>
      <c r="K134">
        <v>0.33999894760910482</v>
      </c>
    </row>
    <row r="137" spans="1:13" s="4" customFormat="1" ht="13.5" x14ac:dyDescent="0.15">
      <c r="A137" s="4" t="s">
        <v>519</v>
      </c>
      <c r="B137" s="4" t="s">
        <v>0</v>
      </c>
      <c r="C137" s="4" t="s">
        <v>1</v>
      </c>
      <c r="D137" s="4" t="s">
        <v>2</v>
      </c>
      <c r="E137" s="4" t="s">
        <v>3</v>
      </c>
      <c r="F137" s="4" t="s">
        <v>4</v>
      </c>
      <c r="G137" s="4" t="s">
        <v>5</v>
      </c>
      <c r="H137" s="4" t="s">
        <v>6</v>
      </c>
      <c r="I137" s="4" t="s">
        <v>7</v>
      </c>
      <c r="J137" s="4" t="s">
        <v>8</v>
      </c>
      <c r="K137" s="4" t="s">
        <v>9</v>
      </c>
    </row>
    <row r="138" spans="1:13" s="4" customFormat="1" ht="13.5" x14ac:dyDescent="0.15">
      <c r="A138" s="4" t="s">
        <v>368</v>
      </c>
      <c r="B138" s="6">
        <v>373383947.30000001</v>
      </c>
      <c r="C138" s="6">
        <v>397597953</v>
      </c>
      <c r="D138" s="6">
        <v>560740871.10000002</v>
      </c>
      <c r="E138" s="6">
        <v>689777363.29999995</v>
      </c>
      <c r="F138" s="6">
        <v>864391359.20000005</v>
      </c>
      <c r="G138" s="6">
        <v>836065840.10000002</v>
      </c>
      <c r="H138" s="6">
        <v>964170522.5</v>
      </c>
      <c r="I138" s="6">
        <v>678407087.29999995</v>
      </c>
      <c r="J138" s="6">
        <v>835551696.39999998</v>
      </c>
      <c r="K138" s="6">
        <v>335989223.80000001</v>
      </c>
    </row>
    <row r="139" spans="1:13" s="4" customFormat="1" ht="13.5" x14ac:dyDescent="0.15">
      <c r="A139" s="4" t="s">
        <v>518</v>
      </c>
      <c r="B139" s="6">
        <v>-83617715.900000006</v>
      </c>
      <c r="C139" s="6">
        <v>-93982413.099999994</v>
      </c>
      <c r="D139" s="6">
        <v>-127539102</v>
      </c>
      <c r="E139" s="6">
        <v>-170163772</v>
      </c>
      <c r="F139" s="6">
        <v>-221373957.19999999</v>
      </c>
      <c r="G139" s="6">
        <v>-226539257.30000001</v>
      </c>
      <c r="H139" s="6">
        <v>-286982919.5</v>
      </c>
      <c r="I139" s="6">
        <v>-223062774.59999999</v>
      </c>
      <c r="J139" s="6">
        <v>-263020034.69999999</v>
      </c>
      <c r="K139" s="6">
        <v>-114235982.5</v>
      </c>
    </row>
    <row r="140" spans="1:13" x14ac:dyDescent="0.2">
      <c r="B140">
        <f>-1*B139/B138</f>
        <v>0.22394566371868233</v>
      </c>
      <c r="C140">
        <f t="shared" ref="C140" si="23">-1*C139/C138</f>
        <v>0.23637549537384062</v>
      </c>
      <c r="D140">
        <f t="shared" ref="D140" si="24">-1*D139/D138</f>
        <v>0.22744748701803696</v>
      </c>
      <c r="E140">
        <f t="shared" ref="E140" si="25">-1*E139/E138</f>
        <v>0.24669376099254781</v>
      </c>
      <c r="F140">
        <f t="shared" ref="F140" si="26">-1*F139/F138</f>
        <v>0.25610385254762735</v>
      </c>
      <c r="G140">
        <f t="shared" ref="G140" si="27">-1*G139/G138</f>
        <v>0.270958633201548</v>
      </c>
      <c r="H140">
        <f>-1*H139/H138</f>
        <v>0.29764747293443622</v>
      </c>
      <c r="I140">
        <f>-1*I139/I138</f>
        <v>0.32880372091596222</v>
      </c>
      <c r="J140">
        <f>-1*J139/J138</f>
        <v>0.31478606989038482</v>
      </c>
      <c r="K140">
        <f>-1*K139/K138</f>
        <v>0.33999894760910482</v>
      </c>
    </row>
    <row r="154" spans="1:11" s="1" customFormat="1" ht="13.5" x14ac:dyDescent="0.15">
      <c r="A154" s="1" t="s">
        <v>520</v>
      </c>
      <c r="B154" s="1" t="s">
        <v>0</v>
      </c>
      <c r="C154" s="1" t="s">
        <v>1</v>
      </c>
      <c r="D154" s="1" t="s">
        <v>2</v>
      </c>
      <c r="E154" s="1" t="s">
        <v>3</v>
      </c>
      <c r="F154" s="1" t="s">
        <v>4</v>
      </c>
      <c r="G154" s="1" t="s">
        <v>5</v>
      </c>
      <c r="H154" s="1" t="s">
        <v>6</v>
      </c>
      <c r="I154" s="1" t="s">
        <v>7</v>
      </c>
      <c r="J154" s="1" t="s">
        <v>8</v>
      </c>
      <c r="K154" s="1" t="s">
        <v>9</v>
      </c>
    </row>
    <row r="155" spans="1:11" s="1" customFormat="1" ht="13.5" x14ac:dyDescent="0.15">
      <c r="A155" s="1" t="s">
        <v>495</v>
      </c>
      <c r="B155" s="2">
        <v>1184062</v>
      </c>
      <c r="C155" s="2">
        <v>1256675</v>
      </c>
      <c r="D155" s="2">
        <v>1461694</v>
      </c>
      <c r="E155" s="2">
        <v>5735986</v>
      </c>
      <c r="F155" s="2">
        <v>7200291</v>
      </c>
      <c r="G155" s="2">
        <v>6593256</v>
      </c>
      <c r="H155" s="2">
        <v>11405502</v>
      </c>
      <c r="I155" s="2">
        <v>10506590</v>
      </c>
      <c r="J155" s="2">
        <v>14907039</v>
      </c>
      <c r="K155" s="2">
        <v>16689933</v>
      </c>
    </row>
    <row r="156" spans="1:11" s="1" customFormat="1" ht="13.5" x14ac:dyDescent="0.15">
      <c r="A156" s="1" t="s">
        <v>496</v>
      </c>
      <c r="B156" s="2">
        <v>1244419</v>
      </c>
      <c r="C156" s="2">
        <v>1642318</v>
      </c>
      <c r="D156" s="2">
        <v>2618137</v>
      </c>
      <c r="E156" s="2">
        <v>3305988</v>
      </c>
      <c r="F156" s="2">
        <v>5664071</v>
      </c>
      <c r="G156" s="2">
        <v>9867943</v>
      </c>
      <c r="H156" s="2">
        <v>9885869</v>
      </c>
      <c r="I156" s="2">
        <v>7232090</v>
      </c>
      <c r="J156" s="2">
        <v>7241812</v>
      </c>
      <c r="K156" s="2">
        <v>10417988</v>
      </c>
    </row>
    <row r="157" spans="1:11" x14ac:dyDescent="0.2">
      <c r="A157" s="8" t="s">
        <v>494</v>
      </c>
      <c r="B157" s="35">
        <f>B155-B156</f>
        <v>-60357</v>
      </c>
      <c r="C157" s="35">
        <f t="shared" ref="C157:K157" si="28">C155-C156</f>
        <v>-385643</v>
      </c>
      <c r="D157" s="35">
        <f t="shared" si="28"/>
        <v>-1156443</v>
      </c>
      <c r="E157" s="35">
        <f t="shared" si="28"/>
        <v>2429998</v>
      </c>
      <c r="F157" s="35">
        <f t="shared" si="28"/>
        <v>1536220</v>
      </c>
      <c r="G157" s="35">
        <f t="shared" si="28"/>
        <v>-3274687</v>
      </c>
      <c r="H157" s="35">
        <f t="shared" si="28"/>
        <v>1519633</v>
      </c>
      <c r="I157" s="35">
        <f t="shared" si="28"/>
        <v>3274500</v>
      </c>
      <c r="J157" s="35">
        <f t="shared" si="28"/>
        <v>7665227</v>
      </c>
      <c r="K157" s="35">
        <f t="shared" si="28"/>
        <v>6271945</v>
      </c>
    </row>
    <row r="158" spans="1:11" x14ac:dyDescent="0.2">
      <c r="A158" s="8" t="s">
        <v>497</v>
      </c>
      <c r="B158">
        <f>B155/B156</f>
        <v>0.95149784758991951</v>
      </c>
      <c r="C158">
        <f t="shared" ref="C158:K158" si="29">C155/C156</f>
        <v>0.76518372203190854</v>
      </c>
      <c r="D158">
        <f t="shared" si="29"/>
        <v>0.55829545971047356</v>
      </c>
      <c r="E158">
        <f t="shared" si="29"/>
        <v>1.7350292862527026</v>
      </c>
      <c r="F158">
        <f t="shared" si="29"/>
        <v>1.2712218826352988</v>
      </c>
      <c r="G158">
        <f t="shared" si="29"/>
        <v>0.66814897491807568</v>
      </c>
      <c r="H158">
        <f t="shared" si="29"/>
        <v>1.1537176954297088</v>
      </c>
      <c r="I158">
        <f t="shared" si="29"/>
        <v>1.4527736795310899</v>
      </c>
      <c r="J158">
        <f t="shared" si="29"/>
        <v>2.058468101629813</v>
      </c>
      <c r="K158">
        <f t="shared" si="29"/>
        <v>1.6020303536536997</v>
      </c>
    </row>
    <row r="159" spans="1:11" s="1" customFormat="1" ht="13.5" x14ac:dyDescent="0.15">
      <c r="A159" s="1" t="s">
        <v>503</v>
      </c>
      <c r="B159" s="2">
        <v>41065</v>
      </c>
      <c r="C159" s="2">
        <v>49707</v>
      </c>
      <c r="D159" s="2">
        <v>95118</v>
      </c>
      <c r="E159" s="2">
        <v>457124</v>
      </c>
      <c r="F159" s="2">
        <v>1199666</v>
      </c>
      <c r="G159" s="2">
        <v>1154215</v>
      </c>
      <c r="H159" s="2">
        <v>1456237</v>
      </c>
      <c r="I159" s="2">
        <v>1141813</v>
      </c>
      <c r="J159" s="2">
        <v>1074627</v>
      </c>
      <c r="K159" s="2">
        <v>818867</v>
      </c>
    </row>
    <row r="160" spans="1:11" x14ac:dyDescent="0.2">
      <c r="A160" s="8" t="s">
        <v>498</v>
      </c>
      <c r="B160">
        <f>(B155-B159)/B156</f>
        <v>0.91849851215707889</v>
      </c>
      <c r="C160">
        <f t="shared" ref="C160:K160" si="30">(C155-C159)/C156</f>
        <v>0.73491735461707175</v>
      </c>
      <c r="D160">
        <f t="shared" si="30"/>
        <v>0.52196504613776895</v>
      </c>
      <c r="E160">
        <f t="shared" si="30"/>
        <v>1.5967577619761475</v>
      </c>
      <c r="F160">
        <f t="shared" si="30"/>
        <v>1.0594190997958888</v>
      </c>
      <c r="G160">
        <f t="shared" si="30"/>
        <v>0.5511828554340048</v>
      </c>
      <c r="H160">
        <f t="shared" si="30"/>
        <v>1.0064127898113964</v>
      </c>
      <c r="I160">
        <f t="shared" si="30"/>
        <v>1.2948922095825688</v>
      </c>
      <c r="J160">
        <f t="shared" si="30"/>
        <v>1.910076096976834</v>
      </c>
      <c r="K160">
        <f t="shared" si="30"/>
        <v>1.5234290920665297</v>
      </c>
    </row>
    <row r="161" spans="1:11" s="1" customFormat="1" ht="13.5" x14ac:dyDescent="0.15">
      <c r="A161" s="1" t="s">
        <v>521</v>
      </c>
      <c r="B161" s="2">
        <v>1222556</v>
      </c>
      <c r="C161" s="2">
        <v>1492848</v>
      </c>
      <c r="D161" s="2">
        <v>2274131</v>
      </c>
      <c r="E161" s="2">
        <v>6208657</v>
      </c>
      <c r="F161" s="2">
        <v>13413641</v>
      </c>
      <c r="G161" s="2">
        <v>20933888</v>
      </c>
      <c r="H161" s="2">
        <v>16615985</v>
      </c>
      <c r="I161" s="2">
        <v>10932565</v>
      </c>
      <c r="J161" s="2">
        <v>9769959</v>
      </c>
      <c r="K161" s="2">
        <v>8682736</v>
      </c>
    </row>
    <row r="162" spans="1:11" s="1" customFormat="1" ht="13.5" x14ac:dyDescent="0.15">
      <c r="A162" s="1" t="s">
        <v>522</v>
      </c>
      <c r="B162" s="2">
        <v>5281</v>
      </c>
      <c r="C162" s="2">
        <v>35465</v>
      </c>
      <c r="D162" s="2">
        <v>26707</v>
      </c>
      <c r="E162" s="2">
        <v>9097</v>
      </c>
      <c r="F162" s="2">
        <v>4323828</v>
      </c>
      <c r="G162" s="2">
        <v>7421943</v>
      </c>
      <c r="H162" s="2">
        <v>10206993</v>
      </c>
      <c r="I162" s="2">
        <v>6750973</v>
      </c>
      <c r="J162" s="2">
        <v>5918246</v>
      </c>
      <c r="K162" s="2">
        <v>5415518</v>
      </c>
    </row>
    <row r="163" spans="1:11" x14ac:dyDescent="0.2">
      <c r="A163" s="8"/>
      <c r="B163" s="9"/>
      <c r="C163" s="9"/>
      <c r="D163" s="9"/>
      <c r="E163" s="9"/>
      <c r="F163" s="9"/>
      <c r="G163" s="9"/>
      <c r="H163" s="9"/>
      <c r="I163" s="9"/>
      <c r="J163" s="9"/>
      <c r="K163" s="9"/>
    </row>
  </sheetData>
  <phoneticPr fontId="3" type="noConversion"/>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22234-943F-49EB-8056-AA614DAD1C9D}">
  <dimension ref="A1:K40"/>
  <sheetViews>
    <sheetView workbookViewId="0">
      <pane xSplit="1" ySplit="1" topLeftCell="B2" activePane="bottomRight" state="frozen"/>
      <selection pane="topRight"/>
      <selection pane="bottomLeft"/>
      <selection pane="bottomRight" activeCell="B2" sqref="B2"/>
    </sheetView>
  </sheetViews>
  <sheetFormatPr defaultColWidth="9.140625" defaultRowHeight="13.5" x14ac:dyDescent="0.15"/>
  <cols>
    <col min="1" max="16384" width="9.140625" style="4"/>
  </cols>
  <sheetData>
    <row r="1" spans="1:11" x14ac:dyDescent="0.15">
      <c r="A1" s="4" t="s">
        <v>415</v>
      </c>
      <c r="B1" s="4" t="s">
        <v>0</v>
      </c>
      <c r="C1" s="4" t="s">
        <v>1</v>
      </c>
      <c r="D1" s="4" t="s">
        <v>2</v>
      </c>
      <c r="E1" s="4" t="s">
        <v>3</v>
      </c>
      <c r="F1" s="4" t="s">
        <v>4</v>
      </c>
      <c r="G1" s="4" t="s">
        <v>5</v>
      </c>
      <c r="H1" s="4" t="s">
        <v>6</v>
      </c>
      <c r="I1" s="4" t="s">
        <v>7</v>
      </c>
      <c r="J1" s="4" t="s">
        <v>8</v>
      </c>
      <c r="K1" s="4" t="s">
        <v>9</v>
      </c>
    </row>
    <row r="2" spans="1:11" x14ac:dyDescent="0.15">
      <c r="A2" s="4" t="s">
        <v>11</v>
      </c>
      <c r="B2" s="4" t="s">
        <v>12</v>
      </c>
      <c r="C2" s="4" t="s">
        <v>12</v>
      </c>
      <c r="D2" s="4" t="s">
        <v>12</v>
      </c>
      <c r="E2" s="4" t="s">
        <v>12</v>
      </c>
      <c r="F2" s="4" t="s">
        <v>12</v>
      </c>
      <c r="G2" s="4" t="s">
        <v>12</v>
      </c>
      <c r="H2" s="4" t="s">
        <v>12</v>
      </c>
      <c r="I2" s="4" t="s">
        <v>12</v>
      </c>
      <c r="J2" s="4" t="s">
        <v>12</v>
      </c>
      <c r="K2" s="4" t="s">
        <v>13</v>
      </c>
    </row>
    <row r="3" spans="1:11" x14ac:dyDescent="0.15">
      <c r="A3" s="4" t="s">
        <v>14</v>
      </c>
      <c r="B3" s="4" t="s">
        <v>15</v>
      </c>
      <c r="C3" s="4" t="s">
        <v>15</v>
      </c>
      <c r="D3" s="4" t="s">
        <v>15</v>
      </c>
      <c r="E3" s="4" t="s">
        <v>15</v>
      </c>
      <c r="F3" s="4" t="s">
        <v>15</v>
      </c>
      <c r="G3" s="4" t="s">
        <v>15</v>
      </c>
      <c r="H3" s="4" t="s">
        <v>15</v>
      </c>
      <c r="I3" s="4" t="s">
        <v>15</v>
      </c>
      <c r="J3" s="4" t="s">
        <v>15</v>
      </c>
      <c r="K3" s="4" t="s">
        <v>15</v>
      </c>
    </row>
    <row r="4" spans="1:11" x14ac:dyDescent="0.15">
      <c r="A4" s="7" t="s">
        <v>414</v>
      </c>
    </row>
    <row r="5" spans="1:11" x14ac:dyDescent="0.15">
      <c r="A5" s="4" t="s">
        <v>411</v>
      </c>
      <c r="B5" s="32">
        <v>100</v>
      </c>
      <c r="C5" s="32">
        <v>100</v>
      </c>
      <c r="D5" s="32">
        <v>100</v>
      </c>
      <c r="E5" s="32">
        <v>100</v>
      </c>
      <c r="F5" s="32">
        <v>100</v>
      </c>
      <c r="G5" s="32">
        <v>100</v>
      </c>
      <c r="H5" s="32">
        <v>100</v>
      </c>
      <c r="I5" s="32">
        <v>100</v>
      </c>
      <c r="J5" s="32">
        <v>100</v>
      </c>
      <c r="K5" s="32">
        <v>100</v>
      </c>
    </row>
    <row r="6" spans="1:11" x14ac:dyDescent="0.15">
      <c r="A6" s="4" t="s">
        <v>410</v>
      </c>
      <c r="B6" s="32">
        <v>98.2</v>
      </c>
      <c r="C6" s="32">
        <v>97.8</v>
      </c>
      <c r="D6" s="32">
        <v>97.66</v>
      </c>
      <c r="E6" s="32">
        <v>97.18</v>
      </c>
      <c r="F6" s="32">
        <v>96.44</v>
      </c>
      <c r="G6" s="32">
        <v>95.95</v>
      </c>
      <c r="H6" s="32">
        <v>96.47</v>
      </c>
      <c r="I6" s="32">
        <v>93.71</v>
      </c>
      <c r="J6" s="32">
        <v>95.56</v>
      </c>
      <c r="K6" s="32">
        <v>95.84</v>
      </c>
    </row>
    <row r="7" spans="1:11" x14ac:dyDescent="0.15">
      <c r="A7" s="4" t="s">
        <v>409</v>
      </c>
      <c r="B7" s="32">
        <v>1.29</v>
      </c>
      <c r="C7" s="32">
        <v>1.87</v>
      </c>
      <c r="D7" s="32">
        <v>2.06</v>
      </c>
      <c r="E7" s="32">
        <v>1.91</v>
      </c>
      <c r="F7" s="32">
        <v>1.69</v>
      </c>
      <c r="G7" s="32">
        <v>2.5099999999999998</v>
      </c>
      <c r="H7" s="32">
        <v>1.72</v>
      </c>
      <c r="I7" s="32">
        <v>4.12</v>
      </c>
      <c r="J7" s="32">
        <v>2.5099999999999998</v>
      </c>
      <c r="K7" s="32">
        <v>2.7</v>
      </c>
    </row>
    <row r="8" spans="1:11" x14ac:dyDescent="0.15">
      <c r="A8" s="4" t="s">
        <v>408</v>
      </c>
      <c r="B8" s="32">
        <v>0.51</v>
      </c>
      <c r="C8" s="32">
        <v>0.33</v>
      </c>
      <c r="D8" s="32">
        <v>0.28999999999999998</v>
      </c>
      <c r="E8" s="32">
        <v>0.91</v>
      </c>
      <c r="F8" s="32">
        <v>1.86</v>
      </c>
      <c r="G8" s="32">
        <v>1.47</v>
      </c>
      <c r="H8" s="32">
        <v>1.67</v>
      </c>
      <c r="I8" s="32">
        <v>2.13</v>
      </c>
      <c r="J8" s="32">
        <v>1.9</v>
      </c>
      <c r="K8" s="32">
        <v>1.39</v>
      </c>
    </row>
    <row r="9" spans="1:11" x14ac:dyDescent="0.15">
      <c r="A9" s="4" t="s">
        <v>407</v>
      </c>
      <c r="F9" s="32">
        <v>0.01</v>
      </c>
      <c r="G9" s="32">
        <v>7.0000000000000007E-2</v>
      </c>
      <c r="H9" s="32">
        <v>0.14000000000000001</v>
      </c>
      <c r="I9" s="32">
        <v>0.03</v>
      </c>
      <c r="J9" s="32">
        <v>0.03</v>
      </c>
      <c r="K9" s="32">
        <v>7.0000000000000007E-2</v>
      </c>
    </row>
    <row r="10" spans="1:11" x14ac:dyDescent="0.15">
      <c r="A10" s="4" t="s">
        <v>406</v>
      </c>
      <c r="B10" s="32">
        <v>100</v>
      </c>
      <c r="C10" s="32">
        <v>100</v>
      </c>
      <c r="D10" s="32">
        <v>100</v>
      </c>
      <c r="E10" s="32">
        <v>100</v>
      </c>
      <c r="F10" s="32">
        <v>100</v>
      </c>
      <c r="G10" s="32">
        <v>100</v>
      </c>
      <c r="H10" s="32">
        <v>100</v>
      </c>
      <c r="I10" s="32">
        <v>100</v>
      </c>
      <c r="J10" s="32">
        <v>100</v>
      </c>
      <c r="K10" s="32">
        <v>100</v>
      </c>
    </row>
    <row r="11" spans="1:11" x14ac:dyDescent="0.15">
      <c r="A11" s="4" t="s">
        <v>405</v>
      </c>
      <c r="B11" s="32">
        <v>94.67</v>
      </c>
      <c r="C11" s="32">
        <v>94.07</v>
      </c>
      <c r="D11" s="32">
        <v>93.16</v>
      </c>
      <c r="E11" s="32">
        <v>91.93</v>
      </c>
      <c r="F11" s="32">
        <v>90.31</v>
      </c>
      <c r="G11" s="32">
        <v>91.33</v>
      </c>
      <c r="H11" s="32">
        <v>92.82</v>
      </c>
      <c r="I11" s="32">
        <v>96.23</v>
      </c>
      <c r="J11" s="32">
        <v>96.45</v>
      </c>
      <c r="K11" s="32">
        <v>96.6</v>
      </c>
    </row>
    <row r="12" spans="1:11" x14ac:dyDescent="0.15">
      <c r="A12" s="4" t="s">
        <v>404</v>
      </c>
      <c r="F12" s="32">
        <v>9.69</v>
      </c>
      <c r="G12" s="32">
        <v>8.67</v>
      </c>
      <c r="H12" s="32">
        <v>7.18</v>
      </c>
      <c r="I12" s="32">
        <v>3.77</v>
      </c>
      <c r="J12" s="32">
        <v>3.55</v>
      </c>
      <c r="K12" s="32">
        <v>3.4</v>
      </c>
    </row>
    <row r="13" spans="1:11" x14ac:dyDescent="0.15">
      <c r="A13" s="4" t="s">
        <v>403</v>
      </c>
      <c r="B13" s="32">
        <v>5.33</v>
      </c>
      <c r="C13" s="32">
        <v>5.93</v>
      </c>
      <c r="D13" s="32">
        <v>6.84</v>
      </c>
      <c r="E13" s="32">
        <v>8.07</v>
      </c>
    </row>
    <row r="14" spans="1:11" x14ac:dyDescent="0.15">
      <c r="A14" s="7" t="s">
        <v>413</v>
      </c>
    </row>
    <row r="15" spans="1:11" x14ac:dyDescent="0.15">
      <c r="A15" s="4" t="s">
        <v>411</v>
      </c>
    </row>
    <row r="16" spans="1:11" x14ac:dyDescent="0.15">
      <c r="A16" s="4" t="s">
        <v>410</v>
      </c>
    </row>
    <row r="17" spans="1:1" x14ac:dyDescent="0.15">
      <c r="A17" s="4" t="s">
        <v>409</v>
      </c>
    </row>
    <row r="18" spans="1:1" x14ac:dyDescent="0.15">
      <c r="A18" s="4" t="s">
        <v>408</v>
      </c>
    </row>
    <row r="19" spans="1:1" x14ac:dyDescent="0.15">
      <c r="A19" s="4" t="s">
        <v>407</v>
      </c>
    </row>
    <row r="20" spans="1:1" x14ac:dyDescent="0.15">
      <c r="A20" s="4" t="s">
        <v>406</v>
      </c>
    </row>
    <row r="21" spans="1:1" x14ac:dyDescent="0.15">
      <c r="A21" s="4" t="s">
        <v>405</v>
      </c>
    </row>
    <row r="22" spans="1:1" x14ac:dyDescent="0.15">
      <c r="A22" s="4" t="s">
        <v>404</v>
      </c>
    </row>
    <row r="23" spans="1:1" x14ac:dyDescent="0.15">
      <c r="A23" s="4" t="s">
        <v>403</v>
      </c>
    </row>
    <row r="24" spans="1:1" x14ac:dyDescent="0.15">
      <c r="A24" s="7" t="s">
        <v>412</v>
      </c>
    </row>
    <row r="25" spans="1:1" x14ac:dyDescent="0.15">
      <c r="A25" s="4" t="s">
        <v>411</v>
      </c>
    </row>
    <row r="26" spans="1:1" x14ac:dyDescent="0.15">
      <c r="A26" s="4" t="s">
        <v>410</v>
      </c>
    </row>
    <row r="27" spans="1:1" x14ac:dyDescent="0.15">
      <c r="A27" s="4" t="s">
        <v>409</v>
      </c>
    </row>
    <row r="28" spans="1:1" x14ac:dyDescent="0.15">
      <c r="A28" s="4" t="s">
        <v>408</v>
      </c>
    </row>
    <row r="29" spans="1:1" x14ac:dyDescent="0.15">
      <c r="A29" s="4" t="s">
        <v>407</v>
      </c>
    </row>
    <row r="30" spans="1:1" x14ac:dyDescent="0.15">
      <c r="A30" s="4" t="s">
        <v>406</v>
      </c>
    </row>
    <row r="31" spans="1:1" x14ac:dyDescent="0.15">
      <c r="A31" s="4" t="s">
        <v>405</v>
      </c>
    </row>
    <row r="32" spans="1:1" x14ac:dyDescent="0.15">
      <c r="A32" s="4" t="s">
        <v>404</v>
      </c>
    </row>
    <row r="33" spans="1:11" x14ac:dyDescent="0.15">
      <c r="A33" s="4" t="s">
        <v>403</v>
      </c>
    </row>
    <row r="34" spans="1:11" x14ac:dyDescent="0.15">
      <c r="A34" s="4" t="s">
        <v>77</v>
      </c>
      <c r="B34" s="4" t="s">
        <v>78</v>
      </c>
      <c r="C34" s="4" t="s">
        <v>78</v>
      </c>
      <c r="D34" s="4" t="s">
        <v>78</v>
      </c>
      <c r="E34" s="4" t="s">
        <v>78</v>
      </c>
      <c r="F34" s="4" t="s">
        <v>78</v>
      </c>
      <c r="G34" s="4" t="s">
        <v>78</v>
      </c>
      <c r="H34" s="4" t="s">
        <v>78</v>
      </c>
      <c r="I34" s="4" t="s">
        <v>78</v>
      </c>
      <c r="J34" s="4" t="s">
        <v>78</v>
      </c>
      <c r="K34" s="4" t="s">
        <v>78</v>
      </c>
    </row>
    <row r="35" spans="1:11" x14ac:dyDescent="0.15">
      <c r="A35" s="4" t="s">
        <v>79</v>
      </c>
      <c r="B35" s="4" t="s">
        <v>78</v>
      </c>
      <c r="C35" s="4" t="s">
        <v>78</v>
      </c>
      <c r="D35" s="4" t="s">
        <v>78</v>
      </c>
      <c r="E35" s="4" t="s">
        <v>78</v>
      </c>
      <c r="F35" s="4" t="s">
        <v>78</v>
      </c>
      <c r="G35" s="4" t="s">
        <v>78</v>
      </c>
      <c r="H35" s="4" t="s">
        <v>78</v>
      </c>
      <c r="I35" s="4" t="s">
        <v>78</v>
      </c>
      <c r="J35" s="4" t="s">
        <v>78</v>
      </c>
      <c r="K35" s="4" t="s">
        <v>78</v>
      </c>
    </row>
    <row r="36" spans="1:11" x14ac:dyDescent="0.15">
      <c r="A36" s="4" t="s">
        <v>80</v>
      </c>
      <c r="B36" s="5">
        <v>1</v>
      </c>
      <c r="C36" s="5">
        <v>1</v>
      </c>
      <c r="D36" s="5">
        <v>1</v>
      </c>
      <c r="E36" s="5">
        <v>1</v>
      </c>
      <c r="F36" s="5">
        <v>1</v>
      </c>
      <c r="G36" s="5">
        <v>1</v>
      </c>
      <c r="H36" s="5">
        <v>1</v>
      </c>
      <c r="I36" s="5">
        <v>1</v>
      </c>
      <c r="J36" s="5">
        <v>1</v>
      </c>
      <c r="K36" s="5">
        <v>1</v>
      </c>
    </row>
    <row r="37" spans="1:11" x14ac:dyDescent="0.15">
      <c r="A37" s="4" t="s">
        <v>155</v>
      </c>
      <c r="B37" s="4" t="s">
        <v>82</v>
      </c>
      <c r="C37" s="4" t="s">
        <v>82</v>
      </c>
      <c r="D37" s="4" t="s">
        <v>82</v>
      </c>
      <c r="E37" s="4" t="s">
        <v>82</v>
      </c>
      <c r="F37" s="4" t="s">
        <v>82</v>
      </c>
      <c r="G37" s="4" t="s">
        <v>82</v>
      </c>
      <c r="H37" s="4" t="s">
        <v>82</v>
      </c>
      <c r="I37" s="4" t="s">
        <v>82</v>
      </c>
      <c r="J37" s="4" t="s">
        <v>82</v>
      </c>
      <c r="K37" s="4" t="s">
        <v>82</v>
      </c>
    </row>
    <row r="40" spans="1:11" x14ac:dyDescent="0.15">
      <c r="A40" s="4" t="s">
        <v>100</v>
      </c>
    </row>
  </sheetData>
  <phoneticPr fontId="3" type="noConversion"/>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1CD85-28B2-4D8E-B139-192BDBA252BB}">
  <dimension ref="A1:J167"/>
  <sheetViews>
    <sheetView workbookViewId="0">
      <selection activeCell="B10" sqref="B10"/>
    </sheetView>
  </sheetViews>
  <sheetFormatPr defaultColWidth="9.140625" defaultRowHeight="14.25" x14ac:dyDescent="0.15"/>
  <cols>
    <col min="1" max="6" width="35.28515625" style="10" customWidth="1"/>
    <col min="7" max="16384" width="9.140625" style="10"/>
  </cols>
  <sheetData>
    <row r="1" spans="1:10" x14ac:dyDescent="0.15">
      <c r="A1" s="10" t="s">
        <v>9</v>
      </c>
    </row>
    <row r="2" spans="1:10" x14ac:dyDescent="0.15">
      <c r="A2" s="10" t="s">
        <v>317</v>
      </c>
      <c r="B2" s="10" t="s">
        <v>316</v>
      </c>
      <c r="C2" s="10" t="s">
        <v>315</v>
      </c>
      <c r="D2" s="10" t="s">
        <v>314</v>
      </c>
      <c r="E2" s="10" t="s">
        <v>313</v>
      </c>
      <c r="F2" s="10" t="s">
        <v>312</v>
      </c>
      <c r="G2" s="10" t="s">
        <v>311</v>
      </c>
    </row>
    <row r="3" spans="1:10" x14ac:dyDescent="0.15">
      <c r="A3" s="10" t="s">
        <v>310</v>
      </c>
      <c r="B3" s="10" t="s">
        <v>294</v>
      </c>
      <c r="C3" s="12">
        <v>1801970108</v>
      </c>
      <c r="D3" s="10">
        <v>32.33</v>
      </c>
      <c r="E3" s="10" t="s">
        <v>295</v>
      </c>
      <c r="F3" s="10" t="s">
        <v>299</v>
      </c>
      <c r="G3" s="10" t="s">
        <v>325</v>
      </c>
      <c r="I3" s="11" t="s">
        <v>342</v>
      </c>
      <c r="J3" s="10">
        <f>SUM(D3,D4,D9)</f>
        <v>39.739999999999995</v>
      </c>
    </row>
    <row r="4" spans="1:10" x14ac:dyDescent="0.15">
      <c r="A4" s="10" t="s">
        <v>304</v>
      </c>
      <c r="B4" s="10" t="s">
        <v>294</v>
      </c>
      <c r="C4" s="12">
        <v>410962014</v>
      </c>
      <c r="D4" s="10">
        <v>7.37</v>
      </c>
      <c r="E4" s="10" t="s">
        <v>295</v>
      </c>
      <c r="F4" s="10" t="s">
        <v>299</v>
      </c>
      <c r="G4" s="10" t="s">
        <v>325</v>
      </c>
    </row>
    <row r="5" spans="1:10" x14ac:dyDescent="0.15">
      <c r="A5" s="10" t="s">
        <v>302</v>
      </c>
      <c r="B5" s="10" t="s">
        <v>294</v>
      </c>
      <c r="C5" s="12">
        <v>335155014</v>
      </c>
      <c r="D5" s="10">
        <v>6.01</v>
      </c>
      <c r="E5" s="10" t="s">
        <v>295</v>
      </c>
      <c r="F5" s="10" t="s">
        <v>299</v>
      </c>
      <c r="G5" s="10" t="s">
        <v>325</v>
      </c>
    </row>
    <row r="6" spans="1:10" x14ac:dyDescent="0.15">
      <c r="A6" s="10" t="s">
        <v>303</v>
      </c>
      <c r="B6" s="10" t="s">
        <v>294</v>
      </c>
      <c r="C6" s="12">
        <v>169632014</v>
      </c>
      <c r="D6" s="10">
        <v>3.04</v>
      </c>
      <c r="E6" s="10" t="s">
        <v>295</v>
      </c>
      <c r="F6" s="10" t="s">
        <v>326</v>
      </c>
      <c r="G6" s="10" t="s">
        <v>325</v>
      </c>
    </row>
    <row r="7" spans="1:10" x14ac:dyDescent="0.15">
      <c r="A7" s="10" t="s">
        <v>330</v>
      </c>
      <c r="B7" s="10" t="s">
        <v>294</v>
      </c>
      <c r="C7" s="12">
        <v>27287500</v>
      </c>
      <c r="D7" s="10">
        <v>0.49</v>
      </c>
      <c r="E7" s="10" t="s">
        <v>327</v>
      </c>
      <c r="F7" s="10" t="s">
        <v>299</v>
      </c>
      <c r="G7" s="10" t="s">
        <v>294</v>
      </c>
    </row>
    <row r="8" spans="1:10" x14ac:dyDescent="0.15">
      <c r="A8" s="10" t="s">
        <v>341</v>
      </c>
      <c r="B8" s="10" t="s">
        <v>294</v>
      </c>
      <c r="C8" s="12">
        <v>2087500</v>
      </c>
      <c r="D8" s="10">
        <v>0.04</v>
      </c>
      <c r="E8" s="10" t="s">
        <v>295</v>
      </c>
      <c r="F8" s="10" t="s">
        <v>326</v>
      </c>
      <c r="G8" s="10" t="s">
        <v>294</v>
      </c>
    </row>
    <row r="9" spans="1:10" x14ac:dyDescent="0.15">
      <c r="A9" s="10" t="s">
        <v>324</v>
      </c>
      <c r="B9" s="10" t="s">
        <v>294</v>
      </c>
      <c r="C9" s="12">
        <v>1987500</v>
      </c>
      <c r="D9" s="10">
        <v>0.04</v>
      </c>
      <c r="E9" s="10" t="s">
        <v>323</v>
      </c>
      <c r="F9" s="10" t="s">
        <v>299</v>
      </c>
      <c r="G9" s="10" t="s">
        <v>294</v>
      </c>
    </row>
    <row r="10" spans="1:10" x14ac:dyDescent="0.15">
      <c r="A10" s="10" t="s">
        <v>340</v>
      </c>
      <c r="B10" s="10" t="s">
        <v>294</v>
      </c>
      <c r="C10" s="12">
        <v>1987500</v>
      </c>
      <c r="D10" s="10">
        <v>0.04</v>
      </c>
      <c r="E10" s="10" t="s">
        <v>295</v>
      </c>
      <c r="F10" s="10" t="s">
        <v>326</v>
      </c>
      <c r="G10" s="10" t="s">
        <v>294</v>
      </c>
    </row>
    <row r="11" spans="1:10" x14ac:dyDescent="0.15">
      <c r="A11" s="10" t="s">
        <v>339</v>
      </c>
      <c r="B11" s="10" t="s">
        <v>294</v>
      </c>
      <c r="C11" s="12">
        <v>795000</v>
      </c>
      <c r="D11" s="10">
        <v>0.01</v>
      </c>
      <c r="E11" s="10" t="s">
        <v>295</v>
      </c>
      <c r="F11" s="10" t="s">
        <v>326</v>
      </c>
      <c r="G11" s="10" t="s">
        <v>294</v>
      </c>
    </row>
    <row r="12" spans="1:10" x14ac:dyDescent="0.15">
      <c r="A12" s="10" t="s">
        <v>338</v>
      </c>
      <c r="B12" s="10" t="s">
        <v>294</v>
      </c>
      <c r="C12" s="12">
        <v>397500</v>
      </c>
      <c r="D12" s="10">
        <v>0.01</v>
      </c>
      <c r="E12" s="10" t="s">
        <v>295</v>
      </c>
      <c r="F12" s="10" t="s">
        <v>326</v>
      </c>
      <c r="G12" s="10" t="s">
        <v>294</v>
      </c>
    </row>
    <row r="13" spans="1:10" x14ac:dyDescent="0.15">
      <c r="A13" s="10" t="s">
        <v>337</v>
      </c>
      <c r="B13" s="10" t="s">
        <v>294</v>
      </c>
      <c r="C13" s="10" t="s">
        <v>295</v>
      </c>
      <c r="D13" s="10">
        <v>3.08</v>
      </c>
      <c r="E13" s="10" t="s">
        <v>336</v>
      </c>
      <c r="F13" s="10" t="s">
        <v>326</v>
      </c>
      <c r="G13" s="10" t="s">
        <v>294</v>
      </c>
    </row>
    <row r="14" spans="1:10" x14ac:dyDescent="0.15">
      <c r="A14" s="10" t="s">
        <v>343</v>
      </c>
      <c r="B14" s="10" t="s">
        <v>294</v>
      </c>
      <c r="C14" s="10" t="s">
        <v>295</v>
      </c>
      <c r="D14" s="10">
        <v>69.37</v>
      </c>
      <c r="E14" s="10" t="s">
        <v>335</v>
      </c>
      <c r="F14" s="10" t="s">
        <v>299</v>
      </c>
      <c r="G14" s="10" t="s">
        <v>325</v>
      </c>
    </row>
    <row r="15" spans="1:10" x14ac:dyDescent="0.15">
      <c r="A15" s="10" t="s">
        <v>334</v>
      </c>
      <c r="B15" s="10" t="s">
        <v>294</v>
      </c>
      <c r="C15" s="10" t="s">
        <v>295</v>
      </c>
      <c r="D15" s="10">
        <v>60.35</v>
      </c>
      <c r="E15" s="10" t="s">
        <v>333</v>
      </c>
      <c r="F15" s="10" t="s">
        <v>299</v>
      </c>
      <c r="G15" s="10" t="s">
        <v>294</v>
      </c>
    </row>
    <row r="16" spans="1:10" x14ac:dyDescent="0.15">
      <c r="A16" s="10" t="s">
        <v>332</v>
      </c>
      <c r="B16" s="10" t="s">
        <v>294</v>
      </c>
      <c r="C16" s="10" t="s">
        <v>295</v>
      </c>
      <c r="D16" s="10">
        <v>52.94</v>
      </c>
      <c r="E16" s="10" t="s">
        <v>331</v>
      </c>
      <c r="F16" s="10" t="s">
        <v>299</v>
      </c>
      <c r="G16" s="10" t="s">
        <v>325</v>
      </c>
    </row>
    <row r="17" spans="1:7" x14ac:dyDescent="0.15">
      <c r="A17" s="10" t="s">
        <v>298</v>
      </c>
      <c r="B17" s="10" t="s">
        <v>294</v>
      </c>
      <c r="C17" s="12">
        <v>2752261650</v>
      </c>
      <c r="D17" s="10">
        <v>235.12</v>
      </c>
      <c r="E17" s="10" t="s">
        <v>295</v>
      </c>
      <c r="F17" s="10" t="s">
        <v>294</v>
      </c>
      <c r="G17" s="10" t="s">
        <v>294</v>
      </c>
    </row>
    <row r="20" spans="1:7" x14ac:dyDescent="0.15">
      <c r="A20" s="10" t="s">
        <v>8</v>
      </c>
    </row>
    <row r="21" spans="1:7" x14ac:dyDescent="0.15">
      <c r="A21" s="10" t="s">
        <v>317</v>
      </c>
      <c r="B21" s="10" t="s">
        <v>316</v>
      </c>
      <c r="C21" s="10" t="s">
        <v>315</v>
      </c>
      <c r="D21" s="10" t="s">
        <v>314</v>
      </c>
      <c r="E21" s="10" t="s">
        <v>313</v>
      </c>
      <c r="F21" s="10" t="s">
        <v>312</v>
      </c>
      <c r="G21" s="10" t="s">
        <v>311</v>
      </c>
    </row>
    <row r="22" spans="1:7" x14ac:dyDescent="0.15">
      <c r="A22" s="10" t="s">
        <v>310</v>
      </c>
      <c r="B22" s="10" t="s">
        <v>294</v>
      </c>
      <c r="C22" s="12">
        <v>1801970108</v>
      </c>
      <c r="D22" s="10">
        <v>32.33</v>
      </c>
      <c r="E22" s="10" t="s">
        <v>295</v>
      </c>
      <c r="F22" s="10" t="s">
        <v>299</v>
      </c>
      <c r="G22" s="10" t="s">
        <v>325</v>
      </c>
    </row>
    <row r="23" spans="1:7" x14ac:dyDescent="0.15">
      <c r="A23" s="10" t="s">
        <v>308</v>
      </c>
      <c r="B23" s="10" t="s">
        <v>294</v>
      </c>
      <c r="C23" s="12">
        <v>1148739121</v>
      </c>
      <c r="D23" s="10">
        <v>20.61</v>
      </c>
      <c r="E23" s="10" t="s">
        <v>305</v>
      </c>
      <c r="F23" s="10" t="s">
        <v>299</v>
      </c>
      <c r="G23" s="10" t="s">
        <v>325</v>
      </c>
    </row>
    <row r="24" spans="1:7" x14ac:dyDescent="0.15">
      <c r="A24" s="10" t="s">
        <v>304</v>
      </c>
      <c r="B24" s="10" t="s">
        <v>294</v>
      </c>
      <c r="C24" s="12">
        <v>410962014</v>
      </c>
      <c r="D24" s="10">
        <v>7.37</v>
      </c>
      <c r="E24" s="10" t="s">
        <v>295</v>
      </c>
      <c r="F24" s="10" t="s">
        <v>299</v>
      </c>
      <c r="G24" s="10" t="s">
        <v>325</v>
      </c>
    </row>
    <row r="25" spans="1:7" x14ac:dyDescent="0.15">
      <c r="A25" s="10" t="s">
        <v>302</v>
      </c>
      <c r="B25" s="10" t="s">
        <v>294</v>
      </c>
      <c r="C25" s="12">
        <v>335155014</v>
      </c>
      <c r="D25" s="10">
        <v>6.01</v>
      </c>
      <c r="E25" s="10" t="s">
        <v>295</v>
      </c>
      <c r="F25" s="10" t="s">
        <v>299</v>
      </c>
      <c r="G25" s="10" t="s">
        <v>325</v>
      </c>
    </row>
    <row r="26" spans="1:7" x14ac:dyDescent="0.15">
      <c r="A26" s="10" t="s">
        <v>303</v>
      </c>
      <c r="B26" s="10" t="s">
        <v>294</v>
      </c>
      <c r="C26" s="12">
        <v>169632014</v>
      </c>
      <c r="D26" s="10">
        <v>3.04</v>
      </c>
      <c r="E26" s="10" t="s">
        <v>295</v>
      </c>
      <c r="F26" s="10" t="s">
        <v>326</v>
      </c>
      <c r="G26" s="10" t="s">
        <v>325</v>
      </c>
    </row>
    <row r="27" spans="1:7" x14ac:dyDescent="0.15">
      <c r="A27" s="10" t="s">
        <v>330</v>
      </c>
      <c r="B27" s="10" t="s">
        <v>294</v>
      </c>
      <c r="C27" s="12">
        <v>27287500</v>
      </c>
      <c r="D27" s="10">
        <v>0.49</v>
      </c>
      <c r="E27" s="10" t="s">
        <v>327</v>
      </c>
      <c r="F27" s="10" t="s">
        <v>299</v>
      </c>
      <c r="G27" s="10" t="s">
        <v>294</v>
      </c>
    </row>
    <row r="28" spans="1:7" x14ac:dyDescent="0.15">
      <c r="A28" s="10" t="s">
        <v>324</v>
      </c>
      <c r="B28" s="10" t="s">
        <v>294</v>
      </c>
      <c r="C28" s="12">
        <v>1987500</v>
      </c>
      <c r="D28" s="10">
        <v>0.04</v>
      </c>
      <c r="E28" s="10" t="s">
        <v>323</v>
      </c>
      <c r="F28" s="10" t="s">
        <v>299</v>
      </c>
      <c r="G28" s="10" t="s">
        <v>294</v>
      </c>
    </row>
    <row r="29" spans="1:7" x14ac:dyDescent="0.15">
      <c r="A29" s="10" t="s">
        <v>298</v>
      </c>
      <c r="B29" s="10" t="s">
        <v>294</v>
      </c>
      <c r="C29" s="12">
        <v>3895733271</v>
      </c>
      <c r="D29" s="10">
        <v>69.89</v>
      </c>
      <c r="E29" s="10" t="s">
        <v>295</v>
      </c>
      <c r="F29" s="10" t="s">
        <v>294</v>
      </c>
      <c r="G29" s="10" t="s">
        <v>294</v>
      </c>
    </row>
    <row r="32" spans="1:7" x14ac:dyDescent="0.15">
      <c r="A32" s="10" t="s">
        <v>284</v>
      </c>
    </row>
    <row r="33" spans="1:7" x14ac:dyDescent="0.15">
      <c r="A33" s="10" t="s">
        <v>317</v>
      </c>
      <c r="B33" s="10" t="s">
        <v>316</v>
      </c>
      <c r="C33" s="10" t="s">
        <v>315</v>
      </c>
      <c r="D33" s="10" t="s">
        <v>314</v>
      </c>
      <c r="E33" s="10" t="s">
        <v>313</v>
      </c>
      <c r="F33" s="10" t="s">
        <v>312</v>
      </c>
      <c r="G33" s="10" t="s">
        <v>311</v>
      </c>
    </row>
    <row r="34" spans="1:7" x14ac:dyDescent="0.15">
      <c r="A34" s="10" t="s">
        <v>310</v>
      </c>
      <c r="B34" s="10" t="s">
        <v>294</v>
      </c>
      <c r="C34" s="12">
        <v>1801970108</v>
      </c>
      <c r="D34" s="10">
        <v>32.33</v>
      </c>
      <c r="E34" s="10" t="s">
        <v>295</v>
      </c>
      <c r="F34" s="10" t="s">
        <v>299</v>
      </c>
      <c r="G34" s="10" t="s">
        <v>325</v>
      </c>
    </row>
    <row r="35" spans="1:7" x14ac:dyDescent="0.15">
      <c r="A35" s="10" t="s">
        <v>308</v>
      </c>
      <c r="B35" s="10" t="s">
        <v>294</v>
      </c>
      <c r="C35" s="12">
        <v>1148739121</v>
      </c>
      <c r="D35" s="10">
        <v>20.61</v>
      </c>
      <c r="E35" s="10" t="s">
        <v>305</v>
      </c>
      <c r="F35" s="10" t="s">
        <v>299</v>
      </c>
      <c r="G35" s="10" t="s">
        <v>325</v>
      </c>
    </row>
    <row r="36" spans="1:7" x14ac:dyDescent="0.15">
      <c r="A36" s="10" t="s">
        <v>304</v>
      </c>
      <c r="B36" s="10" t="s">
        <v>294</v>
      </c>
      <c r="C36" s="12">
        <v>410962014</v>
      </c>
      <c r="D36" s="10">
        <v>7.37</v>
      </c>
      <c r="E36" s="10" t="s">
        <v>295</v>
      </c>
      <c r="F36" s="10" t="s">
        <v>299</v>
      </c>
      <c r="G36" s="10" t="s">
        <v>325</v>
      </c>
    </row>
    <row r="37" spans="1:7" x14ac:dyDescent="0.15">
      <c r="A37" s="10" t="s">
        <v>302</v>
      </c>
      <c r="B37" s="10" t="s">
        <v>294</v>
      </c>
      <c r="C37" s="12">
        <v>335155014</v>
      </c>
      <c r="D37" s="10">
        <v>6.01</v>
      </c>
      <c r="E37" s="10" t="s">
        <v>295</v>
      </c>
      <c r="F37" s="10" t="s">
        <v>299</v>
      </c>
      <c r="G37" s="10" t="s">
        <v>325</v>
      </c>
    </row>
    <row r="38" spans="1:7" x14ac:dyDescent="0.15">
      <c r="A38" s="10" t="s">
        <v>303</v>
      </c>
      <c r="B38" s="10" t="s">
        <v>294</v>
      </c>
      <c r="C38" s="12">
        <v>169632014</v>
      </c>
      <c r="D38" s="10">
        <v>3.04</v>
      </c>
      <c r="E38" s="10" t="s">
        <v>295</v>
      </c>
      <c r="F38" s="10" t="s">
        <v>326</v>
      </c>
      <c r="G38" s="10" t="s">
        <v>325</v>
      </c>
    </row>
    <row r="39" spans="1:7" x14ac:dyDescent="0.15">
      <c r="A39" s="10" t="s">
        <v>330</v>
      </c>
      <c r="B39" s="10" t="s">
        <v>294</v>
      </c>
      <c r="C39" s="12">
        <v>39487500</v>
      </c>
      <c r="D39" s="10">
        <v>0.71</v>
      </c>
      <c r="E39" s="10" t="s">
        <v>327</v>
      </c>
      <c r="F39" s="10" t="s">
        <v>299</v>
      </c>
      <c r="G39" s="10" t="s">
        <v>294</v>
      </c>
    </row>
    <row r="40" spans="1:7" x14ac:dyDescent="0.15">
      <c r="A40" s="10" t="s">
        <v>329</v>
      </c>
      <c r="B40" s="10" t="s">
        <v>294</v>
      </c>
      <c r="C40" s="12">
        <v>1987500</v>
      </c>
      <c r="D40" s="10">
        <v>0.04</v>
      </c>
      <c r="E40" s="10" t="s">
        <v>323</v>
      </c>
      <c r="F40" s="10" t="s">
        <v>322</v>
      </c>
      <c r="G40" s="10" t="s">
        <v>294</v>
      </c>
    </row>
    <row r="41" spans="1:7" x14ac:dyDescent="0.15">
      <c r="A41" s="10" t="s">
        <v>298</v>
      </c>
      <c r="B41" s="10" t="s">
        <v>294</v>
      </c>
      <c r="C41" s="12">
        <v>3907933271</v>
      </c>
      <c r="D41" s="10">
        <v>70.11</v>
      </c>
      <c r="E41" s="10" t="s">
        <v>295</v>
      </c>
      <c r="F41" s="10" t="s">
        <v>294</v>
      </c>
      <c r="G41" s="10" t="s">
        <v>294</v>
      </c>
    </row>
    <row r="44" spans="1:7" x14ac:dyDescent="0.15">
      <c r="A44" s="10" t="s">
        <v>7</v>
      </c>
    </row>
    <row r="45" spans="1:7" x14ac:dyDescent="0.15">
      <c r="A45" s="10" t="s">
        <v>317</v>
      </c>
      <c r="B45" s="10" t="s">
        <v>316</v>
      </c>
      <c r="C45" s="10" t="s">
        <v>315</v>
      </c>
      <c r="D45" s="10" t="s">
        <v>314</v>
      </c>
      <c r="E45" s="10" t="s">
        <v>313</v>
      </c>
      <c r="F45" s="10" t="s">
        <v>312</v>
      </c>
      <c r="G45" s="10" t="s">
        <v>311</v>
      </c>
    </row>
    <row r="46" spans="1:7" x14ac:dyDescent="0.15">
      <c r="A46" s="10" t="s">
        <v>310</v>
      </c>
      <c r="B46" s="10" t="s">
        <v>294</v>
      </c>
      <c r="C46" s="12">
        <v>1801970108</v>
      </c>
      <c r="D46" s="10">
        <v>32.33</v>
      </c>
      <c r="E46" s="10" t="s">
        <v>295</v>
      </c>
      <c r="F46" s="10" t="s">
        <v>299</v>
      </c>
      <c r="G46" s="10" t="s">
        <v>325</v>
      </c>
    </row>
    <row r="47" spans="1:7" x14ac:dyDescent="0.15">
      <c r="A47" s="10" t="s">
        <v>308</v>
      </c>
      <c r="B47" s="10" t="s">
        <v>294</v>
      </c>
      <c r="C47" s="12">
        <v>1148739121</v>
      </c>
      <c r="D47" s="10">
        <v>20.61</v>
      </c>
      <c r="E47" s="10" t="s">
        <v>295</v>
      </c>
      <c r="F47" s="10" t="s">
        <v>299</v>
      </c>
      <c r="G47" s="10" t="s">
        <v>325</v>
      </c>
    </row>
    <row r="48" spans="1:7" x14ac:dyDescent="0.15">
      <c r="A48" s="10" t="s">
        <v>304</v>
      </c>
      <c r="B48" s="10" t="s">
        <v>294</v>
      </c>
      <c r="C48" s="12">
        <v>410962014</v>
      </c>
      <c r="D48" s="10">
        <v>7.37</v>
      </c>
      <c r="E48" s="10" t="s">
        <v>295</v>
      </c>
      <c r="F48" s="10" t="s">
        <v>299</v>
      </c>
      <c r="G48" s="10" t="s">
        <v>325</v>
      </c>
    </row>
    <row r="49" spans="1:7" x14ac:dyDescent="0.15">
      <c r="A49" s="10" t="s">
        <v>328</v>
      </c>
      <c r="B49" s="10" t="s">
        <v>294</v>
      </c>
      <c r="C49" s="12">
        <v>337142514</v>
      </c>
      <c r="D49" s="10">
        <v>6.05</v>
      </c>
      <c r="E49" s="10" t="s">
        <v>327</v>
      </c>
      <c r="F49" s="10" t="s">
        <v>299</v>
      </c>
      <c r="G49" s="10" t="s">
        <v>294</v>
      </c>
    </row>
    <row r="50" spans="1:7" x14ac:dyDescent="0.15">
      <c r="A50" s="10" t="s">
        <v>302</v>
      </c>
      <c r="B50" s="10" t="s">
        <v>294</v>
      </c>
      <c r="C50" s="12">
        <v>335155014</v>
      </c>
      <c r="D50" s="10">
        <v>6.01</v>
      </c>
      <c r="E50" s="10" t="s">
        <v>295</v>
      </c>
      <c r="F50" s="10" t="s">
        <v>299</v>
      </c>
      <c r="G50" s="10" t="s">
        <v>325</v>
      </c>
    </row>
    <row r="51" spans="1:7" x14ac:dyDescent="0.15">
      <c r="A51" s="10" t="s">
        <v>303</v>
      </c>
      <c r="B51" s="10" t="s">
        <v>294</v>
      </c>
      <c r="C51" s="12">
        <v>169632014</v>
      </c>
      <c r="D51" s="10">
        <v>3.04</v>
      </c>
      <c r="E51" s="10" t="s">
        <v>295</v>
      </c>
      <c r="F51" s="10" t="s">
        <v>326</v>
      </c>
      <c r="G51" s="10" t="s">
        <v>325</v>
      </c>
    </row>
    <row r="52" spans="1:7" x14ac:dyDescent="0.15">
      <c r="A52" s="10" t="s">
        <v>324</v>
      </c>
      <c r="B52" s="10" t="s">
        <v>294</v>
      </c>
      <c r="C52" s="12">
        <v>1987500</v>
      </c>
      <c r="D52" s="10">
        <v>0.04</v>
      </c>
      <c r="E52" s="10" t="s">
        <v>323</v>
      </c>
      <c r="F52" s="10" t="s">
        <v>322</v>
      </c>
      <c r="G52" s="10" t="s">
        <v>294</v>
      </c>
    </row>
    <row r="53" spans="1:7" x14ac:dyDescent="0.15">
      <c r="A53" s="10" t="s">
        <v>298</v>
      </c>
      <c r="B53" s="10" t="s">
        <v>294</v>
      </c>
      <c r="C53" s="12">
        <v>4205588285</v>
      </c>
      <c r="D53" s="10">
        <v>75.45</v>
      </c>
      <c r="E53" s="10" t="s">
        <v>295</v>
      </c>
      <c r="F53" s="10" t="s">
        <v>294</v>
      </c>
      <c r="G53" s="10" t="s">
        <v>294</v>
      </c>
    </row>
    <row r="56" spans="1:7" x14ac:dyDescent="0.15">
      <c r="A56" s="10" t="s">
        <v>285</v>
      </c>
    </row>
    <row r="57" spans="1:7" x14ac:dyDescent="0.15">
      <c r="A57" s="10" t="s">
        <v>317</v>
      </c>
      <c r="B57" s="10" t="s">
        <v>316</v>
      </c>
      <c r="C57" s="10" t="s">
        <v>315</v>
      </c>
      <c r="D57" s="10" t="s">
        <v>314</v>
      </c>
      <c r="E57" s="10" t="s">
        <v>313</v>
      </c>
      <c r="F57" s="10" t="s">
        <v>312</v>
      </c>
      <c r="G57" s="10" t="s">
        <v>311</v>
      </c>
    </row>
    <row r="58" spans="1:7" x14ac:dyDescent="0.15">
      <c r="A58" s="10" t="s">
        <v>310</v>
      </c>
      <c r="B58" s="10" t="s">
        <v>294</v>
      </c>
      <c r="C58" s="12">
        <v>1801970108</v>
      </c>
      <c r="D58" s="10">
        <v>32.33</v>
      </c>
      <c r="E58" s="10" t="s">
        <v>295</v>
      </c>
      <c r="F58" s="10" t="s">
        <v>299</v>
      </c>
      <c r="G58" s="10" t="s">
        <v>294</v>
      </c>
    </row>
    <row r="59" spans="1:7" x14ac:dyDescent="0.15">
      <c r="A59" s="10" t="s">
        <v>308</v>
      </c>
      <c r="B59" s="10" t="s">
        <v>294</v>
      </c>
      <c r="C59" s="12">
        <v>1148739121</v>
      </c>
      <c r="D59" s="10">
        <v>20.61</v>
      </c>
      <c r="E59" s="10" t="s">
        <v>305</v>
      </c>
      <c r="F59" s="10" t="s">
        <v>299</v>
      </c>
      <c r="G59" s="10" t="s">
        <v>294</v>
      </c>
    </row>
    <row r="60" spans="1:7" x14ac:dyDescent="0.15">
      <c r="A60" s="10" t="s">
        <v>303</v>
      </c>
      <c r="B60" s="10" t="s">
        <v>294</v>
      </c>
      <c r="C60" s="12">
        <v>434462014</v>
      </c>
      <c r="D60" s="10">
        <v>7.79</v>
      </c>
      <c r="E60" s="10" t="s">
        <v>295</v>
      </c>
      <c r="F60" s="10" t="s">
        <v>299</v>
      </c>
      <c r="G60" s="10" t="s">
        <v>294</v>
      </c>
    </row>
    <row r="61" spans="1:7" x14ac:dyDescent="0.15">
      <c r="A61" s="10" t="s">
        <v>304</v>
      </c>
      <c r="B61" s="10" t="s">
        <v>294</v>
      </c>
      <c r="C61" s="12">
        <v>410962014</v>
      </c>
      <c r="D61" s="10">
        <v>7.37</v>
      </c>
      <c r="E61" s="10" t="s">
        <v>295</v>
      </c>
      <c r="F61" s="10" t="s">
        <v>299</v>
      </c>
      <c r="G61" s="10" t="s">
        <v>294</v>
      </c>
    </row>
    <row r="62" spans="1:7" x14ac:dyDescent="0.15">
      <c r="A62" s="10" t="s">
        <v>302</v>
      </c>
      <c r="B62" s="10" t="s">
        <v>294</v>
      </c>
      <c r="C62" s="12">
        <v>335962014</v>
      </c>
      <c r="D62" s="10">
        <v>6.03</v>
      </c>
      <c r="E62" s="10" t="s">
        <v>295</v>
      </c>
      <c r="F62" s="10" t="s">
        <v>299</v>
      </c>
      <c r="G62" s="10" t="s">
        <v>294</v>
      </c>
    </row>
    <row r="63" spans="1:7" x14ac:dyDescent="0.15">
      <c r="A63" s="10" t="s">
        <v>298</v>
      </c>
      <c r="B63" s="10" t="s">
        <v>294</v>
      </c>
      <c r="C63" s="12">
        <v>4132095271</v>
      </c>
      <c r="D63" s="10">
        <v>74.13</v>
      </c>
      <c r="E63" s="10" t="s">
        <v>295</v>
      </c>
      <c r="F63" s="10" t="s">
        <v>294</v>
      </c>
      <c r="G63" s="10" t="s">
        <v>294</v>
      </c>
    </row>
    <row r="66" spans="1:7" x14ac:dyDescent="0.15">
      <c r="A66" s="10" t="s">
        <v>6</v>
      </c>
    </row>
    <row r="67" spans="1:7" x14ac:dyDescent="0.15">
      <c r="A67" s="10" t="s">
        <v>317</v>
      </c>
      <c r="B67" s="10" t="s">
        <v>316</v>
      </c>
      <c r="C67" s="10" t="s">
        <v>315</v>
      </c>
      <c r="D67" s="10" t="s">
        <v>314</v>
      </c>
      <c r="E67" s="10" t="s">
        <v>313</v>
      </c>
      <c r="F67" s="10" t="s">
        <v>312</v>
      </c>
      <c r="G67" s="10" t="s">
        <v>311</v>
      </c>
    </row>
    <row r="68" spans="1:7" x14ac:dyDescent="0.15">
      <c r="A68" s="10" t="s">
        <v>310</v>
      </c>
      <c r="B68" s="10" t="s">
        <v>294</v>
      </c>
      <c r="C68" s="12">
        <v>1801970108</v>
      </c>
      <c r="D68" s="10">
        <v>32.33</v>
      </c>
      <c r="E68" s="10" t="s">
        <v>295</v>
      </c>
      <c r="F68" s="10" t="s">
        <v>299</v>
      </c>
      <c r="G68" s="10" t="s">
        <v>294</v>
      </c>
    </row>
    <row r="69" spans="1:7" x14ac:dyDescent="0.15">
      <c r="A69" s="10" t="s">
        <v>308</v>
      </c>
      <c r="B69" s="10" t="s">
        <v>294</v>
      </c>
      <c r="C69" s="12">
        <v>1399569121</v>
      </c>
      <c r="D69" s="10">
        <v>25.11</v>
      </c>
      <c r="E69" s="10" t="s">
        <v>305</v>
      </c>
      <c r="F69" s="10" t="s">
        <v>299</v>
      </c>
      <c r="G69" s="10" t="s">
        <v>294</v>
      </c>
    </row>
    <row r="70" spans="1:7" x14ac:dyDescent="0.15">
      <c r="A70" s="10" t="s">
        <v>303</v>
      </c>
      <c r="B70" s="10" t="s">
        <v>294</v>
      </c>
      <c r="C70" s="12">
        <v>434462014</v>
      </c>
      <c r="D70" s="10">
        <v>7.79</v>
      </c>
      <c r="E70" s="10" t="s">
        <v>295</v>
      </c>
      <c r="F70" s="10" t="s">
        <v>299</v>
      </c>
      <c r="G70" s="10" t="s">
        <v>294</v>
      </c>
    </row>
    <row r="71" spans="1:7" x14ac:dyDescent="0.15">
      <c r="A71" s="10" t="s">
        <v>304</v>
      </c>
      <c r="B71" s="10" t="s">
        <v>294</v>
      </c>
      <c r="C71" s="12">
        <v>410962014</v>
      </c>
      <c r="D71" s="10">
        <v>7.37</v>
      </c>
      <c r="E71" s="10" t="s">
        <v>295</v>
      </c>
      <c r="F71" s="10" t="s">
        <v>299</v>
      </c>
      <c r="G71" s="10" t="s">
        <v>294</v>
      </c>
    </row>
    <row r="72" spans="1:7" x14ac:dyDescent="0.15">
      <c r="A72" s="10" t="s">
        <v>302</v>
      </c>
      <c r="B72" s="10" t="s">
        <v>294</v>
      </c>
      <c r="C72" s="12">
        <v>335962014</v>
      </c>
      <c r="D72" s="10">
        <v>6.03</v>
      </c>
      <c r="E72" s="10" t="s">
        <v>295</v>
      </c>
      <c r="F72" s="10" t="s">
        <v>299</v>
      </c>
      <c r="G72" s="10" t="s">
        <v>294</v>
      </c>
    </row>
    <row r="73" spans="1:7" x14ac:dyDescent="0.15">
      <c r="A73" s="10" t="s">
        <v>298</v>
      </c>
      <c r="B73" s="10" t="s">
        <v>294</v>
      </c>
      <c r="C73" s="12">
        <v>4382925271</v>
      </c>
      <c r="D73" s="10">
        <v>78.63</v>
      </c>
      <c r="E73" s="10" t="s">
        <v>295</v>
      </c>
      <c r="F73" s="10" t="s">
        <v>294</v>
      </c>
      <c r="G73" s="10" t="s">
        <v>294</v>
      </c>
    </row>
    <row r="76" spans="1:7" x14ac:dyDescent="0.15">
      <c r="A76" s="10" t="s">
        <v>321</v>
      </c>
    </row>
    <row r="77" spans="1:7" x14ac:dyDescent="0.15">
      <c r="A77" s="10" t="s">
        <v>317</v>
      </c>
      <c r="B77" s="10" t="s">
        <v>316</v>
      </c>
      <c r="C77" s="10" t="s">
        <v>315</v>
      </c>
      <c r="D77" s="10" t="s">
        <v>314</v>
      </c>
      <c r="E77" s="10" t="s">
        <v>313</v>
      </c>
      <c r="F77" s="10" t="s">
        <v>312</v>
      </c>
      <c r="G77" s="10" t="s">
        <v>311</v>
      </c>
    </row>
    <row r="78" spans="1:7" x14ac:dyDescent="0.15">
      <c r="A78" s="10" t="s">
        <v>310</v>
      </c>
      <c r="B78" s="10" t="s">
        <v>294</v>
      </c>
      <c r="C78" s="12">
        <v>1801970108</v>
      </c>
      <c r="D78" s="10">
        <v>32.33</v>
      </c>
      <c r="E78" s="10" t="s">
        <v>295</v>
      </c>
      <c r="F78" s="10" t="s">
        <v>299</v>
      </c>
      <c r="G78" s="10" t="s">
        <v>294</v>
      </c>
    </row>
    <row r="79" spans="1:7" x14ac:dyDescent="0.15">
      <c r="A79" s="10" t="s">
        <v>308</v>
      </c>
      <c r="B79" s="10" t="s">
        <v>294</v>
      </c>
      <c r="C79" s="12">
        <v>1399569121</v>
      </c>
      <c r="D79" s="10">
        <v>25.11</v>
      </c>
      <c r="E79" s="10" t="s">
        <v>305</v>
      </c>
      <c r="F79" s="10" t="s">
        <v>299</v>
      </c>
      <c r="G79" s="10" t="s">
        <v>294</v>
      </c>
    </row>
    <row r="80" spans="1:7" x14ac:dyDescent="0.15">
      <c r="A80" s="10" t="s">
        <v>303</v>
      </c>
      <c r="B80" s="10" t="s">
        <v>294</v>
      </c>
      <c r="C80" s="12">
        <v>434462014</v>
      </c>
      <c r="D80" s="10">
        <v>7.79</v>
      </c>
      <c r="E80" s="10" t="s">
        <v>295</v>
      </c>
      <c r="F80" s="10" t="s">
        <v>299</v>
      </c>
      <c r="G80" s="10" t="s">
        <v>294</v>
      </c>
    </row>
    <row r="81" spans="1:7" x14ac:dyDescent="0.15">
      <c r="A81" s="10" t="s">
        <v>304</v>
      </c>
      <c r="B81" s="10" t="s">
        <v>294</v>
      </c>
      <c r="C81" s="12">
        <v>410962014</v>
      </c>
      <c r="D81" s="10">
        <v>7.37</v>
      </c>
      <c r="E81" s="10" t="s">
        <v>295</v>
      </c>
      <c r="F81" s="10" t="s">
        <v>299</v>
      </c>
      <c r="G81" s="10" t="s">
        <v>294</v>
      </c>
    </row>
    <row r="82" spans="1:7" x14ac:dyDescent="0.15">
      <c r="A82" s="10" t="s">
        <v>302</v>
      </c>
      <c r="B82" s="10" t="s">
        <v>294</v>
      </c>
      <c r="C82" s="12">
        <v>335962014</v>
      </c>
      <c r="D82" s="10">
        <v>6.03</v>
      </c>
      <c r="E82" s="10" t="s">
        <v>295</v>
      </c>
      <c r="F82" s="10" t="s">
        <v>299</v>
      </c>
      <c r="G82" s="10" t="s">
        <v>294</v>
      </c>
    </row>
    <row r="83" spans="1:7" x14ac:dyDescent="0.15">
      <c r="A83" s="10" t="s">
        <v>298</v>
      </c>
      <c r="B83" s="10" t="s">
        <v>294</v>
      </c>
      <c r="C83" s="12">
        <v>4382925271</v>
      </c>
      <c r="D83" s="10">
        <v>78.63</v>
      </c>
      <c r="E83" s="10" t="s">
        <v>295</v>
      </c>
      <c r="F83" s="10" t="s">
        <v>294</v>
      </c>
      <c r="G83" s="10" t="s">
        <v>294</v>
      </c>
    </row>
    <row r="86" spans="1:7" x14ac:dyDescent="0.15">
      <c r="A86" s="10" t="s">
        <v>286</v>
      </c>
    </row>
    <row r="87" spans="1:7" x14ac:dyDescent="0.15">
      <c r="A87" s="10" t="s">
        <v>317</v>
      </c>
      <c r="B87" s="10" t="s">
        <v>316</v>
      </c>
      <c r="C87" s="10" t="s">
        <v>315</v>
      </c>
      <c r="D87" s="10" t="s">
        <v>314</v>
      </c>
      <c r="E87" s="10" t="s">
        <v>313</v>
      </c>
      <c r="F87" s="10" t="s">
        <v>312</v>
      </c>
      <c r="G87" s="10" t="s">
        <v>311</v>
      </c>
    </row>
    <row r="88" spans="1:7" x14ac:dyDescent="0.15">
      <c r="A88" s="10" t="s">
        <v>310</v>
      </c>
      <c r="B88" s="10" t="s">
        <v>294</v>
      </c>
      <c r="C88" s="12">
        <v>1801970108</v>
      </c>
      <c r="D88" s="10">
        <v>34</v>
      </c>
      <c r="E88" s="10" t="s">
        <v>295</v>
      </c>
      <c r="F88" s="10" t="s">
        <v>299</v>
      </c>
      <c r="G88" s="10" t="s">
        <v>294</v>
      </c>
    </row>
    <row r="89" spans="1:7" x14ac:dyDescent="0.15">
      <c r="A89" s="10" t="s">
        <v>308</v>
      </c>
      <c r="B89" s="10" t="s">
        <v>294</v>
      </c>
      <c r="C89" s="12">
        <v>1399569121</v>
      </c>
      <c r="D89" s="10">
        <v>26.41</v>
      </c>
      <c r="E89" s="10" t="s">
        <v>305</v>
      </c>
      <c r="F89" s="10" t="s">
        <v>299</v>
      </c>
      <c r="G89" s="10" t="s">
        <v>294</v>
      </c>
    </row>
    <row r="90" spans="1:7" x14ac:dyDescent="0.15">
      <c r="A90" s="10" t="s">
        <v>303</v>
      </c>
      <c r="B90" s="10" t="s">
        <v>294</v>
      </c>
      <c r="C90" s="12">
        <v>434462014</v>
      </c>
      <c r="D90" s="10">
        <v>8.1999999999999993</v>
      </c>
      <c r="E90" s="10" t="s">
        <v>295</v>
      </c>
      <c r="F90" s="10" t="s">
        <v>299</v>
      </c>
      <c r="G90" s="10" t="s">
        <v>294</v>
      </c>
    </row>
    <row r="91" spans="1:7" x14ac:dyDescent="0.15">
      <c r="A91" s="10" t="s">
        <v>304</v>
      </c>
      <c r="B91" s="10" t="s">
        <v>294</v>
      </c>
      <c r="C91" s="12">
        <v>410962014</v>
      </c>
      <c r="D91" s="10">
        <v>7.75</v>
      </c>
      <c r="E91" s="10" t="s">
        <v>295</v>
      </c>
      <c r="F91" s="10" t="s">
        <v>299</v>
      </c>
      <c r="G91" s="10" t="s">
        <v>294</v>
      </c>
    </row>
    <row r="92" spans="1:7" x14ac:dyDescent="0.15">
      <c r="A92" s="10" t="s">
        <v>302</v>
      </c>
      <c r="B92" s="10" t="s">
        <v>294</v>
      </c>
      <c r="C92" s="12">
        <v>335962014</v>
      </c>
      <c r="D92" s="10">
        <v>6.34</v>
      </c>
      <c r="E92" s="10" t="s">
        <v>295</v>
      </c>
      <c r="F92" s="10" t="s">
        <v>299</v>
      </c>
      <c r="G92" s="10" t="s">
        <v>294</v>
      </c>
    </row>
    <row r="93" spans="1:7" x14ac:dyDescent="0.15">
      <c r="A93" s="10" t="s">
        <v>298</v>
      </c>
      <c r="B93" s="10" t="s">
        <v>294</v>
      </c>
      <c r="C93" s="12">
        <v>4382925271</v>
      </c>
      <c r="D93" s="10">
        <v>82.7</v>
      </c>
      <c r="E93" s="10" t="s">
        <v>295</v>
      </c>
      <c r="F93" s="10" t="s">
        <v>294</v>
      </c>
      <c r="G93" s="10" t="s">
        <v>294</v>
      </c>
    </row>
    <row r="96" spans="1:7" x14ac:dyDescent="0.15">
      <c r="A96" s="10" t="s">
        <v>5</v>
      </c>
    </row>
    <row r="97" spans="1:7" x14ac:dyDescent="0.15">
      <c r="A97" s="10" t="s">
        <v>317</v>
      </c>
      <c r="B97" s="10" t="s">
        <v>316</v>
      </c>
      <c r="C97" s="10" t="s">
        <v>315</v>
      </c>
      <c r="D97" s="10" t="s">
        <v>314</v>
      </c>
      <c r="E97" s="10" t="s">
        <v>313</v>
      </c>
      <c r="F97" s="10" t="s">
        <v>312</v>
      </c>
      <c r="G97" s="10" t="s">
        <v>311</v>
      </c>
    </row>
    <row r="98" spans="1:7" x14ac:dyDescent="0.15">
      <c r="A98" s="10" t="s">
        <v>310</v>
      </c>
      <c r="B98" s="10" t="s">
        <v>294</v>
      </c>
      <c r="C98" s="12">
        <v>1801970108</v>
      </c>
      <c r="D98" s="10">
        <v>34</v>
      </c>
      <c r="E98" s="10" t="s">
        <v>295</v>
      </c>
      <c r="F98" s="10" t="s">
        <v>299</v>
      </c>
      <c r="G98" s="10" t="s">
        <v>294</v>
      </c>
    </row>
    <row r="99" spans="1:7" x14ac:dyDescent="0.15">
      <c r="A99" s="10" t="s">
        <v>308</v>
      </c>
      <c r="B99" s="10" t="s">
        <v>294</v>
      </c>
      <c r="C99" s="12">
        <v>1399569121</v>
      </c>
      <c r="D99" s="10">
        <v>26.41</v>
      </c>
      <c r="E99" s="10" t="s">
        <v>305</v>
      </c>
      <c r="F99" s="10" t="s">
        <v>299</v>
      </c>
      <c r="G99" s="10" t="s">
        <v>294</v>
      </c>
    </row>
    <row r="100" spans="1:7" x14ac:dyDescent="0.15">
      <c r="A100" s="10" t="s">
        <v>303</v>
      </c>
      <c r="B100" s="10" t="s">
        <v>294</v>
      </c>
      <c r="C100" s="12">
        <v>434462014</v>
      </c>
      <c r="D100" s="10">
        <v>8.1999999999999993</v>
      </c>
      <c r="E100" s="10" t="s">
        <v>295</v>
      </c>
      <c r="F100" s="10" t="s">
        <v>299</v>
      </c>
      <c r="G100" s="10" t="s">
        <v>294</v>
      </c>
    </row>
    <row r="101" spans="1:7" x14ac:dyDescent="0.15">
      <c r="A101" s="10" t="s">
        <v>304</v>
      </c>
      <c r="B101" s="10" t="s">
        <v>294</v>
      </c>
      <c r="C101" s="12">
        <v>410962014</v>
      </c>
      <c r="D101" s="10">
        <v>7.75</v>
      </c>
      <c r="E101" s="10" t="s">
        <v>295</v>
      </c>
      <c r="F101" s="10" t="s">
        <v>299</v>
      </c>
      <c r="G101" s="10" t="s">
        <v>294</v>
      </c>
    </row>
    <row r="102" spans="1:7" x14ac:dyDescent="0.15">
      <c r="A102" s="10" t="s">
        <v>302</v>
      </c>
      <c r="B102" s="10" t="s">
        <v>294</v>
      </c>
      <c r="C102" s="12">
        <v>410962014</v>
      </c>
      <c r="D102" s="10">
        <v>7.75</v>
      </c>
      <c r="E102" s="10" t="s">
        <v>295</v>
      </c>
      <c r="F102" s="10" t="s">
        <v>299</v>
      </c>
      <c r="G102" s="10" t="s">
        <v>294</v>
      </c>
    </row>
    <row r="103" spans="1:7" x14ac:dyDescent="0.15">
      <c r="A103" s="10" t="s">
        <v>298</v>
      </c>
      <c r="B103" s="10" t="s">
        <v>294</v>
      </c>
      <c r="C103" s="12">
        <v>4457925271</v>
      </c>
      <c r="D103" s="10">
        <v>84.11</v>
      </c>
      <c r="E103" s="10" t="s">
        <v>295</v>
      </c>
      <c r="F103" s="10" t="s">
        <v>294</v>
      </c>
      <c r="G103" s="10" t="s">
        <v>294</v>
      </c>
    </row>
    <row r="106" spans="1:7" x14ac:dyDescent="0.15">
      <c r="A106" s="10" t="s">
        <v>287</v>
      </c>
    </row>
    <row r="107" spans="1:7" x14ac:dyDescent="0.15">
      <c r="A107" s="10" t="s">
        <v>317</v>
      </c>
      <c r="B107" s="10" t="s">
        <v>316</v>
      </c>
      <c r="C107" s="10" t="s">
        <v>315</v>
      </c>
      <c r="D107" s="10" t="s">
        <v>314</v>
      </c>
      <c r="E107" s="10" t="s">
        <v>313</v>
      </c>
      <c r="F107" s="10" t="s">
        <v>312</v>
      </c>
      <c r="G107" s="10" t="s">
        <v>311</v>
      </c>
    </row>
    <row r="108" spans="1:7" x14ac:dyDescent="0.15">
      <c r="A108" s="10" t="s">
        <v>310</v>
      </c>
      <c r="B108" s="10" t="s">
        <v>294</v>
      </c>
      <c r="C108" s="12">
        <v>1801970108</v>
      </c>
      <c r="D108" s="10">
        <v>34</v>
      </c>
      <c r="E108" s="10" t="s">
        <v>295</v>
      </c>
      <c r="F108" s="10" t="s">
        <v>299</v>
      </c>
      <c r="G108" s="10" t="s">
        <v>294</v>
      </c>
    </row>
    <row r="109" spans="1:7" x14ac:dyDescent="0.15">
      <c r="A109" s="10" t="s">
        <v>308</v>
      </c>
      <c r="B109" s="10" t="s">
        <v>294</v>
      </c>
      <c r="C109" s="12">
        <v>1399569121</v>
      </c>
      <c r="D109" s="10">
        <v>26.41</v>
      </c>
      <c r="E109" s="10" t="s">
        <v>305</v>
      </c>
      <c r="F109" s="10" t="s">
        <v>299</v>
      </c>
      <c r="G109" s="10" t="s">
        <v>294</v>
      </c>
    </row>
    <row r="110" spans="1:7" x14ac:dyDescent="0.15">
      <c r="A110" s="10" t="s">
        <v>303</v>
      </c>
      <c r="B110" s="10" t="s">
        <v>294</v>
      </c>
      <c r="C110" s="12">
        <v>434462014</v>
      </c>
      <c r="D110" s="10">
        <v>8.1999999999999993</v>
      </c>
      <c r="E110" s="10" t="s">
        <v>295</v>
      </c>
      <c r="F110" s="10" t="s">
        <v>299</v>
      </c>
      <c r="G110" s="10" t="s">
        <v>294</v>
      </c>
    </row>
    <row r="111" spans="1:7" x14ac:dyDescent="0.15">
      <c r="A111" s="10" t="s">
        <v>302</v>
      </c>
      <c r="B111" s="10" t="s">
        <v>294</v>
      </c>
      <c r="C111" s="12">
        <v>410962014</v>
      </c>
      <c r="D111" s="10">
        <v>7.75</v>
      </c>
      <c r="E111" s="10" t="s">
        <v>295</v>
      </c>
      <c r="F111" s="10" t="s">
        <v>299</v>
      </c>
      <c r="G111" s="10" t="s">
        <v>294</v>
      </c>
    </row>
    <row r="112" spans="1:7" x14ac:dyDescent="0.15">
      <c r="A112" s="10" t="s">
        <v>304</v>
      </c>
      <c r="B112" s="10" t="s">
        <v>294</v>
      </c>
      <c r="C112" s="12">
        <v>410962014</v>
      </c>
      <c r="D112" s="10">
        <v>7.75</v>
      </c>
      <c r="E112" s="10" t="s">
        <v>295</v>
      </c>
      <c r="F112" s="10" t="s">
        <v>299</v>
      </c>
      <c r="G112" s="10" t="s">
        <v>294</v>
      </c>
    </row>
    <row r="113" spans="1:7" x14ac:dyDescent="0.15">
      <c r="A113" s="10" t="s">
        <v>298</v>
      </c>
      <c r="B113" s="10" t="s">
        <v>294</v>
      </c>
      <c r="C113" s="12">
        <v>4457925271</v>
      </c>
      <c r="D113" s="10">
        <v>84.11</v>
      </c>
      <c r="E113" s="10" t="s">
        <v>295</v>
      </c>
      <c r="F113" s="10" t="s">
        <v>294</v>
      </c>
      <c r="G113" s="10" t="s">
        <v>294</v>
      </c>
    </row>
    <row r="116" spans="1:7" x14ac:dyDescent="0.15">
      <c r="A116" s="10" t="s">
        <v>320</v>
      </c>
    </row>
    <row r="117" spans="1:7" x14ac:dyDescent="0.15">
      <c r="A117" s="10" t="s">
        <v>317</v>
      </c>
      <c r="B117" s="10" t="s">
        <v>316</v>
      </c>
      <c r="C117" s="10" t="s">
        <v>315</v>
      </c>
      <c r="D117" s="10" t="s">
        <v>314</v>
      </c>
      <c r="E117" s="10" t="s">
        <v>313</v>
      </c>
      <c r="F117" s="10" t="s">
        <v>312</v>
      </c>
      <c r="G117" s="10" t="s">
        <v>311</v>
      </c>
    </row>
    <row r="118" spans="1:7" x14ac:dyDescent="0.15">
      <c r="A118" s="10" t="s">
        <v>310</v>
      </c>
      <c r="B118" s="10" t="s">
        <v>294</v>
      </c>
      <c r="C118" s="12">
        <v>1801970108</v>
      </c>
      <c r="D118" s="10">
        <v>34</v>
      </c>
      <c r="E118" s="10" t="s">
        <v>295</v>
      </c>
      <c r="F118" s="10" t="s">
        <v>299</v>
      </c>
      <c r="G118" s="10" t="s">
        <v>294</v>
      </c>
    </row>
    <row r="119" spans="1:7" x14ac:dyDescent="0.15">
      <c r="A119" s="10" t="s">
        <v>308</v>
      </c>
      <c r="B119" s="10" t="s">
        <v>294</v>
      </c>
      <c r="C119" s="12">
        <v>1399569121</v>
      </c>
      <c r="D119" s="10">
        <v>26.41</v>
      </c>
      <c r="E119" s="10" t="s">
        <v>305</v>
      </c>
      <c r="F119" s="10" t="s">
        <v>299</v>
      </c>
      <c r="G119" s="10" t="s">
        <v>294</v>
      </c>
    </row>
    <row r="120" spans="1:7" x14ac:dyDescent="0.15">
      <c r="A120" s="10" t="s">
        <v>303</v>
      </c>
      <c r="B120" s="10" t="s">
        <v>294</v>
      </c>
      <c r="C120" s="12">
        <v>434462014</v>
      </c>
      <c r="D120" s="10">
        <v>8.1999999999999993</v>
      </c>
      <c r="E120" s="10" t="s">
        <v>295</v>
      </c>
      <c r="F120" s="10" t="s">
        <v>299</v>
      </c>
      <c r="G120" s="10" t="s">
        <v>294</v>
      </c>
    </row>
    <row r="121" spans="1:7" x14ac:dyDescent="0.15">
      <c r="A121" s="10" t="s">
        <v>304</v>
      </c>
      <c r="B121" s="10" t="s">
        <v>294</v>
      </c>
      <c r="C121" s="12">
        <v>410962014</v>
      </c>
      <c r="D121" s="10">
        <v>7.75</v>
      </c>
      <c r="E121" s="10" t="s">
        <v>295</v>
      </c>
      <c r="F121" s="10" t="s">
        <v>299</v>
      </c>
      <c r="G121" s="10" t="s">
        <v>294</v>
      </c>
    </row>
    <row r="122" spans="1:7" x14ac:dyDescent="0.15">
      <c r="A122" s="10" t="s">
        <v>302</v>
      </c>
      <c r="B122" s="10" t="s">
        <v>294</v>
      </c>
      <c r="C122" s="12">
        <v>410962014</v>
      </c>
      <c r="D122" s="10">
        <v>7.75</v>
      </c>
      <c r="E122" s="10" t="s">
        <v>295</v>
      </c>
      <c r="F122" s="10" t="s">
        <v>299</v>
      </c>
      <c r="G122" s="10" t="s">
        <v>294</v>
      </c>
    </row>
    <row r="123" spans="1:7" x14ac:dyDescent="0.15">
      <c r="A123" s="10" t="s">
        <v>298</v>
      </c>
      <c r="B123" s="10" t="s">
        <v>294</v>
      </c>
      <c r="C123" s="12">
        <v>4457925271</v>
      </c>
      <c r="D123" s="10">
        <v>84.11</v>
      </c>
      <c r="E123" s="10" t="s">
        <v>295</v>
      </c>
      <c r="F123" s="10" t="s">
        <v>294</v>
      </c>
      <c r="G123" s="10" t="s">
        <v>294</v>
      </c>
    </row>
    <row r="126" spans="1:7" x14ac:dyDescent="0.15">
      <c r="A126" s="10" t="s">
        <v>4</v>
      </c>
    </row>
    <row r="127" spans="1:7" x14ac:dyDescent="0.15">
      <c r="A127" s="10" t="s">
        <v>317</v>
      </c>
      <c r="B127" s="10" t="s">
        <v>316</v>
      </c>
      <c r="C127" s="10" t="s">
        <v>315</v>
      </c>
      <c r="D127" s="10" t="s">
        <v>314</v>
      </c>
      <c r="E127" s="10" t="s">
        <v>313</v>
      </c>
      <c r="F127" s="10" t="s">
        <v>312</v>
      </c>
      <c r="G127" s="10" t="s">
        <v>311</v>
      </c>
    </row>
    <row r="128" spans="1:7" x14ac:dyDescent="0.15">
      <c r="A128" s="10" t="s">
        <v>310</v>
      </c>
      <c r="B128" s="10" t="s">
        <v>294</v>
      </c>
      <c r="C128" s="12">
        <v>1801970108</v>
      </c>
      <c r="D128" s="10">
        <v>34</v>
      </c>
      <c r="E128" s="10" t="s">
        <v>295</v>
      </c>
      <c r="F128" s="10" t="s">
        <v>299</v>
      </c>
      <c r="G128" s="10" t="s">
        <v>294</v>
      </c>
    </row>
    <row r="129" spans="1:7" x14ac:dyDescent="0.15">
      <c r="A129" s="10" t="s">
        <v>308</v>
      </c>
      <c r="B129" s="10" t="s">
        <v>294</v>
      </c>
      <c r="C129" s="12">
        <v>1399569121</v>
      </c>
      <c r="D129" s="10">
        <v>26.41</v>
      </c>
      <c r="E129" s="10" t="s">
        <v>305</v>
      </c>
      <c r="F129" s="10" t="s">
        <v>299</v>
      </c>
      <c r="G129" s="10" t="s">
        <v>294</v>
      </c>
    </row>
    <row r="130" spans="1:7" x14ac:dyDescent="0.15">
      <c r="A130" s="10" t="s">
        <v>304</v>
      </c>
      <c r="B130" s="10" t="s">
        <v>294</v>
      </c>
      <c r="C130" s="12">
        <v>434462014</v>
      </c>
      <c r="D130" s="10">
        <v>8.1999999999999993</v>
      </c>
      <c r="E130" s="10" t="s">
        <v>295</v>
      </c>
      <c r="F130" s="10" t="s">
        <v>299</v>
      </c>
      <c r="G130" s="10" t="s">
        <v>294</v>
      </c>
    </row>
    <row r="131" spans="1:7" x14ac:dyDescent="0.15">
      <c r="A131" s="10" t="s">
        <v>303</v>
      </c>
      <c r="B131" s="10" t="s">
        <v>294</v>
      </c>
      <c r="C131" s="12">
        <v>434462014</v>
      </c>
      <c r="D131" s="10">
        <v>8.1999999999999993</v>
      </c>
      <c r="E131" s="10" t="s">
        <v>295</v>
      </c>
      <c r="F131" s="10" t="s">
        <v>299</v>
      </c>
      <c r="G131" s="10" t="s">
        <v>294</v>
      </c>
    </row>
    <row r="132" spans="1:7" x14ac:dyDescent="0.15">
      <c r="A132" s="10" t="s">
        <v>302</v>
      </c>
      <c r="B132" s="10" t="s">
        <v>294</v>
      </c>
      <c r="C132" s="12">
        <v>434462014</v>
      </c>
      <c r="D132" s="10">
        <v>8.1999999999999993</v>
      </c>
      <c r="E132" s="10" t="s">
        <v>295</v>
      </c>
      <c r="F132" s="10" t="s">
        <v>299</v>
      </c>
      <c r="G132" s="10" t="s">
        <v>294</v>
      </c>
    </row>
    <row r="133" spans="1:7" x14ac:dyDescent="0.15">
      <c r="A133" s="10" t="s">
        <v>298</v>
      </c>
      <c r="B133" s="10" t="s">
        <v>294</v>
      </c>
      <c r="C133" s="12">
        <v>4504925271</v>
      </c>
      <c r="D133" s="10">
        <v>85.01</v>
      </c>
      <c r="E133" s="10" t="s">
        <v>295</v>
      </c>
      <c r="F133" s="10" t="s">
        <v>294</v>
      </c>
      <c r="G133" s="10" t="s">
        <v>294</v>
      </c>
    </row>
    <row r="136" spans="1:7" x14ac:dyDescent="0.15">
      <c r="A136" s="10" t="s">
        <v>288</v>
      </c>
    </row>
    <row r="137" spans="1:7" x14ac:dyDescent="0.15">
      <c r="A137" s="10" t="s">
        <v>317</v>
      </c>
      <c r="B137" s="10" t="s">
        <v>316</v>
      </c>
      <c r="C137" s="10" t="s">
        <v>315</v>
      </c>
      <c r="D137" s="10" t="s">
        <v>314</v>
      </c>
      <c r="E137" s="10" t="s">
        <v>313</v>
      </c>
      <c r="F137" s="10" t="s">
        <v>312</v>
      </c>
      <c r="G137" s="10" t="s">
        <v>311</v>
      </c>
    </row>
    <row r="138" spans="1:7" x14ac:dyDescent="0.15">
      <c r="A138" s="10" t="s">
        <v>310</v>
      </c>
      <c r="B138" s="10" t="s">
        <v>294</v>
      </c>
      <c r="C138" s="10" t="s">
        <v>305</v>
      </c>
      <c r="D138" s="10" t="s">
        <v>309</v>
      </c>
      <c r="E138" s="10" t="s">
        <v>295</v>
      </c>
      <c r="F138" s="10" t="s">
        <v>299</v>
      </c>
      <c r="G138" s="10" t="s">
        <v>294</v>
      </c>
    </row>
    <row r="139" spans="1:7" x14ac:dyDescent="0.15">
      <c r="A139" s="10" t="s">
        <v>308</v>
      </c>
      <c r="B139" s="10" t="s">
        <v>294</v>
      </c>
      <c r="C139" s="10" t="s">
        <v>307</v>
      </c>
      <c r="D139" s="10" t="s">
        <v>306</v>
      </c>
      <c r="E139" s="10" t="s">
        <v>305</v>
      </c>
      <c r="F139" s="10" t="s">
        <v>299</v>
      </c>
      <c r="G139" s="10" t="s">
        <v>294</v>
      </c>
    </row>
    <row r="140" spans="1:7" x14ac:dyDescent="0.15">
      <c r="A140" s="10" t="s">
        <v>304</v>
      </c>
      <c r="B140" s="10" t="s">
        <v>294</v>
      </c>
      <c r="C140" s="10" t="s">
        <v>301</v>
      </c>
      <c r="D140" s="10" t="s">
        <v>300</v>
      </c>
      <c r="E140" s="10" t="s">
        <v>295</v>
      </c>
      <c r="F140" s="10" t="s">
        <v>299</v>
      </c>
      <c r="G140" s="10" t="s">
        <v>294</v>
      </c>
    </row>
    <row r="141" spans="1:7" x14ac:dyDescent="0.15">
      <c r="A141" s="10" t="s">
        <v>303</v>
      </c>
      <c r="B141" s="10" t="s">
        <v>294</v>
      </c>
      <c r="C141" s="10" t="s">
        <v>301</v>
      </c>
      <c r="D141" s="10" t="s">
        <v>300</v>
      </c>
      <c r="E141" s="10" t="s">
        <v>295</v>
      </c>
      <c r="F141" s="10" t="s">
        <v>299</v>
      </c>
      <c r="G141" s="10" t="s">
        <v>294</v>
      </c>
    </row>
    <row r="142" spans="1:7" x14ac:dyDescent="0.15">
      <c r="A142" s="10" t="s">
        <v>302</v>
      </c>
      <c r="B142" s="10" t="s">
        <v>294</v>
      </c>
      <c r="C142" s="10" t="s">
        <v>301</v>
      </c>
      <c r="D142" s="10" t="s">
        <v>300</v>
      </c>
      <c r="E142" s="10" t="s">
        <v>295</v>
      </c>
      <c r="F142" s="10" t="s">
        <v>299</v>
      </c>
      <c r="G142" s="10" t="s">
        <v>294</v>
      </c>
    </row>
    <row r="143" spans="1:7" x14ac:dyDescent="0.15">
      <c r="A143" s="10" t="s">
        <v>298</v>
      </c>
      <c r="B143" s="10" t="s">
        <v>294</v>
      </c>
      <c r="C143" s="10" t="s">
        <v>297</v>
      </c>
      <c r="D143" s="10" t="s">
        <v>319</v>
      </c>
      <c r="E143" s="10" t="s">
        <v>295</v>
      </c>
      <c r="F143" s="10" t="s">
        <v>294</v>
      </c>
      <c r="G143" s="10" t="s">
        <v>294</v>
      </c>
    </row>
    <row r="146" spans="1:7" x14ac:dyDescent="0.15">
      <c r="A146" s="10" t="s">
        <v>3</v>
      </c>
    </row>
    <row r="147" spans="1:7" x14ac:dyDescent="0.15">
      <c r="A147" s="10" t="s">
        <v>317</v>
      </c>
      <c r="B147" s="10" t="s">
        <v>316</v>
      </c>
      <c r="C147" s="10" t="s">
        <v>315</v>
      </c>
      <c r="D147" s="10" t="s">
        <v>314</v>
      </c>
      <c r="E147" s="10" t="s">
        <v>313</v>
      </c>
      <c r="F147" s="10" t="s">
        <v>312</v>
      </c>
      <c r="G147" s="10" t="s">
        <v>311</v>
      </c>
    </row>
    <row r="148" spans="1:7" x14ac:dyDescent="0.15">
      <c r="A148" s="10" t="s">
        <v>310</v>
      </c>
      <c r="B148" s="10" t="s">
        <v>294</v>
      </c>
      <c r="C148" s="10" t="s">
        <v>305</v>
      </c>
      <c r="D148" s="10" t="s">
        <v>309</v>
      </c>
      <c r="E148" s="10" t="s">
        <v>295</v>
      </c>
      <c r="F148" s="10" t="s">
        <v>299</v>
      </c>
      <c r="G148" s="10" t="s">
        <v>294</v>
      </c>
    </row>
    <row r="149" spans="1:7" x14ac:dyDescent="0.15">
      <c r="A149" s="10" t="s">
        <v>308</v>
      </c>
      <c r="B149" s="10" t="s">
        <v>294</v>
      </c>
      <c r="C149" s="10" t="s">
        <v>307</v>
      </c>
      <c r="D149" s="10" t="s">
        <v>306</v>
      </c>
      <c r="E149" s="10" t="s">
        <v>305</v>
      </c>
      <c r="F149" s="10" t="s">
        <v>299</v>
      </c>
      <c r="G149" s="10" t="s">
        <v>294</v>
      </c>
    </row>
    <row r="150" spans="1:7" x14ac:dyDescent="0.15">
      <c r="A150" s="10" t="s">
        <v>304</v>
      </c>
      <c r="B150" s="10" t="s">
        <v>294</v>
      </c>
      <c r="C150" s="10" t="s">
        <v>301</v>
      </c>
      <c r="D150" s="10" t="s">
        <v>300</v>
      </c>
      <c r="E150" s="10" t="s">
        <v>295</v>
      </c>
      <c r="F150" s="10" t="s">
        <v>299</v>
      </c>
      <c r="G150" s="10" t="s">
        <v>294</v>
      </c>
    </row>
    <row r="151" spans="1:7" x14ac:dyDescent="0.15">
      <c r="A151" s="10" t="s">
        <v>303</v>
      </c>
      <c r="B151" s="10" t="s">
        <v>294</v>
      </c>
      <c r="C151" s="10" t="s">
        <v>301</v>
      </c>
      <c r="D151" s="10" t="s">
        <v>300</v>
      </c>
      <c r="E151" s="10" t="s">
        <v>295</v>
      </c>
      <c r="F151" s="10" t="s">
        <v>299</v>
      </c>
      <c r="G151" s="10" t="s">
        <v>294</v>
      </c>
    </row>
    <row r="152" spans="1:7" x14ac:dyDescent="0.15">
      <c r="A152" s="10" t="s">
        <v>302</v>
      </c>
      <c r="B152" s="10" t="s">
        <v>294</v>
      </c>
      <c r="C152" s="10" t="s">
        <v>301</v>
      </c>
      <c r="D152" s="10" t="s">
        <v>300</v>
      </c>
      <c r="E152" s="10" t="s">
        <v>295</v>
      </c>
      <c r="F152" s="10" t="s">
        <v>299</v>
      </c>
      <c r="G152" s="10" t="s">
        <v>294</v>
      </c>
    </row>
    <row r="153" spans="1:7" x14ac:dyDescent="0.15">
      <c r="A153" s="10" t="s">
        <v>298</v>
      </c>
      <c r="B153" s="10" t="s">
        <v>294</v>
      </c>
      <c r="C153" s="10" t="s">
        <v>297</v>
      </c>
      <c r="D153" s="10" t="s">
        <v>296</v>
      </c>
      <c r="E153" s="10" t="s">
        <v>295</v>
      </c>
      <c r="F153" s="10" t="s">
        <v>294</v>
      </c>
      <c r="G153" s="10" t="s">
        <v>294</v>
      </c>
    </row>
    <row r="156" spans="1:7" x14ac:dyDescent="0.15">
      <c r="A156" s="10" t="s">
        <v>318</v>
      </c>
    </row>
    <row r="157" spans="1:7" x14ac:dyDescent="0.15">
      <c r="A157" s="10" t="s">
        <v>317</v>
      </c>
      <c r="B157" s="10" t="s">
        <v>316</v>
      </c>
      <c r="C157" s="10" t="s">
        <v>315</v>
      </c>
      <c r="D157" s="10" t="s">
        <v>314</v>
      </c>
      <c r="E157" s="10" t="s">
        <v>313</v>
      </c>
      <c r="F157" s="10" t="s">
        <v>312</v>
      </c>
      <c r="G157" s="10" t="s">
        <v>311</v>
      </c>
    </row>
    <row r="158" spans="1:7" x14ac:dyDescent="0.15">
      <c r="A158" s="10" t="s">
        <v>310</v>
      </c>
      <c r="B158" s="10" t="s">
        <v>294</v>
      </c>
      <c r="C158" s="10" t="s">
        <v>305</v>
      </c>
      <c r="D158" s="10" t="s">
        <v>309</v>
      </c>
      <c r="E158" s="10" t="s">
        <v>295</v>
      </c>
      <c r="F158" s="10" t="s">
        <v>299</v>
      </c>
      <c r="G158" s="10" t="s">
        <v>294</v>
      </c>
    </row>
    <row r="159" spans="1:7" x14ac:dyDescent="0.15">
      <c r="A159" s="10" t="s">
        <v>308</v>
      </c>
      <c r="B159" s="10" t="s">
        <v>294</v>
      </c>
      <c r="C159" s="10" t="s">
        <v>307</v>
      </c>
      <c r="D159" s="10" t="s">
        <v>306</v>
      </c>
      <c r="E159" s="10" t="s">
        <v>305</v>
      </c>
      <c r="F159" s="10" t="s">
        <v>299</v>
      </c>
      <c r="G159" s="10" t="s">
        <v>294</v>
      </c>
    </row>
    <row r="160" spans="1:7" x14ac:dyDescent="0.15">
      <c r="A160" s="10" t="s">
        <v>304</v>
      </c>
      <c r="B160" s="10" t="s">
        <v>294</v>
      </c>
      <c r="C160" s="10" t="s">
        <v>301</v>
      </c>
      <c r="D160" s="10" t="s">
        <v>300</v>
      </c>
      <c r="E160" s="10" t="s">
        <v>295</v>
      </c>
      <c r="F160" s="10" t="s">
        <v>299</v>
      </c>
      <c r="G160" s="10" t="s">
        <v>294</v>
      </c>
    </row>
    <row r="161" spans="1:7" x14ac:dyDescent="0.15">
      <c r="A161" s="10" t="s">
        <v>303</v>
      </c>
      <c r="B161" s="10" t="s">
        <v>294</v>
      </c>
      <c r="C161" s="10" t="s">
        <v>301</v>
      </c>
      <c r="D161" s="10" t="s">
        <v>300</v>
      </c>
      <c r="E161" s="10" t="s">
        <v>295</v>
      </c>
      <c r="F161" s="10" t="s">
        <v>299</v>
      </c>
      <c r="G161" s="10" t="s">
        <v>294</v>
      </c>
    </row>
    <row r="162" spans="1:7" x14ac:dyDescent="0.15">
      <c r="A162" s="10" t="s">
        <v>302</v>
      </c>
      <c r="B162" s="10" t="s">
        <v>294</v>
      </c>
      <c r="C162" s="10" t="s">
        <v>301</v>
      </c>
      <c r="D162" s="10" t="s">
        <v>300</v>
      </c>
      <c r="E162" s="10" t="s">
        <v>295</v>
      </c>
      <c r="F162" s="10" t="s">
        <v>299</v>
      </c>
      <c r="G162" s="10" t="s">
        <v>294</v>
      </c>
    </row>
    <row r="163" spans="1:7" x14ac:dyDescent="0.15">
      <c r="A163" s="10" t="s">
        <v>298</v>
      </c>
      <c r="B163" s="10" t="s">
        <v>294</v>
      </c>
      <c r="C163" s="10" t="s">
        <v>297</v>
      </c>
      <c r="D163" s="10" t="s">
        <v>296</v>
      </c>
      <c r="E163" s="10" t="s">
        <v>295</v>
      </c>
      <c r="F163" s="10" t="s">
        <v>294</v>
      </c>
      <c r="G163" s="10" t="s">
        <v>294</v>
      </c>
    </row>
    <row r="166" spans="1:7" x14ac:dyDescent="0.15">
      <c r="A166" s="10" t="s">
        <v>293</v>
      </c>
    </row>
    <row r="167" spans="1:7" x14ac:dyDescent="0.15">
      <c r="A167" s="10" t="s">
        <v>100</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130BB-6E94-4CB1-8079-8B060767C92C}">
  <dimension ref="A1:AQ45"/>
  <sheetViews>
    <sheetView topLeftCell="A19" workbookViewId="0">
      <selection activeCell="B32" sqref="B32"/>
    </sheetView>
  </sheetViews>
  <sheetFormatPr defaultRowHeight="14.25" x14ac:dyDescent="0.15"/>
  <cols>
    <col min="1" max="1" width="7.42578125" style="10" bestFit="1" customWidth="1"/>
    <col min="2" max="2" width="9.7109375" style="10" bestFit="1" customWidth="1"/>
    <col min="3" max="8" width="13.5703125" style="10" bestFit="1" customWidth="1"/>
    <col min="9" max="9" width="12.28515625" style="10" bestFit="1" customWidth="1"/>
    <col min="10" max="43" width="11" style="10" bestFit="1" customWidth="1"/>
    <col min="44" max="16384" width="9.140625" style="10"/>
  </cols>
  <sheetData>
    <row r="1" spans="1:43" x14ac:dyDescent="0.15">
      <c r="A1" s="36" t="s">
        <v>457</v>
      </c>
      <c r="B1" s="36" t="s">
        <v>456</v>
      </c>
      <c r="C1" s="10" t="s">
        <v>455</v>
      </c>
      <c r="D1" s="36" t="s">
        <v>454</v>
      </c>
      <c r="E1" s="36"/>
      <c r="F1" s="36"/>
      <c r="G1" s="36"/>
      <c r="H1" s="36" t="s">
        <v>453</v>
      </c>
      <c r="I1" s="36"/>
      <c r="J1" s="36"/>
      <c r="K1" s="36"/>
      <c r="L1" s="36" t="s">
        <v>452</v>
      </c>
      <c r="M1" s="36"/>
      <c r="N1" s="36"/>
      <c r="O1" s="36"/>
      <c r="P1" s="36" t="s">
        <v>451</v>
      </c>
      <c r="Q1" s="36"/>
      <c r="R1" s="36"/>
      <c r="S1" s="36"/>
      <c r="T1" s="36" t="s">
        <v>450</v>
      </c>
      <c r="U1" s="36"/>
      <c r="V1" s="36"/>
      <c r="W1" s="36"/>
      <c r="X1" s="36" t="s">
        <v>449</v>
      </c>
      <c r="Y1" s="36"/>
      <c r="Z1" s="36"/>
      <c r="AA1" s="36"/>
      <c r="AB1" s="36" t="s">
        <v>448</v>
      </c>
      <c r="AC1" s="36"/>
      <c r="AD1" s="36"/>
      <c r="AE1" s="36"/>
      <c r="AF1" s="36" t="s">
        <v>447</v>
      </c>
      <c r="AG1" s="36"/>
      <c r="AH1" s="36"/>
      <c r="AI1" s="36"/>
      <c r="AJ1" s="36" t="s">
        <v>446</v>
      </c>
      <c r="AK1" s="36"/>
      <c r="AL1" s="36"/>
      <c r="AM1" s="36"/>
      <c r="AN1" s="36" t="s">
        <v>445</v>
      </c>
      <c r="AO1" s="36"/>
      <c r="AP1" s="36"/>
      <c r="AQ1" s="36"/>
    </row>
    <row r="2" spans="1:43" x14ac:dyDescent="0.15">
      <c r="A2" s="36"/>
      <c r="B2" s="36"/>
      <c r="D2" s="10" t="s">
        <v>444</v>
      </c>
      <c r="E2" s="10" t="s">
        <v>443</v>
      </c>
      <c r="F2" s="10" t="s">
        <v>442</v>
      </c>
      <c r="G2" s="10" t="s">
        <v>441</v>
      </c>
      <c r="H2" s="10" t="s">
        <v>444</v>
      </c>
      <c r="I2" s="10" t="s">
        <v>443</v>
      </c>
      <c r="J2" s="10" t="s">
        <v>442</v>
      </c>
      <c r="K2" s="10" t="s">
        <v>441</v>
      </c>
      <c r="L2" s="10" t="s">
        <v>444</v>
      </c>
      <c r="M2" s="10" t="s">
        <v>443</v>
      </c>
      <c r="N2" s="10" t="s">
        <v>442</v>
      </c>
      <c r="O2" s="10" t="s">
        <v>441</v>
      </c>
      <c r="P2" s="10" t="s">
        <v>444</v>
      </c>
      <c r="Q2" s="10" t="s">
        <v>443</v>
      </c>
      <c r="R2" s="10" t="s">
        <v>442</v>
      </c>
      <c r="S2" s="10" t="s">
        <v>441</v>
      </c>
      <c r="T2" s="10" t="s">
        <v>444</v>
      </c>
      <c r="U2" s="10" t="s">
        <v>443</v>
      </c>
      <c r="V2" s="10" t="s">
        <v>442</v>
      </c>
      <c r="W2" s="10" t="s">
        <v>441</v>
      </c>
      <c r="X2" s="10" t="s">
        <v>444</v>
      </c>
      <c r="Y2" s="10" t="s">
        <v>443</v>
      </c>
      <c r="Z2" s="10" t="s">
        <v>442</v>
      </c>
      <c r="AA2" s="10" t="s">
        <v>441</v>
      </c>
      <c r="AB2" s="10" t="s">
        <v>444</v>
      </c>
      <c r="AC2" s="10" t="s">
        <v>443</v>
      </c>
      <c r="AD2" s="10" t="s">
        <v>442</v>
      </c>
      <c r="AE2" s="10" t="s">
        <v>441</v>
      </c>
      <c r="AF2" s="10" t="s">
        <v>444</v>
      </c>
      <c r="AG2" s="10" t="s">
        <v>443</v>
      </c>
      <c r="AH2" s="10" t="s">
        <v>442</v>
      </c>
      <c r="AI2" s="10" t="s">
        <v>441</v>
      </c>
      <c r="AJ2" s="10" t="s">
        <v>444</v>
      </c>
      <c r="AK2" s="10" t="s">
        <v>443</v>
      </c>
      <c r="AL2" s="10" t="s">
        <v>442</v>
      </c>
      <c r="AM2" s="10" t="s">
        <v>441</v>
      </c>
      <c r="AN2" s="10" t="s">
        <v>444</v>
      </c>
      <c r="AO2" s="10" t="s">
        <v>443</v>
      </c>
      <c r="AP2" s="10" t="s">
        <v>442</v>
      </c>
      <c r="AQ2" s="10" t="s">
        <v>441</v>
      </c>
    </row>
    <row r="3" spans="1:43" x14ac:dyDescent="0.15">
      <c r="A3" s="12">
        <v>1</v>
      </c>
      <c r="B3" s="10" t="s">
        <v>440</v>
      </c>
      <c r="C3" s="10" t="s">
        <v>439</v>
      </c>
      <c r="D3" s="12">
        <v>19.34</v>
      </c>
      <c r="E3" s="12">
        <v>47.43</v>
      </c>
      <c r="F3" s="12">
        <v>17.899999999999999</v>
      </c>
      <c r="G3" s="12">
        <v>-45.88</v>
      </c>
      <c r="H3" s="12">
        <v>8.14</v>
      </c>
      <c r="I3" s="12">
        <v>19.510000000000002</v>
      </c>
      <c r="J3" s="12">
        <v>5.56</v>
      </c>
      <c r="K3" s="12">
        <v>-14.99</v>
      </c>
      <c r="L3" s="10" t="s">
        <v>294</v>
      </c>
      <c r="M3" s="10" t="s">
        <v>294</v>
      </c>
      <c r="N3" s="10" t="s">
        <v>294</v>
      </c>
      <c r="O3" s="10" t="s">
        <v>294</v>
      </c>
      <c r="P3" s="12">
        <v>12.92</v>
      </c>
      <c r="Q3" s="12">
        <v>12.35</v>
      </c>
      <c r="R3" s="12">
        <v>5.93</v>
      </c>
      <c r="S3" s="12">
        <v>-0.02</v>
      </c>
      <c r="T3" s="12">
        <v>62.4</v>
      </c>
      <c r="U3" s="12">
        <v>53.33</v>
      </c>
      <c r="V3" s="12">
        <v>65.22</v>
      </c>
      <c r="W3" s="12">
        <v>71.709999999999994</v>
      </c>
      <c r="X3" s="12">
        <v>0.86</v>
      </c>
      <c r="Y3" s="12">
        <v>1.81</v>
      </c>
      <c r="Z3" s="12">
        <v>1.26</v>
      </c>
      <c r="AA3" s="12">
        <v>1.49</v>
      </c>
      <c r="AB3" s="12">
        <v>9.42</v>
      </c>
      <c r="AC3" s="12">
        <v>10.8</v>
      </c>
      <c r="AD3" s="12">
        <v>4.41</v>
      </c>
      <c r="AE3" s="12">
        <v>-10.08</v>
      </c>
      <c r="AF3" s="10" t="s">
        <v>294</v>
      </c>
      <c r="AG3" s="10" t="s">
        <v>294</v>
      </c>
      <c r="AH3" s="10" t="s">
        <v>294</v>
      </c>
      <c r="AI3" s="10" t="s">
        <v>294</v>
      </c>
      <c r="AJ3" s="12">
        <v>1.6</v>
      </c>
      <c r="AK3" s="12">
        <v>2.06</v>
      </c>
      <c r="AL3" s="12">
        <v>1.45</v>
      </c>
      <c r="AM3" s="12">
        <v>1.1499999999999999</v>
      </c>
      <c r="AN3" s="12">
        <v>1.52</v>
      </c>
      <c r="AO3" s="12">
        <v>1.91</v>
      </c>
      <c r="AP3" s="12">
        <v>1.29</v>
      </c>
      <c r="AQ3" s="12">
        <v>1.01</v>
      </c>
    </row>
    <row r="4" spans="1:43" x14ac:dyDescent="0.15">
      <c r="A4" s="12">
        <v>2</v>
      </c>
      <c r="B4" s="10" t="s">
        <v>438</v>
      </c>
      <c r="C4" s="10" t="s">
        <v>437</v>
      </c>
      <c r="D4" s="12">
        <v>8.17</v>
      </c>
      <c r="E4" s="12">
        <v>12.83</v>
      </c>
      <c r="F4" s="12">
        <v>6.53</v>
      </c>
      <c r="G4" s="12">
        <v>14.93</v>
      </c>
      <c r="H4" s="12">
        <v>4.2300000000000004</v>
      </c>
      <c r="I4" s="12">
        <v>6.93</v>
      </c>
      <c r="J4" s="12">
        <v>3.53</v>
      </c>
      <c r="K4" s="12">
        <v>8.2200000000000006</v>
      </c>
      <c r="L4" s="12">
        <v>21.27</v>
      </c>
      <c r="M4" s="12">
        <v>20.74</v>
      </c>
      <c r="N4" s="12">
        <v>18.18</v>
      </c>
      <c r="O4" s="12">
        <v>21.51</v>
      </c>
      <c r="P4" s="12">
        <v>11.58</v>
      </c>
      <c r="Q4" s="12">
        <v>10.34</v>
      </c>
      <c r="R4" s="12">
        <v>6.88</v>
      </c>
      <c r="S4" s="12">
        <v>7.45</v>
      </c>
      <c r="T4" s="12">
        <v>43.97</v>
      </c>
      <c r="U4" s="12">
        <v>40.83</v>
      </c>
      <c r="V4" s="12">
        <v>39.46</v>
      </c>
      <c r="W4" s="12">
        <v>40.090000000000003</v>
      </c>
      <c r="X4" s="12">
        <v>0.48</v>
      </c>
      <c r="Y4" s="12">
        <v>0.92</v>
      </c>
      <c r="Z4" s="12">
        <v>0.76</v>
      </c>
      <c r="AA4" s="12">
        <v>0.82</v>
      </c>
      <c r="AB4" s="12">
        <v>9.49</v>
      </c>
      <c r="AC4" s="12">
        <v>8.2100000000000009</v>
      </c>
      <c r="AD4" s="12">
        <v>5</v>
      </c>
      <c r="AE4" s="12">
        <v>10.38</v>
      </c>
      <c r="AF4" s="12">
        <v>11.29</v>
      </c>
      <c r="AG4" s="12">
        <v>20.69</v>
      </c>
      <c r="AH4" s="12">
        <v>18.440000000000001</v>
      </c>
      <c r="AI4" s="12">
        <v>18.64</v>
      </c>
      <c r="AJ4" s="12">
        <v>1.23</v>
      </c>
      <c r="AK4" s="12">
        <v>1.42</v>
      </c>
      <c r="AL4" s="12">
        <v>1.82</v>
      </c>
      <c r="AM4" s="12">
        <v>1.98</v>
      </c>
      <c r="AN4" s="12">
        <v>1.0900000000000001</v>
      </c>
      <c r="AO4" s="12">
        <v>1.24</v>
      </c>
      <c r="AP4" s="12">
        <v>1.63</v>
      </c>
      <c r="AQ4" s="12">
        <v>1.8</v>
      </c>
    </row>
    <row r="5" spans="1:43" x14ac:dyDescent="0.15">
      <c r="A5" s="12">
        <v>3</v>
      </c>
      <c r="B5" s="10" t="s">
        <v>436</v>
      </c>
      <c r="C5" s="10" t="s">
        <v>435</v>
      </c>
      <c r="D5" s="12">
        <v>7.13</v>
      </c>
      <c r="E5" s="12">
        <v>3.94</v>
      </c>
      <c r="F5" s="12">
        <v>0.73</v>
      </c>
      <c r="G5" s="12">
        <v>12.61</v>
      </c>
      <c r="H5" s="12">
        <v>2.93</v>
      </c>
      <c r="I5" s="12">
        <v>1.57</v>
      </c>
      <c r="J5" s="12">
        <v>0.3</v>
      </c>
      <c r="K5" s="12">
        <v>5.37</v>
      </c>
      <c r="L5" s="12">
        <v>12.14</v>
      </c>
      <c r="M5" s="12">
        <v>8.76</v>
      </c>
      <c r="N5" s="12">
        <v>7.29</v>
      </c>
      <c r="O5" s="12">
        <v>5.59</v>
      </c>
      <c r="P5" s="12">
        <v>6.18</v>
      </c>
      <c r="Q5" s="12">
        <v>2.7</v>
      </c>
      <c r="R5" s="12">
        <v>1.18</v>
      </c>
      <c r="S5" s="12">
        <v>-1.29</v>
      </c>
      <c r="T5" s="12">
        <v>56.18</v>
      </c>
      <c r="U5" s="12">
        <v>61.09</v>
      </c>
      <c r="V5" s="12">
        <v>58.87</v>
      </c>
      <c r="W5" s="12">
        <v>57.58</v>
      </c>
      <c r="X5" s="12">
        <v>0.63</v>
      </c>
      <c r="Y5" s="12">
        <v>1.1399999999999999</v>
      </c>
      <c r="Z5" s="12">
        <v>1.07</v>
      </c>
      <c r="AA5" s="12">
        <v>1</v>
      </c>
      <c r="AB5" s="12">
        <v>4.66</v>
      </c>
      <c r="AC5" s="12">
        <v>1.39</v>
      </c>
      <c r="AD5" s="12">
        <v>0.3</v>
      </c>
      <c r="AE5" s="12">
        <v>5.37</v>
      </c>
      <c r="AF5" s="12">
        <v>13.72</v>
      </c>
      <c r="AG5" s="12">
        <v>25.61</v>
      </c>
      <c r="AH5" s="12">
        <v>25.86</v>
      </c>
      <c r="AI5" s="12">
        <v>25.58</v>
      </c>
      <c r="AJ5" s="12">
        <v>0.78</v>
      </c>
      <c r="AK5" s="12">
        <v>0.77</v>
      </c>
      <c r="AL5" s="12">
        <v>1.25</v>
      </c>
      <c r="AM5" s="12">
        <v>1.49</v>
      </c>
      <c r="AN5" s="12">
        <v>0.64</v>
      </c>
      <c r="AO5" s="12">
        <v>0.67</v>
      </c>
      <c r="AP5" s="12">
        <v>1.07</v>
      </c>
      <c r="AQ5" s="12">
        <v>1.35</v>
      </c>
    </row>
    <row r="6" spans="1:43" x14ac:dyDescent="0.15">
      <c r="A6" s="12">
        <v>4</v>
      </c>
      <c r="B6" s="10" t="s">
        <v>434</v>
      </c>
      <c r="C6" s="10" t="s">
        <v>433</v>
      </c>
      <c r="D6" s="12">
        <v>5.4</v>
      </c>
      <c r="E6" s="12">
        <v>9.11</v>
      </c>
      <c r="F6" s="12">
        <v>19.34</v>
      </c>
      <c r="G6" s="12">
        <v>62.43</v>
      </c>
      <c r="H6" s="12">
        <v>3.04</v>
      </c>
      <c r="I6" s="12">
        <v>5.38</v>
      </c>
      <c r="J6" s="12">
        <v>10.220000000000001</v>
      </c>
      <c r="K6" s="12">
        <v>23.05</v>
      </c>
      <c r="L6" s="12">
        <v>76.37</v>
      </c>
      <c r="M6" s="12">
        <v>76.09</v>
      </c>
      <c r="N6" s="12">
        <v>77.22</v>
      </c>
      <c r="O6" s="12">
        <v>77.069999999999993</v>
      </c>
      <c r="P6" s="12">
        <v>6.88</v>
      </c>
      <c r="Q6" s="12">
        <v>4.78</v>
      </c>
      <c r="R6" s="12">
        <v>9.69</v>
      </c>
      <c r="S6" s="12">
        <v>9.66</v>
      </c>
      <c r="T6" s="12">
        <v>45.04</v>
      </c>
      <c r="U6" s="12">
        <v>42.36</v>
      </c>
      <c r="V6" s="12">
        <v>39.53</v>
      </c>
      <c r="W6" s="12">
        <v>61.18</v>
      </c>
      <c r="X6" s="12">
        <v>0.52</v>
      </c>
      <c r="Y6" s="12">
        <v>0.99</v>
      </c>
      <c r="Z6" s="12">
        <v>1.1499999999999999</v>
      </c>
      <c r="AA6" s="12">
        <v>1.44</v>
      </c>
      <c r="AB6" s="12">
        <v>5.87</v>
      </c>
      <c r="AC6" s="12">
        <v>5.43</v>
      </c>
      <c r="AD6" s="12">
        <v>8.92</v>
      </c>
      <c r="AE6" s="12">
        <v>16.03</v>
      </c>
      <c r="AF6" s="12">
        <v>13.97</v>
      </c>
      <c r="AG6" s="12">
        <v>31.63</v>
      </c>
      <c r="AH6" s="12">
        <v>34.96</v>
      </c>
      <c r="AI6" s="12">
        <v>30.97</v>
      </c>
      <c r="AJ6" s="12">
        <v>2.2599999999999998</v>
      </c>
      <c r="AK6" s="12">
        <v>2.4</v>
      </c>
      <c r="AL6" s="12">
        <v>2.64</v>
      </c>
      <c r="AM6" s="12">
        <v>1.05</v>
      </c>
      <c r="AN6" s="12">
        <v>2.2200000000000002</v>
      </c>
      <c r="AO6" s="12">
        <v>2.36</v>
      </c>
      <c r="AP6" s="12">
        <v>2.62</v>
      </c>
      <c r="AQ6" s="12">
        <v>1.03</v>
      </c>
    </row>
    <row r="7" spans="1:43" x14ac:dyDescent="0.15">
      <c r="A7" s="12">
        <v>5</v>
      </c>
      <c r="B7" s="10" t="s">
        <v>432</v>
      </c>
      <c r="C7" s="10" t="s">
        <v>431</v>
      </c>
      <c r="D7" s="12">
        <v>2.23</v>
      </c>
      <c r="E7" s="12">
        <v>13.93</v>
      </c>
      <c r="F7" s="12">
        <v>1.58</v>
      </c>
      <c r="G7" s="12">
        <v>11.15</v>
      </c>
      <c r="H7" s="12">
        <v>1.1100000000000001</v>
      </c>
      <c r="I7" s="12">
        <v>7.6</v>
      </c>
      <c r="J7" s="12">
        <v>0.93</v>
      </c>
      <c r="K7" s="12">
        <v>6.84</v>
      </c>
      <c r="L7" s="10" t="s">
        <v>294</v>
      </c>
      <c r="M7" s="10" t="s">
        <v>294</v>
      </c>
      <c r="N7" s="10" t="s">
        <v>294</v>
      </c>
      <c r="O7" s="10" t="s">
        <v>294</v>
      </c>
      <c r="P7" s="12">
        <v>6.4</v>
      </c>
      <c r="Q7" s="12">
        <v>11.47</v>
      </c>
      <c r="R7" s="12">
        <v>5.34</v>
      </c>
      <c r="S7" s="12">
        <v>12.7</v>
      </c>
      <c r="T7" s="12">
        <v>51.49</v>
      </c>
      <c r="U7" s="12">
        <v>48.52</v>
      </c>
      <c r="V7" s="12">
        <v>40.83</v>
      </c>
      <c r="W7" s="12">
        <v>38.9</v>
      </c>
      <c r="X7" s="12">
        <v>0.47</v>
      </c>
      <c r="Y7" s="12">
        <v>1.01</v>
      </c>
      <c r="Z7" s="12">
        <v>0.76</v>
      </c>
      <c r="AA7" s="12">
        <v>0.84</v>
      </c>
      <c r="AB7" s="12">
        <v>2.2200000000000002</v>
      </c>
      <c r="AC7" s="12">
        <v>8.01</v>
      </c>
      <c r="AD7" s="12">
        <v>1.39</v>
      </c>
      <c r="AE7" s="12">
        <v>8.9</v>
      </c>
      <c r="AF7" s="10" t="s">
        <v>294</v>
      </c>
      <c r="AG7" s="10" t="s">
        <v>294</v>
      </c>
      <c r="AH7" s="10" t="s">
        <v>294</v>
      </c>
      <c r="AI7" s="10" t="s">
        <v>294</v>
      </c>
      <c r="AJ7" s="12">
        <v>1.64</v>
      </c>
      <c r="AK7" s="12">
        <v>2</v>
      </c>
      <c r="AL7" s="12">
        <v>2.71</v>
      </c>
      <c r="AM7" s="12">
        <v>3.18</v>
      </c>
      <c r="AN7" s="12">
        <v>1.54</v>
      </c>
      <c r="AO7" s="12">
        <v>1.91</v>
      </c>
      <c r="AP7" s="12">
        <v>2.58</v>
      </c>
      <c r="AQ7" s="12">
        <v>3.09</v>
      </c>
    </row>
    <row r="8" spans="1:43" x14ac:dyDescent="0.15">
      <c r="A8" s="12">
        <v>6</v>
      </c>
      <c r="B8" s="10" t="s">
        <v>430</v>
      </c>
      <c r="C8" s="10" t="s">
        <v>429</v>
      </c>
      <c r="D8" s="12">
        <v>0.51</v>
      </c>
      <c r="E8" s="12">
        <v>-1.87</v>
      </c>
      <c r="F8" s="12">
        <v>-26.02</v>
      </c>
      <c r="G8" s="12">
        <v>-46.36</v>
      </c>
      <c r="H8" s="12">
        <v>0.25</v>
      </c>
      <c r="I8" s="12">
        <v>-0.72</v>
      </c>
      <c r="J8" s="12">
        <v>-6.92</v>
      </c>
      <c r="K8" s="12">
        <v>-16.21</v>
      </c>
      <c r="L8" s="12">
        <v>72.680000000000007</v>
      </c>
      <c r="M8" s="12">
        <v>72.569999999999993</v>
      </c>
      <c r="N8" s="12">
        <v>72.8</v>
      </c>
      <c r="O8" s="12">
        <v>73.59</v>
      </c>
      <c r="P8" s="12">
        <v>3.28</v>
      </c>
      <c r="Q8" s="12">
        <v>-1.99</v>
      </c>
      <c r="R8" s="12">
        <v>-7.31</v>
      </c>
      <c r="S8" s="12">
        <v>-11.8</v>
      </c>
      <c r="T8" s="12">
        <v>52.32</v>
      </c>
      <c r="U8" s="12">
        <v>49.37</v>
      </c>
      <c r="V8" s="12">
        <v>76.97</v>
      </c>
      <c r="W8" s="12">
        <v>69.709999999999994</v>
      </c>
      <c r="X8" s="12">
        <v>0.47</v>
      </c>
      <c r="Y8" s="12">
        <v>0.82</v>
      </c>
      <c r="Z8" s="12">
        <v>0.63</v>
      </c>
      <c r="AA8" s="12">
        <v>0.56000000000000005</v>
      </c>
      <c r="AB8" s="12">
        <v>0.53</v>
      </c>
      <c r="AC8" s="12">
        <v>-0.87</v>
      </c>
      <c r="AD8" s="12">
        <v>-11</v>
      </c>
      <c r="AE8" s="12">
        <v>-29.21</v>
      </c>
      <c r="AF8" s="12">
        <v>7.43</v>
      </c>
      <c r="AG8" s="12">
        <v>11.94</v>
      </c>
      <c r="AH8" s="12">
        <v>10.63</v>
      </c>
      <c r="AI8" s="12">
        <v>13.69</v>
      </c>
      <c r="AJ8" s="12">
        <v>1.01</v>
      </c>
      <c r="AK8" s="12">
        <v>1.19</v>
      </c>
      <c r="AL8" s="12">
        <v>0.87</v>
      </c>
      <c r="AM8" s="12">
        <v>0.92</v>
      </c>
      <c r="AN8" s="12">
        <v>0.95</v>
      </c>
      <c r="AO8" s="12">
        <v>1.1200000000000001</v>
      </c>
      <c r="AP8" s="12">
        <v>0.78</v>
      </c>
      <c r="AQ8" s="12">
        <v>0.88</v>
      </c>
    </row>
    <row r="9" spans="1:43" x14ac:dyDescent="0.15">
      <c r="A9" s="12">
        <v>7</v>
      </c>
      <c r="B9" s="10" t="s">
        <v>428</v>
      </c>
      <c r="C9" s="10" t="s">
        <v>427</v>
      </c>
      <c r="D9" s="12">
        <v>-0.24</v>
      </c>
      <c r="E9" s="12">
        <v>6.17</v>
      </c>
      <c r="F9" s="12">
        <v>-4.8499999999999996</v>
      </c>
      <c r="G9" s="12">
        <v>0.67</v>
      </c>
      <c r="H9" s="12">
        <v>-0.18</v>
      </c>
      <c r="I9" s="12">
        <v>4.63</v>
      </c>
      <c r="J9" s="12">
        <v>-3.52</v>
      </c>
      <c r="K9" s="12">
        <v>0.47</v>
      </c>
      <c r="L9" s="10" t="s">
        <v>294</v>
      </c>
      <c r="M9" s="10" t="s">
        <v>294</v>
      </c>
      <c r="N9" s="10" t="s">
        <v>294</v>
      </c>
      <c r="O9" s="10" t="s">
        <v>294</v>
      </c>
      <c r="P9" s="12">
        <v>4.2</v>
      </c>
      <c r="Q9" s="12">
        <v>9.76</v>
      </c>
      <c r="R9" s="12">
        <v>-4.45</v>
      </c>
      <c r="S9" s="12">
        <v>3.62</v>
      </c>
      <c r="T9" s="12">
        <v>25.54</v>
      </c>
      <c r="U9" s="12">
        <v>22.81</v>
      </c>
      <c r="V9" s="12">
        <v>24.49</v>
      </c>
      <c r="W9" s="12">
        <v>27.6</v>
      </c>
      <c r="X9" s="12">
        <v>0.21</v>
      </c>
      <c r="Y9" s="12">
        <v>0.48</v>
      </c>
      <c r="Z9" s="12">
        <v>0.36</v>
      </c>
      <c r="AA9" s="12">
        <v>0.46</v>
      </c>
      <c r="AB9" s="12">
        <v>-0.5</v>
      </c>
      <c r="AC9" s="12">
        <v>10.29</v>
      </c>
      <c r="AD9" s="12">
        <v>-10.58</v>
      </c>
      <c r="AE9" s="12">
        <v>0.88</v>
      </c>
      <c r="AF9" s="10" t="s">
        <v>294</v>
      </c>
      <c r="AG9" s="10" t="s">
        <v>294</v>
      </c>
      <c r="AH9" s="10" t="s">
        <v>294</v>
      </c>
      <c r="AI9" s="10" t="s">
        <v>294</v>
      </c>
      <c r="AJ9" s="12">
        <v>3.57</v>
      </c>
      <c r="AK9" s="12">
        <v>4.07</v>
      </c>
      <c r="AL9" s="12">
        <v>3.21</v>
      </c>
      <c r="AM9" s="12">
        <v>3.15</v>
      </c>
      <c r="AN9" s="12">
        <v>3.44</v>
      </c>
      <c r="AO9" s="12">
        <v>3.91</v>
      </c>
      <c r="AP9" s="12">
        <v>3.03</v>
      </c>
      <c r="AQ9" s="12">
        <v>2.94</v>
      </c>
    </row>
    <row r="10" spans="1:43" x14ac:dyDescent="0.15">
      <c r="A10" s="12">
        <v>8</v>
      </c>
      <c r="B10" s="10" t="s">
        <v>426</v>
      </c>
      <c r="C10" s="10" t="s">
        <v>425</v>
      </c>
      <c r="D10" s="12">
        <v>-1.52</v>
      </c>
      <c r="E10" s="12">
        <v>10.06</v>
      </c>
      <c r="F10" s="12">
        <v>-156.76</v>
      </c>
      <c r="G10" s="10" t="s">
        <v>294</v>
      </c>
      <c r="H10" s="12">
        <v>-0.76</v>
      </c>
      <c r="I10" s="12">
        <v>4.45</v>
      </c>
      <c r="J10" s="12">
        <v>-6.86</v>
      </c>
      <c r="K10" s="12">
        <v>-24.55</v>
      </c>
      <c r="L10" s="10" t="s">
        <v>294</v>
      </c>
      <c r="M10" s="10" t="s">
        <v>294</v>
      </c>
      <c r="N10" s="10" t="s">
        <v>294</v>
      </c>
      <c r="O10" s="10" t="s">
        <v>294</v>
      </c>
      <c r="P10" s="12">
        <v>7.55</v>
      </c>
      <c r="Q10" s="12">
        <v>7.01</v>
      </c>
      <c r="R10" s="12">
        <v>3.64</v>
      </c>
      <c r="S10" s="12">
        <v>-21.01</v>
      </c>
      <c r="T10" s="12">
        <v>46.03</v>
      </c>
      <c r="U10" s="12">
        <v>52.83</v>
      </c>
      <c r="V10" s="12">
        <v>57.99</v>
      </c>
      <c r="W10" s="12">
        <v>129.87</v>
      </c>
      <c r="X10" s="12">
        <v>0.62</v>
      </c>
      <c r="Y10" s="12">
        <v>1.19</v>
      </c>
      <c r="Z10" s="12">
        <v>0.94</v>
      </c>
      <c r="AA10" s="12">
        <v>0.52</v>
      </c>
      <c r="AB10" s="12">
        <v>-1.25</v>
      </c>
      <c r="AC10" s="12">
        <v>3.67</v>
      </c>
      <c r="AD10" s="12">
        <v>-7.32</v>
      </c>
      <c r="AE10" s="12">
        <v>-47.6</v>
      </c>
      <c r="AF10" s="10" t="s">
        <v>294</v>
      </c>
      <c r="AG10" s="10" t="s">
        <v>294</v>
      </c>
      <c r="AH10" s="10" t="s">
        <v>294</v>
      </c>
      <c r="AI10" s="10" t="s">
        <v>294</v>
      </c>
      <c r="AJ10" s="12">
        <v>2.33</v>
      </c>
      <c r="AK10" s="12">
        <v>1.7</v>
      </c>
      <c r="AL10" s="12">
        <v>1.31</v>
      </c>
      <c r="AM10" s="12">
        <v>0.35</v>
      </c>
      <c r="AN10" s="12">
        <v>2.11</v>
      </c>
      <c r="AO10" s="12">
        <v>1.47</v>
      </c>
      <c r="AP10" s="12">
        <v>1.0900000000000001</v>
      </c>
      <c r="AQ10" s="12">
        <v>0.32</v>
      </c>
    </row>
    <row r="11" spans="1:43" x14ac:dyDescent="0.15">
      <c r="A11" s="12">
        <v>9</v>
      </c>
      <c r="B11" s="10" t="s">
        <v>424</v>
      </c>
      <c r="C11" s="10" t="s">
        <v>419</v>
      </c>
      <c r="D11" s="12">
        <v>-25.96</v>
      </c>
      <c r="E11" s="12">
        <v>-15</v>
      </c>
      <c r="F11" s="12">
        <v>-20.6</v>
      </c>
      <c r="G11" s="12">
        <v>-13.67</v>
      </c>
      <c r="H11" s="12">
        <v>-7.1</v>
      </c>
      <c r="I11" s="12">
        <v>-4.7300000000000004</v>
      </c>
      <c r="J11" s="12">
        <v>-7.62</v>
      </c>
      <c r="K11" s="12">
        <v>-5.46</v>
      </c>
      <c r="L11" s="10" t="s">
        <v>294</v>
      </c>
      <c r="M11" s="10" t="s">
        <v>294</v>
      </c>
      <c r="N11" s="10" t="s">
        <v>294</v>
      </c>
      <c r="O11" s="10" t="s">
        <v>294</v>
      </c>
      <c r="P11" s="12">
        <v>-3.05</v>
      </c>
      <c r="Q11" s="12">
        <v>-1.18</v>
      </c>
      <c r="R11" s="12">
        <v>-7.15</v>
      </c>
      <c r="S11" s="12">
        <v>0.08</v>
      </c>
      <c r="T11" s="12">
        <v>72.86</v>
      </c>
      <c r="U11" s="12">
        <v>69.150000000000006</v>
      </c>
      <c r="V11" s="12">
        <v>64.7</v>
      </c>
      <c r="W11" s="12">
        <v>59.38</v>
      </c>
      <c r="X11" s="12">
        <v>0.63</v>
      </c>
      <c r="Y11" s="12">
        <v>1.41</v>
      </c>
      <c r="Z11" s="12">
        <v>1.03</v>
      </c>
      <c r="AA11" s="12">
        <v>1.1499999999999999</v>
      </c>
      <c r="AB11" s="12">
        <v>-11.39</v>
      </c>
      <c r="AC11" s="12">
        <v>-3.27</v>
      </c>
      <c r="AD11" s="12">
        <v>-6.96</v>
      </c>
      <c r="AE11" s="12">
        <v>-4.58</v>
      </c>
      <c r="AF11" s="10" t="s">
        <v>294</v>
      </c>
      <c r="AG11" s="10" t="s">
        <v>294</v>
      </c>
      <c r="AH11" s="10" t="s">
        <v>294</v>
      </c>
      <c r="AI11" s="10" t="s">
        <v>294</v>
      </c>
      <c r="AJ11" s="12">
        <v>0.85</v>
      </c>
      <c r="AK11" s="12">
        <v>0.82</v>
      </c>
      <c r="AL11" s="12">
        <v>0.86</v>
      </c>
      <c r="AM11" s="12">
        <v>1.1299999999999999</v>
      </c>
      <c r="AN11" s="12">
        <v>0.71</v>
      </c>
      <c r="AO11" s="12">
        <v>0.63</v>
      </c>
      <c r="AP11" s="12">
        <v>0.52</v>
      </c>
      <c r="AQ11" s="12">
        <v>0.79</v>
      </c>
    </row>
    <row r="12" spans="1:43" x14ac:dyDescent="0.15">
      <c r="A12" s="12">
        <v>10</v>
      </c>
      <c r="B12" s="10" t="s">
        <v>423</v>
      </c>
      <c r="C12" s="10" t="s">
        <v>422</v>
      </c>
      <c r="D12" s="10" t="s">
        <v>294</v>
      </c>
      <c r="E12" s="10" t="s">
        <v>294</v>
      </c>
      <c r="F12" s="12">
        <v>-71.05</v>
      </c>
      <c r="G12" s="12">
        <v>-105.63</v>
      </c>
      <c r="H12" s="12">
        <v>-4.1900000000000004</v>
      </c>
      <c r="I12" s="12">
        <v>-12.37</v>
      </c>
      <c r="J12" s="12">
        <v>-10.91</v>
      </c>
      <c r="K12" s="12">
        <v>-34.78</v>
      </c>
      <c r="L12" s="10" t="s">
        <v>294</v>
      </c>
      <c r="M12" s="10" t="s">
        <v>294</v>
      </c>
      <c r="N12" s="10" t="s">
        <v>294</v>
      </c>
      <c r="O12" s="10" t="s">
        <v>294</v>
      </c>
      <c r="P12" s="12">
        <v>-6.62</v>
      </c>
      <c r="Q12" s="12">
        <v>-0.86</v>
      </c>
      <c r="R12" s="12">
        <v>-14.34</v>
      </c>
      <c r="S12" s="12">
        <v>-9.85</v>
      </c>
      <c r="T12" s="12">
        <v>100.41</v>
      </c>
      <c r="U12" s="12">
        <v>95.78</v>
      </c>
      <c r="V12" s="12">
        <v>84.32</v>
      </c>
      <c r="W12" s="12">
        <v>76.62</v>
      </c>
      <c r="X12" s="12">
        <v>0.24</v>
      </c>
      <c r="Y12" s="12">
        <v>0.51</v>
      </c>
      <c r="Z12" s="12">
        <v>0.38</v>
      </c>
      <c r="AA12" s="12">
        <v>0.42</v>
      </c>
      <c r="AB12" s="12">
        <v>-18.329999999999998</v>
      </c>
      <c r="AC12" s="12">
        <v>-25.93</v>
      </c>
      <c r="AD12" s="12">
        <v>-30.66</v>
      </c>
      <c r="AE12" s="12">
        <v>-85.31</v>
      </c>
      <c r="AF12" s="10" t="s">
        <v>294</v>
      </c>
      <c r="AG12" s="10" t="s">
        <v>294</v>
      </c>
      <c r="AH12" s="10" t="s">
        <v>294</v>
      </c>
      <c r="AI12" s="10" t="s">
        <v>294</v>
      </c>
      <c r="AJ12" s="12">
        <v>0.6</v>
      </c>
      <c r="AK12" s="12">
        <v>0.68</v>
      </c>
      <c r="AL12" s="12">
        <v>0.67</v>
      </c>
      <c r="AM12" s="12">
        <v>0.69</v>
      </c>
      <c r="AN12" s="12">
        <v>0.52</v>
      </c>
      <c r="AO12" s="12">
        <v>0.6</v>
      </c>
      <c r="AP12" s="12">
        <v>0.6</v>
      </c>
      <c r="AQ12" s="12">
        <v>0.61</v>
      </c>
    </row>
    <row r="16" spans="1:43" x14ac:dyDescent="0.15">
      <c r="C16" s="10" t="s">
        <v>363</v>
      </c>
      <c r="D16" s="33">
        <v>43830</v>
      </c>
      <c r="E16" s="33">
        <v>44196</v>
      </c>
      <c r="F16" s="33">
        <v>44561</v>
      </c>
      <c r="G16" s="33">
        <v>44926</v>
      </c>
      <c r="H16" s="33">
        <v>45291</v>
      </c>
      <c r="I16" s="33">
        <v>45473</v>
      </c>
    </row>
    <row r="17" spans="2:9" x14ac:dyDescent="0.15">
      <c r="D17" s="33" t="s">
        <v>458</v>
      </c>
      <c r="E17" s="33" t="s">
        <v>459</v>
      </c>
      <c r="F17" s="33" t="s">
        <v>460</v>
      </c>
      <c r="G17" s="33" t="s">
        <v>461</v>
      </c>
      <c r="H17" s="33" t="s">
        <v>462</v>
      </c>
      <c r="I17" s="33" t="s">
        <v>352</v>
      </c>
    </row>
    <row r="18" spans="2:9" x14ac:dyDescent="0.15">
      <c r="B18" s="10" t="s">
        <v>440</v>
      </c>
      <c r="C18" s="10" t="s">
        <v>439</v>
      </c>
      <c r="D18" s="34">
        <f>[3]!s_fa_dupont_roe($B18,D$16)</f>
        <v>24.363199999999999</v>
      </c>
      <c r="E18" s="34">
        <f>[3]!s_fa_dupont_roe($B18,E$16)</f>
        <v>2.9655999999999998</v>
      </c>
      <c r="F18" s="34">
        <f>[3]!s_fa_dupont_roe($B18,F$16)</f>
        <v>-45.878999999999998</v>
      </c>
      <c r="G18" s="34">
        <f>[3]!s_fa_dupont_roe($B18,G$16)</f>
        <v>17.8995</v>
      </c>
      <c r="H18" s="34">
        <f>[3]!s_fa_dupont_roe($B18,H$16)</f>
        <v>47.434100000000001</v>
      </c>
      <c r="I18" s="34">
        <f>[3]!s_fa_dupont_roe($B18,I$16)</f>
        <v>19.337</v>
      </c>
    </row>
    <row r="19" spans="2:9" x14ac:dyDescent="0.15">
      <c r="B19" s="10" t="s">
        <v>438</v>
      </c>
      <c r="C19" s="10" t="s">
        <v>437</v>
      </c>
      <c r="D19" s="34">
        <f>[3]!s_fa_dupont_roe($B19,D$16)</f>
        <v>23.9664</v>
      </c>
      <c r="E19" s="34">
        <f>[3]!s_fa_dupont_roe($B19,E$16)</f>
        <v>16.891100000000002</v>
      </c>
      <c r="F19" s="34">
        <f>[3]!s_fa_dupont_roe($B19,F$16)</f>
        <v>14.9299</v>
      </c>
      <c r="G19" s="34">
        <f>[3]!s_fa_dupont_roe($B19,G$16)</f>
        <v>6.5297999999999998</v>
      </c>
      <c r="H19" s="34">
        <f>[3]!s_fa_dupont_roe($B19,H$16)</f>
        <v>12.8346</v>
      </c>
      <c r="I19" s="34">
        <f>[3]!s_fa_dupont_roe($B19,I$16)</f>
        <v>8.1689000000000007</v>
      </c>
    </row>
    <row r="20" spans="2:9" x14ac:dyDescent="0.15">
      <c r="B20" s="10" t="s">
        <v>436</v>
      </c>
      <c r="C20" s="10" t="s">
        <v>435</v>
      </c>
      <c r="D20" s="34">
        <f>[3]!s_fa_dupont_roe($B20,D$16)</f>
        <v>16.9011</v>
      </c>
      <c r="E20" s="34">
        <f>[3]!s_fa_dupont_roe($B20,E$16)</f>
        <v>2.4213</v>
      </c>
      <c r="F20" s="34">
        <f>[3]!s_fa_dupont_roe($B20,F$16)</f>
        <v>12.610900000000001</v>
      </c>
      <c r="G20" s="34">
        <f>[3]!s_fa_dupont_roe($B20,G$16)</f>
        <v>0.72560000000000002</v>
      </c>
      <c r="H20" s="34">
        <f>[3]!s_fa_dupont_roe($B20,H$16)</f>
        <v>3.9394999999999998</v>
      </c>
      <c r="I20" s="34">
        <f>[3]!s_fa_dupont_roe($B20,I$16)</f>
        <v>7.1344000000000003</v>
      </c>
    </row>
    <row r="21" spans="2:9" x14ac:dyDescent="0.15">
      <c r="B21" s="10" t="s">
        <v>434</v>
      </c>
      <c r="C21" s="10" t="s">
        <v>433</v>
      </c>
      <c r="D21" s="34">
        <f>[3]!s_fa_dupont_roe($B21,D$16)</f>
        <v>55.547199999999997</v>
      </c>
      <c r="E21" s="34">
        <f>[3]!s_fa_dupont_roe($B21,E$16)</f>
        <v>52.123100000000001</v>
      </c>
      <c r="F21" s="34">
        <f>[3]!s_fa_dupont_roe($B21,F$16)</f>
        <v>62.426099999999998</v>
      </c>
      <c r="G21" s="34">
        <f>[3]!s_fa_dupont_roe($B21,G$16)</f>
        <v>19.340199999999999</v>
      </c>
      <c r="H21" s="34">
        <f>[3]!s_fa_dupont_roe($B21,H$16)</f>
        <v>9.1077999999999992</v>
      </c>
      <c r="I21" s="34">
        <f>[3]!s_fa_dupont_roe($B21,I$16)</f>
        <v>5.3997999999999999</v>
      </c>
    </row>
    <row r="22" spans="2:9" x14ac:dyDescent="0.15">
      <c r="B22" s="10" t="s">
        <v>432</v>
      </c>
      <c r="C22" s="10" t="s">
        <v>431</v>
      </c>
      <c r="D22" s="34">
        <f>[3]!s_fa_dupont_roe($B22,D$16)</f>
        <v>101.36620000000001</v>
      </c>
      <c r="E22" s="34">
        <f>[3]!s_fa_dupont_roe($B22,E$16)</f>
        <v>7.8779000000000003</v>
      </c>
      <c r="F22" s="34">
        <f>[3]!s_fa_dupont_roe($B22,F$16)</f>
        <v>11.147</v>
      </c>
      <c r="G22" s="34">
        <f>[3]!s_fa_dupont_roe($B22,G$16)</f>
        <v>1.5751999999999999</v>
      </c>
      <c r="H22" s="34">
        <f>[3]!s_fa_dupont_roe($B22,H$16)</f>
        <v>13.9316</v>
      </c>
      <c r="I22" s="34">
        <f>[3]!s_fa_dupont_roe($B22,I$16)</f>
        <v>2.2262</v>
      </c>
    </row>
    <row r="23" spans="2:9" x14ac:dyDescent="0.15">
      <c r="B23" s="10" t="s">
        <v>430</v>
      </c>
      <c r="C23" s="10" t="s">
        <v>429</v>
      </c>
      <c r="D23" s="34">
        <f>[3]!s_fa_dupont_roe($B23,D$16)</f>
        <v>-13.5703</v>
      </c>
      <c r="E23" s="34">
        <f>[3]!s_fa_dupont_roe($B23,E$16)</f>
        <v>-22.723500000000001</v>
      </c>
      <c r="F23" s="34">
        <f>[3]!s_fa_dupont_roe($B23,F$16)</f>
        <v>-46.363100000000003</v>
      </c>
      <c r="G23" s="34">
        <f>[3]!s_fa_dupont_roe($B23,G$16)</f>
        <v>-26.023599999999998</v>
      </c>
      <c r="H23" s="34">
        <f>[3]!s_fa_dupont_roe($B23,H$16)</f>
        <v>-1.8653999999999999</v>
      </c>
      <c r="I23" s="34">
        <f>[3]!s_fa_dupont_roe($B23,I$16)</f>
        <v>0.51259999999999994</v>
      </c>
    </row>
    <row r="24" spans="2:9" x14ac:dyDescent="0.15">
      <c r="B24" s="10" t="s">
        <v>428</v>
      </c>
      <c r="C24" s="10" t="s">
        <v>427</v>
      </c>
      <c r="D24" s="34">
        <f>[3]!s_fa_dupont_roe($B24,D$16)</f>
        <v>4.7698999999999998</v>
      </c>
      <c r="E24" s="34">
        <f>[3]!s_fa_dupont_roe($B24,E$16)</f>
        <v>-2.4007999999999998</v>
      </c>
      <c r="F24" s="34">
        <f>[3]!s_fa_dupont_roe($B24,F$16)</f>
        <v>0.67349999999999999</v>
      </c>
      <c r="G24" s="34">
        <f>[3]!s_fa_dupont_roe($B24,G$16)</f>
        <v>-4.8494999999999999</v>
      </c>
      <c r="H24" s="34">
        <f>[3]!s_fa_dupont_roe($B24,H$16)</f>
        <v>6.1680000000000001</v>
      </c>
      <c r="I24" s="34">
        <f>[3]!s_fa_dupont_roe($B24,I$16)</f>
        <v>-0.2422</v>
      </c>
    </row>
    <row r="25" spans="2:9" x14ac:dyDescent="0.15">
      <c r="B25" s="10" t="s">
        <v>426</v>
      </c>
      <c r="C25" s="10" t="s">
        <v>425</v>
      </c>
      <c r="D25" s="34">
        <f>[3]!s_fa_dupont_roe($B25,D$16)</f>
        <v>0</v>
      </c>
      <c r="E25" s="34">
        <f>[3]!s_fa_dupont_roe($B25,E$16)</f>
        <v>0</v>
      </c>
      <c r="F25" s="34">
        <f>[3]!s_fa_dupont_roe($B25,F$16)</f>
        <v>0</v>
      </c>
      <c r="G25" s="34">
        <f>[3]!s_fa_dupont_roe($B25,G$16)</f>
        <v>0</v>
      </c>
      <c r="H25" s="34">
        <f>[3]!s_fa_dupont_roe($B25,H$16)</f>
        <v>10.062099999999999</v>
      </c>
      <c r="I25" s="34">
        <f>[3]!s_fa_dupont_roe($B25,I$16)</f>
        <v>-1.5152000000000001</v>
      </c>
    </row>
    <row r="26" spans="2:9" x14ac:dyDescent="0.15">
      <c r="B26" s="10" t="s">
        <v>424</v>
      </c>
      <c r="C26" s="10" t="s">
        <v>419</v>
      </c>
      <c r="D26" s="34">
        <f>[3]!s_fa_dupont_roe($B26,D$16)</f>
        <v>12.4803</v>
      </c>
      <c r="E26" s="34">
        <f>[3]!s_fa_dupont_roe($B26,E$16)</f>
        <v>7.8299999999999995E-2</v>
      </c>
      <c r="F26" s="34">
        <f>[3]!s_fa_dupont_roe($B26,F$16)</f>
        <v>-13.6744</v>
      </c>
      <c r="G26" s="34">
        <f>[3]!s_fa_dupont_roe($B26,G$16)</f>
        <v>-20.601600000000001</v>
      </c>
      <c r="H26" s="34">
        <f>[3]!s_fa_dupont_roe($B26,H$16)</f>
        <v>-15.0021</v>
      </c>
      <c r="I26" s="34">
        <f>[3]!s_fa_dupont_roe($B26,I$16)</f>
        <v>-25.964600000000001</v>
      </c>
    </row>
    <row r="27" spans="2:9" x14ac:dyDescent="0.15">
      <c r="B27" s="10" t="s">
        <v>423</v>
      </c>
      <c r="C27" s="10" t="s">
        <v>422</v>
      </c>
      <c r="D27" s="34">
        <f>[3]!s_fa_dupont_roe($B27,D$16)</f>
        <v>-13.526</v>
      </c>
      <c r="E27" s="34">
        <f>[3]!s_fa_dupont_roe($B27,E$16)</f>
        <v>-15.4574</v>
      </c>
      <c r="F27" s="34">
        <f>[3]!s_fa_dupont_roe($B27,F$16)</f>
        <v>-105.62860000000001</v>
      </c>
      <c r="G27" s="34">
        <f>[3]!s_fa_dupont_roe($B27,G$16)</f>
        <v>-71.052400000000006</v>
      </c>
      <c r="H27" s="34">
        <f>[3]!s_fa_dupont_roe($B27,H$16)</f>
        <v>0</v>
      </c>
      <c r="I27" s="34">
        <f>[3]!s_fa_dupont_roe($B27,I$16)</f>
        <v>0</v>
      </c>
    </row>
    <row r="34" spans="2:9" x14ac:dyDescent="0.15">
      <c r="C34" s="10" t="s">
        <v>463</v>
      </c>
      <c r="D34" s="33">
        <v>43830</v>
      </c>
      <c r="E34" s="33">
        <v>44196</v>
      </c>
      <c r="F34" s="33">
        <v>44561</v>
      </c>
      <c r="G34" s="33">
        <v>44926</v>
      </c>
      <c r="H34" s="33">
        <v>45291</v>
      </c>
      <c r="I34" s="33">
        <v>45473</v>
      </c>
    </row>
    <row r="35" spans="2:9" x14ac:dyDescent="0.15">
      <c r="D35" s="33" t="s">
        <v>458</v>
      </c>
      <c r="E35" s="33" t="s">
        <v>459</v>
      </c>
      <c r="F35" s="33" t="s">
        <v>460</v>
      </c>
      <c r="G35" s="33" t="s">
        <v>461</v>
      </c>
      <c r="H35" s="33" t="s">
        <v>462</v>
      </c>
      <c r="I35" s="33" t="s">
        <v>352</v>
      </c>
    </row>
    <row r="36" spans="2:9" x14ac:dyDescent="0.15">
      <c r="B36" s="10" t="s">
        <v>440</v>
      </c>
      <c r="C36" s="10" t="s">
        <v>439</v>
      </c>
      <c r="D36" s="34">
        <f>[3]!hks_fa_roa($B36,D$34)</f>
        <v>14.403</v>
      </c>
      <c r="E36" s="34">
        <f>[3]!hks_fa_roa($B36,E$34)</f>
        <v>1.2848999999999999</v>
      </c>
      <c r="F36" s="34">
        <f>[3]!hks_fa_roa($B36,F$34)</f>
        <v>-14.9893</v>
      </c>
      <c r="G36" s="34">
        <f>[3]!hks_fa_roa($B36,G$34)</f>
        <v>5.5579000000000001</v>
      </c>
      <c r="H36" s="34">
        <f>[3]!hks_fa_roa($B36,H$34)</f>
        <v>19.511900000000001</v>
      </c>
      <c r="I36" s="34">
        <f>[3]!hks_fa_roa($B36,I$34)</f>
        <v>8.1443999999999992</v>
      </c>
    </row>
    <row r="37" spans="2:9" x14ac:dyDescent="0.15">
      <c r="B37" s="10" t="s">
        <v>438</v>
      </c>
      <c r="C37" s="10" t="s">
        <v>437</v>
      </c>
      <c r="D37" s="34">
        <f>[3]!hks_fa_roa($B37,D$34)</f>
        <v>12.335599999999999</v>
      </c>
      <c r="E37" s="34">
        <f>[3]!hks_fa_roa($B37,E$34)</f>
        <v>8.7965999999999998</v>
      </c>
      <c r="F37" s="34">
        <f>[3]!hks_fa_roa($B37,F$34)</f>
        <v>8.2164000000000001</v>
      </c>
      <c r="G37" s="34">
        <f>[3]!hks_fa_roa($B37,G$34)</f>
        <v>3.5291000000000001</v>
      </c>
      <c r="H37" s="34">
        <f>[3]!hks_fa_roa($B37,H$34)</f>
        <v>6.9329999999999998</v>
      </c>
      <c r="I37" s="34">
        <f>[3]!hks_fa_roa($B37,I$34)</f>
        <v>4.2290000000000001</v>
      </c>
    </row>
    <row r="38" spans="2:9" x14ac:dyDescent="0.15">
      <c r="B38" s="10" t="s">
        <v>436</v>
      </c>
      <c r="C38" s="10" t="s">
        <v>435</v>
      </c>
      <c r="D38" s="34">
        <f>[3]!hks_fa_roa($B38,D$34)</f>
        <v>12.958500000000001</v>
      </c>
      <c r="E38" s="34">
        <f>[3]!hks_fa_roa($B38,E$34)</f>
        <v>1.3744000000000001</v>
      </c>
      <c r="F38" s="34">
        <f>[3]!hks_fa_roa($B38,F$34)</f>
        <v>5.37</v>
      </c>
      <c r="G38" s="34">
        <f>[3]!hks_fa_roa($B38,G$34)</f>
        <v>0.30249999999999999</v>
      </c>
      <c r="H38" s="34">
        <f>[3]!hks_fa_roa($B38,H$34)</f>
        <v>1.5711999999999999</v>
      </c>
      <c r="I38" s="34">
        <f>[3]!hks_fa_roa($B38,I$34)</f>
        <v>2.9333999999999998</v>
      </c>
    </row>
    <row r="39" spans="2:9" x14ac:dyDescent="0.15">
      <c r="B39" s="10" t="s">
        <v>434</v>
      </c>
      <c r="C39" s="10" t="s">
        <v>433</v>
      </c>
      <c r="D39" s="34">
        <f>[3]!hks_fa_roa($B39,D$34)</f>
        <v>0</v>
      </c>
      <c r="E39" s="34">
        <f>[3]!hks_fa_roa($B39,E$34)</f>
        <v>18.611499999999999</v>
      </c>
      <c r="F39" s="34">
        <f>[3]!hks_fa_roa($B39,F$34)</f>
        <v>23.051400000000001</v>
      </c>
      <c r="G39" s="34">
        <f>[3]!hks_fa_roa($B39,G$34)</f>
        <v>10.2151</v>
      </c>
      <c r="H39" s="34">
        <f>[3]!hks_fa_roa($B39,H$34)</f>
        <v>5.3760000000000003</v>
      </c>
      <c r="I39" s="34">
        <f>[3]!hks_fa_roa($B39,I$34)</f>
        <v>3.0398999999999998</v>
      </c>
    </row>
    <row r="40" spans="2:9" x14ac:dyDescent="0.15">
      <c r="B40" s="10" t="s">
        <v>432</v>
      </c>
      <c r="C40" s="10" t="s">
        <v>431</v>
      </c>
      <c r="D40" s="34">
        <f>[3]!hks_fa_roa($B40,D$34)</f>
        <v>11.5731</v>
      </c>
      <c r="E40" s="34">
        <f>[3]!hks_fa_roa($B40,E$34)</f>
        <v>3.8405</v>
      </c>
      <c r="F40" s="34">
        <f>[3]!hks_fa_roa($B40,F$34)</f>
        <v>6.8387000000000002</v>
      </c>
      <c r="G40" s="34">
        <f>[3]!hks_fa_roa($B40,G$34)</f>
        <v>0.93489999999999995</v>
      </c>
      <c r="H40" s="34">
        <f>[3]!hks_fa_roa($B40,H$34)</f>
        <v>7.6033999999999997</v>
      </c>
      <c r="I40" s="34">
        <f>[3]!hks_fa_roa($B40,I$34)</f>
        <v>1.1082000000000001</v>
      </c>
    </row>
    <row r="41" spans="2:9" x14ac:dyDescent="0.15">
      <c r="B41" s="10" t="s">
        <v>430</v>
      </c>
      <c r="C41" s="10" t="s">
        <v>429</v>
      </c>
      <c r="D41" s="34">
        <f>[3]!hks_fa_roa($B41,D$34)</f>
        <v>0</v>
      </c>
      <c r="E41" s="34">
        <f>[3]!hks_fa_roa($B41,E$34)</f>
        <v>-11.2043</v>
      </c>
      <c r="F41" s="34">
        <f>[3]!hks_fa_roa($B41,F$34)</f>
        <v>-16.2117</v>
      </c>
      <c r="G41" s="34">
        <f>[3]!hks_fa_roa($B41,G$34)</f>
        <v>-6.9222999999999999</v>
      </c>
      <c r="H41" s="34">
        <f>[3]!hks_fa_roa($B41,H$34)</f>
        <v>-0.71750000000000003</v>
      </c>
      <c r="I41" s="34">
        <f>[3]!hks_fa_roa($B41,I$34)</f>
        <v>0.25169999999999998</v>
      </c>
    </row>
    <row r="42" spans="2:9" x14ac:dyDescent="0.15">
      <c r="B42" s="10" t="s">
        <v>428</v>
      </c>
      <c r="C42" s="10" t="s">
        <v>427</v>
      </c>
      <c r="D42" s="34">
        <f>[3]!hks_fa_roa($B42,D$34)</f>
        <v>3.4514999999999998</v>
      </c>
      <c r="E42" s="34">
        <f>[3]!hks_fa_roa($B42,E$34)</f>
        <v>-1.6329</v>
      </c>
      <c r="F42" s="34">
        <f>[3]!hks_fa_roa($B42,F$34)</f>
        <v>0.46989999999999998</v>
      </c>
      <c r="G42" s="34">
        <f>[3]!hks_fa_roa($B42,G$34)</f>
        <v>-3.5228999999999999</v>
      </c>
      <c r="H42" s="34">
        <f>[3]!hks_fa_roa($B42,H$34)</f>
        <v>4.6280000000000001</v>
      </c>
      <c r="I42" s="34">
        <f>[3]!hks_fa_roa($B42,I$34)</f>
        <v>-0.18010000000000001</v>
      </c>
    </row>
    <row r="43" spans="2:9" x14ac:dyDescent="0.15">
      <c r="B43" s="10" t="s">
        <v>426</v>
      </c>
      <c r="C43" s="10" t="s">
        <v>425</v>
      </c>
      <c r="D43" s="34">
        <f>[3]!hks_fa_roa($B43,D$34)</f>
        <v>0</v>
      </c>
      <c r="E43" s="34">
        <f>[3]!hks_fa_roa($B43,E$34)</f>
        <v>-10.7639</v>
      </c>
      <c r="F43" s="34">
        <f>[3]!hks_fa_roa($B43,F$34)</f>
        <v>-24.546299999999999</v>
      </c>
      <c r="G43" s="34">
        <f>[3]!hks_fa_roa($B43,G$34)</f>
        <v>-6.8585000000000003</v>
      </c>
      <c r="H43" s="34">
        <f>[3]!hks_fa_roa($B43,H$34)</f>
        <v>4.4497999999999998</v>
      </c>
      <c r="I43" s="34">
        <f>[3]!hks_fa_roa($B43,I$34)</f>
        <v>-0.76319999999999999</v>
      </c>
    </row>
    <row r="44" spans="2:9" x14ac:dyDescent="0.15">
      <c r="B44" s="10" t="s">
        <v>424</v>
      </c>
      <c r="C44" s="10" t="s">
        <v>419</v>
      </c>
      <c r="D44" s="34">
        <f>[3]!hks_fa_roa($B44,D$34)</f>
        <v>6.4893000000000001</v>
      </c>
      <c r="E44" s="34">
        <f>[3]!hks_fa_roa($B44,E$34)</f>
        <v>3.2199999999999999E-2</v>
      </c>
      <c r="F44" s="34">
        <f>[3]!hks_fa_roa($B44,F$34)</f>
        <v>-5.4645999999999999</v>
      </c>
      <c r="G44" s="34">
        <f>[3]!hks_fa_roa($B44,G$34)</f>
        <v>-7.6241000000000003</v>
      </c>
      <c r="H44" s="34">
        <f>[3]!hks_fa_roa($B44,H$34)</f>
        <v>-4.7343000000000002</v>
      </c>
      <c r="I44" s="34">
        <f>[3]!hks_fa_roa($B44,I$34)</f>
        <v>-7.1022999999999996</v>
      </c>
    </row>
    <row r="45" spans="2:9" x14ac:dyDescent="0.15">
      <c r="B45" s="10" t="s">
        <v>423</v>
      </c>
      <c r="C45" s="10" t="s">
        <v>422</v>
      </c>
      <c r="D45" s="34">
        <f>[3]!hks_fa_roa($B45,D$34)</f>
        <v>-5.1553000000000004</v>
      </c>
      <c r="E45" s="34">
        <f>[3]!hks_fa_roa($B45,E$34)</f>
        <v>-6.3513000000000002</v>
      </c>
      <c r="F45" s="34">
        <f>[3]!hks_fa_roa($B45,F$34)</f>
        <v>-34.781799999999997</v>
      </c>
      <c r="G45" s="34">
        <f>[3]!hks_fa_roa($B45,G$34)</f>
        <v>-10.912100000000001</v>
      </c>
      <c r="H45" s="34">
        <f>[3]!hks_fa_roa($B45,H$34)</f>
        <v>-12.371499999999999</v>
      </c>
      <c r="I45" s="34">
        <f>[3]!hks_fa_roa($B45,I$34)</f>
        <v>-4.1936</v>
      </c>
    </row>
  </sheetData>
  <mergeCells count="12">
    <mergeCell ref="A1:A2"/>
    <mergeCell ref="B1:B2"/>
    <mergeCell ref="D1:G1"/>
    <mergeCell ref="H1:K1"/>
    <mergeCell ref="AF1:AI1"/>
    <mergeCell ref="AJ1:AM1"/>
    <mergeCell ref="AN1:AQ1"/>
    <mergeCell ref="L1:O1"/>
    <mergeCell ref="P1:S1"/>
    <mergeCell ref="T1:W1"/>
    <mergeCell ref="X1:AA1"/>
    <mergeCell ref="AB1:AE1"/>
  </mergeCells>
  <phoneticPr fontId="3"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BC618-44EB-4B22-BF06-FE6F630A4244}">
  <dimension ref="A1:J48"/>
  <sheetViews>
    <sheetView workbookViewId="0">
      <pane xSplit="1" ySplit="1" topLeftCell="B2" activePane="bottomRight" state="frozen"/>
      <selection pane="topRight"/>
      <selection pane="bottomLeft"/>
      <selection pane="bottomRight" activeCell="A7" activeCellId="2" sqref="A4:XFD4 A1:XFD1 A7:XFD7"/>
    </sheetView>
  </sheetViews>
  <sheetFormatPr defaultColWidth="9.140625" defaultRowHeight="13.5" x14ac:dyDescent="0.15"/>
  <cols>
    <col min="1" max="16384" width="9.140625" style="4"/>
  </cols>
  <sheetData>
    <row r="1" spans="1:10" x14ac:dyDescent="0.15">
      <c r="A1" s="4" t="s">
        <v>468</v>
      </c>
      <c r="B1" s="4" t="s">
        <v>1</v>
      </c>
      <c r="C1" s="4" t="s">
        <v>2</v>
      </c>
      <c r="D1" s="4" t="s">
        <v>3</v>
      </c>
      <c r="E1" s="4" t="s">
        <v>4</v>
      </c>
      <c r="F1" s="4" t="s">
        <v>5</v>
      </c>
      <c r="G1" s="4" t="s">
        <v>6</v>
      </c>
      <c r="H1" s="4" t="s">
        <v>7</v>
      </c>
      <c r="I1" s="4" t="s">
        <v>8</v>
      </c>
      <c r="J1" s="4" t="s">
        <v>9</v>
      </c>
    </row>
    <row r="2" spans="1:10" x14ac:dyDescent="0.15">
      <c r="A2" s="4" t="s">
        <v>11</v>
      </c>
      <c r="B2" s="4" t="s">
        <v>12</v>
      </c>
      <c r="C2" s="4" t="s">
        <v>12</v>
      </c>
      <c r="D2" s="4" t="s">
        <v>12</v>
      </c>
      <c r="E2" s="4" t="s">
        <v>12</v>
      </c>
      <c r="F2" s="4" t="s">
        <v>12</v>
      </c>
      <c r="G2" s="4" t="s">
        <v>12</v>
      </c>
      <c r="H2" s="4" t="s">
        <v>12</v>
      </c>
      <c r="I2" s="4" t="s">
        <v>12</v>
      </c>
      <c r="J2" s="4" t="s">
        <v>13</v>
      </c>
    </row>
    <row r="3" spans="1:10" x14ac:dyDescent="0.15">
      <c r="A3" s="4" t="s">
        <v>14</v>
      </c>
      <c r="B3" s="4" t="s">
        <v>15</v>
      </c>
      <c r="C3" s="4" t="s">
        <v>15</v>
      </c>
      <c r="D3" s="4" t="s">
        <v>15</v>
      </c>
      <c r="E3" s="4" t="s">
        <v>15</v>
      </c>
      <c r="F3" s="4" t="s">
        <v>15</v>
      </c>
      <c r="G3" s="4" t="s">
        <v>15</v>
      </c>
      <c r="H3" s="4" t="s">
        <v>15</v>
      </c>
      <c r="I3" s="4" t="s">
        <v>15</v>
      </c>
      <c r="J3" s="4" t="s">
        <v>15</v>
      </c>
    </row>
    <row r="4" spans="1:10" x14ac:dyDescent="0.15">
      <c r="A4" s="4" t="s">
        <v>153</v>
      </c>
      <c r="B4" s="5">
        <v>116426</v>
      </c>
      <c r="C4" s="5">
        <v>146918</v>
      </c>
      <c r="D4" s="5">
        <v>189282</v>
      </c>
      <c r="E4" s="5">
        <v>268729</v>
      </c>
      <c r="F4" s="5">
        <v>271483</v>
      </c>
      <c r="G4" s="5">
        <v>417970</v>
      </c>
      <c r="H4" s="5">
        <v>400572</v>
      </c>
      <c r="I4" s="5">
        <v>598585</v>
      </c>
      <c r="J4" s="5">
        <v>306423</v>
      </c>
    </row>
    <row r="5" spans="1:10" x14ac:dyDescent="0.15">
      <c r="A5" s="4" t="s">
        <v>152</v>
      </c>
      <c r="B5" s="5">
        <v>145</v>
      </c>
      <c r="C5" s="5">
        <v>226</v>
      </c>
      <c r="D5" s="5">
        <v>258</v>
      </c>
      <c r="E5" s="5">
        <v>1227</v>
      </c>
      <c r="F5" s="5">
        <v>8393</v>
      </c>
      <c r="G5" s="5">
        <v>6424</v>
      </c>
      <c r="H5" s="5">
        <v>7135</v>
      </c>
      <c r="I5" s="5">
        <v>12666</v>
      </c>
      <c r="J5" s="5">
        <v>3326</v>
      </c>
    </row>
    <row r="6" spans="1:10" x14ac:dyDescent="0.15">
      <c r="A6" s="4" t="s">
        <v>386</v>
      </c>
      <c r="B6" s="5">
        <v>-38406</v>
      </c>
      <c r="C6" s="5">
        <v>-51251</v>
      </c>
      <c r="D6" s="5">
        <v>-67186</v>
      </c>
      <c r="E6" s="5">
        <v>-98531</v>
      </c>
      <c r="F6" s="5">
        <v>-104578</v>
      </c>
      <c r="G6" s="5">
        <v>-153737</v>
      </c>
      <c r="H6" s="5">
        <v>-144713</v>
      </c>
      <c r="I6" s="5">
        <v>-214216</v>
      </c>
      <c r="J6" s="5">
        <v>-109721</v>
      </c>
    </row>
    <row r="7" spans="1:10" x14ac:dyDescent="0.15">
      <c r="A7" s="4" t="s">
        <v>150</v>
      </c>
      <c r="B7" s="5">
        <v>-32771</v>
      </c>
      <c r="C7" s="5">
        <v>-40023</v>
      </c>
      <c r="D7" s="5">
        <v>-52348</v>
      </c>
      <c r="E7" s="5">
        <v>-69672</v>
      </c>
      <c r="F7" s="5">
        <v>-74785</v>
      </c>
      <c r="G7" s="5">
        <v>-105687</v>
      </c>
      <c r="H7" s="5">
        <v>-113386</v>
      </c>
      <c r="I7" s="5">
        <v>-154410</v>
      </c>
      <c r="J7" s="5">
        <v>-89406</v>
      </c>
    </row>
    <row r="8" spans="1:10" x14ac:dyDescent="0.15">
      <c r="A8" s="4" t="s">
        <v>385</v>
      </c>
      <c r="B8" s="5">
        <v>-10997</v>
      </c>
      <c r="C8" s="5">
        <v>-12862</v>
      </c>
      <c r="D8" s="5">
        <v>-15484</v>
      </c>
      <c r="E8" s="5">
        <v>-21899</v>
      </c>
      <c r="F8" s="5">
        <v>-24304</v>
      </c>
      <c r="G8" s="5">
        <v>-34255</v>
      </c>
      <c r="H8" s="5">
        <v>-40301</v>
      </c>
      <c r="I8" s="5">
        <v>-48533</v>
      </c>
      <c r="J8" s="5">
        <v>-28667</v>
      </c>
    </row>
    <row r="9" spans="1:10" x14ac:dyDescent="0.15">
      <c r="A9" s="4" t="s">
        <v>384</v>
      </c>
      <c r="B9" s="5">
        <v>-600</v>
      </c>
      <c r="C9" s="5">
        <v>-921</v>
      </c>
      <c r="D9" s="5">
        <v>-2913</v>
      </c>
      <c r="E9" s="5">
        <v>-4430</v>
      </c>
      <c r="F9" s="5">
        <v>-4981</v>
      </c>
      <c r="G9" s="5">
        <v>-9689</v>
      </c>
      <c r="H9" s="5">
        <v>-8325</v>
      </c>
      <c r="I9" s="5">
        <v>-13884</v>
      </c>
      <c r="J9" s="5">
        <v>-6635</v>
      </c>
    </row>
    <row r="10" spans="1:10" x14ac:dyDescent="0.15">
      <c r="A10" s="4" t="s">
        <v>383</v>
      </c>
      <c r="B10" s="5">
        <v>-6477</v>
      </c>
      <c r="C10" s="5">
        <v>-7621</v>
      </c>
      <c r="D10" s="5">
        <v>-8135</v>
      </c>
      <c r="E10" s="5">
        <v>-9738</v>
      </c>
      <c r="F10" s="5">
        <v>-11059</v>
      </c>
      <c r="G10" s="5">
        <v>-15914</v>
      </c>
      <c r="H10" s="5">
        <v>-19027</v>
      </c>
      <c r="I10" s="5">
        <v>-23562</v>
      </c>
      <c r="J10" s="5">
        <v>-14027</v>
      </c>
    </row>
    <row r="11" spans="1:10" x14ac:dyDescent="0.15">
      <c r="A11" s="4" t="s">
        <v>148</v>
      </c>
      <c r="B11" s="5">
        <v>-7339</v>
      </c>
      <c r="C11" s="5">
        <v>-7966</v>
      </c>
      <c r="D11" s="5">
        <v>-9378</v>
      </c>
      <c r="E11" s="5">
        <v>-10787</v>
      </c>
      <c r="F11" s="5">
        <v>-9466</v>
      </c>
      <c r="G11" s="5">
        <v>-13235</v>
      </c>
      <c r="H11" s="5">
        <v>-14867</v>
      </c>
      <c r="I11" s="5">
        <v>-21902</v>
      </c>
      <c r="J11" s="5">
        <v>-12340</v>
      </c>
    </row>
    <row r="12" spans="1:10" x14ac:dyDescent="0.15">
      <c r="A12" s="4" t="s">
        <v>146</v>
      </c>
      <c r="B12" s="5">
        <v>-721</v>
      </c>
      <c r="C12" s="5">
        <v>-1024</v>
      </c>
      <c r="D12" s="5">
        <v>-1444</v>
      </c>
      <c r="E12" s="5">
        <v>-1610</v>
      </c>
      <c r="F12" s="5">
        <v>-1669</v>
      </c>
      <c r="G12" s="5">
        <v>-2362</v>
      </c>
      <c r="H12" s="5">
        <v>-2554</v>
      </c>
      <c r="I12" s="5">
        <v>-3878</v>
      </c>
      <c r="J12" s="5">
        <v>-1365</v>
      </c>
    </row>
    <row r="13" spans="1:10" x14ac:dyDescent="0.15">
      <c r="A13" s="4" t="s">
        <v>145</v>
      </c>
      <c r="E13" s="5">
        <v>-2298</v>
      </c>
      <c r="F13" s="5">
        <v>-734</v>
      </c>
    </row>
    <row r="14" spans="1:10" x14ac:dyDescent="0.15">
      <c r="A14" s="4" t="s">
        <v>382</v>
      </c>
      <c r="B14" s="5">
        <v>-1472</v>
      </c>
      <c r="C14" s="5">
        <v>-1502</v>
      </c>
      <c r="D14" s="5">
        <v>-1979</v>
      </c>
      <c r="E14" s="5">
        <v>-1975</v>
      </c>
      <c r="F14" s="5">
        <v>-2140</v>
      </c>
      <c r="G14" s="5">
        <v>-4772</v>
      </c>
      <c r="H14" s="5">
        <v>-5555</v>
      </c>
      <c r="I14" s="5">
        <v>-8452</v>
      </c>
      <c r="J14" s="5">
        <v>-4707</v>
      </c>
    </row>
    <row r="15" spans="1:10" x14ac:dyDescent="0.15">
      <c r="A15" s="4" t="s">
        <v>381</v>
      </c>
      <c r="B15" s="5">
        <v>-268</v>
      </c>
      <c r="C15" s="5">
        <v>-1126</v>
      </c>
      <c r="D15" s="5">
        <v>-2068</v>
      </c>
      <c r="E15" s="5">
        <v>-3176</v>
      </c>
    </row>
    <row r="16" spans="1:10" x14ac:dyDescent="0.15">
      <c r="A16" s="4" t="s">
        <v>380</v>
      </c>
      <c r="B16" s="5">
        <v>-544</v>
      </c>
      <c r="C16" s="5">
        <v>-59</v>
      </c>
      <c r="D16" s="5">
        <v>121</v>
      </c>
      <c r="E16" s="5">
        <v>-499</v>
      </c>
      <c r="F16" s="5">
        <v>-2818</v>
      </c>
      <c r="G16" s="5">
        <v>1142</v>
      </c>
    </row>
    <row r="17" spans="1:10" x14ac:dyDescent="0.15">
      <c r="A17" s="4" t="s">
        <v>379</v>
      </c>
      <c r="B17" s="5">
        <v>-4346</v>
      </c>
      <c r="C17" s="5">
        <v>-7591</v>
      </c>
      <c r="D17" s="5">
        <v>-12264</v>
      </c>
      <c r="E17" s="5">
        <v>-12931</v>
      </c>
      <c r="F17" s="5">
        <v>-19418</v>
      </c>
      <c r="G17" s="5">
        <v>-25981</v>
      </c>
      <c r="H17" s="5">
        <v>-31612</v>
      </c>
      <c r="I17" s="5">
        <v>-43859</v>
      </c>
      <c r="J17" s="5">
        <v>-21707</v>
      </c>
    </row>
    <row r="18" spans="1:10" x14ac:dyDescent="0.15">
      <c r="A18" s="4" t="s">
        <v>143</v>
      </c>
      <c r="B18" s="5">
        <v>-112</v>
      </c>
      <c r="C18" s="5">
        <v>-67</v>
      </c>
      <c r="D18" s="5">
        <v>-200</v>
      </c>
      <c r="E18" s="5">
        <v>173</v>
      </c>
      <c r="F18" s="5">
        <v>-824</v>
      </c>
      <c r="G18" s="5">
        <v>98</v>
      </c>
      <c r="H18" s="5">
        <v>-326</v>
      </c>
      <c r="I18" s="5">
        <v>-220</v>
      </c>
      <c r="J18" s="5">
        <v>-165</v>
      </c>
    </row>
    <row r="19" spans="1:10" x14ac:dyDescent="0.15">
      <c r="A19" s="4" t="s">
        <v>141</v>
      </c>
      <c r="H19" s="5">
        <v>-8781</v>
      </c>
      <c r="I19" s="5">
        <v>-3228</v>
      </c>
      <c r="J19" s="5">
        <v>-2950</v>
      </c>
    </row>
    <row r="20" spans="1:10" x14ac:dyDescent="0.15">
      <c r="A20" s="4" t="s">
        <v>140</v>
      </c>
      <c r="B20" s="5">
        <v>-4948</v>
      </c>
      <c r="C20" s="5">
        <v>-5185</v>
      </c>
      <c r="D20" s="5">
        <v>-5826</v>
      </c>
      <c r="E20" s="5">
        <v>-6668</v>
      </c>
      <c r="F20" s="5">
        <v>-6742</v>
      </c>
      <c r="G20" s="5">
        <v>-7531</v>
      </c>
      <c r="H20" s="5">
        <v>-8111</v>
      </c>
      <c r="I20" s="5">
        <v>-9287</v>
      </c>
      <c r="J20" s="5">
        <v>-5331</v>
      </c>
    </row>
    <row r="21" spans="1:10" x14ac:dyDescent="0.15">
      <c r="A21" s="4" t="s">
        <v>378</v>
      </c>
      <c r="F21" s="5">
        <v>3645</v>
      </c>
    </row>
    <row r="22" spans="1:10" x14ac:dyDescent="0.15">
      <c r="A22" s="4" t="s">
        <v>377</v>
      </c>
      <c r="F22" s="5">
        <v>-2341</v>
      </c>
      <c r="G22" s="5">
        <v>-1880</v>
      </c>
      <c r="H22" s="5">
        <v>-717</v>
      </c>
      <c r="I22" s="5">
        <v>-2182</v>
      </c>
      <c r="J22" s="5">
        <v>-3936</v>
      </c>
    </row>
    <row r="23" spans="1:10" x14ac:dyDescent="0.15">
      <c r="A23" s="4" t="s">
        <v>138</v>
      </c>
      <c r="B23" s="5">
        <v>7570</v>
      </c>
      <c r="C23" s="5">
        <v>9947</v>
      </c>
      <c r="D23" s="5">
        <v>10438</v>
      </c>
      <c r="E23" s="5">
        <v>25915</v>
      </c>
      <c r="F23" s="5">
        <v>17661</v>
      </c>
      <c r="G23" s="5">
        <v>50592</v>
      </c>
      <c r="H23" s="5">
        <v>9433</v>
      </c>
      <c r="I23" s="5">
        <v>63638</v>
      </c>
      <c r="J23" s="5">
        <v>8793</v>
      </c>
    </row>
    <row r="24" spans="1:10" x14ac:dyDescent="0.15">
      <c r="A24" s="4" t="s">
        <v>137</v>
      </c>
      <c r="B24" s="5">
        <v>-2442</v>
      </c>
      <c r="C24" s="5">
        <v>-2783</v>
      </c>
      <c r="D24" s="5">
        <v>-3053</v>
      </c>
      <c r="E24" s="5">
        <v>-7338</v>
      </c>
      <c r="F24" s="5">
        <v>-3860</v>
      </c>
      <c r="G24" s="5">
        <v>-13377</v>
      </c>
      <c r="H24" s="5">
        <v>-3872</v>
      </c>
      <c r="I24" s="5">
        <v>-15639</v>
      </c>
      <c r="J24" s="5">
        <v>-1996</v>
      </c>
    </row>
    <row r="25" spans="1:10" x14ac:dyDescent="0.15">
      <c r="A25" s="4" t="s">
        <v>134</v>
      </c>
      <c r="B25" s="5">
        <v>5129</v>
      </c>
      <c r="C25" s="5">
        <v>7165</v>
      </c>
      <c r="D25" s="5">
        <v>7385</v>
      </c>
      <c r="E25" s="5">
        <v>18577</v>
      </c>
      <c r="F25" s="5">
        <v>13801</v>
      </c>
      <c r="G25" s="5">
        <v>37215</v>
      </c>
      <c r="H25" s="5">
        <v>5561</v>
      </c>
      <c r="I25" s="5">
        <v>48000</v>
      </c>
      <c r="J25" s="5">
        <v>6797</v>
      </c>
    </row>
    <row r="26" spans="1:10" x14ac:dyDescent="0.15">
      <c r="A26" s="4" t="s">
        <v>128</v>
      </c>
      <c r="E26" s="5">
        <v>16441</v>
      </c>
      <c r="F26" s="5">
        <v>12406</v>
      </c>
      <c r="G26" s="5">
        <v>33994</v>
      </c>
      <c r="H26" s="5">
        <v>4928</v>
      </c>
      <c r="I26" s="5">
        <v>45346</v>
      </c>
      <c r="J26" s="5">
        <v>7229</v>
      </c>
    </row>
    <row r="27" spans="1:10" x14ac:dyDescent="0.15">
      <c r="A27" s="4" t="s">
        <v>125</v>
      </c>
      <c r="E27" s="5">
        <v>2136</v>
      </c>
      <c r="F27" s="5">
        <v>1394</v>
      </c>
      <c r="G27" s="5">
        <v>3222</v>
      </c>
      <c r="H27" s="5">
        <v>633</v>
      </c>
      <c r="I27" s="5">
        <v>2654</v>
      </c>
      <c r="J27" s="5">
        <v>-432</v>
      </c>
    </row>
    <row r="28" spans="1:10" x14ac:dyDescent="0.15">
      <c r="A28" s="4" t="s">
        <v>376</v>
      </c>
      <c r="F28" s="5">
        <v>390</v>
      </c>
      <c r="G28" s="5">
        <v>13277</v>
      </c>
      <c r="H28" s="5">
        <v>-12644</v>
      </c>
      <c r="I28" s="5">
        <v>-893</v>
      </c>
      <c r="J28" s="5">
        <v>192</v>
      </c>
    </row>
    <row r="29" spans="1:10" x14ac:dyDescent="0.15">
      <c r="A29" s="4" t="s">
        <v>375</v>
      </c>
      <c r="E29" s="5">
        <v>-29</v>
      </c>
      <c r="F29" s="5">
        <v>-13605</v>
      </c>
      <c r="G29" s="5">
        <v>-7977</v>
      </c>
      <c r="H29" s="5">
        <v>21330</v>
      </c>
      <c r="I29" s="5">
        <v>3327</v>
      </c>
      <c r="J29" s="5">
        <v>1662</v>
      </c>
    </row>
    <row r="30" spans="1:10" x14ac:dyDescent="0.15">
      <c r="A30" s="7" t="s">
        <v>122</v>
      </c>
      <c r="B30" s="5">
        <v>5129</v>
      </c>
      <c r="C30" s="5">
        <v>7165</v>
      </c>
      <c r="D30" s="5">
        <v>7385</v>
      </c>
      <c r="E30" s="5">
        <v>18548</v>
      </c>
      <c r="F30" s="5">
        <v>586</v>
      </c>
      <c r="G30" s="5">
        <v>42515</v>
      </c>
      <c r="H30" s="5">
        <v>14246</v>
      </c>
      <c r="I30" s="5">
        <v>50434</v>
      </c>
      <c r="J30" s="5">
        <v>8651</v>
      </c>
    </row>
    <row r="31" spans="1:10" x14ac:dyDescent="0.15">
      <c r="A31" s="7" t="s">
        <v>120</v>
      </c>
      <c r="B31" s="5">
        <v>5186</v>
      </c>
      <c r="C31" s="5">
        <v>6686</v>
      </c>
      <c r="D31" s="5">
        <v>6965</v>
      </c>
      <c r="E31" s="5">
        <v>16412</v>
      </c>
      <c r="F31" s="5">
        <v>-809</v>
      </c>
      <c r="G31" s="5">
        <v>39294</v>
      </c>
      <c r="H31" s="5">
        <v>13613</v>
      </c>
      <c r="I31" s="5">
        <v>47780</v>
      </c>
      <c r="J31" s="5">
        <v>9083</v>
      </c>
    </row>
    <row r="32" spans="1:10" x14ac:dyDescent="0.15">
      <c r="A32" s="7" t="s">
        <v>121</v>
      </c>
      <c r="B32" s="5">
        <v>-58</v>
      </c>
      <c r="C32" s="5">
        <v>479</v>
      </c>
      <c r="D32" s="5">
        <v>420</v>
      </c>
      <c r="E32" s="5">
        <v>2136</v>
      </c>
      <c r="F32" s="5">
        <v>1394</v>
      </c>
      <c r="G32" s="5">
        <v>3222</v>
      </c>
      <c r="H32" s="5">
        <v>633</v>
      </c>
      <c r="I32" s="5">
        <v>2654</v>
      </c>
      <c r="J32" s="5">
        <v>-432</v>
      </c>
    </row>
    <row r="33" spans="1:10" x14ac:dyDescent="0.15">
      <c r="A33" s="7" t="s">
        <v>374</v>
      </c>
      <c r="E33" s="5">
        <v>66326</v>
      </c>
    </row>
    <row r="34" spans="1:10" x14ac:dyDescent="0.15">
      <c r="A34" s="7" t="s">
        <v>129</v>
      </c>
      <c r="F34" s="5">
        <v>-13215</v>
      </c>
      <c r="G34" s="5">
        <v>5300</v>
      </c>
      <c r="H34" s="5">
        <v>8685</v>
      </c>
      <c r="I34" s="5">
        <v>2434</v>
      </c>
      <c r="J34" s="5">
        <v>1854</v>
      </c>
    </row>
    <row r="35" spans="1:10" x14ac:dyDescent="0.15">
      <c r="A35" s="4" t="s">
        <v>77</v>
      </c>
    </row>
    <row r="36" spans="1:10" x14ac:dyDescent="0.15">
      <c r="A36" s="4" t="s">
        <v>79</v>
      </c>
      <c r="B36" s="4" t="s">
        <v>78</v>
      </c>
      <c r="C36" s="4" t="s">
        <v>78</v>
      </c>
      <c r="D36" s="4" t="s">
        <v>78</v>
      </c>
      <c r="E36" s="4" t="s">
        <v>78</v>
      </c>
      <c r="F36" s="4" t="s">
        <v>78</v>
      </c>
      <c r="G36" s="4" t="s">
        <v>78</v>
      </c>
      <c r="H36" s="4" t="s">
        <v>78</v>
      </c>
      <c r="I36" s="4" t="s">
        <v>78</v>
      </c>
      <c r="J36" s="4" t="s">
        <v>78</v>
      </c>
    </row>
    <row r="37" spans="1:10" x14ac:dyDescent="0.15">
      <c r="A37" s="4" t="s">
        <v>80</v>
      </c>
      <c r="B37" s="5">
        <v>1</v>
      </c>
      <c r="C37" s="5">
        <v>1</v>
      </c>
      <c r="D37" s="5">
        <v>1</v>
      </c>
      <c r="E37" s="5">
        <v>1</v>
      </c>
      <c r="F37" s="5">
        <v>1</v>
      </c>
      <c r="G37" s="5">
        <v>1</v>
      </c>
      <c r="H37" s="5">
        <v>1</v>
      </c>
      <c r="I37" s="5">
        <v>1</v>
      </c>
      <c r="J37" s="5">
        <v>1</v>
      </c>
    </row>
    <row r="38" spans="1:10" x14ac:dyDescent="0.15">
      <c r="A38" s="4" t="s">
        <v>155</v>
      </c>
      <c r="B38" s="4" t="s">
        <v>82</v>
      </c>
      <c r="C38" s="4" t="s">
        <v>82</v>
      </c>
      <c r="D38" s="4" t="s">
        <v>82</v>
      </c>
      <c r="E38" s="4" t="s">
        <v>82</v>
      </c>
      <c r="F38" s="4" t="s">
        <v>82</v>
      </c>
      <c r="G38" s="4" t="s">
        <v>82</v>
      </c>
      <c r="H38" s="4" t="s">
        <v>82</v>
      </c>
      <c r="I38" s="4" t="s">
        <v>82</v>
      </c>
      <c r="J38" s="4" t="s">
        <v>82</v>
      </c>
    </row>
    <row r="39" spans="1:10" x14ac:dyDescent="0.15">
      <c r="A39" s="4" t="s">
        <v>83</v>
      </c>
      <c r="B39" s="4" t="s">
        <v>111</v>
      </c>
      <c r="C39" s="4" t="s">
        <v>110</v>
      </c>
      <c r="D39" s="4" t="s">
        <v>109</v>
      </c>
      <c r="E39" s="4" t="s">
        <v>108</v>
      </c>
      <c r="F39" s="4" t="s">
        <v>107</v>
      </c>
      <c r="G39" s="4" t="s">
        <v>106</v>
      </c>
      <c r="H39" s="4" t="s">
        <v>105</v>
      </c>
      <c r="I39" s="4" t="s">
        <v>104</v>
      </c>
      <c r="J39" s="4" t="s">
        <v>103</v>
      </c>
    </row>
    <row r="40" spans="1:10" x14ac:dyDescent="0.15">
      <c r="A40" s="4" t="s">
        <v>84</v>
      </c>
      <c r="B40" s="4" t="s">
        <v>1</v>
      </c>
      <c r="C40" s="4" t="s">
        <v>2</v>
      </c>
      <c r="D40" s="4" t="s">
        <v>3</v>
      </c>
      <c r="E40" s="4" t="s">
        <v>4</v>
      </c>
      <c r="F40" s="4" t="s">
        <v>5</v>
      </c>
      <c r="G40" s="4" t="s">
        <v>6</v>
      </c>
      <c r="H40" s="4" t="s">
        <v>7</v>
      </c>
      <c r="I40" s="4" t="s">
        <v>8</v>
      </c>
      <c r="J40" s="4" t="s">
        <v>9</v>
      </c>
    </row>
    <row r="41" spans="1:10" x14ac:dyDescent="0.15">
      <c r="A41" s="4" t="s">
        <v>85</v>
      </c>
      <c r="B41" s="4" t="s">
        <v>102</v>
      </c>
      <c r="C41" s="4" t="s">
        <v>102</v>
      </c>
      <c r="D41" s="4" t="s">
        <v>102</v>
      </c>
      <c r="E41" s="4" t="s">
        <v>102</v>
      </c>
      <c r="F41" s="4" t="s">
        <v>102</v>
      </c>
      <c r="G41" s="4" t="s">
        <v>102</v>
      </c>
      <c r="H41" s="4" t="s">
        <v>102</v>
      </c>
      <c r="I41" s="4" t="s">
        <v>102</v>
      </c>
      <c r="J41" s="4" t="s">
        <v>101</v>
      </c>
    </row>
    <row r="42" spans="1:10" x14ac:dyDescent="0.15">
      <c r="A42" s="4" t="s">
        <v>86</v>
      </c>
      <c r="B42" s="4" t="s">
        <v>467</v>
      </c>
      <c r="C42" s="4" t="s">
        <v>467</v>
      </c>
      <c r="D42" s="4" t="s">
        <v>467</v>
      </c>
      <c r="E42" s="4" t="s">
        <v>466</v>
      </c>
      <c r="F42" s="4" t="s">
        <v>90</v>
      </c>
      <c r="G42" s="4" t="s">
        <v>91</v>
      </c>
      <c r="H42" s="4" t="s">
        <v>372</v>
      </c>
      <c r="I42" s="4" t="s">
        <v>370</v>
      </c>
      <c r="J42" s="4" t="s">
        <v>369</v>
      </c>
    </row>
    <row r="43" spans="1:10" x14ac:dyDescent="0.15">
      <c r="A43" s="4" t="s">
        <v>95</v>
      </c>
      <c r="B43" s="4" t="s">
        <v>96</v>
      </c>
      <c r="C43" s="4" t="s">
        <v>96</v>
      </c>
      <c r="D43" s="4" t="s">
        <v>96</v>
      </c>
      <c r="E43" s="4" t="s">
        <v>96</v>
      </c>
      <c r="F43" s="4" t="s">
        <v>96</v>
      </c>
      <c r="G43" s="4" t="s">
        <v>96</v>
      </c>
      <c r="H43" s="4" t="s">
        <v>96</v>
      </c>
      <c r="I43" s="4" t="s">
        <v>96</v>
      </c>
    </row>
    <row r="44" spans="1:10" x14ac:dyDescent="0.15">
      <c r="A44" s="4" t="s">
        <v>97</v>
      </c>
      <c r="B44" s="4" t="s">
        <v>98</v>
      </c>
      <c r="C44" s="4" t="s">
        <v>98</v>
      </c>
      <c r="D44" s="4" t="s">
        <v>98</v>
      </c>
      <c r="E44" s="4" t="s">
        <v>98</v>
      </c>
      <c r="F44" s="4" t="s">
        <v>98</v>
      </c>
      <c r="G44" s="4" t="s">
        <v>98</v>
      </c>
      <c r="H44" s="4" t="s">
        <v>98</v>
      </c>
      <c r="I44" s="4" t="s">
        <v>98</v>
      </c>
    </row>
    <row r="45" spans="1:10" x14ac:dyDescent="0.15">
      <c r="A45" s="4" t="s">
        <v>99</v>
      </c>
    </row>
    <row r="48" spans="1:10" x14ac:dyDescent="0.15">
      <c r="A48" s="4" t="s">
        <v>100</v>
      </c>
    </row>
  </sheetData>
  <phoneticPr fontId="3" type="noConversion"/>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26A88-2F24-4514-BDB2-DFEF4624977B}">
  <dimension ref="A1:U47"/>
  <sheetViews>
    <sheetView workbookViewId="0">
      <pane xSplit="1" ySplit="1" topLeftCell="B2" activePane="bottomRight" state="frozen"/>
      <selection pane="topRight"/>
      <selection pane="bottomLeft"/>
      <selection pane="bottomRight" activeCellId="2" sqref="A7:XFD7 A4:XFD4 A1:XFD1"/>
    </sheetView>
  </sheetViews>
  <sheetFormatPr defaultColWidth="9.140625" defaultRowHeight="13.5" x14ac:dyDescent="0.15"/>
  <cols>
    <col min="1" max="1" width="79.7109375" style="4" bestFit="1" customWidth="1"/>
    <col min="2" max="2" width="18.7109375" style="4" bestFit="1" customWidth="1"/>
    <col min="3" max="3" width="17.42578125" style="4" bestFit="1" customWidth="1"/>
    <col min="4" max="4" width="18.7109375" style="4" bestFit="1" customWidth="1"/>
    <col min="5" max="5" width="17.42578125" style="4" bestFit="1" customWidth="1"/>
    <col min="6" max="6" width="18.7109375" style="4" bestFit="1" customWidth="1"/>
    <col min="7" max="7" width="17.42578125" style="4" bestFit="1" customWidth="1"/>
    <col min="8" max="21" width="18.7109375" style="4" bestFit="1" customWidth="1"/>
    <col min="22" max="16384" width="9.140625" style="4"/>
  </cols>
  <sheetData>
    <row r="1" spans="1:21" x14ac:dyDescent="0.15">
      <c r="A1" s="4" t="s">
        <v>488</v>
      </c>
      <c r="B1" s="4" t="s">
        <v>485</v>
      </c>
      <c r="C1" s="4" t="s">
        <v>484</v>
      </c>
      <c r="D1" s="4" t="s">
        <v>0</v>
      </c>
      <c r="E1" s="4" t="s">
        <v>483</v>
      </c>
      <c r="F1" s="4" t="s">
        <v>1</v>
      </c>
      <c r="G1" s="4" t="s">
        <v>290</v>
      </c>
      <c r="H1" s="4" t="s">
        <v>2</v>
      </c>
      <c r="I1" s="4" t="s">
        <v>289</v>
      </c>
      <c r="J1" s="4" t="s">
        <v>3</v>
      </c>
      <c r="K1" s="4" t="s">
        <v>288</v>
      </c>
      <c r="L1" s="4" t="s">
        <v>4</v>
      </c>
      <c r="M1" s="4" t="s">
        <v>287</v>
      </c>
      <c r="N1" s="4" t="s">
        <v>5</v>
      </c>
      <c r="O1" s="4" t="s">
        <v>286</v>
      </c>
      <c r="P1" s="4" t="s">
        <v>6</v>
      </c>
      <c r="Q1" s="4" t="s">
        <v>285</v>
      </c>
      <c r="R1" s="4" t="s">
        <v>7</v>
      </c>
      <c r="S1" s="4" t="s">
        <v>284</v>
      </c>
      <c r="T1" s="4" t="s">
        <v>8</v>
      </c>
      <c r="U1" s="4" t="s">
        <v>9</v>
      </c>
    </row>
    <row r="2" spans="1:21" x14ac:dyDescent="0.15">
      <c r="A2" s="4" t="s">
        <v>11</v>
      </c>
      <c r="B2" s="4" t="s">
        <v>12</v>
      </c>
      <c r="C2" s="4" t="s">
        <v>13</v>
      </c>
      <c r="D2" s="4" t="s">
        <v>12</v>
      </c>
      <c r="E2" s="4" t="s">
        <v>13</v>
      </c>
      <c r="F2" s="4" t="s">
        <v>12</v>
      </c>
      <c r="G2" s="4" t="s">
        <v>13</v>
      </c>
      <c r="H2" s="4" t="s">
        <v>12</v>
      </c>
      <c r="I2" s="4" t="s">
        <v>13</v>
      </c>
      <c r="J2" s="4" t="s">
        <v>12</v>
      </c>
      <c r="K2" s="4" t="s">
        <v>13</v>
      </c>
      <c r="L2" s="4" t="s">
        <v>12</v>
      </c>
      <c r="M2" s="4" t="s">
        <v>13</v>
      </c>
      <c r="N2" s="4" t="s">
        <v>12</v>
      </c>
      <c r="O2" s="4" t="s">
        <v>13</v>
      </c>
      <c r="P2" s="4" t="s">
        <v>12</v>
      </c>
      <c r="Q2" s="4" t="s">
        <v>13</v>
      </c>
      <c r="R2" s="4" t="s">
        <v>12</v>
      </c>
      <c r="S2" s="4" t="s">
        <v>13</v>
      </c>
      <c r="T2" s="4" t="s">
        <v>12</v>
      </c>
      <c r="U2" s="4" t="s">
        <v>13</v>
      </c>
    </row>
    <row r="3" spans="1:21" x14ac:dyDescent="0.15">
      <c r="A3" s="4" t="s">
        <v>14</v>
      </c>
      <c r="B3" s="4" t="s">
        <v>15</v>
      </c>
      <c r="C3" s="4" t="s">
        <v>15</v>
      </c>
      <c r="D3" s="4" t="s">
        <v>15</v>
      </c>
      <c r="E3" s="4" t="s">
        <v>15</v>
      </c>
      <c r="F3" s="4" t="s">
        <v>15</v>
      </c>
      <c r="G3" s="4" t="s">
        <v>15</v>
      </c>
      <c r="H3" s="4" t="s">
        <v>15</v>
      </c>
      <c r="I3" s="4" t="s">
        <v>15</v>
      </c>
      <c r="J3" s="4" t="s">
        <v>15</v>
      </c>
      <c r="K3" s="4" t="s">
        <v>15</v>
      </c>
      <c r="L3" s="4" t="s">
        <v>15</v>
      </c>
      <c r="M3" s="4" t="s">
        <v>15</v>
      </c>
      <c r="N3" s="4" t="s">
        <v>15</v>
      </c>
      <c r="O3" s="4" t="s">
        <v>15</v>
      </c>
      <c r="P3" s="4" t="s">
        <v>15</v>
      </c>
      <c r="Q3" s="4" t="s">
        <v>15</v>
      </c>
      <c r="R3" s="4" t="s">
        <v>15</v>
      </c>
      <c r="S3" s="4" t="s">
        <v>15</v>
      </c>
      <c r="T3" s="4" t="s">
        <v>15</v>
      </c>
      <c r="U3" s="4" t="s">
        <v>15</v>
      </c>
    </row>
    <row r="4" spans="1:21" x14ac:dyDescent="0.15">
      <c r="A4" s="4" t="s">
        <v>153</v>
      </c>
      <c r="B4" s="6">
        <v>359860925</v>
      </c>
      <c r="C4" s="6">
        <v>183314413.80000001</v>
      </c>
      <c r="D4" s="6">
        <v>373383947.30000001</v>
      </c>
      <c r="E4" s="6">
        <v>190400229.19999999</v>
      </c>
      <c r="F4" s="6">
        <v>397597953</v>
      </c>
      <c r="G4" s="6">
        <v>232592701.90000001</v>
      </c>
      <c r="H4" s="6">
        <v>560740871.10000002</v>
      </c>
      <c r="I4" s="6">
        <v>321777499</v>
      </c>
      <c r="J4" s="6">
        <v>689777363.29999995</v>
      </c>
      <c r="K4" s="6">
        <v>394565726.5</v>
      </c>
      <c r="L4" s="6">
        <v>864391359.20000005</v>
      </c>
      <c r="M4" s="6">
        <v>271470584.10000002</v>
      </c>
      <c r="N4" s="6">
        <v>836065840.10000002</v>
      </c>
      <c r="O4" s="6">
        <v>471647497.69999999</v>
      </c>
      <c r="P4" s="6">
        <v>964170522.5</v>
      </c>
      <c r="Q4" s="6">
        <v>321309711.80000001</v>
      </c>
      <c r="R4" s="6">
        <v>678407087.29999995</v>
      </c>
      <c r="S4" s="6">
        <v>393883168.60000002</v>
      </c>
      <c r="T4" s="6">
        <v>835551696.39999998</v>
      </c>
      <c r="U4" s="6">
        <v>335989223.80000001</v>
      </c>
    </row>
    <row r="5" spans="1:21" x14ac:dyDescent="0.15">
      <c r="A5" s="4" t="s">
        <v>152</v>
      </c>
      <c r="B5" s="6">
        <v>1926295.1</v>
      </c>
      <c r="C5" s="6">
        <v>2220950</v>
      </c>
      <c r="D5" s="6">
        <v>4105272.9</v>
      </c>
      <c r="E5" s="6">
        <v>2244691.7999999998</v>
      </c>
      <c r="F5" s="6">
        <v>4540291.2</v>
      </c>
      <c r="G5" s="6">
        <v>4549037.5999999996</v>
      </c>
      <c r="H5" s="6">
        <v>6094854.7999999998</v>
      </c>
      <c r="I5" s="6">
        <v>3195145.5</v>
      </c>
      <c r="J5" s="6">
        <v>6412315</v>
      </c>
      <c r="K5" s="6">
        <v>3133664</v>
      </c>
      <c r="L5" s="6">
        <v>7677245.5</v>
      </c>
      <c r="M5" s="6">
        <v>9334981.3000000007</v>
      </c>
      <c r="N5" s="6">
        <v>26166224.800000001</v>
      </c>
      <c r="O5" s="6">
        <v>9172923</v>
      </c>
      <c r="P5" s="6">
        <v>16275389.4</v>
      </c>
      <c r="Q5" s="6">
        <v>6439640</v>
      </c>
      <c r="R5" s="6">
        <v>17309106.100000001</v>
      </c>
      <c r="S5" s="6">
        <v>11887541.9</v>
      </c>
      <c r="T5" s="6">
        <v>19737953</v>
      </c>
      <c r="U5" s="6">
        <v>2983947.9</v>
      </c>
    </row>
    <row r="6" spans="1:21" x14ac:dyDescent="0.15">
      <c r="A6" s="4" t="s">
        <v>151</v>
      </c>
      <c r="B6" s="6">
        <v>-142435365.30000001</v>
      </c>
      <c r="C6" s="6">
        <v>-72502290</v>
      </c>
      <c r="D6" s="6">
        <v>-145707157.80000001</v>
      </c>
      <c r="E6" s="6">
        <v>-70728676.599999994</v>
      </c>
      <c r="F6" s="6">
        <v>-141164480.30000001</v>
      </c>
      <c r="G6" s="6">
        <v>-82309429.599999994</v>
      </c>
      <c r="H6" s="6">
        <v>-208937589.90000001</v>
      </c>
      <c r="I6" s="6">
        <v>-119660399.59999999</v>
      </c>
      <c r="J6" s="6">
        <v>-260007139.5</v>
      </c>
      <c r="K6" s="6">
        <v>-144968798.59999999</v>
      </c>
      <c r="L6" s="6">
        <v>-318949428.10000002</v>
      </c>
      <c r="M6" s="6">
        <v>-107952680.3</v>
      </c>
      <c r="N6" s="6">
        <v>-326467685.30000001</v>
      </c>
      <c r="O6" s="6">
        <v>-175667249.69999999</v>
      </c>
      <c r="P6" s="6">
        <v>-367227755.39999998</v>
      </c>
      <c r="Q6" s="6">
        <v>-120910093.3</v>
      </c>
      <c r="R6" s="6">
        <v>-258287913.19999999</v>
      </c>
      <c r="S6" s="6">
        <v>-147383680.69999999</v>
      </c>
      <c r="T6" s="6">
        <v>-312652378.30000001</v>
      </c>
      <c r="U6" s="6">
        <v>-116110456.3</v>
      </c>
    </row>
    <row r="7" spans="1:21" x14ac:dyDescent="0.15">
      <c r="A7" s="4" t="s">
        <v>150</v>
      </c>
      <c r="B7" s="6">
        <v>-85568720.400000006</v>
      </c>
      <c r="C7" s="6">
        <v>-42306660.600000001</v>
      </c>
      <c r="D7" s="6">
        <v>-83617715.900000006</v>
      </c>
      <c r="E7" s="6">
        <v>-44995626.700000003</v>
      </c>
      <c r="F7" s="6">
        <v>-93982413.099999994</v>
      </c>
      <c r="G7" s="6">
        <v>-56736685.200000003</v>
      </c>
      <c r="H7" s="6">
        <v>-127539102</v>
      </c>
      <c r="I7" s="6">
        <v>-81357494.799999997</v>
      </c>
      <c r="J7" s="6">
        <v>-170163772</v>
      </c>
      <c r="K7" s="6">
        <v>-104665367.2</v>
      </c>
      <c r="L7" s="6">
        <v>-221373957.19999999</v>
      </c>
      <c r="M7" s="6">
        <v>-89895049.099999994</v>
      </c>
      <c r="N7" s="6">
        <v>-226539257.30000001</v>
      </c>
      <c r="O7" s="6">
        <v>-143447469.90000001</v>
      </c>
      <c r="P7" s="6">
        <v>-286982919.5</v>
      </c>
      <c r="Q7" s="6">
        <v>-112360908.3</v>
      </c>
      <c r="R7" s="6">
        <v>-223062774.59999999</v>
      </c>
      <c r="S7" s="6">
        <v>-128693155.09999999</v>
      </c>
      <c r="T7" s="6">
        <v>-263020034.69999999</v>
      </c>
      <c r="U7" s="6">
        <v>-114235982.5</v>
      </c>
    </row>
    <row r="8" spans="1:21" x14ac:dyDescent="0.15">
      <c r="A8" s="4" t="s">
        <v>149</v>
      </c>
      <c r="B8" s="6">
        <v>-46381598.299999997</v>
      </c>
      <c r="C8" s="6">
        <v>-25739498.800000001</v>
      </c>
      <c r="D8" s="6">
        <v>-50575335.700000003</v>
      </c>
      <c r="E8" s="6">
        <v>-26462782</v>
      </c>
      <c r="F8" s="6">
        <v>-51458988</v>
      </c>
      <c r="G8" s="6">
        <v>-30038527.399999999</v>
      </c>
      <c r="H8" s="6">
        <v>-67528083</v>
      </c>
      <c r="I8" s="6">
        <v>-40511440.899999999</v>
      </c>
      <c r="J8" s="6">
        <v>-84472403.5</v>
      </c>
      <c r="K8" s="6">
        <v>-18368365.199999999</v>
      </c>
      <c r="L8" s="6">
        <v>-36383417.899999999</v>
      </c>
      <c r="M8" s="6">
        <v>-13156861.4</v>
      </c>
      <c r="N8" s="6">
        <v>-33654615.399999999</v>
      </c>
      <c r="O8" s="6">
        <v>-21790993.899999999</v>
      </c>
      <c r="P8" s="6">
        <v>-46750788.100000001</v>
      </c>
      <c r="Q8" s="6">
        <v>-19921327.899999999</v>
      </c>
      <c r="R8" s="6">
        <v>-36153260.799999997</v>
      </c>
      <c r="S8" s="6">
        <v>-19203825.199999999</v>
      </c>
      <c r="T8" s="6">
        <v>-43921809.5</v>
      </c>
      <c r="U8" s="6">
        <v>-22402059.800000001</v>
      </c>
    </row>
    <row r="9" spans="1:21" x14ac:dyDescent="0.15">
      <c r="A9" s="4" t="s">
        <v>401</v>
      </c>
    </row>
    <row r="10" spans="1:21" x14ac:dyDescent="0.15">
      <c r="A10" s="4" t="s">
        <v>400</v>
      </c>
      <c r="B10" s="6">
        <v>-15236149.699999999</v>
      </c>
      <c r="C10" s="6">
        <v>-7502944.2999999998</v>
      </c>
      <c r="D10" s="6">
        <v>-15611525.199999999</v>
      </c>
      <c r="E10" s="6">
        <v>-7767975.5999999996</v>
      </c>
      <c r="F10" s="6">
        <v>-15705780.6</v>
      </c>
      <c r="G10" s="6">
        <v>-8206630.7999999998</v>
      </c>
      <c r="H10" s="6">
        <v>-20133910.800000001</v>
      </c>
      <c r="I10" s="6">
        <v>-11045249.800000001</v>
      </c>
      <c r="J10" s="6">
        <v>-24871051.399999999</v>
      </c>
      <c r="K10" s="6">
        <v>-13268797.199999999</v>
      </c>
      <c r="L10" s="6">
        <v>-30416702.5</v>
      </c>
      <c r="M10" s="6">
        <v>-9414930.4000000004</v>
      </c>
      <c r="N10" s="6">
        <v>-29161673</v>
      </c>
      <c r="O10" s="6">
        <v>-14689710.699999999</v>
      </c>
      <c r="P10" s="6">
        <v>-31614881.5</v>
      </c>
      <c r="Q10" s="6">
        <v>-11218523.699999999</v>
      </c>
      <c r="R10" s="6">
        <v>-25481003.899999999</v>
      </c>
      <c r="S10" s="6">
        <v>-13646516.6</v>
      </c>
      <c r="T10" s="6">
        <v>-31890663.199999999</v>
      </c>
      <c r="U10" s="6">
        <v>-12637649.4</v>
      </c>
    </row>
    <row r="11" spans="1:21" x14ac:dyDescent="0.15">
      <c r="A11" s="4" t="s">
        <v>147</v>
      </c>
      <c r="B11" s="6">
        <v>-14988723.6</v>
      </c>
      <c r="C11" s="6">
        <v>-7256444.5999999996</v>
      </c>
      <c r="D11" s="6">
        <v>-18483121.800000001</v>
      </c>
      <c r="E11" s="6">
        <v>-8669019.1999999993</v>
      </c>
      <c r="F11" s="6">
        <v>-16429003.9</v>
      </c>
      <c r="G11" s="6">
        <v>-10258473.1</v>
      </c>
      <c r="H11" s="6">
        <v>-23158917.699999999</v>
      </c>
      <c r="I11" s="6">
        <v>-14748360.199999999</v>
      </c>
      <c r="J11" s="6">
        <v>-32217770.100000001</v>
      </c>
      <c r="K11" s="6">
        <v>-54511615.100000001</v>
      </c>
      <c r="L11" s="6">
        <v>-120321378.40000001</v>
      </c>
      <c r="M11" s="6">
        <v>-65879935</v>
      </c>
      <c r="N11" s="6">
        <v>-154203282.80000001</v>
      </c>
      <c r="O11" s="6">
        <v>-82194702.900000006</v>
      </c>
      <c r="P11" s="6">
        <v>-165144376.30000001</v>
      </c>
      <c r="Q11" s="6">
        <v>-70548916.799999997</v>
      </c>
      <c r="R11" s="6">
        <v>-138349797.5</v>
      </c>
      <c r="S11" s="6">
        <v>-61687979.200000003</v>
      </c>
      <c r="T11" s="6">
        <v>-131108193.2</v>
      </c>
      <c r="U11" s="6">
        <v>-56096705.399999999</v>
      </c>
    </row>
    <row r="12" spans="1:21" x14ac:dyDescent="0.15">
      <c r="A12" s="4" t="s">
        <v>144</v>
      </c>
      <c r="B12" s="6">
        <v>-26934303</v>
      </c>
      <c r="C12" s="6">
        <v>-7647049.2000000002</v>
      </c>
      <c r="D12" s="6">
        <v>-21451429.100000001</v>
      </c>
      <c r="E12" s="6">
        <v>-8988870.8000000007</v>
      </c>
      <c r="F12" s="6">
        <v>-21183076.300000001</v>
      </c>
      <c r="G12" s="6">
        <v>-14025891.6</v>
      </c>
      <c r="H12" s="6">
        <v>-36548774.100000001</v>
      </c>
      <c r="I12" s="6">
        <v>-18073935.300000001</v>
      </c>
      <c r="J12" s="6">
        <v>-42074688.200000003</v>
      </c>
      <c r="K12" s="6">
        <v>-24491977.800000001</v>
      </c>
      <c r="L12" s="6">
        <v>-58107135.700000003</v>
      </c>
      <c r="M12" s="6">
        <v>-23238929.300000001</v>
      </c>
      <c r="N12" s="6">
        <v>-58620055.5</v>
      </c>
      <c r="O12" s="6">
        <v>-32038822.899999999</v>
      </c>
      <c r="P12" s="6">
        <v>-69296547.799999997</v>
      </c>
      <c r="Q12" s="6">
        <v>-25657835.899999999</v>
      </c>
      <c r="R12" s="6">
        <v>-51116216.299999997</v>
      </c>
      <c r="S12" s="6">
        <v>-26942760.699999999</v>
      </c>
      <c r="T12" s="6">
        <v>-60940037</v>
      </c>
      <c r="U12" s="6">
        <v>-26018409.399999999</v>
      </c>
    </row>
    <row r="13" spans="1:21" x14ac:dyDescent="0.15">
      <c r="A13" s="4" t="s">
        <v>141</v>
      </c>
      <c r="B13" s="6">
        <v>161791.1</v>
      </c>
      <c r="C13" s="6">
        <v>1616723.4</v>
      </c>
      <c r="D13" s="6">
        <v>7716828.9000000004</v>
      </c>
      <c r="E13" s="6">
        <v>2633912.4</v>
      </c>
      <c r="F13" s="6">
        <v>5988179.2999999998</v>
      </c>
      <c r="G13" s="6">
        <v>928495.5</v>
      </c>
      <c r="H13" s="6">
        <v>79275.199999999997</v>
      </c>
      <c r="I13" s="6">
        <v>4116162.4</v>
      </c>
      <c r="J13" s="6">
        <v>6415374.7999999998</v>
      </c>
      <c r="K13" s="6">
        <v>1938266.4</v>
      </c>
      <c r="L13" s="6">
        <v>-791118.4</v>
      </c>
      <c r="M13" s="6">
        <v>-8325023</v>
      </c>
      <c r="N13" s="6">
        <v>-8223114.5</v>
      </c>
      <c r="O13" s="6">
        <v>-11683565.300000001</v>
      </c>
      <c r="P13" s="6">
        <v>-32421224.300000001</v>
      </c>
      <c r="Q13" s="6">
        <v>-5659176.9000000004</v>
      </c>
      <c r="R13" s="6">
        <v>-2368836.7000000002</v>
      </c>
      <c r="S13" s="6">
        <v>-1212322.5</v>
      </c>
      <c r="T13" s="6">
        <v>-19090601</v>
      </c>
      <c r="U13" s="6">
        <v>-22681708.5</v>
      </c>
    </row>
    <row r="14" spans="1:21" x14ac:dyDescent="0.15">
      <c r="A14" s="4" t="s">
        <v>140</v>
      </c>
      <c r="K14" s="6">
        <v>-6601160.7999999998</v>
      </c>
      <c r="L14" s="6">
        <v>-13595510.4</v>
      </c>
      <c r="M14" s="6">
        <v>-7005297</v>
      </c>
      <c r="N14" s="6">
        <v>-15066897.6</v>
      </c>
      <c r="O14" s="6">
        <v>-7646476.0999999996</v>
      </c>
      <c r="P14" s="6">
        <v>-14517935.300000001</v>
      </c>
      <c r="Q14" s="6">
        <v>-6613821.2999999998</v>
      </c>
      <c r="R14" s="6">
        <v>-11284783</v>
      </c>
      <c r="S14" s="6">
        <v>-6026460.7000000002</v>
      </c>
      <c r="T14" s="6">
        <v>-10226326.1</v>
      </c>
      <c r="U14" s="6">
        <v>-6254419.9000000004</v>
      </c>
    </row>
    <row r="15" spans="1:21" x14ac:dyDescent="0.15">
      <c r="A15" s="4" t="s">
        <v>138</v>
      </c>
      <c r="B15" s="6">
        <v>30404151</v>
      </c>
      <c r="C15" s="6">
        <v>24197199.699999999</v>
      </c>
      <c r="D15" s="6">
        <v>49759763.5</v>
      </c>
      <c r="E15" s="6">
        <v>27665882.5</v>
      </c>
      <c r="F15" s="6">
        <v>68202681.299999997</v>
      </c>
      <c r="G15" s="6">
        <v>36494597.299999997</v>
      </c>
      <c r="H15" s="6">
        <v>83068623.5</v>
      </c>
      <c r="I15" s="6">
        <v>43691926.399999999</v>
      </c>
      <c r="J15" s="6">
        <v>88798228.200000003</v>
      </c>
      <c r="K15" s="6">
        <v>32761575.100000001</v>
      </c>
      <c r="L15" s="6">
        <v>72129956.099999994</v>
      </c>
      <c r="M15" s="6">
        <v>-44063140.100000001</v>
      </c>
      <c r="N15" s="6">
        <v>10295483.5</v>
      </c>
      <c r="O15" s="6">
        <v>-8338570.5999999996</v>
      </c>
      <c r="P15" s="6">
        <v>-33510516.5</v>
      </c>
      <c r="Q15" s="6">
        <v>-45141252.200000003</v>
      </c>
      <c r="R15" s="6">
        <v>-50388392.700000003</v>
      </c>
      <c r="S15" s="6">
        <v>974009.8</v>
      </c>
      <c r="T15" s="6">
        <v>-17560393.600000001</v>
      </c>
      <c r="U15" s="6">
        <v>-37464219.600000001</v>
      </c>
    </row>
    <row r="16" spans="1:21" x14ac:dyDescent="0.15">
      <c r="A16" s="4" t="s">
        <v>137</v>
      </c>
      <c r="B16" s="6">
        <v>-7329629</v>
      </c>
      <c r="C16" s="6">
        <v>-4969739.5999999996</v>
      </c>
      <c r="D16" s="6">
        <v>-9202445.5</v>
      </c>
      <c r="E16" s="6">
        <v>-6643895.5</v>
      </c>
      <c r="F16" s="6">
        <v>-15149776.6</v>
      </c>
      <c r="G16" s="6">
        <v>-8712801.0999999996</v>
      </c>
      <c r="H16" s="6">
        <v>-18765418.899999999</v>
      </c>
      <c r="I16" s="6">
        <v>-12050600</v>
      </c>
      <c r="J16" s="6">
        <v>-21486770</v>
      </c>
      <c r="K16" s="6">
        <v>-9169418.3000000007</v>
      </c>
      <c r="L16" s="6">
        <v>-30468593.199999999</v>
      </c>
      <c r="M16" s="6">
        <v>8452574.3000000007</v>
      </c>
      <c r="N16" s="6">
        <v>-8535303.1999999993</v>
      </c>
      <c r="O16" s="6">
        <v>1073667.6000000001</v>
      </c>
      <c r="P16" s="6">
        <v>-10897626.9</v>
      </c>
      <c r="Q16" s="6">
        <v>3696695.2</v>
      </c>
      <c r="R16" s="6">
        <v>2835338.7</v>
      </c>
      <c r="S16" s="6">
        <v>-680616.7</v>
      </c>
      <c r="T16" s="6">
        <v>-9893119.9000000004</v>
      </c>
      <c r="U16" s="6">
        <v>-935342.7</v>
      </c>
    </row>
    <row r="17" spans="1:21" x14ac:dyDescent="0.15">
      <c r="A17" s="7" t="s">
        <v>134</v>
      </c>
      <c r="J17" s="6">
        <v>67311458.200000003</v>
      </c>
      <c r="K17" s="6">
        <v>23592156.699999999</v>
      </c>
      <c r="L17" s="6">
        <v>41661362.899999999</v>
      </c>
      <c r="M17" s="6">
        <v>-35610565.700000003</v>
      </c>
      <c r="N17" s="6">
        <v>1760180.2</v>
      </c>
      <c r="O17" s="6">
        <v>-7264903</v>
      </c>
      <c r="P17" s="6">
        <v>-44408143.399999999</v>
      </c>
      <c r="Q17" s="6">
        <v>-41444557</v>
      </c>
      <c r="R17" s="6">
        <v>-47553054</v>
      </c>
      <c r="S17" s="6">
        <v>293393.09999999998</v>
      </c>
      <c r="T17" s="6">
        <v>-27453513.5</v>
      </c>
      <c r="U17" s="6">
        <v>-38399562.200000003</v>
      </c>
    </row>
    <row r="18" spans="1:21" x14ac:dyDescent="0.15">
      <c r="A18" s="4" t="s">
        <v>128</v>
      </c>
      <c r="B18" s="6">
        <v>23074522</v>
      </c>
      <c r="C18" s="6">
        <v>19227460.100000001</v>
      </c>
      <c r="D18" s="6">
        <v>40557318</v>
      </c>
      <c r="E18" s="6">
        <v>21021987</v>
      </c>
      <c r="F18" s="6">
        <v>53052904.700000003</v>
      </c>
      <c r="G18" s="6">
        <v>27781796.199999999</v>
      </c>
      <c r="H18" s="6">
        <v>64303204.700000003</v>
      </c>
      <c r="I18" s="6">
        <v>31641326.399999999</v>
      </c>
      <c r="J18" s="6">
        <v>67385184.799999997</v>
      </c>
      <c r="K18" s="6">
        <v>23861404.899999999</v>
      </c>
      <c r="L18" s="6">
        <v>41297554.5</v>
      </c>
      <c r="M18" s="6">
        <v>-36011300.200000003</v>
      </c>
      <c r="N18" s="6">
        <v>281536.90000000002</v>
      </c>
      <c r="O18" s="6">
        <v>-7727589.4000000004</v>
      </c>
      <c r="P18" s="6">
        <v>-45988989.399999999</v>
      </c>
      <c r="Q18" s="6">
        <v>-41650773.299999997</v>
      </c>
      <c r="R18" s="6">
        <v>-50692358.5</v>
      </c>
      <c r="S18" s="6">
        <v>332973.5</v>
      </c>
      <c r="T18" s="6">
        <v>-28162423.899999999</v>
      </c>
      <c r="U18" s="6">
        <v>-38280855.399999999</v>
      </c>
    </row>
    <row r="19" spans="1:21" x14ac:dyDescent="0.15">
      <c r="A19" s="7" t="s">
        <v>129</v>
      </c>
      <c r="F19" s="6">
        <v>-177598.4</v>
      </c>
      <c r="J19" s="6">
        <v>10053.6</v>
      </c>
    </row>
    <row r="20" spans="1:21" x14ac:dyDescent="0.15">
      <c r="A20" s="4" t="s">
        <v>399</v>
      </c>
      <c r="G20" s="6">
        <v>-49598.5</v>
      </c>
      <c r="H20" s="6">
        <v>188240.3</v>
      </c>
    </row>
    <row r="21" spans="1:21" x14ac:dyDescent="0.15">
      <c r="A21" s="4" t="s">
        <v>398</v>
      </c>
      <c r="H21" s="6">
        <v>-10253.700000000001</v>
      </c>
    </row>
    <row r="22" spans="1:21" x14ac:dyDescent="0.15">
      <c r="A22" s="4" t="s">
        <v>397</v>
      </c>
      <c r="I22" s="6">
        <v>10428.299999999999</v>
      </c>
      <c r="J22" s="6">
        <v>10053.6</v>
      </c>
    </row>
    <row r="23" spans="1:21" x14ac:dyDescent="0.15">
      <c r="A23" s="4" t="s">
        <v>125</v>
      </c>
      <c r="J23" s="6">
        <v>-73726.5</v>
      </c>
      <c r="K23" s="6">
        <v>-269248.09999999998</v>
      </c>
      <c r="L23" s="6">
        <v>363808.4</v>
      </c>
      <c r="M23" s="6">
        <v>400734.5</v>
      </c>
      <c r="N23" s="6">
        <v>1478643.4</v>
      </c>
      <c r="O23" s="6">
        <v>462686.3</v>
      </c>
      <c r="P23" s="6">
        <v>1580846</v>
      </c>
      <c r="Q23" s="6">
        <v>206216.3</v>
      </c>
      <c r="R23" s="6">
        <v>3139304.5</v>
      </c>
      <c r="S23" s="6">
        <v>-39580.400000000001</v>
      </c>
      <c r="T23" s="6">
        <v>708910.4</v>
      </c>
      <c r="U23" s="6">
        <v>-118706.9</v>
      </c>
    </row>
    <row r="24" spans="1:21" x14ac:dyDescent="0.15">
      <c r="A24" s="7" t="s">
        <v>122</v>
      </c>
      <c r="J24" s="6">
        <v>67321511.799999997</v>
      </c>
      <c r="K24" s="6">
        <v>23592156.699999999</v>
      </c>
      <c r="L24" s="6">
        <v>41661362.899999999</v>
      </c>
      <c r="M24" s="6">
        <v>-35610565.700000003</v>
      </c>
      <c r="N24" s="6">
        <v>1760180.2</v>
      </c>
      <c r="O24" s="6">
        <v>-7264903</v>
      </c>
      <c r="P24" s="6">
        <v>-44408143.399999999</v>
      </c>
      <c r="Q24" s="6">
        <v>-41444557</v>
      </c>
      <c r="R24" s="6">
        <v>-47553054</v>
      </c>
      <c r="S24" s="6">
        <v>293393.09999999998</v>
      </c>
      <c r="T24" s="6">
        <v>-27453513.5</v>
      </c>
      <c r="U24" s="6">
        <v>-38399562.200000003</v>
      </c>
    </row>
    <row r="25" spans="1:21" x14ac:dyDescent="0.15">
      <c r="A25" s="7" t="s">
        <v>396</v>
      </c>
    </row>
    <row r="26" spans="1:21" x14ac:dyDescent="0.15">
      <c r="A26" s="7" t="s">
        <v>120</v>
      </c>
      <c r="G26" s="6">
        <v>27732197.699999999</v>
      </c>
      <c r="I26" s="6">
        <v>31651754.699999999</v>
      </c>
      <c r="J26" s="6">
        <v>67395238.400000006</v>
      </c>
      <c r="K26" s="6">
        <v>23861404.899999999</v>
      </c>
      <c r="L26" s="6">
        <v>41297554.5</v>
      </c>
      <c r="M26" s="6">
        <v>-36011300.200000003</v>
      </c>
      <c r="N26" s="6">
        <v>281536.90000000002</v>
      </c>
      <c r="O26" s="6">
        <v>-7727589.4000000004</v>
      </c>
      <c r="P26" s="6">
        <v>-45988989.399999999</v>
      </c>
      <c r="Q26" s="6">
        <v>-41650773.299999997</v>
      </c>
      <c r="R26" s="6">
        <v>-50692358.5</v>
      </c>
      <c r="S26" s="6">
        <v>332973.5</v>
      </c>
      <c r="T26" s="6">
        <v>-28162423.899999999</v>
      </c>
      <c r="U26" s="6">
        <v>-38280855.399999999</v>
      </c>
    </row>
    <row r="27" spans="1:21" x14ac:dyDescent="0.15">
      <c r="A27" s="7" t="s">
        <v>121</v>
      </c>
      <c r="J27" s="6">
        <v>-73726.5</v>
      </c>
      <c r="K27" s="6">
        <v>-269248.09999999998</v>
      </c>
      <c r="L27" s="6">
        <v>363808.4</v>
      </c>
      <c r="M27" s="6">
        <v>400734.5</v>
      </c>
      <c r="N27" s="6">
        <v>1478643.4</v>
      </c>
      <c r="O27" s="6">
        <v>462686.3</v>
      </c>
      <c r="P27" s="6">
        <v>1580846</v>
      </c>
      <c r="Q27" s="6">
        <v>206216.3</v>
      </c>
      <c r="R27" s="6">
        <v>3139304.5</v>
      </c>
      <c r="S27" s="6">
        <v>-39580.400000000001</v>
      </c>
      <c r="T27" s="6">
        <v>708910.4</v>
      </c>
      <c r="U27" s="6">
        <v>-118706.9</v>
      </c>
    </row>
    <row r="28" spans="1:21" x14ac:dyDescent="0.15">
      <c r="A28" s="7" t="s">
        <v>395</v>
      </c>
      <c r="B28" s="6">
        <v>23074522</v>
      </c>
      <c r="C28" s="6">
        <v>19227460.100000001</v>
      </c>
      <c r="D28" s="6">
        <v>40557318</v>
      </c>
      <c r="E28" s="6">
        <v>21021987</v>
      </c>
      <c r="F28" s="6">
        <v>52875306.299999997</v>
      </c>
      <c r="H28" s="6">
        <v>64481191.299999997</v>
      </c>
    </row>
    <row r="29" spans="1:21" x14ac:dyDescent="0.15">
      <c r="A29" s="7" t="s">
        <v>117</v>
      </c>
      <c r="N29" s="6">
        <v>-154203282.80000001</v>
      </c>
      <c r="O29" s="6">
        <v>-82194702.900000006</v>
      </c>
      <c r="P29" s="6">
        <v>-165144376.30000001</v>
      </c>
      <c r="Q29" s="6">
        <v>-70548916.799999997</v>
      </c>
      <c r="R29" s="6">
        <v>-138349797.5</v>
      </c>
      <c r="S29" s="6">
        <v>-61687979.200000003</v>
      </c>
      <c r="T29" s="6">
        <v>-131108193.2</v>
      </c>
      <c r="U29" s="6">
        <v>-56096705.399999999</v>
      </c>
    </row>
    <row r="30" spans="1:21" x14ac:dyDescent="0.15">
      <c r="A30" s="4" t="s">
        <v>114</v>
      </c>
      <c r="N30" s="6">
        <v>-403684.3</v>
      </c>
      <c r="O30" s="6">
        <v>-160059.4</v>
      </c>
      <c r="P30" s="6">
        <v>-254246.6</v>
      </c>
      <c r="Q30" s="6">
        <v>-104449.1</v>
      </c>
      <c r="R30" s="6">
        <v>-205754.8</v>
      </c>
      <c r="S30" s="6">
        <v>-151263.5</v>
      </c>
      <c r="T30" s="6">
        <v>-290002.40000000002</v>
      </c>
      <c r="U30" s="6">
        <v>-118706.9</v>
      </c>
    </row>
    <row r="31" spans="1:21" x14ac:dyDescent="0.15">
      <c r="A31" s="4" t="s">
        <v>116</v>
      </c>
      <c r="N31" s="6">
        <v>-62294747.799999997</v>
      </c>
      <c r="O31" s="6">
        <v>-35247751.600000001</v>
      </c>
      <c r="P31" s="6">
        <v>-72921404.700000003</v>
      </c>
      <c r="Q31" s="6">
        <v>-29811514.699999999</v>
      </c>
      <c r="R31" s="6">
        <v>-57529362.799999997</v>
      </c>
      <c r="S31" s="6">
        <v>-24048825</v>
      </c>
      <c r="T31" s="6">
        <v>-54921287.100000001</v>
      </c>
      <c r="U31" s="6">
        <v>-21001010.300000001</v>
      </c>
    </row>
    <row r="32" spans="1:21" x14ac:dyDescent="0.15">
      <c r="A32" s="4" t="s">
        <v>115</v>
      </c>
      <c r="N32" s="6">
        <v>-91504850.599999994</v>
      </c>
      <c r="O32" s="6">
        <v>-46786891.799999997</v>
      </c>
      <c r="P32" s="6">
        <v>-91968725</v>
      </c>
      <c r="Q32" s="6">
        <v>-40632952.899999999</v>
      </c>
      <c r="R32" s="6">
        <v>-80614680</v>
      </c>
      <c r="S32" s="6">
        <v>-37487890.600000001</v>
      </c>
      <c r="T32" s="6">
        <v>-75896903.700000003</v>
      </c>
      <c r="U32" s="6">
        <v>-34976988.299999997</v>
      </c>
    </row>
    <row r="33" spans="1:21" x14ac:dyDescent="0.15">
      <c r="A33" s="7" t="s">
        <v>394</v>
      </c>
      <c r="N33" s="6">
        <v>-226539257.30000001</v>
      </c>
      <c r="P33" s="6">
        <v>-286982919.5</v>
      </c>
      <c r="R33" s="6">
        <v>-223062774.59999999</v>
      </c>
      <c r="S33" s="6">
        <v>-128693155.09999999</v>
      </c>
      <c r="T33" s="6">
        <v>-263020034.69999999</v>
      </c>
      <c r="U33" s="6">
        <v>-114235982.5</v>
      </c>
    </row>
    <row r="34" spans="1:21" x14ac:dyDescent="0.15">
      <c r="A34" s="4" t="s">
        <v>77</v>
      </c>
      <c r="B34" s="4" t="s">
        <v>487</v>
      </c>
      <c r="C34" s="4" t="s">
        <v>487</v>
      </c>
      <c r="D34" s="4" t="s">
        <v>487</v>
      </c>
      <c r="E34" s="4" t="s">
        <v>487</v>
      </c>
      <c r="F34" s="4" t="s">
        <v>487</v>
      </c>
      <c r="G34" s="4" t="s">
        <v>487</v>
      </c>
      <c r="H34" s="4" t="s">
        <v>487</v>
      </c>
      <c r="I34" s="4" t="s">
        <v>487</v>
      </c>
      <c r="J34" s="4" t="s">
        <v>487</v>
      </c>
      <c r="K34" s="4" t="s">
        <v>487</v>
      </c>
      <c r="L34" s="4" t="s">
        <v>487</v>
      </c>
      <c r="M34" s="4" t="s">
        <v>487</v>
      </c>
      <c r="N34" s="4" t="s">
        <v>487</v>
      </c>
      <c r="O34" s="4" t="s">
        <v>487</v>
      </c>
      <c r="P34" s="4" t="s">
        <v>487</v>
      </c>
      <c r="Q34" s="4" t="s">
        <v>487</v>
      </c>
      <c r="R34" s="4" t="s">
        <v>487</v>
      </c>
      <c r="S34" s="4" t="s">
        <v>487</v>
      </c>
      <c r="T34" s="4" t="s">
        <v>487</v>
      </c>
      <c r="U34" s="4" t="s">
        <v>487</v>
      </c>
    </row>
    <row r="35" spans="1:21" x14ac:dyDescent="0.15">
      <c r="A35" s="4" t="s">
        <v>79</v>
      </c>
      <c r="B35" s="4" t="s">
        <v>78</v>
      </c>
      <c r="C35" s="4" t="s">
        <v>78</v>
      </c>
      <c r="D35" s="4" t="s">
        <v>78</v>
      </c>
      <c r="E35" s="4" t="s">
        <v>78</v>
      </c>
      <c r="F35" s="4" t="s">
        <v>78</v>
      </c>
      <c r="G35" s="4" t="s">
        <v>78</v>
      </c>
      <c r="H35" s="4" t="s">
        <v>78</v>
      </c>
      <c r="I35" s="4" t="s">
        <v>78</v>
      </c>
      <c r="J35" s="4" t="s">
        <v>78</v>
      </c>
      <c r="K35" s="4" t="s">
        <v>78</v>
      </c>
      <c r="L35" s="4" t="s">
        <v>78</v>
      </c>
      <c r="M35" s="4" t="s">
        <v>78</v>
      </c>
      <c r="N35" s="4" t="s">
        <v>78</v>
      </c>
      <c r="O35" s="4" t="s">
        <v>78</v>
      </c>
      <c r="P35" s="4" t="s">
        <v>78</v>
      </c>
      <c r="Q35" s="4" t="s">
        <v>78</v>
      </c>
      <c r="R35" s="4" t="s">
        <v>78</v>
      </c>
      <c r="S35" s="4" t="s">
        <v>78</v>
      </c>
      <c r="T35" s="4" t="s">
        <v>78</v>
      </c>
      <c r="U35" s="4" t="s">
        <v>78</v>
      </c>
    </row>
    <row r="36" spans="1:21" x14ac:dyDescent="0.15">
      <c r="A36" s="4" t="s">
        <v>80</v>
      </c>
      <c r="B36" s="6">
        <v>6.1189999999999998</v>
      </c>
      <c r="C36" s="6">
        <v>6.1135999999999999</v>
      </c>
      <c r="D36" s="6">
        <v>6.4935999999999998</v>
      </c>
      <c r="E36" s="6">
        <v>6.6311999999999998</v>
      </c>
      <c r="F36" s="6">
        <v>6.9370000000000003</v>
      </c>
      <c r="G36" s="6">
        <v>6.7744</v>
      </c>
      <c r="H36" s="6">
        <v>6.5342000000000002</v>
      </c>
      <c r="I36" s="6">
        <v>6.6166</v>
      </c>
      <c r="J36" s="6">
        <v>6.8632</v>
      </c>
      <c r="K36" s="6">
        <v>6.8746999999999998</v>
      </c>
      <c r="L36" s="6">
        <v>6.9762000000000004</v>
      </c>
      <c r="M36" s="6">
        <v>7.0795000000000003</v>
      </c>
      <c r="N36" s="6">
        <v>6.5248999999999997</v>
      </c>
      <c r="O36" s="6">
        <v>6.4600999999999997</v>
      </c>
      <c r="P36" s="6">
        <v>6.3757000000000001</v>
      </c>
      <c r="Q36" s="6">
        <v>6.7114000000000003</v>
      </c>
      <c r="R36" s="6">
        <v>6.9645999999999999</v>
      </c>
      <c r="S36" s="6">
        <v>7.2257999999999996</v>
      </c>
      <c r="T36" s="6">
        <v>7.0827</v>
      </c>
      <c r="U36" s="6">
        <v>7.1268000000000002</v>
      </c>
    </row>
    <row r="37" spans="1:21" x14ac:dyDescent="0.15">
      <c r="A37" s="4" t="s">
        <v>155</v>
      </c>
      <c r="B37" s="4" t="s">
        <v>82</v>
      </c>
      <c r="C37" s="4" t="s">
        <v>82</v>
      </c>
      <c r="D37" s="4" t="s">
        <v>82</v>
      </c>
      <c r="E37" s="4" t="s">
        <v>82</v>
      </c>
      <c r="F37" s="4" t="s">
        <v>82</v>
      </c>
      <c r="G37" s="4" t="s">
        <v>82</v>
      </c>
      <c r="H37" s="4" t="s">
        <v>82</v>
      </c>
      <c r="I37" s="4" t="s">
        <v>82</v>
      </c>
      <c r="J37" s="4" t="s">
        <v>82</v>
      </c>
      <c r="K37" s="4" t="s">
        <v>82</v>
      </c>
      <c r="L37" s="4" t="s">
        <v>82</v>
      </c>
      <c r="M37" s="4" t="s">
        <v>82</v>
      </c>
      <c r="N37" s="4" t="s">
        <v>82</v>
      </c>
      <c r="O37" s="4" t="s">
        <v>82</v>
      </c>
      <c r="P37" s="4" t="s">
        <v>82</v>
      </c>
      <c r="Q37" s="4" t="s">
        <v>82</v>
      </c>
      <c r="R37" s="4" t="s">
        <v>82</v>
      </c>
      <c r="S37" s="4" t="s">
        <v>82</v>
      </c>
      <c r="T37" s="4" t="s">
        <v>82</v>
      </c>
      <c r="U37" s="4" t="s">
        <v>82</v>
      </c>
    </row>
    <row r="38" spans="1:21" x14ac:dyDescent="0.15">
      <c r="A38" s="4" t="s">
        <v>83</v>
      </c>
      <c r="B38" s="4" t="s">
        <v>486</v>
      </c>
      <c r="C38" s="4" t="s">
        <v>112</v>
      </c>
      <c r="D38" s="4" t="s">
        <v>112</v>
      </c>
      <c r="E38" s="4" t="s">
        <v>111</v>
      </c>
      <c r="F38" s="4" t="s">
        <v>111</v>
      </c>
      <c r="G38" s="4" t="s">
        <v>110</v>
      </c>
      <c r="H38" s="4" t="s">
        <v>110</v>
      </c>
      <c r="I38" s="4" t="s">
        <v>109</v>
      </c>
      <c r="J38" s="4" t="s">
        <v>109</v>
      </c>
      <c r="K38" s="4" t="s">
        <v>108</v>
      </c>
      <c r="L38" s="4" t="s">
        <v>108</v>
      </c>
      <c r="M38" s="4" t="s">
        <v>107</v>
      </c>
      <c r="N38" s="4" t="s">
        <v>107</v>
      </c>
      <c r="O38" s="4" t="s">
        <v>106</v>
      </c>
      <c r="P38" s="4" t="s">
        <v>106</v>
      </c>
      <c r="Q38" s="4" t="s">
        <v>105</v>
      </c>
      <c r="R38" s="4" t="s">
        <v>105</v>
      </c>
      <c r="S38" s="4" t="s">
        <v>104</v>
      </c>
      <c r="T38" s="4" t="s">
        <v>104</v>
      </c>
      <c r="U38" s="4" t="s">
        <v>103</v>
      </c>
    </row>
    <row r="39" spans="1:21" x14ac:dyDescent="0.15">
      <c r="A39" s="4" t="s">
        <v>84</v>
      </c>
      <c r="B39" s="4" t="s">
        <v>485</v>
      </c>
      <c r="C39" s="4" t="s">
        <v>484</v>
      </c>
      <c r="D39" s="4" t="s">
        <v>0</v>
      </c>
      <c r="E39" s="4" t="s">
        <v>483</v>
      </c>
      <c r="F39" s="4" t="s">
        <v>1</v>
      </c>
      <c r="G39" s="4" t="s">
        <v>290</v>
      </c>
      <c r="H39" s="4" t="s">
        <v>2</v>
      </c>
      <c r="I39" s="4" t="s">
        <v>289</v>
      </c>
      <c r="J39" s="4" t="s">
        <v>3</v>
      </c>
      <c r="K39" s="4" t="s">
        <v>288</v>
      </c>
      <c r="L39" s="4" t="s">
        <v>4</v>
      </c>
      <c r="M39" s="4" t="s">
        <v>287</v>
      </c>
      <c r="N39" s="4" t="s">
        <v>5</v>
      </c>
      <c r="O39" s="4" t="s">
        <v>286</v>
      </c>
      <c r="P39" s="4" t="s">
        <v>6</v>
      </c>
      <c r="Q39" s="4" t="s">
        <v>285</v>
      </c>
      <c r="R39" s="4" t="s">
        <v>7</v>
      </c>
      <c r="S39" s="4" t="s">
        <v>284</v>
      </c>
      <c r="T39" s="4" t="s">
        <v>8</v>
      </c>
      <c r="U39" s="4" t="s">
        <v>9</v>
      </c>
    </row>
    <row r="40" spans="1:21" x14ac:dyDescent="0.15">
      <c r="A40" s="4" t="s">
        <v>85</v>
      </c>
      <c r="B40" s="4" t="s">
        <v>102</v>
      </c>
      <c r="C40" s="4" t="s">
        <v>101</v>
      </c>
      <c r="D40" s="4" t="s">
        <v>102</v>
      </c>
      <c r="E40" s="4" t="s">
        <v>101</v>
      </c>
      <c r="F40" s="4" t="s">
        <v>102</v>
      </c>
      <c r="G40" s="4" t="s">
        <v>101</v>
      </c>
      <c r="H40" s="4" t="s">
        <v>102</v>
      </c>
      <c r="I40" s="4" t="s">
        <v>101</v>
      </c>
      <c r="J40" s="4" t="s">
        <v>102</v>
      </c>
      <c r="K40" s="4" t="s">
        <v>101</v>
      </c>
      <c r="L40" s="4" t="s">
        <v>102</v>
      </c>
      <c r="M40" s="4" t="s">
        <v>101</v>
      </c>
      <c r="N40" s="4" t="s">
        <v>102</v>
      </c>
      <c r="O40" s="4" t="s">
        <v>101</v>
      </c>
      <c r="P40" s="4" t="s">
        <v>102</v>
      </c>
      <c r="Q40" s="4" t="s">
        <v>101</v>
      </c>
      <c r="R40" s="4" t="s">
        <v>102</v>
      </c>
      <c r="S40" s="4" t="s">
        <v>101</v>
      </c>
      <c r="T40" s="4" t="s">
        <v>102</v>
      </c>
      <c r="U40" s="4" t="s">
        <v>101</v>
      </c>
    </row>
    <row r="41" spans="1:21" x14ac:dyDescent="0.15">
      <c r="A41" s="4" t="s">
        <v>86</v>
      </c>
      <c r="B41" s="4" t="s">
        <v>482</v>
      </c>
      <c r="C41" s="4" t="s">
        <v>481</v>
      </c>
      <c r="D41" s="4" t="s">
        <v>480</v>
      </c>
      <c r="E41" s="4" t="s">
        <v>479</v>
      </c>
      <c r="F41" s="4" t="s">
        <v>478</v>
      </c>
      <c r="G41" s="4" t="s">
        <v>477</v>
      </c>
      <c r="H41" s="4" t="s">
        <v>476</v>
      </c>
      <c r="I41" s="4" t="s">
        <v>475</v>
      </c>
      <c r="J41" s="4" t="s">
        <v>474</v>
      </c>
      <c r="K41" s="4" t="s">
        <v>473</v>
      </c>
      <c r="L41" s="4" t="s">
        <v>472</v>
      </c>
      <c r="M41" s="4" t="s">
        <v>471</v>
      </c>
      <c r="N41" s="4" t="s">
        <v>470</v>
      </c>
      <c r="O41" s="4" t="s">
        <v>469</v>
      </c>
      <c r="P41" s="4" t="s">
        <v>393</v>
      </c>
      <c r="Q41" s="4" t="s">
        <v>392</v>
      </c>
      <c r="R41" s="4" t="s">
        <v>391</v>
      </c>
      <c r="S41" s="4" t="s">
        <v>390</v>
      </c>
      <c r="T41" s="4" t="s">
        <v>389</v>
      </c>
      <c r="U41" s="4" t="s">
        <v>388</v>
      </c>
    </row>
    <row r="42" spans="1:21" x14ac:dyDescent="0.15">
      <c r="A42" s="4" t="s">
        <v>95</v>
      </c>
      <c r="B42" s="4" t="s">
        <v>96</v>
      </c>
      <c r="D42" s="4" t="s">
        <v>96</v>
      </c>
      <c r="F42" s="4" t="s">
        <v>96</v>
      </c>
      <c r="H42" s="4" t="s">
        <v>96</v>
      </c>
      <c r="J42" s="4" t="s">
        <v>96</v>
      </c>
      <c r="L42" s="4" t="s">
        <v>96</v>
      </c>
      <c r="N42" s="4" t="s">
        <v>96</v>
      </c>
      <c r="P42" s="4" t="s">
        <v>96</v>
      </c>
      <c r="R42" s="4" t="s">
        <v>96</v>
      </c>
      <c r="T42" s="4" t="s">
        <v>96</v>
      </c>
    </row>
    <row r="43" spans="1:21" x14ac:dyDescent="0.15">
      <c r="A43" s="4" t="s">
        <v>97</v>
      </c>
      <c r="B43" s="4" t="s">
        <v>98</v>
      </c>
      <c r="D43" s="4" t="s">
        <v>98</v>
      </c>
      <c r="F43" s="4" t="s">
        <v>98</v>
      </c>
      <c r="H43" s="4" t="s">
        <v>98</v>
      </c>
      <c r="J43" s="4" t="s">
        <v>98</v>
      </c>
      <c r="L43" s="4" t="s">
        <v>98</v>
      </c>
      <c r="N43" s="4" t="s">
        <v>98</v>
      </c>
      <c r="P43" s="4" t="s">
        <v>98</v>
      </c>
      <c r="R43" s="4" t="s">
        <v>98</v>
      </c>
      <c r="T43" s="4" t="s">
        <v>98</v>
      </c>
    </row>
    <row r="44" spans="1:21" x14ac:dyDescent="0.15">
      <c r="A44" s="4" t="s">
        <v>99</v>
      </c>
    </row>
    <row r="47" spans="1:21" x14ac:dyDescent="0.15">
      <c r="A47" s="4" t="s">
        <v>100</v>
      </c>
    </row>
  </sheetData>
  <phoneticPr fontId="3" type="noConversion"/>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E347E-8739-440D-A6AE-83D40444A4BE}">
  <dimension ref="A1:H48"/>
  <sheetViews>
    <sheetView workbookViewId="0">
      <pane xSplit="1" ySplit="1" topLeftCell="B2" activePane="bottomRight" state="frozen"/>
      <selection pane="topRight"/>
      <selection pane="bottomLeft"/>
      <selection pane="bottomRight" activeCellId="2" sqref="A7:XFD7 A4:XFD4 A1:XFD1"/>
    </sheetView>
  </sheetViews>
  <sheetFormatPr defaultColWidth="9.140625" defaultRowHeight="15" x14ac:dyDescent="0.2"/>
  <cols>
    <col min="1" max="1" width="125.42578125" style="26" bestFit="1" customWidth="1"/>
    <col min="2" max="4" width="9.140625" style="26"/>
    <col min="5" max="5" width="18.140625" style="26" bestFit="1" customWidth="1"/>
    <col min="6" max="6" width="18.7109375" style="26" bestFit="1" customWidth="1"/>
    <col min="7" max="7" width="18.140625" style="26" bestFit="1" customWidth="1"/>
    <col min="8" max="8" width="9.42578125" style="26" bestFit="1" customWidth="1"/>
    <col min="9" max="16384" width="9.140625" style="26"/>
  </cols>
  <sheetData>
    <row r="1" spans="1:8" x14ac:dyDescent="0.2">
      <c r="A1" s="26" t="s">
        <v>387</v>
      </c>
      <c r="B1" s="26" t="s">
        <v>6</v>
      </c>
      <c r="C1" s="26" t="s">
        <v>285</v>
      </c>
      <c r="D1" s="26" t="s">
        <v>7</v>
      </c>
      <c r="E1" s="26" t="s">
        <v>284</v>
      </c>
      <c r="F1" s="26" t="s">
        <v>8</v>
      </c>
      <c r="G1" s="26" t="s">
        <v>9</v>
      </c>
    </row>
    <row r="2" spans="1:8" x14ac:dyDescent="0.2">
      <c r="A2" s="26" t="s">
        <v>11</v>
      </c>
      <c r="B2" s="26" t="s">
        <v>12</v>
      </c>
      <c r="C2" s="26" t="s">
        <v>13</v>
      </c>
      <c r="D2" s="26" t="s">
        <v>12</v>
      </c>
      <c r="E2" s="26" t="s">
        <v>13</v>
      </c>
      <c r="F2" s="26" t="s">
        <v>12</v>
      </c>
      <c r="G2" s="26" t="s">
        <v>13</v>
      </c>
    </row>
    <row r="3" spans="1:8" x14ac:dyDescent="0.2">
      <c r="A3" s="26" t="s">
        <v>14</v>
      </c>
      <c r="B3" s="26" t="s">
        <v>15</v>
      </c>
      <c r="C3" s="26" t="s">
        <v>15</v>
      </c>
      <c r="D3" s="26" t="s">
        <v>15</v>
      </c>
      <c r="E3" s="26" t="s">
        <v>15</v>
      </c>
      <c r="F3" s="26" t="s">
        <v>15</v>
      </c>
      <c r="G3" s="26" t="s">
        <v>15</v>
      </c>
    </row>
    <row r="4" spans="1:8" x14ac:dyDescent="0.2">
      <c r="A4" s="26" t="s">
        <v>153</v>
      </c>
      <c r="B4" s="28">
        <v>4179704000</v>
      </c>
      <c r="C4" s="28">
        <v>1899021000</v>
      </c>
      <c r="D4" s="28">
        <v>4005722000</v>
      </c>
      <c r="E4" s="28">
        <v>2879422000</v>
      </c>
      <c r="F4" s="28">
        <v>5985850000</v>
      </c>
      <c r="G4" s="28">
        <v>3064227000</v>
      </c>
    </row>
    <row r="5" spans="1:8" x14ac:dyDescent="0.2">
      <c r="A5" s="26" t="s">
        <v>152</v>
      </c>
      <c r="B5" s="28">
        <v>64236000</v>
      </c>
      <c r="C5" s="28">
        <v>25271000</v>
      </c>
      <c r="D5" s="28">
        <v>71348000</v>
      </c>
      <c r="E5" s="28">
        <v>53163000</v>
      </c>
      <c r="F5" s="28">
        <v>126659000</v>
      </c>
      <c r="G5" s="28">
        <v>33257000</v>
      </c>
    </row>
    <row r="6" spans="1:8" x14ac:dyDescent="0.2">
      <c r="A6" s="26" t="s">
        <v>386</v>
      </c>
      <c r="B6" s="28">
        <v>-1537366000</v>
      </c>
      <c r="C6" s="28">
        <v>-663688000</v>
      </c>
      <c r="D6" s="28">
        <v>-1447132000</v>
      </c>
      <c r="E6" s="28">
        <v>-1042380000</v>
      </c>
      <c r="F6" s="28">
        <v>-2142159000</v>
      </c>
      <c r="G6" s="28">
        <v>-1097211000</v>
      </c>
      <c r="H6" s="30">
        <f>G6/G$4</f>
        <v>-0.35807105674612227</v>
      </c>
    </row>
    <row r="7" spans="1:8" x14ac:dyDescent="0.2">
      <c r="A7" s="26" t="s">
        <v>150</v>
      </c>
      <c r="B7" s="28">
        <v>-1056868000</v>
      </c>
      <c r="C7" s="28">
        <v>-543906000</v>
      </c>
      <c r="D7" s="28">
        <v>-1133857000</v>
      </c>
      <c r="E7" s="28">
        <v>-717599000</v>
      </c>
      <c r="F7" s="28">
        <v>-1544103000</v>
      </c>
      <c r="G7" s="28">
        <v>-894059000</v>
      </c>
      <c r="H7" s="30">
        <f t="shared" ref="H7:H30" si="0">G7/G$4</f>
        <v>-0.29177309644487825</v>
      </c>
    </row>
    <row r="8" spans="1:8" x14ac:dyDescent="0.2">
      <c r="A8" s="26" t="s">
        <v>385</v>
      </c>
      <c r="B8" s="28">
        <v>-342546000</v>
      </c>
      <c r="C8" s="28">
        <v>-191925000</v>
      </c>
      <c r="D8" s="28">
        <v>-403013000</v>
      </c>
      <c r="E8" s="28">
        <v>-227380000</v>
      </c>
      <c r="F8" s="28">
        <v>-485330000</v>
      </c>
      <c r="G8" s="28">
        <v>-286672000</v>
      </c>
      <c r="H8" s="30">
        <f t="shared" si="0"/>
        <v>-9.3554426613955161E-2</v>
      </c>
    </row>
    <row r="9" spans="1:8" x14ac:dyDescent="0.2">
      <c r="A9" s="26" t="s">
        <v>384</v>
      </c>
      <c r="B9" s="28">
        <v>-96885000</v>
      </c>
      <c r="C9" s="28">
        <v>-42832000</v>
      </c>
      <c r="D9" s="28">
        <v>-83248000</v>
      </c>
      <c r="E9" s="28">
        <v>-67133000</v>
      </c>
      <c r="F9" s="28">
        <v>-138844000</v>
      </c>
      <c r="G9" s="28">
        <v>-66346000</v>
      </c>
      <c r="H9" s="30">
        <f t="shared" si="0"/>
        <v>-2.1651790157844051E-2</v>
      </c>
    </row>
    <row r="10" spans="1:8" x14ac:dyDescent="0.2">
      <c r="A10" s="26" t="s">
        <v>383</v>
      </c>
      <c r="B10" s="28">
        <v>-159142000</v>
      </c>
      <c r="C10" s="28">
        <v>-93495000</v>
      </c>
      <c r="D10" s="28">
        <v>-190268000</v>
      </c>
      <c r="E10" s="28">
        <v>-109135000</v>
      </c>
      <c r="F10" s="28">
        <v>-235615000</v>
      </c>
      <c r="G10" s="28">
        <v>-140268000</v>
      </c>
      <c r="H10" s="30">
        <f t="shared" si="0"/>
        <v>-4.5775982001333454E-2</v>
      </c>
    </row>
    <row r="11" spans="1:8" x14ac:dyDescent="0.2">
      <c r="A11" s="26" t="s">
        <v>148</v>
      </c>
      <c r="B11" s="28">
        <v>-132352000</v>
      </c>
      <c r="C11" s="28">
        <v>-66825000</v>
      </c>
      <c r="D11" s="28">
        <v>-148668000</v>
      </c>
      <c r="E11" s="28">
        <v>-100553000</v>
      </c>
      <c r="F11" s="28">
        <v>-219022000</v>
      </c>
      <c r="G11" s="28">
        <v>-123403000</v>
      </c>
      <c r="H11" s="30">
        <f t="shared" si="0"/>
        <v>-4.0272146939505461E-2</v>
      </c>
    </row>
    <row r="12" spans="1:8" x14ac:dyDescent="0.2">
      <c r="A12" s="26" t="s">
        <v>146</v>
      </c>
      <c r="B12" s="28">
        <v>-23624000</v>
      </c>
      <c r="C12" s="28">
        <v>-9182000</v>
      </c>
      <c r="D12" s="28">
        <v>-25537000</v>
      </c>
      <c r="E12" s="28">
        <v>-16814000</v>
      </c>
      <c r="F12" s="28">
        <v>-38781000</v>
      </c>
      <c r="G12" s="28">
        <v>-13652000</v>
      </c>
      <c r="H12" s="30">
        <f t="shared" si="0"/>
        <v>-4.4552835021687363E-3</v>
      </c>
    </row>
    <row r="13" spans="1:8" x14ac:dyDescent="0.2">
      <c r="A13" s="26" t="s">
        <v>145</v>
      </c>
      <c r="H13" s="30">
        <f t="shared" si="0"/>
        <v>0</v>
      </c>
    </row>
    <row r="14" spans="1:8" x14ac:dyDescent="0.2">
      <c r="A14" s="26" t="s">
        <v>382</v>
      </c>
      <c r="B14" s="28">
        <v>-47722000</v>
      </c>
      <c r="C14" s="28">
        <v>-23269000</v>
      </c>
      <c r="D14" s="28">
        <v>-55546000</v>
      </c>
      <c r="E14" s="28">
        <v>-32110000</v>
      </c>
      <c r="F14" s="28">
        <v>-84523000</v>
      </c>
      <c r="G14" s="28">
        <v>-47071000</v>
      </c>
      <c r="H14" s="30">
        <f t="shared" si="0"/>
        <v>-1.5361459839626763E-2</v>
      </c>
    </row>
    <row r="15" spans="1:8" x14ac:dyDescent="0.2">
      <c r="A15" s="26" t="s">
        <v>381</v>
      </c>
      <c r="H15" s="30">
        <f t="shared" si="0"/>
        <v>0</v>
      </c>
    </row>
    <row r="16" spans="1:8" x14ac:dyDescent="0.2">
      <c r="A16" s="26" t="s">
        <v>380</v>
      </c>
      <c r="B16" s="28">
        <v>11422000</v>
      </c>
      <c r="H16" s="30">
        <f t="shared" si="0"/>
        <v>0</v>
      </c>
    </row>
    <row r="17" spans="1:8" x14ac:dyDescent="0.2">
      <c r="A17" s="26" t="s">
        <v>379</v>
      </c>
      <c r="B17" s="28">
        <v>-259814000</v>
      </c>
      <c r="C17" s="28">
        <v>-125286000</v>
      </c>
      <c r="D17" s="28">
        <v>-316124000</v>
      </c>
      <c r="E17" s="28">
        <v>-190957000</v>
      </c>
      <c r="F17" s="28">
        <v>-438588000</v>
      </c>
      <c r="G17" s="28">
        <v>-217066000</v>
      </c>
      <c r="H17" s="30">
        <f t="shared" si="0"/>
        <v>-7.083874660721938E-2</v>
      </c>
    </row>
    <row r="18" spans="1:8" x14ac:dyDescent="0.2">
      <c r="A18" s="26" t="s">
        <v>143</v>
      </c>
      <c r="B18" s="28">
        <v>984000</v>
      </c>
      <c r="C18" s="28">
        <v>-2162000</v>
      </c>
      <c r="D18" s="28">
        <v>-3264000</v>
      </c>
      <c r="E18" s="28">
        <v>-2912000</v>
      </c>
      <c r="F18" s="28">
        <v>-2197000</v>
      </c>
      <c r="G18" s="28">
        <v>-1652000</v>
      </c>
      <c r="H18" s="30">
        <f t="shared" si="0"/>
        <v>-5.3912454919299391E-4</v>
      </c>
    </row>
    <row r="19" spans="1:8" x14ac:dyDescent="0.2">
      <c r="A19" s="26" t="s">
        <v>141</v>
      </c>
      <c r="C19" s="28">
        <v>-27001000</v>
      </c>
      <c r="D19" s="28">
        <v>-87805000</v>
      </c>
      <c r="E19" s="28">
        <v>-57246000</v>
      </c>
      <c r="F19" s="28">
        <v>-32276000</v>
      </c>
      <c r="G19" s="28">
        <v>-29495000</v>
      </c>
      <c r="H19" s="30">
        <f t="shared" si="0"/>
        <v>-9.6255923598349592E-3</v>
      </c>
    </row>
    <row r="20" spans="1:8" x14ac:dyDescent="0.2">
      <c r="A20" s="26" t="s">
        <v>140</v>
      </c>
      <c r="B20" s="28">
        <v>-75307000</v>
      </c>
      <c r="C20" s="28">
        <v>-39217000</v>
      </c>
      <c r="D20" s="28">
        <v>-81110000</v>
      </c>
      <c r="E20" s="28">
        <v>-42661000</v>
      </c>
      <c r="F20" s="28">
        <v>-92868000</v>
      </c>
      <c r="G20" s="28">
        <v>-53305000</v>
      </c>
      <c r="H20" s="30">
        <f t="shared" si="0"/>
        <v>-1.7395904415697661E-2</v>
      </c>
    </row>
    <row r="21" spans="1:8" x14ac:dyDescent="0.2">
      <c r="A21" s="26" t="s">
        <v>378</v>
      </c>
      <c r="H21" s="30">
        <f t="shared" si="0"/>
        <v>0</v>
      </c>
    </row>
    <row r="22" spans="1:8" x14ac:dyDescent="0.2">
      <c r="A22" s="26" t="s">
        <v>377</v>
      </c>
      <c r="B22" s="28">
        <v>-18800000</v>
      </c>
      <c r="D22" s="28">
        <v>-7167000</v>
      </c>
      <c r="E22" s="28">
        <v>-326000</v>
      </c>
      <c r="F22" s="28">
        <v>-21819000</v>
      </c>
      <c r="G22" s="28">
        <v>-39356000</v>
      </c>
      <c r="H22" s="30">
        <f t="shared" si="0"/>
        <v>-1.2843695979442776E-2</v>
      </c>
    </row>
    <row r="23" spans="1:8" x14ac:dyDescent="0.2">
      <c r="A23" s="26" t="s">
        <v>138</v>
      </c>
      <c r="B23" s="28">
        <v>505920000</v>
      </c>
      <c r="C23" s="28">
        <v>95504000</v>
      </c>
      <c r="D23" s="28">
        <v>94331000</v>
      </c>
      <c r="E23" s="28">
        <v>325379000</v>
      </c>
      <c r="F23" s="28">
        <v>636384000</v>
      </c>
      <c r="G23" s="28">
        <v>87928000</v>
      </c>
      <c r="H23" s="30">
        <f t="shared" si="0"/>
        <v>2.8695002034770923E-2</v>
      </c>
    </row>
    <row r="24" spans="1:8" x14ac:dyDescent="0.2">
      <c r="A24" s="26" t="s">
        <v>137</v>
      </c>
      <c r="B24" s="28">
        <v>-133767000</v>
      </c>
      <c r="C24" s="28">
        <v>-33001000</v>
      </c>
      <c r="D24" s="28">
        <v>-38721000</v>
      </c>
      <c r="E24" s="28">
        <v>-86978000</v>
      </c>
      <c r="F24" s="28">
        <v>-156386000</v>
      </c>
      <c r="G24" s="28">
        <v>-19958000</v>
      </c>
      <c r="H24" s="30">
        <f t="shared" si="0"/>
        <v>-6.5132250319574888E-3</v>
      </c>
    </row>
    <row r="25" spans="1:8" x14ac:dyDescent="0.2">
      <c r="A25" s="26" t="s">
        <v>134</v>
      </c>
      <c r="B25" s="28">
        <v>372153000</v>
      </c>
      <c r="C25" s="28">
        <v>62503000</v>
      </c>
      <c r="D25" s="28">
        <v>55610000</v>
      </c>
      <c r="E25" s="28">
        <v>238401000</v>
      </c>
      <c r="F25" s="28">
        <v>479998000</v>
      </c>
      <c r="G25" s="28">
        <v>67970000</v>
      </c>
      <c r="H25" s="30">
        <f t="shared" si="0"/>
        <v>2.2181777002813433E-2</v>
      </c>
    </row>
    <row r="26" spans="1:8" x14ac:dyDescent="0.2">
      <c r="A26" s="26" t="s">
        <v>128</v>
      </c>
      <c r="B26" s="28">
        <v>339936000</v>
      </c>
      <c r="C26" s="28">
        <v>57700000</v>
      </c>
      <c r="D26" s="28">
        <v>49280000</v>
      </c>
      <c r="E26" s="28">
        <v>222212000</v>
      </c>
      <c r="F26" s="28">
        <v>453462000</v>
      </c>
      <c r="G26" s="28">
        <v>72291000</v>
      </c>
      <c r="H26" s="30">
        <f t="shared" si="0"/>
        <v>2.3591920572464117E-2</v>
      </c>
    </row>
    <row r="27" spans="1:8" x14ac:dyDescent="0.2">
      <c r="A27" s="26" t="s">
        <v>125</v>
      </c>
      <c r="B27" s="28">
        <v>32217000</v>
      </c>
      <c r="C27" s="28">
        <v>4803000</v>
      </c>
      <c r="D27" s="28">
        <v>6330000</v>
      </c>
      <c r="E27" s="28">
        <v>16189000</v>
      </c>
      <c r="F27" s="28">
        <v>26536000</v>
      </c>
      <c r="G27" s="28">
        <v>-4321000</v>
      </c>
      <c r="H27" s="30">
        <f t="shared" si="0"/>
        <v>-1.4101435696506819E-3</v>
      </c>
    </row>
    <row r="28" spans="1:8" x14ac:dyDescent="0.2">
      <c r="A28" s="26" t="s">
        <v>376</v>
      </c>
      <c r="B28" s="28">
        <v>132771000</v>
      </c>
      <c r="C28" s="28">
        <v>-142251000</v>
      </c>
      <c r="D28" s="28">
        <v>-126444000</v>
      </c>
      <c r="E28" s="28">
        <v>8243000</v>
      </c>
      <c r="F28" s="28">
        <v>-8928000</v>
      </c>
      <c r="G28" s="28">
        <v>1923000</v>
      </c>
      <c r="H28" s="30">
        <f t="shared" si="0"/>
        <v>6.2756447221436272E-4</v>
      </c>
    </row>
    <row r="29" spans="1:8" x14ac:dyDescent="0.2">
      <c r="A29" s="26" t="s">
        <v>375</v>
      </c>
      <c r="B29" s="28">
        <v>-79770000</v>
      </c>
      <c r="C29" s="28">
        <v>94809000</v>
      </c>
      <c r="D29" s="28">
        <v>213295000</v>
      </c>
      <c r="E29" s="28">
        <v>74290000</v>
      </c>
      <c r="F29" s="28">
        <v>33265000</v>
      </c>
      <c r="G29" s="28">
        <v>16617000</v>
      </c>
      <c r="H29" s="30">
        <f t="shared" si="0"/>
        <v>5.4229011101331595E-3</v>
      </c>
    </row>
    <row r="30" spans="1:8" x14ac:dyDescent="0.2">
      <c r="A30" s="29" t="s">
        <v>122</v>
      </c>
      <c r="B30" s="28">
        <v>425154000</v>
      </c>
      <c r="C30" s="28">
        <v>15061000</v>
      </c>
      <c r="D30" s="28">
        <v>142461000</v>
      </c>
      <c r="E30" s="28">
        <v>320934000</v>
      </c>
      <c r="F30" s="28">
        <v>504335000</v>
      </c>
      <c r="G30" s="28">
        <v>86510000</v>
      </c>
      <c r="H30" s="30">
        <f t="shared" si="0"/>
        <v>2.8232242585160956E-2</v>
      </c>
    </row>
    <row r="31" spans="1:8" x14ac:dyDescent="0.2">
      <c r="A31" s="29" t="s">
        <v>120</v>
      </c>
      <c r="B31" s="28">
        <v>392937000</v>
      </c>
      <c r="C31" s="28">
        <v>10258000</v>
      </c>
      <c r="D31" s="28">
        <v>136131000</v>
      </c>
      <c r="E31" s="28">
        <v>304745000</v>
      </c>
      <c r="F31" s="28">
        <v>477799000</v>
      </c>
      <c r="G31" s="28">
        <v>90831000</v>
      </c>
    </row>
    <row r="32" spans="1:8" x14ac:dyDescent="0.2">
      <c r="A32" s="29" t="s">
        <v>121</v>
      </c>
      <c r="B32" s="28">
        <v>32217000</v>
      </c>
      <c r="C32" s="28">
        <v>4803000</v>
      </c>
      <c r="D32" s="28">
        <v>6330000</v>
      </c>
      <c r="E32" s="28">
        <v>16189000</v>
      </c>
      <c r="F32" s="28">
        <v>26536000</v>
      </c>
      <c r="G32" s="28">
        <v>-4321000</v>
      </c>
    </row>
    <row r="33" spans="1:7" x14ac:dyDescent="0.2">
      <c r="A33" s="29" t="s">
        <v>374</v>
      </c>
    </row>
    <row r="34" spans="1:7" x14ac:dyDescent="0.2">
      <c r="A34" s="29" t="s">
        <v>129</v>
      </c>
      <c r="B34" s="28">
        <v>53001000</v>
      </c>
      <c r="C34" s="28">
        <v>-47442000</v>
      </c>
      <c r="D34" s="28">
        <v>86851000</v>
      </c>
      <c r="E34" s="28">
        <v>82533000</v>
      </c>
      <c r="F34" s="28">
        <v>24337000</v>
      </c>
      <c r="G34" s="28">
        <v>18540000</v>
      </c>
    </row>
    <row r="35" spans="1:7" x14ac:dyDescent="0.2">
      <c r="A35" s="26" t="s">
        <v>77</v>
      </c>
      <c r="B35" s="26" t="s">
        <v>78</v>
      </c>
      <c r="C35" s="26" t="s">
        <v>78</v>
      </c>
      <c r="D35" s="26" t="s">
        <v>78</v>
      </c>
      <c r="E35" s="26" t="s">
        <v>78</v>
      </c>
      <c r="F35" s="26" t="s">
        <v>78</v>
      </c>
      <c r="G35" s="26" t="s">
        <v>78</v>
      </c>
    </row>
    <row r="36" spans="1:7" x14ac:dyDescent="0.2">
      <c r="A36" s="26" t="s">
        <v>79</v>
      </c>
      <c r="B36" s="26" t="s">
        <v>78</v>
      </c>
      <c r="C36" s="26" t="s">
        <v>78</v>
      </c>
      <c r="D36" s="26" t="s">
        <v>78</v>
      </c>
      <c r="E36" s="26" t="s">
        <v>78</v>
      </c>
      <c r="F36" s="26" t="s">
        <v>78</v>
      </c>
      <c r="G36" s="26" t="s">
        <v>78</v>
      </c>
    </row>
    <row r="37" spans="1:7" x14ac:dyDescent="0.2">
      <c r="A37" s="26" t="s">
        <v>80</v>
      </c>
      <c r="B37" s="27">
        <v>1</v>
      </c>
      <c r="C37" s="27">
        <v>1</v>
      </c>
      <c r="D37" s="27">
        <v>1</v>
      </c>
      <c r="E37" s="27">
        <v>1</v>
      </c>
      <c r="F37" s="27">
        <v>1</v>
      </c>
      <c r="G37" s="27">
        <v>1</v>
      </c>
    </row>
    <row r="38" spans="1:7" x14ac:dyDescent="0.2">
      <c r="A38" s="26" t="s">
        <v>155</v>
      </c>
      <c r="B38" s="26" t="s">
        <v>82</v>
      </c>
      <c r="C38" s="26" t="s">
        <v>82</v>
      </c>
      <c r="D38" s="26" t="s">
        <v>82</v>
      </c>
      <c r="E38" s="26" t="s">
        <v>82</v>
      </c>
      <c r="F38" s="26" t="s">
        <v>82</v>
      </c>
      <c r="G38" s="26" t="s">
        <v>82</v>
      </c>
    </row>
    <row r="39" spans="1:7" x14ac:dyDescent="0.2">
      <c r="A39" s="26" t="s">
        <v>83</v>
      </c>
      <c r="B39" s="26" t="s">
        <v>106</v>
      </c>
      <c r="C39" s="26" t="s">
        <v>105</v>
      </c>
      <c r="D39" s="26" t="s">
        <v>105</v>
      </c>
      <c r="E39" s="26" t="s">
        <v>104</v>
      </c>
      <c r="F39" s="26" t="s">
        <v>104</v>
      </c>
      <c r="G39" s="26" t="s">
        <v>103</v>
      </c>
    </row>
    <row r="40" spans="1:7" x14ac:dyDescent="0.2">
      <c r="A40" s="26" t="s">
        <v>84</v>
      </c>
      <c r="B40" s="26" t="s">
        <v>6</v>
      </c>
      <c r="C40" s="26" t="s">
        <v>285</v>
      </c>
      <c r="D40" s="26" t="s">
        <v>7</v>
      </c>
      <c r="E40" s="26" t="s">
        <v>284</v>
      </c>
      <c r="F40" s="26" t="s">
        <v>8</v>
      </c>
      <c r="G40" s="26" t="s">
        <v>9</v>
      </c>
    </row>
    <row r="41" spans="1:7" x14ac:dyDescent="0.2">
      <c r="A41" s="26" t="s">
        <v>85</v>
      </c>
      <c r="B41" s="26" t="s">
        <v>102</v>
      </c>
      <c r="C41" s="26" t="s">
        <v>101</v>
      </c>
      <c r="D41" s="26" t="s">
        <v>102</v>
      </c>
      <c r="E41" s="26" t="s">
        <v>101</v>
      </c>
      <c r="F41" s="26" t="s">
        <v>102</v>
      </c>
      <c r="G41" s="26" t="s">
        <v>101</v>
      </c>
    </row>
    <row r="42" spans="1:7" x14ac:dyDescent="0.2">
      <c r="A42" s="26" t="s">
        <v>86</v>
      </c>
      <c r="B42" s="26" t="s">
        <v>91</v>
      </c>
      <c r="C42" s="26" t="s">
        <v>373</v>
      </c>
      <c r="D42" s="26" t="s">
        <v>372</v>
      </c>
      <c r="E42" s="26" t="s">
        <v>371</v>
      </c>
      <c r="F42" s="26" t="s">
        <v>370</v>
      </c>
      <c r="G42" s="26" t="s">
        <v>369</v>
      </c>
    </row>
    <row r="43" spans="1:7" x14ac:dyDescent="0.2">
      <c r="A43" s="26" t="s">
        <v>95</v>
      </c>
      <c r="B43" s="26" t="s">
        <v>96</v>
      </c>
      <c r="D43" s="26" t="s">
        <v>96</v>
      </c>
      <c r="F43" s="26" t="s">
        <v>96</v>
      </c>
    </row>
    <row r="44" spans="1:7" x14ac:dyDescent="0.2">
      <c r="A44" s="26" t="s">
        <v>97</v>
      </c>
      <c r="B44" s="26" t="s">
        <v>98</v>
      </c>
      <c r="D44" s="26" t="s">
        <v>98</v>
      </c>
      <c r="F44" s="26" t="s">
        <v>98</v>
      </c>
    </row>
    <row r="45" spans="1:7" x14ac:dyDescent="0.2">
      <c r="A45" s="26" t="s">
        <v>99</v>
      </c>
    </row>
    <row r="48" spans="1:7" x14ac:dyDescent="0.2">
      <c r="A48" s="26" t="s">
        <v>100</v>
      </c>
    </row>
  </sheetData>
  <phoneticPr fontId="3" type="noConversion"/>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17FED-3843-41B5-BDF3-08F3A1DED41B}">
  <dimension ref="A1:L47"/>
  <sheetViews>
    <sheetView workbookViewId="0">
      <pane xSplit="1" ySplit="1" topLeftCell="B2" activePane="bottomRight" state="frozen"/>
      <selection pane="topRight"/>
      <selection pane="bottomLeft"/>
      <selection pane="bottomRight" activeCell="J31" sqref="J31"/>
    </sheetView>
  </sheetViews>
  <sheetFormatPr defaultColWidth="9.140625" defaultRowHeight="13.5" x14ac:dyDescent="0.15"/>
  <cols>
    <col min="1" max="1" width="79.7109375" style="4" bestFit="1" customWidth="1"/>
    <col min="2" max="6" width="9.140625" style="4"/>
    <col min="7" max="7" width="20" style="4" bestFit="1" customWidth="1"/>
    <col min="8" max="11" width="20" style="4" customWidth="1"/>
    <col min="12" max="12" width="9.7109375" style="4" bestFit="1" customWidth="1"/>
    <col min="13" max="16384" width="9.140625" style="4"/>
  </cols>
  <sheetData>
    <row r="1" spans="1:12" x14ac:dyDescent="0.15">
      <c r="A1" s="4" t="s">
        <v>402</v>
      </c>
      <c r="B1" s="4" t="s">
        <v>6</v>
      </c>
      <c r="C1" s="4" t="s">
        <v>285</v>
      </c>
      <c r="D1" s="4" t="s">
        <v>7</v>
      </c>
      <c r="E1" s="4" t="s">
        <v>284</v>
      </c>
      <c r="F1" s="4" t="s">
        <v>8</v>
      </c>
      <c r="G1" s="4" t="s">
        <v>9</v>
      </c>
    </row>
    <row r="2" spans="1:12" x14ac:dyDescent="0.15">
      <c r="A2" s="4" t="s">
        <v>11</v>
      </c>
      <c r="B2" s="4" t="s">
        <v>12</v>
      </c>
      <c r="C2" s="4" t="s">
        <v>13</v>
      </c>
      <c r="D2" s="4" t="s">
        <v>12</v>
      </c>
      <c r="E2" s="4" t="s">
        <v>13</v>
      </c>
      <c r="F2" s="4" t="s">
        <v>12</v>
      </c>
      <c r="G2" s="4" t="s">
        <v>13</v>
      </c>
    </row>
    <row r="3" spans="1:12" x14ac:dyDescent="0.15">
      <c r="A3" s="4" t="s">
        <v>14</v>
      </c>
      <c r="B3" s="4" t="s">
        <v>15</v>
      </c>
      <c r="C3" s="4" t="s">
        <v>15</v>
      </c>
      <c r="D3" s="4" t="s">
        <v>15</v>
      </c>
      <c r="E3" s="4" t="s">
        <v>15</v>
      </c>
      <c r="F3" s="4" t="s">
        <v>15</v>
      </c>
      <c r="G3" s="4" t="s">
        <v>15</v>
      </c>
    </row>
    <row r="4" spans="1:12" x14ac:dyDescent="0.15">
      <c r="A4" s="4" t="s">
        <v>153</v>
      </c>
      <c r="B4" s="6">
        <v>6147262000</v>
      </c>
      <c r="C4" s="6">
        <v>2156438000</v>
      </c>
      <c r="D4" s="6">
        <v>4724834000</v>
      </c>
      <c r="E4" s="6">
        <v>2846121000</v>
      </c>
      <c r="F4" s="6">
        <v>5917962000</v>
      </c>
      <c r="G4" s="6">
        <v>2394528000</v>
      </c>
      <c r="H4" s="6"/>
      <c r="I4" s="6"/>
      <c r="J4" s="6"/>
      <c r="K4" s="6"/>
    </row>
    <row r="5" spans="1:12" x14ac:dyDescent="0.15">
      <c r="A5" s="4" t="s">
        <v>152</v>
      </c>
      <c r="B5" s="6">
        <v>103767000</v>
      </c>
      <c r="C5" s="6">
        <v>43219000</v>
      </c>
      <c r="D5" s="6">
        <v>120551000</v>
      </c>
      <c r="E5" s="6">
        <v>85897000</v>
      </c>
      <c r="F5" s="6">
        <v>139798000</v>
      </c>
      <c r="G5" s="6">
        <v>21266000</v>
      </c>
      <c r="H5" s="6"/>
      <c r="I5" s="6"/>
      <c r="J5" s="6"/>
      <c r="K5" s="6"/>
    </row>
    <row r="6" spans="1:12" x14ac:dyDescent="0.15">
      <c r="A6" s="4" t="s">
        <v>151</v>
      </c>
      <c r="B6" s="6">
        <v>-2341334000</v>
      </c>
      <c r="C6" s="6">
        <v>-811476000</v>
      </c>
      <c r="D6" s="6">
        <v>-1798872000</v>
      </c>
      <c r="E6" s="6">
        <v>-1064965000</v>
      </c>
      <c r="F6" s="6">
        <v>-2214423000</v>
      </c>
      <c r="G6" s="6">
        <v>-827496000</v>
      </c>
      <c r="H6" s="24">
        <f t="shared" ref="H6:K21" si="0">C6/C$4</f>
        <v>-0.37630388631623074</v>
      </c>
      <c r="I6" s="24">
        <f t="shared" si="0"/>
        <v>-0.38072702660029961</v>
      </c>
      <c r="J6" s="24">
        <f t="shared" si="0"/>
        <v>-0.37418121014531708</v>
      </c>
      <c r="K6" s="24">
        <f t="shared" si="0"/>
        <v>-0.37418675550806174</v>
      </c>
      <c r="L6" s="24">
        <f>G6/G$4</f>
        <v>-0.3455779176522471</v>
      </c>
    </row>
    <row r="7" spans="1:12" x14ac:dyDescent="0.15">
      <c r="A7" s="4" t="s">
        <v>150</v>
      </c>
      <c r="B7" s="6">
        <v>-1829717000</v>
      </c>
      <c r="C7" s="6">
        <v>-754099000</v>
      </c>
      <c r="D7" s="6">
        <v>-1553543000</v>
      </c>
      <c r="E7" s="6">
        <v>-929911000</v>
      </c>
      <c r="F7" s="6">
        <v>-1862892000</v>
      </c>
      <c r="G7" s="6">
        <v>-814137000</v>
      </c>
      <c r="H7" s="24">
        <f t="shared" si="0"/>
        <v>-0.34969658297618572</v>
      </c>
      <c r="I7" s="24">
        <f t="shared" si="0"/>
        <v>-0.32880372093495769</v>
      </c>
      <c r="J7" s="24">
        <f t="shared" si="0"/>
        <v>-0.32672925711872403</v>
      </c>
      <c r="K7" s="24">
        <f t="shared" si="0"/>
        <v>-0.31478606993421043</v>
      </c>
      <c r="L7" s="24">
        <f t="shared" ref="L7:L24" si="1">G7/G$4</f>
        <v>-0.33999894760052923</v>
      </c>
    </row>
    <row r="8" spans="1:12" x14ac:dyDescent="0.15">
      <c r="A8" s="4" t="s">
        <v>149</v>
      </c>
      <c r="B8" s="6">
        <v>-298069000</v>
      </c>
      <c r="C8" s="6">
        <v>-133700000</v>
      </c>
      <c r="D8" s="6">
        <v>-251793000</v>
      </c>
      <c r="E8" s="6">
        <v>-138763000</v>
      </c>
      <c r="F8" s="6">
        <v>-311085000</v>
      </c>
      <c r="G8" s="6">
        <v>-159655000</v>
      </c>
      <c r="H8" s="24">
        <f t="shared" si="0"/>
        <v>-6.2000391386165518E-2</v>
      </c>
      <c r="I8" s="24">
        <f t="shared" si="0"/>
        <v>-5.3291396057512284E-2</v>
      </c>
      <c r="J8" s="24">
        <f t="shared" si="0"/>
        <v>-4.8755130228124527E-2</v>
      </c>
      <c r="K8" s="24">
        <f t="shared" si="0"/>
        <v>-5.256623817456077E-2</v>
      </c>
      <c r="L8" s="24">
        <f t="shared" si="1"/>
        <v>-6.6674935519651465E-2</v>
      </c>
    </row>
    <row r="9" spans="1:12" x14ac:dyDescent="0.15">
      <c r="A9" s="4" t="s">
        <v>401</v>
      </c>
      <c r="H9" s="24">
        <f t="shared" si="0"/>
        <v>0</v>
      </c>
      <c r="I9" s="24">
        <f t="shared" si="0"/>
        <v>0</v>
      </c>
      <c r="J9" s="24">
        <f t="shared" si="0"/>
        <v>0</v>
      </c>
      <c r="K9" s="24">
        <f t="shared" si="0"/>
        <v>0</v>
      </c>
      <c r="L9" s="24">
        <f t="shared" si="1"/>
        <v>0</v>
      </c>
    </row>
    <row r="10" spans="1:12" x14ac:dyDescent="0.15">
      <c r="A10" s="4" t="s">
        <v>400</v>
      </c>
      <c r="B10" s="6">
        <v>-201567000</v>
      </c>
      <c r="C10" s="6">
        <v>-75292000</v>
      </c>
      <c r="D10" s="6">
        <v>-177465000</v>
      </c>
      <c r="E10" s="6">
        <v>-98607000</v>
      </c>
      <c r="F10" s="6">
        <v>-225872000</v>
      </c>
      <c r="G10" s="6">
        <v>-90066000</v>
      </c>
      <c r="H10" s="24">
        <f t="shared" si="0"/>
        <v>-3.4914984803643787E-2</v>
      </c>
      <c r="I10" s="24">
        <f t="shared" si="0"/>
        <v>-3.7560049728731212E-2</v>
      </c>
      <c r="J10" s="24">
        <f t="shared" si="0"/>
        <v>-3.4646102537453607E-2</v>
      </c>
      <c r="K10" s="24">
        <f t="shared" si="0"/>
        <v>-3.8167193368257517E-2</v>
      </c>
      <c r="L10" s="24">
        <f t="shared" si="1"/>
        <v>-3.7613258228761576E-2</v>
      </c>
    </row>
    <row r="11" spans="1:12" x14ac:dyDescent="0.15">
      <c r="A11" s="4" t="s">
        <v>147</v>
      </c>
      <c r="B11" s="6">
        <v>-1052911000</v>
      </c>
      <c r="C11" s="6">
        <v>-473482000</v>
      </c>
      <c r="D11" s="6">
        <v>-963551000</v>
      </c>
      <c r="E11" s="6">
        <v>-445745000</v>
      </c>
      <c r="F11" s="6">
        <v>-928600000</v>
      </c>
      <c r="G11" s="6">
        <v>-399790000</v>
      </c>
      <c r="H11" s="24">
        <f t="shared" si="0"/>
        <v>-0.21956671140093062</v>
      </c>
      <c r="I11" s="24">
        <f t="shared" si="0"/>
        <v>-0.20393330220701933</v>
      </c>
      <c r="J11" s="24">
        <f t="shared" si="0"/>
        <v>-0.15661491552889004</v>
      </c>
      <c r="K11" s="24">
        <f t="shared" si="0"/>
        <v>-0.15691212616775843</v>
      </c>
      <c r="L11" s="24">
        <f t="shared" si="1"/>
        <v>-0.16695983509067341</v>
      </c>
    </row>
    <row r="12" spans="1:12" x14ac:dyDescent="0.15">
      <c r="A12" s="4" t="s">
        <v>144</v>
      </c>
      <c r="B12" s="6">
        <v>-441814000</v>
      </c>
      <c r="C12" s="6">
        <v>-172200000</v>
      </c>
      <c r="D12" s="6">
        <v>-356004000</v>
      </c>
      <c r="E12" s="6">
        <v>-194683000</v>
      </c>
      <c r="F12" s="6">
        <v>-431620000</v>
      </c>
      <c r="G12" s="6">
        <v>-185428000</v>
      </c>
      <c r="H12" s="24">
        <f t="shared" si="0"/>
        <v>-7.9853907230349311E-2</v>
      </c>
      <c r="I12" s="24">
        <f t="shared" si="0"/>
        <v>-7.5347409030666473E-2</v>
      </c>
      <c r="J12" s="24">
        <f t="shared" si="0"/>
        <v>-6.8402924541858909E-2</v>
      </c>
      <c r="K12" s="24">
        <f t="shared" si="0"/>
        <v>-7.2933891768821771E-2</v>
      </c>
      <c r="L12" s="24">
        <f t="shared" si="1"/>
        <v>-7.743822582153978E-2</v>
      </c>
    </row>
    <row r="13" spans="1:12" x14ac:dyDescent="0.15">
      <c r="A13" s="4" t="s">
        <v>141</v>
      </c>
      <c r="B13" s="6">
        <v>-206708000</v>
      </c>
      <c r="C13" s="6">
        <v>-37981000</v>
      </c>
      <c r="D13" s="6">
        <v>-16498000</v>
      </c>
      <c r="E13" s="6">
        <v>-8760000</v>
      </c>
      <c r="F13" s="6">
        <v>-135213000</v>
      </c>
      <c r="G13" s="6">
        <v>-161648000</v>
      </c>
      <c r="H13" s="24">
        <f t="shared" si="0"/>
        <v>-1.7612841176050505E-2</v>
      </c>
      <c r="I13" s="24">
        <f t="shared" si="0"/>
        <v>-3.4917628852145915E-3</v>
      </c>
      <c r="J13" s="24">
        <f t="shared" si="0"/>
        <v>-3.0778733581601062E-3</v>
      </c>
      <c r="K13" s="24">
        <f t="shared" si="0"/>
        <v>-2.2847899327504976E-2</v>
      </c>
      <c r="L13" s="24">
        <f t="shared" si="1"/>
        <v>-6.7507249863021021E-2</v>
      </c>
    </row>
    <row r="14" spans="1:12" x14ac:dyDescent="0.15">
      <c r="A14" s="4" t="s">
        <v>140</v>
      </c>
      <c r="B14" s="6">
        <v>-92562000</v>
      </c>
      <c r="C14" s="6">
        <v>-44388000</v>
      </c>
      <c r="D14" s="6">
        <v>-78594000</v>
      </c>
      <c r="E14" s="6">
        <v>-43546000</v>
      </c>
      <c r="F14" s="6">
        <v>-72430000</v>
      </c>
      <c r="G14" s="6">
        <v>-44574000</v>
      </c>
      <c r="H14" s="24">
        <f t="shared" si="0"/>
        <v>-2.0583944449133248E-2</v>
      </c>
      <c r="I14" s="24">
        <f t="shared" si="0"/>
        <v>-1.663423519217818E-2</v>
      </c>
      <c r="J14" s="24">
        <f t="shared" si="0"/>
        <v>-1.5300122517630136E-2</v>
      </c>
      <c r="K14" s="24">
        <f t="shared" si="0"/>
        <v>-1.2239010659412818E-2</v>
      </c>
      <c r="L14" s="24">
        <f t="shared" si="1"/>
        <v>-1.8614942067914846E-2</v>
      </c>
    </row>
    <row r="15" spans="1:12" x14ac:dyDescent="0.15">
      <c r="A15" s="4" t="s">
        <v>138</v>
      </c>
      <c r="B15" s="6">
        <v>-213653000</v>
      </c>
      <c r="C15" s="6">
        <v>-302961000</v>
      </c>
      <c r="D15" s="6">
        <v>-350935000</v>
      </c>
      <c r="E15" s="6">
        <v>7038000</v>
      </c>
      <c r="F15" s="6">
        <v>-124375000</v>
      </c>
      <c r="G15" s="6">
        <v>-267000000</v>
      </c>
      <c r="H15" s="24">
        <f t="shared" si="0"/>
        <v>-0.14049140295246143</v>
      </c>
      <c r="I15" s="24">
        <f t="shared" si="0"/>
        <v>-7.4274567106484585E-2</v>
      </c>
      <c r="J15" s="24">
        <f t="shared" si="0"/>
        <v>2.4728393487135651E-3</v>
      </c>
      <c r="K15" s="24">
        <f t="shared" si="0"/>
        <v>-2.1016525621489288E-2</v>
      </c>
      <c r="L15" s="24">
        <f t="shared" si="1"/>
        <v>-0.11150422964358737</v>
      </c>
    </row>
    <row r="16" spans="1:12" x14ac:dyDescent="0.15">
      <c r="A16" s="4" t="s">
        <v>137</v>
      </c>
      <c r="B16" s="6">
        <v>-69480000</v>
      </c>
      <c r="C16" s="6">
        <v>24810000</v>
      </c>
      <c r="D16" s="6">
        <v>19747000</v>
      </c>
      <c r="E16" s="6">
        <v>-4918000</v>
      </c>
      <c r="F16" s="6">
        <v>-70070000</v>
      </c>
      <c r="G16" s="6">
        <v>-6666000</v>
      </c>
      <c r="H16" s="24">
        <f t="shared" si="0"/>
        <v>1.1505083846602591E-2</v>
      </c>
      <c r="I16" s="24">
        <f t="shared" si="0"/>
        <v>4.1794060913039489E-3</v>
      </c>
      <c r="J16" s="24">
        <f t="shared" si="0"/>
        <v>-1.7279658876063245E-3</v>
      </c>
      <c r="K16" s="24">
        <f t="shared" si="0"/>
        <v>-1.1840224726012098E-2</v>
      </c>
      <c r="L16" s="24">
        <f t="shared" si="1"/>
        <v>-2.7838471715511365E-3</v>
      </c>
    </row>
    <row r="17" spans="1:12" x14ac:dyDescent="0.15">
      <c r="A17" s="7" t="s">
        <v>134</v>
      </c>
      <c r="B17" s="6">
        <v>-283133000</v>
      </c>
      <c r="C17" s="6">
        <v>-278151000</v>
      </c>
      <c r="D17" s="6">
        <v>-331188000</v>
      </c>
      <c r="E17" s="6">
        <v>2120000</v>
      </c>
      <c r="F17" s="6">
        <v>-194445000</v>
      </c>
      <c r="G17" s="6">
        <v>-273666000</v>
      </c>
      <c r="H17" s="24">
        <f t="shared" si="0"/>
        <v>-0.12898631910585884</v>
      </c>
      <c r="I17" s="24">
        <f t="shared" si="0"/>
        <v>-7.0095161015180638E-2</v>
      </c>
      <c r="J17" s="24">
        <f t="shared" si="0"/>
        <v>7.4487346110724034E-4</v>
      </c>
      <c r="K17" s="24">
        <f t="shared" si="0"/>
        <v>-3.2856750347501386E-2</v>
      </c>
      <c r="L17" s="24">
        <f t="shared" si="1"/>
        <v>-0.11428807681513851</v>
      </c>
    </row>
    <row r="18" spans="1:12" x14ac:dyDescent="0.15">
      <c r="A18" s="4" t="s">
        <v>128</v>
      </c>
      <c r="B18" s="6">
        <v>-293212000</v>
      </c>
      <c r="C18" s="6">
        <v>-279535000</v>
      </c>
      <c r="D18" s="6">
        <v>-353052000</v>
      </c>
      <c r="E18" s="6">
        <v>2406000</v>
      </c>
      <c r="F18" s="6">
        <v>-199466000</v>
      </c>
      <c r="G18" s="6">
        <v>-272820000</v>
      </c>
      <c r="H18" s="24">
        <f t="shared" si="0"/>
        <v>-0.12962811822088091</v>
      </c>
      <c r="I18" s="24">
        <f t="shared" si="0"/>
        <v>-7.4722625175826285E-2</v>
      </c>
      <c r="J18" s="24">
        <f t="shared" si="0"/>
        <v>8.4536110727548124E-4</v>
      </c>
      <c r="K18" s="24">
        <f t="shared" si="0"/>
        <v>-3.3705184318520466E-2</v>
      </c>
      <c r="L18" s="24">
        <f t="shared" si="1"/>
        <v>-0.11393477127851502</v>
      </c>
    </row>
    <row r="19" spans="1:12" x14ac:dyDescent="0.15">
      <c r="A19" s="7" t="s">
        <v>129</v>
      </c>
      <c r="H19" s="24">
        <f t="shared" si="0"/>
        <v>0</v>
      </c>
      <c r="I19" s="24">
        <f t="shared" si="0"/>
        <v>0</v>
      </c>
      <c r="J19" s="24">
        <f t="shared" si="0"/>
        <v>0</v>
      </c>
      <c r="K19" s="24">
        <f t="shared" si="0"/>
        <v>0</v>
      </c>
      <c r="L19" s="24">
        <f t="shared" si="1"/>
        <v>0</v>
      </c>
    </row>
    <row r="20" spans="1:12" x14ac:dyDescent="0.15">
      <c r="A20" s="4" t="s">
        <v>399</v>
      </c>
      <c r="H20" s="24">
        <f t="shared" si="0"/>
        <v>0</v>
      </c>
      <c r="I20" s="24">
        <f t="shared" si="0"/>
        <v>0</v>
      </c>
      <c r="J20" s="24">
        <f t="shared" si="0"/>
        <v>0</v>
      </c>
      <c r="K20" s="24">
        <f t="shared" si="0"/>
        <v>0</v>
      </c>
      <c r="L20" s="24">
        <f t="shared" si="1"/>
        <v>0</v>
      </c>
    </row>
    <row r="21" spans="1:12" x14ac:dyDescent="0.15">
      <c r="A21" s="4" t="s">
        <v>398</v>
      </c>
      <c r="H21" s="24">
        <f t="shared" si="0"/>
        <v>0</v>
      </c>
      <c r="I21" s="24">
        <f t="shared" si="0"/>
        <v>0</v>
      </c>
      <c r="J21" s="24">
        <f t="shared" si="0"/>
        <v>0</v>
      </c>
      <c r="K21" s="24">
        <f t="shared" si="0"/>
        <v>0</v>
      </c>
      <c r="L21" s="24">
        <f t="shared" si="1"/>
        <v>0</v>
      </c>
    </row>
    <row r="22" spans="1:12" x14ac:dyDescent="0.15">
      <c r="A22" s="4" t="s">
        <v>397</v>
      </c>
      <c r="H22" s="24">
        <f t="shared" ref="H22:K24" si="2">C22/C$4</f>
        <v>0</v>
      </c>
      <c r="I22" s="24">
        <f t="shared" si="2"/>
        <v>0</v>
      </c>
      <c r="J22" s="24">
        <f t="shared" si="2"/>
        <v>0</v>
      </c>
      <c r="K22" s="24">
        <f t="shared" si="2"/>
        <v>0</v>
      </c>
      <c r="L22" s="24">
        <f t="shared" si="1"/>
        <v>0</v>
      </c>
    </row>
    <row r="23" spans="1:12" x14ac:dyDescent="0.15">
      <c r="A23" s="4" t="s">
        <v>125</v>
      </c>
      <c r="B23" s="6">
        <v>10079000</v>
      </c>
      <c r="C23" s="6">
        <v>1384000</v>
      </c>
      <c r="D23" s="6">
        <v>21864000</v>
      </c>
      <c r="E23" s="6">
        <v>-286000</v>
      </c>
      <c r="F23" s="6">
        <v>5021000</v>
      </c>
      <c r="G23" s="6">
        <v>-846000</v>
      </c>
      <c r="H23" s="24">
        <f t="shared" si="2"/>
        <v>6.4179911502208731E-4</v>
      </c>
      <c r="I23" s="24">
        <f t="shared" si="2"/>
        <v>4.6274641606456439E-3</v>
      </c>
      <c r="J23" s="24">
        <f t="shared" si="2"/>
        <v>-1.0048764616824092E-4</v>
      </c>
      <c r="K23" s="24">
        <f t="shared" si="2"/>
        <v>8.4843397101907721E-4</v>
      </c>
      <c r="L23" s="24">
        <f t="shared" si="1"/>
        <v>-3.533055366235016E-4</v>
      </c>
    </row>
    <row r="24" spans="1:12" x14ac:dyDescent="0.15">
      <c r="A24" s="7" t="s">
        <v>122</v>
      </c>
      <c r="B24" s="6">
        <v>-283133000</v>
      </c>
      <c r="C24" s="6">
        <v>-278151000</v>
      </c>
      <c r="D24" s="6">
        <v>-331188000</v>
      </c>
      <c r="E24" s="6">
        <v>2120000</v>
      </c>
      <c r="F24" s="6">
        <v>-194445000</v>
      </c>
      <c r="G24" s="6">
        <v>-273666000</v>
      </c>
      <c r="H24" s="24">
        <f t="shared" si="2"/>
        <v>-0.12898631910585884</v>
      </c>
      <c r="I24" s="24">
        <f t="shared" si="2"/>
        <v>-7.0095161015180638E-2</v>
      </c>
      <c r="J24" s="24">
        <f t="shared" si="2"/>
        <v>7.4487346110724034E-4</v>
      </c>
      <c r="K24" s="24">
        <f t="shared" si="2"/>
        <v>-3.2856750347501386E-2</v>
      </c>
      <c r="L24" s="24">
        <f t="shared" si="1"/>
        <v>-0.11428807681513851</v>
      </c>
    </row>
    <row r="25" spans="1:12" x14ac:dyDescent="0.15">
      <c r="A25" s="7" t="s">
        <v>396</v>
      </c>
    </row>
    <row r="26" spans="1:12" x14ac:dyDescent="0.15">
      <c r="A26" s="7" t="s">
        <v>120</v>
      </c>
      <c r="B26" s="6">
        <v>-293212000</v>
      </c>
      <c r="C26" s="6">
        <v>-279535000</v>
      </c>
      <c r="D26" s="6">
        <v>-353052000</v>
      </c>
      <c r="E26" s="6">
        <v>2406000</v>
      </c>
      <c r="F26" s="6">
        <v>-199466000</v>
      </c>
      <c r="G26" s="6">
        <v>-272820000</v>
      </c>
      <c r="H26" s="6"/>
      <c r="I26" s="6"/>
      <c r="J26" s="6"/>
      <c r="K26" s="6"/>
    </row>
    <row r="27" spans="1:12" x14ac:dyDescent="0.15">
      <c r="A27" s="7" t="s">
        <v>121</v>
      </c>
      <c r="B27" s="6">
        <v>10079000</v>
      </c>
      <c r="C27" s="6">
        <v>1384000</v>
      </c>
      <c r="D27" s="6">
        <v>21864000</v>
      </c>
      <c r="E27" s="6">
        <v>-286000</v>
      </c>
      <c r="F27" s="6">
        <v>5021000</v>
      </c>
      <c r="G27" s="6">
        <v>-846000</v>
      </c>
      <c r="H27" s="6"/>
      <c r="I27" s="6"/>
      <c r="J27" s="6"/>
      <c r="K27" s="6"/>
    </row>
    <row r="28" spans="1:12" x14ac:dyDescent="0.15">
      <c r="A28" s="7" t="s">
        <v>395</v>
      </c>
    </row>
    <row r="29" spans="1:12" x14ac:dyDescent="0.15">
      <c r="A29" s="7" t="s">
        <v>117</v>
      </c>
      <c r="B29" s="6">
        <v>-1052911000</v>
      </c>
      <c r="C29" s="6">
        <v>-473482000</v>
      </c>
      <c r="D29" s="6">
        <v>-963551000</v>
      </c>
      <c r="E29" s="6">
        <v>-445745000</v>
      </c>
      <c r="F29" s="6">
        <v>-928600000</v>
      </c>
      <c r="G29" s="6">
        <v>-399790000</v>
      </c>
      <c r="H29" s="6"/>
      <c r="I29" s="6"/>
      <c r="J29" s="6"/>
      <c r="K29" s="6"/>
    </row>
    <row r="30" spans="1:12" x14ac:dyDescent="0.15">
      <c r="A30" s="4" t="s">
        <v>114</v>
      </c>
      <c r="B30" s="6">
        <v>-1621000</v>
      </c>
      <c r="C30" s="6">
        <v>-701000</v>
      </c>
      <c r="D30" s="6">
        <v>-1433000</v>
      </c>
      <c r="E30" s="6">
        <v>-1093000</v>
      </c>
      <c r="F30" s="6">
        <v>-2054000</v>
      </c>
      <c r="G30" s="6">
        <v>-846000</v>
      </c>
      <c r="H30" s="6"/>
      <c r="I30" s="6"/>
      <c r="J30" s="6"/>
      <c r="K30" s="6"/>
    </row>
    <row r="31" spans="1:12" x14ac:dyDescent="0.15">
      <c r="A31" s="4" t="s">
        <v>116</v>
      </c>
      <c r="B31" s="6">
        <v>-464925000</v>
      </c>
      <c r="C31" s="6">
        <v>-200077000</v>
      </c>
      <c r="D31" s="6">
        <v>-400669000</v>
      </c>
      <c r="E31" s="6">
        <v>-173772000</v>
      </c>
      <c r="F31" s="6">
        <v>-388991000</v>
      </c>
      <c r="G31" s="6">
        <v>-149670000</v>
      </c>
      <c r="H31" s="6"/>
      <c r="I31" s="6"/>
      <c r="J31" s="6"/>
      <c r="K31" s="6"/>
    </row>
    <row r="32" spans="1:12" x14ac:dyDescent="0.15">
      <c r="A32" s="4" t="s">
        <v>115</v>
      </c>
      <c r="B32" s="6">
        <v>-586365000</v>
      </c>
      <c r="C32" s="6">
        <v>-272704000</v>
      </c>
      <c r="D32" s="6">
        <v>-561449000</v>
      </c>
      <c r="E32" s="6">
        <v>-270880000</v>
      </c>
      <c r="F32" s="6">
        <v>-537555000</v>
      </c>
      <c r="G32" s="6">
        <v>-249274000</v>
      </c>
      <c r="H32" s="6"/>
      <c r="I32" s="6"/>
      <c r="J32" s="6"/>
      <c r="K32" s="6"/>
    </row>
    <row r="33" spans="1:11" x14ac:dyDescent="0.15">
      <c r="A33" s="7" t="s">
        <v>394</v>
      </c>
      <c r="B33" s="6">
        <v>-1829717000</v>
      </c>
      <c r="D33" s="6">
        <v>-1553543000</v>
      </c>
      <c r="E33" s="6">
        <v>-929911000</v>
      </c>
      <c r="F33" s="6">
        <v>-1862892000</v>
      </c>
      <c r="G33" s="6">
        <v>-814137000</v>
      </c>
      <c r="H33" s="6"/>
      <c r="I33" s="6"/>
      <c r="J33" s="6"/>
      <c r="K33" s="6"/>
    </row>
    <row r="34" spans="1:11" x14ac:dyDescent="0.15">
      <c r="A34" s="4" t="s">
        <v>77</v>
      </c>
      <c r="B34" s="4" t="s">
        <v>78</v>
      </c>
      <c r="C34" s="4" t="s">
        <v>78</v>
      </c>
      <c r="D34" s="4" t="s">
        <v>78</v>
      </c>
      <c r="E34" s="4" t="s">
        <v>78</v>
      </c>
      <c r="F34" s="4" t="s">
        <v>78</v>
      </c>
      <c r="G34" s="4" t="s">
        <v>78</v>
      </c>
    </row>
    <row r="35" spans="1:11" x14ac:dyDescent="0.15">
      <c r="A35" s="4" t="s">
        <v>79</v>
      </c>
      <c r="B35" s="4" t="s">
        <v>78</v>
      </c>
      <c r="C35" s="4" t="s">
        <v>78</v>
      </c>
      <c r="D35" s="4" t="s">
        <v>78</v>
      </c>
      <c r="E35" s="4" t="s">
        <v>78</v>
      </c>
      <c r="F35" s="4" t="s">
        <v>78</v>
      </c>
      <c r="G35" s="4" t="s">
        <v>78</v>
      </c>
    </row>
    <row r="36" spans="1:11" x14ac:dyDescent="0.15">
      <c r="A36" s="4" t="s">
        <v>80</v>
      </c>
      <c r="B36" s="5">
        <v>1</v>
      </c>
      <c r="C36" s="5">
        <v>1</v>
      </c>
      <c r="D36" s="5">
        <v>1</v>
      </c>
      <c r="E36" s="5">
        <v>1</v>
      </c>
      <c r="F36" s="5">
        <v>1</v>
      </c>
      <c r="G36" s="5">
        <v>1</v>
      </c>
      <c r="H36" s="5"/>
      <c r="I36" s="5"/>
      <c r="J36" s="5"/>
      <c r="K36" s="5"/>
    </row>
    <row r="37" spans="1:11" x14ac:dyDescent="0.15">
      <c r="A37" s="4" t="s">
        <v>155</v>
      </c>
      <c r="B37" s="4" t="s">
        <v>82</v>
      </c>
      <c r="C37" s="4" t="s">
        <v>82</v>
      </c>
      <c r="D37" s="4" t="s">
        <v>82</v>
      </c>
      <c r="E37" s="4" t="s">
        <v>82</v>
      </c>
      <c r="F37" s="4" t="s">
        <v>82</v>
      </c>
      <c r="G37" s="4" t="s">
        <v>82</v>
      </c>
    </row>
    <row r="38" spans="1:11" x14ac:dyDescent="0.15">
      <c r="A38" s="4" t="s">
        <v>83</v>
      </c>
      <c r="B38" s="4" t="s">
        <v>106</v>
      </c>
      <c r="C38" s="4" t="s">
        <v>105</v>
      </c>
      <c r="D38" s="4" t="s">
        <v>105</v>
      </c>
      <c r="E38" s="4" t="s">
        <v>104</v>
      </c>
      <c r="F38" s="4" t="s">
        <v>104</v>
      </c>
      <c r="G38" s="4" t="s">
        <v>103</v>
      </c>
    </row>
    <row r="39" spans="1:11" x14ac:dyDescent="0.15">
      <c r="A39" s="4" t="s">
        <v>84</v>
      </c>
      <c r="B39" s="4" t="s">
        <v>6</v>
      </c>
      <c r="C39" s="4" t="s">
        <v>285</v>
      </c>
      <c r="D39" s="4" t="s">
        <v>7</v>
      </c>
      <c r="E39" s="4" t="s">
        <v>284</v>
      </c>
      <c r="F39" s="4" t="s">
        <v>8</v>
      </c>
      <c r="G39" s="4" t="s">
        <v>9</v>
      </c>
    </row>
    <row r="40" spans="1:11" x14ac:dyDescent="0.15">
      <c r="A40" s="4" t="s">
        <v>85</v>
      </c>
      <c r="B40" s="4" t="s">
        <v>102</v>
      </c>
      <c r="C40" s="4" t="s">
        <v>101</v>
      </c>
      <c r="D40" s="4" t="s">
        <v>102</v>
      </c>
      <c r="E40" s="4" t="s">
        <v>101</v>
      </c>
      <c r="F40" s="4" t="s">
        <v>102</v>
      </c>
      <c r="G40" s="4" t="s">
        <v>101</v>
      </c>
    </row>
    <row r="41" spans="1:11" x14ac:dyDescent="0.15">
      <c r="A41" s="4" t="s">
        <v>86</v>
      </c>
      <c r="B41" s="4" t="s">
        <v>393</v>
      </c>
      <c r="C41" s="4" t="s">
        <v>392</v>
      </c>
      <c r="D41" s="4" t="s">
        <v>391</v>
      </c>
      <c r="E41" s="4" t="s">
        <v>390</v>
      </c>
      <c r="F41" s="4" t="s">
        <v>389</v>
      </c>
      <c r="G41" s="4" t="s">
        <v>388</v>
      </c>
    </row>
    <row r="42" spans="1:11" x14ac:dyDescent="0.15">
      <c r="A42" s="4" t="s">
        <v>95</v>
      </c>
      <c r="B42" s="4" t="s">
        <v>96</v>
      </c>
      <c r="D42" s="4" t="s">
        <v>96</v>
      </c>
      <c r="F42" s="4" t="s">
        <v>96</v>
      </c>
    </row>
    <row r="43" spans="1:11" x14ac:dyDescent="0.15">
      <c r="A43" s="4" t="s">
        <v>97</v>
      </c>
      <c r="B43" s="4" t="s">
        <v>98</v>
      </c>
      <c r="D43" s="4" t="s">
        <v>98</v>
      </c>
      <c r="F43" s="4" t="s">
        <v>98</v>
      </c>
    </row>
    <row r="44" spans="1:11" x14ac:dyDescent="0.15">
      <c r="A44" s="4" t="s">
        <v>99</v>
      </c>
    </row>
    <row r="47" spans="1:11" x14ac:dyDescent="0.15">
      <c r="A47" s="4" t="s">
        <v>100</v>
      </c>
    </row>
  </sheetData>
  <phoneticPr fontId="3" type="noConversion"/>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DFC62E-2C16-479C-A52E-85A58E272DBB}">
  <dimension ref="A1:AQ79"/>
  <sheetViews>
    <sheetView topLeftCell="A46" workbookViewId="0">
      <selection activeCell="B69" sqref="B69:F79"/>
    </sheetView>
  </sheetViews>
  <sheetFormatPr defaultRowHeight="12.75" x14ac:dyDescent="0.2"/>
  <cols>
    <col min="1" max="43" width="22.85546875" customWidth="1"/>
  </cols>
  <sheetData>
    <row r="1" spans="1:43" x14ac:dyDescent="0.2">
      <c r="A1" t="s">
        <v>457</v>
      </c>
      <c r="B1" t="s">
        <v>456</v>
      </c>
      <c r="C1" t="s">
        <v>455</v>
      </c>
      <c r="D1" s="37" t="s">
        <v>454</v>
      </c>
      <c r="E1" s="37"/>
      <c r="F1" s="37"/>
      <c r="G1" s="37"/>
      <c r="H1" s="37" t="s">
        <v>453</v>
      </c>
      <c r="I1" s="37"/>
      <c r="J1" s="37"/>
      <c r="K1" s="37"/>
      <c r="L1" s="37" t="s">
        <v>452</v>
      </c>
      <c r="M1" s="37"/>
      <c r="N1" s="37"/>
      <c r="O1" s="37"/>
      <c r="P1" s="37" t="s">
        <v>451</v>
      </c>
      <c r="Q1" s="37"/>
      <c r="R1" s="37"/>
      <c r="S1" s="37"/>
      <c r="T1" s="37" t="s">
        <v>450</v>
      </c>
      <c r="U1" s="37"/>
      <c r="V1" s="37"/>
      <c r="W1" s="37"/>
      <c r="X1" s="37" t="s">
        <v>449</v>
      </c>
      <c r="Y1" s="37"/>
      <c r="Z1" s="37"/>
      <c r="AA1" s="37"/>
      <c r="AB1" s="37" t="s">
        <v>448</v>
      </c>
      <c r="AC1" s="37"/>
      <c r="AD1" s="37"/>
      <c r="AE1" s="37"/>
      <c r="AF1" s="37" t="s">
        <v>447</v>
      </c>
      <c r="AG1" s="37"/>
      <c r="AH1" s="37"/>
      <c r="AI1" s="37"/>
      <c r="AJ1" s="37" t="s">
        <v>446</v>
      </c>
      <c r="AK1" s="37"/>
      <c r="AL1" s="37"/>
      <c r="AM1" s="37"/>
      <c r="AN1" s="37" t="s">
        <v>445</v>
      </c>
      <c r="AO1" s="37"/>
      <c r="AP1" s="37"/>
      <c r="AQ1" s="37"/>
    </row>
    <row r="2" spans="1:43" x14ac:dyDescent="0.2">
      <c r="D2" t="s">
        <v>441</v>
      </c>
      <c r="E2" t="s">
        <v>442</v>
      </c>
      <c r="F2" t="s">
        <v>443</v>
      </c>
      <c r="G2" t="s">
        <v>444</v>
      </c>
      <c r="H2" t="s">
        <v>444</v>
      </c>
      <c r="I2" t="s">
        <v>443</v>
      </c>
      <c r="J2" t="s">
        <v>442</v>
      </c>
      <c r="K2" t="s">
        <v>441</v>
      </c>
      <c r="L2" t="s">
        <v>444</v>
      </c>
      <c r="M2" t="s">
        <v>443</v>
      </c>
      <c r="N2" t="s">
        <v>442</v>
      </c>
      <c r="O2" t="s">
        <v>441</v>
      </c>
      <c r="P2" t="s">
        <v>444</v>
      </c>
      <c r="Q2" t="s">
        <v>443</v>
      </c>
      <c r="R2" t="s">
        <v>442</v>
      </c>
      <c r="S2" t="s">
        <v>441</v>
      </c>
      <c r="T2" t="s">
        <v>444</v>
      </c>
      <c r="U2" t="s">
        <v>443</v>
      </c>
      <c r="V2" t="s">
        <v>442</v>
      </c>
      <c r="W2" t="s">
        <v>441</v>
      </c>
      <c r="X2" t="s">
        <v>444</v>
      </c>
      <c r="Y2" t="s">
        <v>443</v>
      </c>
      <c r="Z2" t="s">
        <v>442</v>
      </c>
      <c r="AA2" t="s">
        <v>441</v>
      </c>
      <c r="AB2" t="s">
        <v>444</v>
      </c>
      <c r="AC2" t="s">
        <v>443</v>
      </c>
      <c r="AD2" t="s">
        <v>442</v>
      </c>
      <c r="AE2" t="s">
        <v>441</v>
      </c>
      <c r="AF2" t="s">
        <v>444</v>
      </c>
      <c r="AG2" t="s">
        <v>443</v>
      </c>
      <c r="AH2" t="s">
        <v>442</v>
      </c>
      <c r="AI2" t="s">
        <v>441</v>
      </c>
      <c r="AJ2" t="s">
        <v>444</v>
      </c>
      <c r="AK2" t="s">
        <v>443</v>
      </c>
      <c r="AL2" t="s">
        <v>442</v>
      </c>
      <c r="AM2" t="s">
        <v>441</v>
      </c>
      <c r="AN2" t="s">
        <v>444</v>
      </c>
      <c r="AO2" t="s">
        <v>443</v>
      </c>
      <c r="AP2" t="s">
        <v>442</v>
      </c>
      <c r="AQ2" t="s">
        <v>441</v>
      </c>
    </row>
    <row r="3" spans="1:43" x14ac:dyDescent="0.2">
      <c r="A3" s="38">
        <v>1</v>
      </c>
      <c r="B3" t="s">
        <v>440</v>
      </c>
      <c r="C3" t="s">
        <v>439</v>
      </c>
      <c r="D3" s="38">
        <v>-45.88</v>
      </c>
      <c r="E3" s="38">
        <v>17.899999999999999</v>
      </c>
      <c r="F3" s="38">
        <v>47.43</v>
      </c>
      <c r="G3" s="38">
        <v>19.34</v>
      </c>
      <c r="H3" s="38">
        <v>8.14</v>
      </c>
      <c r="I3" s="38">
        <v>19.510000000000002</v>
      </c>
      <c r="J3" s="38">
        <v>5.56</v>
      </c>
      <c r="K3" s="38">
        <v>-14.99</v>
      </c>
      <c r="L3" t="s">
        <v>294</v>
      </c>
      <c r="M3" t="s">
        <v>294</v>
      </c>
      <c r="N3" t="s">
        <v>294</v>
      </c>
      <c r="O3" t="s">
        <v>294</v>
      </c>
      <c r="P3" s="38">
        <v>12.92</v>
      </c>
      <c r="Q3" s="38">
        <v>12.35</v>
      </c>
      <c r="R3" s="38">
        <v>5.93</v>
      </c>
      <c r="S3" s="38">
        <v>-0.02</v>
      </c>
      <c r="T3" s="38">
        <v>62.4</v>
      </c>
      <c r="U3" s="38">
        <v>53.33</v>
      </c>
      <c r="V3" s="38">
        <v>65.22</v>
      </c>
      <c r="W3" s="38">
        <v>71.709999999999994</v>
      </c>
      <c r="X3" s="38">
        <v>0.86</v>
      </c>
      <c r="Y3" s="38">
        <v>1.81</v>
      </c>
      <c r="Z3" s="38">
        <v>1.26</v>
      </c>
      <c r="AA3" s="38">
        <v>1.49</v>
      </c>
      <c r="AB3" s="38">
        <v>9.42</v>
      </c>
      <c r="AC3" s="38">
        <v>10.8</v>
      </c>
      <c r="AD3" s="38">
        <v>4.41</v>
      </c>
      <c r="AE3" s="38">
        <v>-10.08</v>
      </c>
      <c r="AF3" t="s">
        <v>294</v>
      </c>
      <c r="AG3" t="s">
        <v>294</v>
      </c>
      <c r="AH3" t="s">
        <v>294</v>
      </c>
      <c r="AI3" t="s">
        <v>294</v>
      </c>
      <c r="AJ3" s="38">
        <v>1.6</v>
      </c>
      <c r="AK3" s="38">
        <v>2.06</v>
      </c>
      <c r="AL3" s="38">
        <v>1.45</v>
      </c>
      <c r="AM3" s="38">
        <v>1.1499999999999999</v>
      </c>
      <c r="AN3" s="38">
        <v>1.52</v>
      </c>
      <c r="AO3" s="38">
        <v>1.91</v>
      </c>
      <c r="AP3" s="38">
        <v>1.29</v>
      </c>
      <c r="AQ3" s="38">
        <v>1.01</v>
      </c>
    </row>
    <row r="4" spans="1:43" x14ac:dyDescent="0.2">
      <c r="A4" s="38">
        <v>2</v>
      </c>
      <c r="B4" t="s">
        <v>438</v>
      </c>
      <c r="C4" t="s">
        <v>437</v>
      </c>
      <c r="D4" s="38">
        <v>14.93</v>
      </c>
      <c r="E4" s="38">
        <v>6.53</v>
      </c>
      <c r="F4" s="38">
        <v>12.83</v>
      </c>
      <c r="G4" s="38">
        <v>8.17</v>
      </c>
      <c r="H4" s="38">
        <v>4.2300000000000004</v>
      </c>
      <c r="I4" s="38">
        <v>6.93</v>
      </c>
      <c r="J4" s="38">
        <v>3.53</v>
      </c>
      <c r="K4" s="38">
        <v>8.2200000000000006</v>
      </c>
      <c r="L4" s="38">
        <v>21.27</v>
      </c>
      <c r="M4" s="38">
        <v>20.74</v>
      </c>
      <c r="N4" s="38">
        <v>18.18</v>
      </c>
      <c r="O4" s="38">
        <v>21.51</v>
      </c>
      <c r="P4" s="38">
        <v>11.58</v>
      </c>
      <c r="Q4" s="38">
        <v>10.34</v>
      </c>
      <c r="R4" s="38">
        <v>6.88</v>
      </c>
      <c r="S4" s="38">
        <v>7.45</v>
      </c>
      <c r="T4" s="38">
        <v>43.97</v>
      </c>
      <c r="U4" s="38">
        <v>40.83</v>
      </c>
      <c r="V4" s="38">
        <v>39.46</v>
      </c>
      <c r="W4" s="38">
        <v>40.090000000000003</v>
      </c>
      <c r="X4" s="38">
        <v>0.48</v>
      </c>
      <c r="Y4" s="38">
        <v>0.92</v>
      </c>
      <c r="Z4" s="38">
        <v>0.76</v>
      </c>
      <c r="AA4" s="38">
        <v>0.82</v>
      </c>
      <c r="AB4" s="38">
        <v>9.49</v>
      </c>
      <c r="AC4" s="38">
        <v>8.2100000000000009</v>
      </c>
      <c r="AD4" s="38">
        <v>5</v>
      </c>
      <c r="AE4" s="38">
        <v>10.38</v>
      </c>
      <c r="AF4" s="38">
        <v>11.29</v>
      </c>
      <c r="AG4" s="38">
        <v>20.69</v>
      </c>
      <c r="AH4" s="38">
        <v>18.440000000000001</v>
      </c>
      <c r="AI4" s="38">
        <v>18.64</v>
      </c>
      <c r="AJ4" s="38">
        <v>1.23</v>
      </c>
      <c r="AK4" s="38">
        <v>1.42</v>
      </c>
      <c r="AL4" s="38">
        <v>1.82</v>
      </c>
      <c r="AM4" s="38">
        <v>1.98</v>
      </c>
      <c r="AN4" s="38">
        <v>1.0900000000000001</v>
      </c>
      <c r="AO4" s="38">
        <v>1.24</v>
      </c>
      <c r="AP4" s="38">
        <v>1.63</v>
      </c>
      <c r="AQ4" s="38">
        <v>1.8</v>
      </c>
    </row>
    <row r="5" spans="1:43" x14ac:dyDescent="0.2">
      <c r="A5" s="38">
        <v>3</v>
      </c>
      <c r="B5" t="s">
        <v>436</v>
      </c>
      <c r="C5" t="s">
        <v>435</v>
      </c>
      <c r="D5" s="38">
        <v>12.61</v>
      </c>
      <c r="E5" s="38">
        <v>0.73</v>
      </c>
      <c r="F5" s="38">
        <v>3.94</v>
      </c>
      <c r="G5" s="38">
        <v>7.13</v>
      </c>
      <c r="H5" s="38">
        <v>2.93</v>
      </c>
      <c r="I5" s="38">
        <v>1.57</v>
      </c>
      <c r="J5" s="38">
        <v>0.3</v>
      </c>
      <c r="K5" s="38">
        <v>5.37</v>
      </c>
      <c r="L5" s="38">
        <v>12.14</v>
      </c>
      <c r="M5" s="38">
        <v>8.76</v>
      </c>
      <c r="N5" s="38">
        <v>7.29</v>
      </c>
      <c r="O5" s="38">
        <v>5.59</v>
      </c>
      <c r="P5" s="38">
        <v>6.18</v>
      </c>
      <c r="Q5" s="38">
        <v>2.7</v>
      </c>
      <c r="R5" s="38">
        <v>1.18</v>
      </c>
      <c r="S5" s="38">
        <v>-1.29</v>
      </c>
      <c r="T5" s="38">
        <v>56.18</v>
      </c>
      <c r="U5" s="38">
        <v>61.09</v>
      </c>
      <c r="V5" s="38">
        <v>58.87</v>
      </c>
      <c r="W5" s="38">
        <v>57.58</v>
      </c>
      <c r="X5" s="38">
        <v>0.63</v>
      </c>
      <c r="Y5" s="38">
        <v>1.1399999999999999</v>
      </c>
      <c r="Z5" s="38">
        <v>1.07</v>
      </c>
      <c r="AA5" s="38">
        <v>1</v>
      </c>
      <c r="AB5" s="38">
        <v>4.66</v>
      </c>
      <c r="AC5" s="38">
        <v>1.39</v>
      </c>
      <c r="AD5" s="38">
        <v>0.3</v>
      </c>
      <c r="AE5" s="38">
        <v>5.37</v>
      </c>
      <c r="AF5" s="38">
        <v>13.72</v>
      </c>
      <c r="AG5" s="38">
        <v>25.61</v>
      </c>
      <c r="AH5" s="38">
        <v>25.86</v>
      </c>
      <c r="AI5" s="38">
        <v>25.58</v>
      </c>
      <c r="AJ5" s="38">
        <v>0.78</v>
      </c>
      <c r="AK5" s="38">
        <v>0.77</v>
      </c>
      <c r="AL5" s="38">
        <v>1.25</v>
      </c>
      <c r="AM5" s="38">
        <v>1.49</v>
      </c>
      <c r="AN5" s="38">
        <v>0.64</v>
      </c>
      <c r="AO5" s="38">
        <v>0.67</v>
      </c>
      <c r="AP5" s="38">
        <v>1.07</v>
      </c>
      <c r="AQ5" s="38">
        <v>1.35</v>
      </c>
    </row>
    <row r="6" spans="1:43" x14ac:dyDescent="0.2">
      <c r="A6" s="38">
        <v>4</v>
      </c>
      <c r="B6" t="s">
        <v>434</v>
      </c>
      <c r="C6" t="s">
        <v>433</v>
      </c>
      <c r="D6" s="38">
        <v>62.43</v>
      </c>
      <c r="E6" s="38">
        <v>19.34</v>
      </c>
      <c r="F6" s="38">
        <v>9.11</v>
      </c>
      <c r="G6" s="38">
        <v>5.4</v>
      </c>
      <c r="H6" s="38">
        <v>3.04</v>
      </c>
      <c r="I6" s="38">
        <v>5.38</v>
      </c>
      <c r="J6" s="38">
        <v>10.220000000000001</v>
      </c>
      <c r="K6" s="38">
        <v>23.05</v>
      </c>
      <c r="L6" s="38">
        <v>76.37</v>
      </c>
      <c r="M6" s="38">
        <v>76.09</v>
      </c>
      <c r="N6" s="38">
        <v>77.22</v>
      </c>
      <c r="O6" s="38">
        <v>77.069999999999993</v>
      </c>
      <c r="P6" s="38">
        <v>6.88</v>
      </c>
      <c r="Q6" s="38">
        <v>4.78</v>
      </c>
      <c r="R6" s="38">
        <v>9.69</v>
      </c>
      <c r="S6" s="38">
        <v>9.66</v>
      </c>
      <c r="T6" s="38">
        <v>45.04</v>
      </c>
      <c r="U6" s="38">
        <v>42.36</v>
      </c>
      <c r="V6" s="38">
        <v>39.53</v>
      </c>
      <c r="W6" s="38">
        <v>61.18</v>
      </c>
      <c r="X6" s="38">
        <v>0.52</v>
      </c>
      <c r="Y6" s="38">
        <v>0.99</v>
      </c>
      <c r="Z6" s="38">
        <v>1.1499999999999999</v>
      </c>
      <c r="AA6" s="38">
        <v>1.44</v>
      </c>
      <c r="AB6" s="38">
        <v>5.87</v>
      </c>
      <c r="AC6" s="38">
        <v>5.43</v>
      </c>
      <c r="AD6" s="38">
        <v>8.92</v>
      </c>
      <c r="AE6" s="38">
        <v>16.03</v>
      </c>
      <c r="AF6" s="38">
        <v>13.97</v>
      </c>
      <c r="AG6" s="38">
        <v>31.63</v>
      </c>
      <c r="AH6" s="38">
        <v>34.96</v>
      </c>
      <c r="AI6" s="38">
        <v>30.97</v>
      </c>
      <c r="AJ6" s="38">
        <v>2.2599999999999998</v>
      </c>
      <c r="AK6" s="38">
        <v>2.4</v>
      </c>
      <c r="AL6" s="38">
        <v>2.64</v>
      </c>
      <c r="AM6" s="38">
        <v>1.05</v>
      </c>
      <c r="AN6" s="38">
        <v>2.2200000000000002</v>
      </c>
      <c r="AO6" s="38">
        <v>2.36</v>
      </c>
      <c r="AP6" s="38">
        <v>2.62</v>
      </c>
      <c r="AQ6" s="38">
        <v>1.03</v>
      </c>
    </row>
    <row r="7" spans="1:43" x14ac:dyDescent="0.2">
      <c r="A7" s="38">
        <v>5</v>
      </c>
      <c r="B7" t="s">
        <v>432</v>
      </c>
      <c r="C7" t="s">
        <v>431</v>
      </c>
      <c r="D7" s="38">
        <v>11.15</v>
      </c>
      <c r="E7" s="38">
        <v>1.58</v>
      </c>
      <c r="F7" s="38">
        <v>13.93</v>
      </c>
      <c r="G7" s="38">
        <v>2.23</v>
      </c>
      <c r="H7" s="38">
        <v>1.1100000000000001</v>
      </c>
      <c r="I7" s="38">
        <v>7.6</v>
      </c>
      <c r="J7" s="38">
        <v>0.93</v>
      </c>
      <c r="K7" s="38">
        <v>6.84</v>
      </c>
      <c r="L7" t="s">
        <v>294</v>
      </c>
      <c r="M7" t="s">
        <v>294</v>
      </c>
      <c r="N7" t="s">
        <v>294</v>
      </c>
      <c r="O7" t="s">
        <v>294</v>
      </c>
      <c r="P7" s="38">
        <v>6.4</v>
      </c>
      <c r="Q7" s="38">
        <v>11.47</v>
      </c>
      <c r="R7" s="38">
        <v>5.34</v>
      </c>
      <c r="S7" s="38">
        <v>12.7</v>
      </c>
      <c r="T7" s="38">
        <v>51.49</v>
      </c>
      <c r="U7" s="38">
        <v>48.52</v>
      </c>
      <c r="V7" s="38">
        <v>40.83</v>
      </c>
      <c r="W7" s="38">
        <v>38.9</v>
      </c>
      <c r="X7" s="38">
        <v>0.47</v>
      </c>
      <c r="Y7" s="38">
        <v>1.01</v>
      </c>
      <c r="Z7" s="38">
        <v>0.76</v>
      </c>
      <c r="AA7" s="38">
        <v>0.84</v>
      </c>
      <c r="AB7" s="38">
        <v>2.2200000000000002</v>
      </c>
      <c r="AC7" s="38">
        <v>8.01</v>
      </c>
      <c r="AD7" s="38">
        <v>1.39</v>
      </c>
      <c r="AE7" s="38">
        <v>8.9</v>
      </c>
      <c r="AF7" t="s">
        <v>294</v>
      </c>
      <c r="AG7" t="s">
        <v>294</v>
      </c>
      <c r="AH7" t="s">
        <v>294</v>
      </c>
      <c r="AI7" t="s">
        <v>294</v>
      </c>
      <c r="AJ7" s="38">
        <v>1.64</v>
      </c>
      <c r="AK7" s="38">
        <v>2</v>
      </c>
      <c r="AL7" s="38">
        <v>2.71</v>
      </c>
      <c r="AM7" s="38">
        <v>3.18</v>
      </c>
      <c r="AN7" s="38">
        <v>1.54</v>
      </c>
      <c r="AO7" s="38">
        <v>1.91</v>
      </c>
      <c r="AP7" s="38">
        <v>2.58</v>
      </c>
      <c r="AQ7" s="38">
        <v>3.09</v>
      </c>
    </row>
    <row r="8" spans="1:43" x14ac:dyDescent="0.2">
      <c r="A8" s="38">
        <v>6</v>
      </c>
      <c r="B8" t="s">
        <v>430</v>
      </c>
      <c r="C8" t="s">
        <v>429</v>
      </c>
      <c r="D8" s="38">
        <v>-46.36</v>
      </c>
      <c r="E8" s="38">
        <v>-26.02</v>
      </c>
      <c r="F8" s="38">
        <v>-1.87</v>
      </c>
      <c r="G8" s="38">
        <v>0.51</v>
      </c>
      <c r="H8" s="38">
        <v>0.25</v>
      </c>
      <c r="I8" s="38">
        <v>-0.72</v>
      </c>
      <c r="J8" s="38">
        <v>-6.92</v>
      </c>
      <c r="K8" s="38">
        <v>-16.21</v>
      </c>
      <c r="L8" s="38">
        <v>72.680000000000007</v>
      </c>
      <c r="M8" s="38">
        <v>72.569999999999993</v>
      </c>
      <c r="N8" s="38">
        <v>72.8</v>
      </c>
      <c r="O8" s="38">
        <v>73.59</v>
      </c>
      <c r="P8" s="38">
        <v>3.28</v>
      </c>
      <c r="Q8" s="38">
        <v>-1.99</v>
      </c>
      <c r="R8" s="38">
        <v>-7.31</v>
      </c>
      <c r="S8" s="38">
        <v>-11.8</v>
      </c>
      <c r="T8" s="38">
        <v>52.32</v>
      </c>
      <c r="U8" s="38">
        <v>49.37</v>
      </c>
      <c r="V8" s="38">
        <v>76.97</v>
      </c>
      <c r="W8" s="38">
        <v>69.709999999999994</v>
      </c>
      <c r="X8" s="38">
        <v>0.47</v>
      </c>
      <c r="Y8" s="38">
        <v>0.82</v>
      </c>
      <c r="Z8" s="38">
        <v>0.63</v>
      </c>
      <c r="AA8" s="38">
        <v>0.56000000000000005</v>
      </c>
      <c r="AB8" s="38">
        <v>0.53</v>
      </c>
      <c r="AC8" s="38">
        <v>-0.87</v>
      </c>
      <c r="AD8" s="38">
        <v>-11</v>
      </c>
      <c r="AE8" s="38">
        <v>-29.21</v>
      </c>
      <c r="AF8" s="38">
        <v>7.43</v>
      </c>
      <c r="AG8" s="38">
        <v>11.94</v>
      </c>
      <c r="AH8" s="38">
        <v>10.63</v>
      </c>
      <c r="AI8" s="38">
        <v>13.69</v>
      </c>
      <c r="AJ8" s="38">
        <v>1.01</v>
      </c>
      <c r="AK8" s="38">
        <v>1.19</v>
      </c>
      <c r="AL8" s="38">
        <v>0.87</v>
      </c>
      <c r="AM8" s="38">
        <v>0.92</v>
      </c>
      <c r="AN8" s="38">
        <v>0.95</v>
      </c>
      <c r="AO8" s="38">
        <v>1.1200000000000001</v>
      </c>
      <c r="AP8" s="38">
        <v>0.78</v>
      </c>
      <c r="AQ8" s="38">
        <v>0.88</v>
      </c>
    </row>
    <row r="9" spans="1:43" x14ac:dyDescent="0.2">
      <c r="A9" s="38">
        <v>7</v>
      </c>
      <c r="B9" t="s">
        <v>428</v>
      </c>
      <c r="C9" t="s">
        <v>427</v>
      </c>
      <c r="D9" s="38">
        <v>0.67</v>
      </c>
      <c r="E9" s="38">
        <v>-4.8499999999999996</v>
      </c>
      <c r="F9" s="38">
        <v>6.17</v>
      </c>
      <c r="G9" s="38">
        <v>-0.24</v>
      </c>
      <c r="H9" s="38">
        <v>-0.18</v>
      </c>
      <c r="I9" s="38">
        <v>4.63</v>
      </c>
      <c r="J9" s="38">
        <v>-3.52</v>
      </c>
      <c r="K9" s="38">
        <v>0.47</v>
      </c>
      <c r="L9" t="s">
        <v>294</v>
      </c>
      <c r="M9" t="s">
        <v>294</v>
      </c>
      <c r="N9" t="s">
        <v>294</v>
      </c>
      <c r="O9" t="s">
        <v>294</v>
      </c>
      <c r="P9" s="38">
        <v>4.2</v>
      </c>
      <c r="Q9" s="38">
        <v>9.76</v>
      </c>
      <c r="R9" s="38">
        <v>-4.45</v>
      </c>
      <c r="S9" s="38">
        <v>3.62</v>
      </c>
      <c r="T9" s="38">
        <v>25.54</v>
      </c>
      <c r="U9" s="38">
        <v>22.81</v>
      </c>
      <c r="V9" s="38">
        <v>24.49</v>
      </c>
      <c r="W9" s="38">
        <v>27.6</v>
      </c>
      <c r="X9" s="38">
        <v>0.21</v>
      </c>
      <c r="Y9" s="38">
        <v>0.48</v>
      </c>
      <c r="Z9" s="38">
        <v>0.36</v>
      </c>
      <c r="AA9" s="38">
        <v>0.46</v>
      </c>
      <c r="AB9" s="38">
        <v>-0.5</v>
      </c>
      <c r="AC9" s="38">
        <v>10.29</v>
      </c>
      <c r="AD9" s="38">
        <v>-10.58</v>
      </c>
      <c r="AE9" s="38">
        <v>0.88</v>
      </c>
      <c r="AF9" t="s">
        <v>294</v>
      </c>
      <c r="AG9" t="s">
        <v>294</v>
      </c>
      <c r="AH9" t="s">
        <v>294</v>
      </c>
      <c r="AI9" t="s">
        <v>294</v>
      </c>
      <c r="AJ9" s="38">
        <v>3.57</v>
      </c>
      <c r="AK9" s="38">
        <v>4.07</v>
      </c>
      <c r="AL9" s="38">
        <v>3.21</v>
      </c>
      <c r="AM9" s="38">
        <v>3.15</v>
      </c>
      <c r="AN9" s="38">
        <v>3.44</v>
      </c>
      <c r="AO9" s="38">
        <v>3.91</v>
      </c>
      <c r="AP9" s="38">
        <v>3.03</v>
      </c>
      <c r="AQ9" s="38">
        <v>2.94</v>
      </c>
    </row>
    <row r="10" spans="1:43" x14ac:dyDescent="0.2">
      <c r="A10" s="38">
        <v>9</v>
      </c>
      <c r="B10" t="s">
        <v>424</v>
      </c>
      <c r="C10" t="s">
        <v>419</v>
      </c>
      <c r="D10" s="38">
        <v>-13.67</v>
      </c>
      <c r="E10" s="38">
        <v>-20.6</v>
      </c>
      <c r="F10" s="38">
        <v>-15</v>
      </c>
      <c r="G10" s="38">
        <v>-25.96</v>
      </c>
      <c r="H10" s="38">
        <v>-7.1</v>
      </c>
      <c r="I10" s="38">
        <v>-4.7300000000000004</v>
      </c>
      <c r="J10" s="38">
        <v>-7.62</v>
      </c>
      <c r="K10" s="38">
        <v>-5.46</v>
      </c>
      <c r="L10" t="s">
        <v>294</v>
      </c>
      <c r="M10" t="s">
        <v>294</v>
      </c>
      <c r="N10" t="s">
        <v>294</v>
      </c>
      <c r="O10" t="s">
        <v>294</v>
      </c>
      <c r="P10" s="38">
        <v>-3.05</v>
      </c>
      <c r="Q10" s="38">
        <v>-1.18</v>
      </c>
      <c r="R10" s="38">
        <v>-7.15</v>
      </c>
      <c r="S10" s="38">
        <v>0.08</v>
      </c>
      <c r="T10" s="38">
        <v>72.86</v>
      </c>
      <c r="U10" s="38">
        <v>69.150000000000006</v>
      </c>
      <c r="V10" s="38">
        <v>64.7</v>
      </c>
      <c r="W10" s="38">
        <v>59.38</v>
      </c>
      <c r="X10" s="38">
        <v>0.63</v>
      </c>
      <c r="Y10" s="38">
        <v>1.41</v>
      </c>
      <c r="Z10" s="38">
        <v>1.03</v>
      </c>
      <c r="AA10" s="38">
        <v>1.1499999999999999</v>
      </c>
      <c r="AB10" s="38">
        <v>-11.39</v>
      </c>
      <c r="AC10" s="38">
        <v>-3.27</v>
      </c>
      <c r="AD10" s="38">
        <v>-6.96</v>
      </c>
      <c r="AE10" s="38">
        <v>-4.58</v>
      </c>
      <c r="AF10" t="s">
        <v>294</v>
      </c>
      <c r="AG10" t="s">
        <v>294</v>
      </c>
      <c r="AH10" t="s">
        <v>294</v>
      </c>
      <c r="AI10" t="s">
        <v>294</v>
      </c>
      <c r="AJ10" s="38">
        <v>0.85</v>
      </c>
      <c r="AK10" s="38">
        <v>0.82</v>
      </c>
      <c r="AL10" s="38">
        <v>0.86</v>
      </c>
      <c r="AM10" s="38">
        <v>1.1299999999999999</v>
      </c>
      <c r="AN10" s="38">
        <v>0.71</v>
      </c>
      <c r="AO10" s="38">
        <v>0.63</v>
      </c>
      <c r="AP10" s="38">
        <v>0.52</v>
      </c>
      <c r="AQ10" s="38">
        <v>0.79</v>
      </c>
    </row>
    <row r="11" spans="1:43" x14ac:dyDescent="0.2">
      <c r="A11" s="38">
        <v>10</v>
      </c>
      <c r="B11" t="s">
        <v>423</v>
      </c>
      <c r="C11" t="s">
        <v>422</v>
      </c>
      <c r="D11" s="38">
        <v>-105.63</v>
      </c>
      <c r="E11" s="38">
        <v>-71.05</v>
      </c>
      <c r="F11" t="s">
        <v>294</v>
      </c>
      <c r="G11" t="s">
        <v>294</v>
      </c>
      <c r="H11" s="38">
        <v>-4.1900000000000004</v>
      </c>
      <c r="I11" s="38">
        <v>-12.37</v>
      </c>
      <c r="J11" s="38">
        <v>-10.91</v>
      </c>
      <c r="K11" s="38">
        <v>-34.78</v>
      </c>
      <c r="L11" t="s">
        <v>294</v>
      </c>
      <c r="M11" t="s">
        <v>294</v>
      </c>
      <c r="N11" t="s">
        <v>294</v>
      </c>
      <c r="O11" t="s">
        <v>294</v>
      </c>
      <c r="P11" s="38">
        <v>-6.62</v>
      </c>
      <c r="Q11" s="38">
        <v>-0.86</v>
      </c>
      <c r="R11" s="38">
        <v>-14.34</v>
      </c>
      <c r="S11" s="38">
        <v>-9.85</v>
      </c>
      <c r="T11" s="38">
        <v>100.41</v>
      </c>
      <c r="U11" s="38">
        <v>95.78</v>
      </c>
      <c r="V11" s="38">
        <v>84.32</v>
      </c>
      <c r="W11" s="38">
        <v>76.62</v>
      </c>
      <c r="X11" s="38">
        <v>0.24</v>
      </c>
      <c r="Y11" s="38">
        <v>0.51</v>
      </c>
      <c r="Z11" s="38">
        <v>0.38</v>
      </c>
      <c r="AA11" s="38">
        <v>0.42</v>
      </c>
      <c r="AB11" s="38">
        <v>-18.329999999999998</v>
      </c>
      <c r="AC11" s="38">
        <v>-25.93</v>
      </c>
      <c r="AD11" s="38">
        <v>-30.66</v>
      </c>
      <c r="AE11" s="38">
        <v>-85.31</v>
      </c>
      <c r="AF11" t="s">
        <v>294</v>
      </c>
      <c r="AG11" t="s">
        <v>294</v>
      </c>
      <c r="AH11" t="s">
        <v>294</v>
      </c>
      <c r="AI11" t="s">
        <v>294</v>
      </c>
      <c r="AJ11" s="38">
        <v>0.6</v>
      </c>
      <c r="AK11" s="38">
        <v>0.68</v>
      </c>
      <c r="AL11" s="38">
        <v>0.67</v>
      </c>
      <c r="AM11" s="38">
        <v>0.69</v>
      </c>
      <c r="AN11" s="38">
        <v>0.52</v>
      </c>
      <c r="AO11" s="38">
        <v>0.6</v>
      </c>
      <c r="AP11" s="38">
        <v>0.6</v>
      </c>
      <c r="AQ11" s="38">
        <v>0.61</v>
      </c>
    </row>
    <row r="12" spans="1:43" x14ac:dyDescent="0.2">
      <c r="A12" s="38">
        <v>8</v>
      </c>
      <c r="B12" t="s">
        <v>426</v>
      </c>
      <c r="C12" t="s">
        <v>425</v>
      </c>
      <c r="D12" t="s">
        <v>294</v>
      </c>
      <c r="E12" s="38">
        <v>-156.76</v>
      </c>
      <c r="F12" s="38">
        <v>10.06</v>
      </c>
      <c r="G12" s="38">
        <v>-1.52</v>
      </c>
      <c r="H12" s="38">
        <v>-0.76</v>
      </c>
      <c r="I12" s="38">
        <v>4.45</v>
      </c>
      <c r="J12" s="38">
        <v>-6.86</v>
      </c>
      <c r="K12" s="38">
        <v>-24.55</v>
      </c>
      <c r="L12" t="s">
        <v>294</v>
      </c>
      <c r="M12" t="s">
        <v>294</v>
      </c>
      <c r="N12" t="s">
        <v>294</v>
      </c>
      <c r="O12" t="s">
        <v>294</v>
      </c>
      <c r="P12" s="38">
        <v>7.55</v>
      </c>
      <c r="Q12" s="38">
        <v>7.01</v>
      </c>
      <c r="R12" s="38">
        <v>3.64</v>
      </c>
      <c r="S12" s="38">
        <v>-21.01</v>
      </c>
      <c r="T12" s="38">
        <v>46.03</v>
      </c>
      <c r="U12" s="38">
        <v>52.83</v>
      </c>
      <c r="V12" s="38">
        <v>57.99</v>
      </c>
      <c r="W12" s="38">
        <v>129.87</v>
      </c>
      <c r="X12" s="38">
        <v>0.62</v>
      </c>
      <c r="Y12" s="38">
        <v>1.19</v>
      </c>
      <c r="Z12" s="38">
        <v>0.94</v>
      </c>
      <c r="AA12" s="38">
        <v>0.52</v>
      </c>
      <c r="AB12" s="38">
        <v>-1.25</v>
      </c>
      <c r="AC12" s="38">
        <v>3.67</v>
      </c>
      <c r="AD12" s="38">
        <v>-7.32</v>
      </c>
      <c r="AE12" s="38">
        <v>-47.6</v>
      </c>
      <c r="AF12" t="s">
        <v>294</v>
      </c>
      <c r="AG12" t="s">
        <v>294</v>
      </c>
      <c r="AH12" t="s">
        <v>294</v>
      </c>
      <c r="AI12" t="s">
        <v>294</v>
      </c>
      <c r="AJ12" s="38">
        <v>2.33</v>
      </c>
      <c r="AK12" s="38">
        <v>1.7</v>
      </c>
      <c r="AL12" s="38">
        <v>1.31</v>
      </c>
      <c r="AM12" s="38">
        <v>0.35</v>
      </c>
      <c r="AN12" s="38">
        <v>2.11</v>
      </c>
      <c r="AO12" s="38">
        <v>1.47</v>
      </c>
      <c r="AP12" s="38">
        <v>1.0900000000000001</v>
      </c>
      <c r="AQ12" s="38">
        <v>0.32</v>
      </c>
    </row>
    <row r="37" spans="3:7" x14ac:dyDescent="0.2">
      <c r="D37" s="37" t="s">
        <v>448</v>
      </c>
      <c r="E37" s="37"/>
      <c r="F37" s="37"/>
      <c r="G37" s="37"/>
    </row>
    <row r="38" spans="3:7" x14ac:dyDescent="0.2">
      <c r="D38" t="s">
        <v>441</v>
      </c>
      <c r="E38" t="s">
        <v>442</v>
      </c>
      <c r="F38" t="s">
        <v>443</v>
      </c>
      <c r="G38" t="s">
        <v>444</v>
      </c>
    </row>
    <row r="39" spans="3:7" x14ac:dyDescent="0.2">
      <c r="C39" t="s">
        <v>439</v>
      </c>
      <c r="D39" s="38">
        <v>-10.08</v>
      </c>
      <c r="E39" s="38">
        <v>4.41</v>
      </c>
      <c r="F39" s="38">
        <v>10.8</v>
      </c>
      <c r="G39" s="38">
        <v>9.42</v>
      </c>
    </row>
    <row r="40" spans="3:7" x14ac:dyDescent="0.2">
      <c r="C40" t="s">
        <v>437</v>
      </c>
      <c r="D40" s="38">
        <v>10.38</v>
      </c>
      <c r="E40" s="38">
        <v>5</v>
      </c>
      <c r="F40" s="38">
        <v>8.2100000000000009</v>
      </c>
      <c r="G40" s="38">
        <v>9.49</v>
      </c>
    </row>
    <row r="41" spans="3:7" x14ac:dyDescent="0.2">
      <c r="C41" t="s">
        <v>435</v>
      </c>
      <c r="D41" s="38">
        <v>5.37</v>
      </c>
      <c r="E41" s="38">
        <v>0.3</v>
      </c>
      <c r="F41" s="38">
        <v>1.39</v>
      </c>
      <c r="G41" s="38">
        <v>4.66</v>
      </c>
    </row>
    <row r="42" spans="3:7" x14ac:dyDescent="0.2">
      <c r="C42" t="s">
        <v>433</v>
      </c>
      <c r="D42" s="38">
        <v>16.03</v>
      </c>
      <c r="E42" s="38">
        <v>8.92</v>
      </c>
      <c r="F42" s="38">
        <v>5.43</v>
      </c>
      <c r="G42" s="38">
        <v>5.87</v>
      </c>
    </row>
    <row r="43" spans="3:7" x14ac:dyDescent="0.2">
      <c r="C43" t="s">
        <v>431</v>
      </c>
      <c r="D43" s="38">
        <v>8.9</v>
      </c>
      <c r="E43" s="38">
        <v>1.39</v>
      </c>
      <c r="F43" s="38">
        <v>8.01</v>
      </c>
      <c r="G43" s="38">
        <v>2.2200000000000002</v>
      </c>
    </row>
    <row r="44" spans="3:7" x14ac:dyDescent="0.2">
      <c r="C44" t="s">
        <v>429</v>
      </c>
      <c r="D44" s="38">
        <v>-29.21</v>
      </c>
      <c r="E44" s="38">
        <v>-11</v>
      </c>
      <c r="F44" s="38">
        <v>-0.87</v>
      </c>
      <c r="G44" s="38">
        <v>0.53</v>
      </c>
    </row>
    <row r="45" spans="3:7" x14ac:dyDescent="0.2">
      <c r="C45" t="s">
        <v>427</v>
      </c>
      <c r="D45" s="38">
        <v>0.88</v>
      </c>
      <c r="E45" s="38">
        <v>-10.58</v>
      </c>
      <c r="F45" s="38">
        <v>10.29</v>
      </c>
      <c r="G45" s="38">
        <v>-0.5</v>
      </c>
    </row>
    <row r="46" spans="3:7" x14ac:dyDescent="0.2">
      <c r="C46" t="s">
        <v>419</v>
      </c>
      <c r="D46" s="38">
        <v>-4.58</v>
      </c>
      <c r="E46" s="38">
        <v>-6.96</v>
      </c>
      <c r="F46" s="38">
        <v>-3.27</v>
      </c>
      <c r="G46" s="38">
        <v>-11.39</v>
      </c>
    </row>
    <row r="47" spans="3:7" x14ac:dyDescent="0.2">
      <c r="C47" t="s">
        <v>422</v>
      </c>
      <c r="D47" s="38">
        <v>-85.31</v>
      </c>
      <c r="E47" s="38">
        <v>-30.66</v>
      </c>
      <c r="F47" s="38">
        <v>-25.93</v>
      </c>
      <c r="G47" s="38">
        <v>-18.329999999999998</v>
      </c>
    </row>
    <row r="48" spans="3:7" x14ac:dyDescent="0.2">
      <c r="C48" t="s">
        <v>425</v>
      </c>
      <c r="D48" s="38">
        <v>-47.6</v>
      </c>
      <c r="E48" s="38">
        <v>-7.32</v>
      </c>
      <c r="F48" s="38">
        <v>3.67</v>
      </c>
      <c r="G48" s="38">
        <v>-1.25</v>
      </c>
    </row>
    <row r="53" spans="3:7" ht="16.5" x14ac:dyDescent="0.35">
      <c r="D53" s="39" t="s">
        <v>526</v>
      </c>
      <c r="E53" s="37"/>
      <c r="F53" s="37"/>
      <c r="G53" s="37"/>
    </row>
    <row r="54" spans="3:7" x14ac:dyDescent="0.2">
      <c r="D54" t="s">
        <v>441</v>
      </c>
      <c r="E54" t="s">
        <v>442</v>
      </c>
      <c r="F54" t="s">
        <v>443</v>
      </c>
      <c r="G54" t="s">
        <v>444</v>
      </c>
    </row>
    <row r="55" spans="3:7" x14ac:dyDescent="0.2">
      <c r="C55" t="s">
        <v>439</v>
      </c>
      <c r="D55" s="38">
        <v>1.49</v>
      </c>
      <c r="E55" s="38">
        <v>1.26</v>
      </c>
      <c r="F55" s="38">
        <v>1.81</v>
      </c>
      <c r="G55" s="38">
        <v>0.86</v>
      </c>
    </row>
    <row r="56" spans="3:7" x14ac:dyDescent="0.2">
      <c r="C56" t="s">
        <v>437</v>
      </c>
      <c r="D56" s="38">
        <v>0.82</v>
      </c>
      <c r="E56" s="38">
        <v>0.76</v>
      </c>
      <c r="F56" s="38">
        <v>0.92</v>
      </c>
      <c r="G56" s="38">
        <v>0.48</v>
      </c>
    </row>
    <row r="57" spans="3:7" x14ac:dyDescent="0.2">
      <c r="C57" t="s">
        <v>435</v>
      </c>
      <c r="D57" s="38">
        <v>1</v>
      </c>
      <c r="E57" s="38">
        <v>1.07</v>
      </c>
      <c r="F57" s="38">
        <v>1.1399999999999999</v>
      </c>
      <c r="G57" s="38">
        <v>0.63</v>
      </c>
    </row>
    <row r="58" spans="3:7" x14ac:dyDescent="0.2">
      <c r="C58" t="s">
        <v>433</v>
      </c>
      <c r="D58" s="38">
        <v>1.44</v>
      </c>
      <c r="E58" s="38">
        <v>1.1499999999999999</v>
      </c>
      <c r="F58" s="38">
        <v>0.99</v>
      </c>
      <c r="G58" s="38">
        <v>0.52</v>
      </c>
    </row>
    <row r="59" spans="3:7" x14ac:dyDescent="0.2">
      <c r="C59" t="s">
        <v>431</v>
      </c>
      <c r="D59" s="38">
        <v>0.84</v>
      </c>
      <c r="E59" s="38">
        <v>0.76</v>
      </c>
      <c r="F59" s="38">
        <v>1.01</v>
      </c>
      <c r="G59" s="38">
        <v>0.47</v>
      </c>
    </row>
    <row r="60" spans="3:7" x14ac:dyDescent="0.2">
      <c r="C60" t="s">
        <v>429</v>
      </c>
      <c r="D60" s="38">
        <v>0.56000000000000005</v>
      </c>
      <c r="E60" s="38">
        <v>0.63</v>
      </c>
      <c r="F60" s="38">
        <v>0.82</v>
      </c>
      <c r="G60" s="38">
        <v>0.47</v>
      </c>
    </row>
    <row r="61" spans="3:7" x14ac:dyDescent="0.2">
      <c r="C61" t="s">
        <v>427</v>
      </c>
      <c r="D61" s="38">
        <v>0.46</v>
      </c>
      <c r="E61" s="38">
        <v>0.36</v>
      </c>
      <c r="F61" s="38">
        <v>0.48</v>
      </c>
      <c r="G61" s="38">
        <v>0.21</v>
      </c>
    </row>
    <row r="62" spans="3:7" x14ac:dyDescent="0.2">
      <c r="C62" t="s">
        <v>419</v>
      </c>
      <c r="D62" s="38">
        <v>1.1499999999999999</v>
      </c>
      <c r="E62" s="38">
        <v>1.03</v>
      </c>
      <c r="F62" s="38">
        <v>1.41</v>
      </c>
      <c r="G62" s="38">
        <v>0.63</v>
      </c>
    </row>
    <row r="63" spans="3:7" x14ac:dyDescent="0.2">
      <c r="C63" t="s">
        <v>422</v>
      </c>
      <c r="D63" s="38">
        <v>0.42</v>
      </c>
      <c r="E63" s="38">
        <v>0.38</v>
      </c>
      <c r="F63" s="38">
        <v>0.51</v>
      </c>
      <c r="G63" s="38">
        <v>0.24</v>
      </c>
    </row>
    <row r="64" spans="3:7" x14ac:dyDescent="0.2">
      <c r="C64" t="s">
        <v>425</v>
      </c>
      <c r="D64" s="38">
        <v>0.52</v>
      </c>
      <c r="E64" s="38">
        <v>0.94</v>
      </c>
      <c r="F64" s="38">
        <v>1.19</v>
      </c>
      <c r="G64" s="38">
        <v>0.62</v>
      </c>
    </row>
    <row r="68" spans="2:6" x14ac:dyDescent="0.2">
      <c r="B68" s="40" t="s">
        <v>455</v>
      </c>
      <c r="C68" s="37" t="s">
        <v>527</v>
      </c>
      <c r="D68" s="37"/>
      <c r="E68" s="37"/>
      <c r="F68" s="37"/>
    </row>
    <row r="69" spans="2:6" x14ac:dyDescent="0.2">
      <c r="B69" s="40"/>
      <c r="C69" t="s">
        <v>441</v>
      </c>
      <c r="D69" t="s">
        <v>442</v>
      </c>
      <c r="E69" t="s">
        <v>443</v>
      </c>
      <c r="F69" t="s">
        <v>444</v>
      </c>
    </row>
    <row r="70" spans="2:6" x14ac:dyDescent="0.2">
      <c r="B70" t="s">
        <v>439</v>
      </c>
      <c r="C70" s="38">
        <v>3.53</v>
      </c>
      <c r="D70" s="38">
        <v>2.88</v>
      </c>
      <c r="E70" s="38">
        <v>2.14</v>
      </c>
      <c r="F70" s="38">
        <v>2.66</v>
      </c>
    </row>
    <row r="71" spans="2:6" x14ac:dyDescent="0.2">
      <c r="B71" t="s">
        <v>437</v>
      </c>
      <c r="C71" s="38">
        <v>1.67</v>
      </c>
      <c r="D71" s="38">
        <v>1.65</v>
      </c>
      <c r="E71" s="38">
        <v>1.69</v>
      </c>
      <c r="F71" s="38">
        <v>1.78</v>
      </c>
    </row>
    <row r="72" spans="2:6" x14ac:dyDescent="0.2">
      <c r="B72" t="s">
        <v>435</v>
      </c>
      <c r="C72" s="38">
        <v>2.36</v>
      </c>
      <c r="D72" s="38">
        <v>2.4300000000000002</v>
      </c>
      <c r="E72" s="38">
        <v>2.57</v>
      </c>
      <c r="F72" s="38">
        <v>2.2799999999999998</v>
      </c>
    </row>
    <row r="73" spans="2:6" x14ac:dyDescent="0.2">
      <c r="B73" t="s">
        <v>433</v>
      </c>
      <c r="C73" s="38">
        <v>2.58</v>
      </c>
      <c r="D73" s="38">
        <v>1.65</v>
      </c>
      <c r="E73" s="38">
        <v>1.73</v>
      </c>
      <c r="F73" s="38">
        <v>1.82</v>
      </c>
    </row>
    <row r="74" spans="2:6" x14ac:dyDescent="0.2">
      <c r="B74" t="s">
        <v>431</v>
      </c>
      <c r="C74" s="38">
        <v>1.64</v>
      </c>
      <c r="D74" s="38">
        <v>1.69</v>
      </c>
      <c r="E74" s="38">
        <v>1.94</v>
      </c>
      <c r="F74" s="38">
        <v>2.06</v>
      </c>
    </row>
    <row r="75" spans="2:6" x14ac:dyDescent="0.2">
      <c r="B75" t="s">
        <v>429</v>
      </c>
      <c r="C75" s="38">
        <v>3.3</v>
      </c>
      <c r="D75" s="38">
        <v>4.34</v>
      </c>
      <c r="E75" s="38">
        <v>1.98</v>
      </c>
      <c r="F75" s="38">
        <v>2.1</v>
      </c>
    </row>
    <row r="76" spans="2:6" x14ac:dyDescent="0.2">
      <c r="B76" t="s">
        <v>427</v>
      </c>
      <c r="C76" s="38">
        <v>1.38</v>
      </c>
      <c r="D76" s="38">
        <v>1.32</v>
      </c>
      <c r="E76" s="38">
        <v>1.3</v>
      </c>
      <c r="F76" s="38">
        <v>1.34</v>
      </c>
    </row>
    <row r="77" spans="2:6" x14ac:dyDescent="0.2">
      <c r="B77" t="s">
        <v>425</v>
      </c>
      <c r="C77" s="38">
        <v>-3.35</v>
      </c>
      <c r="D77" s="38">
        <v>2.38</v>
      </c>
      <c r="E77" s="38">
        <v>2.12</v>
      </c>
      <c r="F77" s="38">
        <v>1.85</v>
      </c>
    </row>
    <row r="78" spans="2:6" x14ac:dyDescent="0.2">
      <c r="B78" t="s">
        <v>419</v>
      </c>
      <c r="C78" s="38">
        <v>2.46</v>
      </c>
      <c r="D78" s="38">
        <v>2.83</v>
      </c>
      <c r="E78" s="38">
        <v>3.24</v>
      </c>
      <c r="F78" s="38">
        <v>3.68</v>
      </c>
    </row>
    <row r="79" spans="2:6" x14ac:dyDescent="0.2">
      <c r="B79" t="s">
        <v>422</v>
      </c>
      <c r="C79" s="38">
        <v>4.28</v>
      </c>
      <c r="D79" s="38">
        <v>6.38</v>
      </c>
      <c r="E79" s="38">
        <v>23.71</v>
      </c>
      <c r="F79" s="38">
        <v>-242.32</v>
      </c>
    </row>
  </sheetData>
  <sortState xmlns:xlrd2="http://schemas.microsoft.com/office/spreadsheetml/2017/richdata2" columnSort="1" ref="D2:G11">
    <sortCondition ref="D2:G2"/>
  </sortState>
  <mergeCells count="13">
    <mergeCell ref="AN1:AQ1"/>
    <mergeCell ref="D37:G37"/>
    <mergeCell ref="D53:G53"/>
    <mergeCell ref="C68:F68"/>
    <mergeCell ref="P1:S1"/>
    <mergeCell ref="T1:W1"/>
    <mergeCell ref="X1:AA1"/>
    <mergeCell ref="AB1:AE1"/>
    <mergeCell ref="AF1:AI1"/>
    <mergeCell ref="AJ1:AM1"/>
    <mergeCell ref="D1:G1"/>
    <mergeCell ref="H1:K1"/>
    <mergeCell ref="L1:O1"/>
  </mergeCells>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DEE2D-6447-4A8C-AE83-D4ED5786D120}">
  <dimension ref="A1:P39"/>
  <sheetViews>
    <sheetView topLeftCell="A10" workbookViewId="0">
      <selection activeCell="J58" sqref="J58"/>
    </sheetView>
  </sheetViews>
  <sheetFormatPr defaultRowHeight="12.75" x14ac:dyDescent="0.2"/>
  <cols>
    <col min="5" max="5" width="12.7109375" bestFit="1" customWidth="1"/>
    <col min="10" max="10" width="13" bestFit="1" customWidth="1"/>
  </cols>
  <sheetData>
    <row r="1" spans="1:9" x14ac:dyDescent="0.2">
      <c r="A1" s="8" t="s">
        <v>418</v>
      </c>
      <c r="B1" s="14" t="s">
        <v>345</v>
      </c>
      <c r="C1" s="14" t="s">
        <v>346</v>
      </c>
      <c r="D1" s="14" t="s">
        <v>344</v>
      </c>
      <c r="E1" s="14" t="s">
        <v>348</v>
      </c>
      <c r="F1" s="14" t="s">
        <v>349</v>
      </c>
      <c r="G1" s="14" t="s">
        <v>351</v>
      </c>
      <c r="H1" s="14" t="s">
        <v>350</v>
      </c>
      <c r="I1" s="14" t="s">
        <v>352</v>
      </c>
    </row>
    <row r="2" spans="1:9" s="16" customFormat="1" ht="14.25" x14ac:dyDescent="0.2">
      <c r="A2" s="15" t="s">
        <v>347</v>
      </c>
      <c r="B2" s="15">
        <v>5</v>
      </c>
      <c r="C2" s="15">
        <v>4.8</v>
      </c>
      <c r="D2" s="16">
        <v>3.5</v>
      </c>
      <c r="E2" s="16">
        <v>3</v>
      </c>
      <c r="F2" s="16">
        <v>3.5</v>
      </c>
      <c r="G2" s="16">
        <v>3.3</v>
      </c>
      <c r="H2" s="16">
        <v>4.2</v>
      </c>
      <c r="I2" s="16">
        <v>4.2</v>
      </c>
    </row>
    <row r="3" spans="1:9" s="16" customFormat="1" ht="14.25" x14ac:dyDescent="0.2">
      <c r="A3" s="13" t="s">
        <v>362</v>
      </c>
      <c r="B3" s="15">
        <v>101.1</v>
      </c>
      <c r="C3" s="15">
        <v>105.2</v>
      </c>
      <c r="D3" s="16">
        <v>110.1</v>
      </c>
      <c r="E3" s="17">
        <v>102.3</v>
      </c>
      <c r="F3" s="16">
        <v>104.9</v>
      </c>
      <c r="G3" s="16">
        <v>102.9</v>
      </c>
      <c r="H3" s="16">
        <v>99.1</v>
      </c>
      <c r="I3" s="16">
        <v>97.4</v>
      </c>
    </row>
    <row r="4" spans="1:9" x14ac:dyDescent="0.2">
      <c r="A4" s="8" t="s">
        <v>353</v>
      </c>
      <c r="B4">
        <v>5.2</v>
      </c>
      <c r="C4" s="14" t="s">
        <v>361</v>
      </c>
      <c r="D4" s="14" t="s">
        <v>359</v>
      </c>
      <c r="E4" s="14" t="s">
        <v>360</v>
      </c>
      <c r="F4">
        <v>3.1</v>
      </c>
    </row>
    <row r="9" spans="1:9" x14ac:dyDescent="0.2">
      <c r="B9" s="8" t="s">
        <v>358</v>
      </c>
      <c r="C9" s="8" t="s">
        <v>357</v>
      </c>
    </row>
    <row r="10" spans="1:9" ht="16.5" x14ac:dyDescent="0.35">
      <c r="B10" s="31" t="s">
        <v>347</v>
      </c>
      <c r="C10" s="8" t="s">
        <v>356</v>
      </c>
    </row>
    <row r="11" spans="1:9" x14ac:dyDescent="0.2">
      <c r="B11" s="8" t="s">
        <v>355</v>
      </c>
      <c r="C11" s="8" t="s">
        <v>354</v>
      </c>
    </row>
    <row r="12" spans="1:9" x14ac:dyDescent="0.2">
      <c r="C12" s="8"/>
    </row>
    <row r="13" spans="1:9" x14ac:dyDescent="0.2">
      <c r="A13" s="8" t="s">
        <v>416</v>
      </c>
      <c r="B13" s="14" t="s">
        <v>345</v>
      </c>
      <c r="C13" s="14" t="s">
        <v>346</v>
      </c>
      <c r="D13" s="14" t="s">
        <v>344</v>
      </c>
      <c r="E13" s="14" t="s">
        <v>348</v>
      </c>
      <c r="F13" s="14" t="s">
        <v>349</v>
      </c>
      <c r="G13" s="14" t="s">
        <v>350</v>
      </c>
      <c r="H13" s="14" t="s">
        <v>351</v>
      </c>
      <c r="I13" s="14" t="s">
        <v>352</v>
      </c>
    </row>
    <row r="14" spans="1:9" ht="14.25" x14ac:dyDescent="0.2">
      <c r="A14" s="15" t="s">
        <v>347</v>
      </c>
      <c r="C14" s="8"/>
      <c r="I14">
        <v>3.8</v>
      </c>
    </row>
    <row r="15" spans="1:9" ht="14.25" x14ac:dyDescent="0.2">
      <c r="A15" s="13" t="s">
        <v>362</v>
      </c>
      <c r="I15">
        <v>71</v>
      </c>
    </row>
    <row r="16" spans="1:9" x14ac:dyDescent="0.2">
      <c r="A16" s="8" t="s">
        <v>353</v>
      </c>
    </row>
    <row r="17" spans="1:16" x14ac:dyDescent="0.2">
      <c r="C17" s="8"/>
    </row>
    <row r="19" spans="1:16" x14ac:dyDescent="0.2">
      <c r="A19" s="8" t="s">
        <v>417</v>
      </c>
      <c r="B19" s="14" t="s">
        <v>345</v>
      </c>
      <c r="C19" s="14" t="s">
        <v>346</v>
      </c>
      <c r="D19" s="14" t="s">
        <v>344</v>
      </c>
      <c r="E19" s="14" t="s">
        <v>348</v>
      </c>
      <c r="F19" s="14" t="s">
        <v>349</v>
      </c>
      <c r="G19" s="14" t="s">
        <v>350</v>
      </c>
      <c r="H19" s="14" t="s">
        <v>351</v>
      </c>
      <c r="I19" s="14" t="s">
        <v>352</v>
      </c>
    </row>
    <row r="20" spans="1:16" ht="14.25" x14ac:dyDescent="0.2">
      <c r="A20" s="15" t="s">
        <v>347</v>
      </c>
      <c r="C20" s="8"/>
      <c r="I20">
        <v>2.9</v>
      </c>
    </row>
    <row r="21" spans="1:16" ht="14.25" x14ac:dyDescent="0.2">
      <c r="A21" s="13" t="s">
        <v>362</v>
      </c>
      <c r="I21">
        <v>110</v>
      </c>
      <c r="L21" s="14" t="s">
        <v>421</v>
      </c>
      <c r="M21" s="8" t="s">
        <v>418</v>
      </c>
      <c r="N21" s="8" t="s">
        <v>416</v>
      </c>
      <c r="O21" s="8" t="s">
        <v>417</v>
      </c>
      <c r="P21" s="8" t="s">
        <v>420</v>
      </c>
    </row>
    <row r="22" spans="1:16" ht="14.25" x14ac:dyDescent="0.2">
      <c r="A22" s="8" t="s">
        <v>353</v>
      </c>
      <c r="L22" s="15" t="s">
        <v>347</v>
      </c>
      <c r="M22">
        <v>4.2</v>
      </c>
      <c r="N22">
        <v>3.8</v>
      </c>
      <c r="O22">
        <v>2.9</v>
      </c>
      <c r="P22">
        <v>1.5</v>
      </c>
    </row>
    <row r="23" spans="1:16" ht="14.25" x14ac:dyDescent="0.2">
      <c r="C23" s="8"/>
      <c r="L23" s="13" t="s">
        <v>362</v>
      </c>
      <c r="M23">
        <v>97.4</v>
      </c>
      <c r="N23">
        <v>71</v>
      </c>
      <c r="O23">
        <v>110</v>
      </c>
      <c r="P23">
        <v>59.2</v>
      </c>
    </row>
    <row r="27" spans="1:16" x14ac:dyDescent="0.2">
      <c r="A27" s="8" t="s">
        <v>420</v>
      </c>
      <c r="B27" s="14" t="s">
        <v>345</v>
      </c>
      <c r="C27" s="14" t="s">
        <v>346</v>
      </c>
      <c r="D27" s="14" t="s">
        <v>344</v>
      </c>
      <c r="E27" s="14" t="s">
        <v>348</v>
      </c>
      <c r="F27" s="14" t="s">
        <v>349</v>
      </c>
      <c r="G27" s="14" t="s">
        <v>350</v>
      </c>
      <c r="H27" s="14" t="s">
        <v>351</v>
      </c>
      <c r="I27" s="14" t="s">
        <v>352</v>
      </c>
    </row>
    <row r="28" spans="1:16" ht="14.25" x14ac:dyDescent="0.2">
      <c r="A28" s="15" t="s">
        <v>347</v>
      </c>
      <c r="C28" s="8"/>
      <c r="I28">
        <v>1.5</v>
      </c>
    </row>
    <row r="29" spans="1:16" ht="14.25" x14ac:dyDescent="0.2">
      <c r="A29" s="13" t="s">
        <v>362</v>
      </c>
      <c r="I29">
        <v>59.2</v>
      </c>
    </row>
    <row r="34" spans="1:8" x14ac:dyDescent="0.2">
      <c r="B34">
        <v>2018</v>
      </c>
      <c r="C34">
        <v>2019</v>
      </c>
      <c r="D34">
        <v>2020</v>
      </c>
      <c r="E34">
        <v>2021</v>
      </c>
      <c r="F34">
        <v>2022</v>
      </c>
      <c r="G34">
        <v>2023</v>
      </c>
      <c r="H34" s="14" t="s">
        <v>421</v>
      </c>
    </row>
    <row r="35" spans="1:8" x14ac:dyDescent="0.2">
      <c r="A35" s="8" t="s">
        <v>489</v>
      </c>
      <c r="B35">
        <v>466</v>
      </c>
      <c r="C35">
        <v>768</v>
      </c>
      <c r="D35">
        <v>1298</v>
      </c>
      <c r="E35">
        <v>1443</v>
      </c>
      <c r="F35">
        <v>1371</v>
      </c>
      <c r="G35">
        <v>1374</v>
      </c>
      <c r="H35">
        <v>1343</v>
      </c>
    </row>
    <row r="36" spans="1:8" x14ac:dyDescent="0.2">
      <c r="A36" s="8" t="s">
        <v>491</v>
      </c>
      <c r="C36">
        <v>716</v>
      </c>
      <c r="D36">
        <v>1205</v>
      </c>
      <c r="E36">
        <v>1329</v>
      </c>
      <c r="F36">
        <v>1349</v>
      </c>
      <c r="G36">
        <v>1351</v>
      </c>
      <c r="H36">
        <v>1320</v>
      </c>
    </row>
    <row r="37" spans="1:8" x14ac:dyDescent="0.2">
      <c r="A37" s="8" t="s">
        <v>492</v>
      </c>
      <c r="C37">
        <v>52</v>
      </c>
      <c r="D37">
        <v>93</v>
      </c>
      <c r="E37">
        <v>114</v>
      </c>
      <c r="F37">
        <v>22</v>
      </c>
      <c r="G37">
        <v>23</v>
      </c>
      <c r="H37">
        <v>23</v>
      </c>
    </row>
    <row r="38" spans="1:8" x14ac:dyDescent="0.2">
      <c r="A38" s="8" t="s">
        <v>493</v>
      </c>
      <c r="C38">
        <v>308</v>
      </c>
      <c r="D38">
        <v>544</v>
      </c>
      <c r="G38">
        <f>9+26</f>
        <v>35</v>
      </c>
      <c r="H38">
        <v>11</v>
      </c>
    </row>
    <row r="39" spans="1:8" x14ac:dyDescent="0.2">
      <c r="A39" s="8" t="s">
        <v>490</v>
      </c>
      <c r="D39">
        <v>14</v>
      </c>
      <c r="G39">
        <v>32</v>
      </c>
      <c r="H39">
        <v>43</v>
      </c>
    </row>
  </sheetData>
  <phoneticPr fontId="3" type="noConversion"/>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8"/>
  <sheetViews>
    <sheetView workbookViewId="0">
      <pane xSplit="1" ySplit="1" topLeftCell="C8" activePane="bottomRight" state="frozen"/>
      <selection pane="topRight"/>
      <selection pane="bottomLeft"/>
      <selection pane="bottomRight" activeCell="J25" sqref="J25:J26"/>
    </sheetView>
  </sheetViews>
  <sheetFormatPr defaultColWidth="9.140625" defaultRowHeight="13.5" x14ac:dyDescent="0.15"/>
  <cols>
    <col min="1" max="1" width="62.28515625" style="1"/>
    <col min="2" max="4" width="14.5703125" style="1"/>
    <col min="5" max="5" width="14.85546875" style="1" bestFit="1" customWidth="1"/>
    <col min="6" max="7" width="14.5703125" style="1"/>
    <col min="8" max="8" width="16.140625" style="1" bestFit="1" customWidth="1"/>
    <col min="9" max="10" width="14.5703125" style="1"/>
    <col min="11" max="11" width="16.140625" style="1" bestFit="1" customWidth="1"/>
    <col min="12" max="16384" width="9.140625" style="1"/>
  </cols>
  <sheetData>
    <row r="1" spans="1:11" x14ac:dyDescent="0.15">
      <c r="A1" s="1" t="s">
        <v>10</v>
      </c>
      <c r="B1" s="1" t="s">
        <v>0</v>
      </c>
      <c r="C1" s="1" t="s">
        <v>1</v>
      </c>
      <c r="D1" s="1" t="s">
        <v>2</v>
      </c>
      <c r="E1" s="1" t="s">
        <v>3</v>
      </c>
      <c r="F1" s="1" t="s">
        <v>4</v>
      </c>
      <c r="G1" s="1" t="s">
        <v>5</v>
      </c>
      <c r="H1" s="1" t="s">
        <v>6</v>
      </c>
      <c r="I1" s="1" t="s">
        <v>7</v>
      </c>
      <c r="J1" s="1" t="s">
        <v>8</v>
      </c>
      <c r="K1" s="1" t="s">
        <v>9</v>
      </c>
    </row>
    <row r="2" spans="1:11" x14ac:dyDescent="0.15">
      <c r="A2" s="1" t="s">
        <v>11</v>
      </c>
      <c r="B2" s="1" t="s">
        <v>12</v>
      </c>
      <c r="C2" s="1" t="s">
        <v>12</v>
      </c>
      <c r="D2" s="1" t="s">
        <v>12</v>
      </c>
      <c r="E2" s="1" t="s">
        <v>12</v>
      </c>
      <c r="F2" s="1" t="s">
        <v>12</v>
      </c>
      <c r="G2" s="1" t="s">
        <v>12</v>
      </c>
      <c r="H2" s="1" t="s">
        <v>12</v>
      </c>
      <c r="I2" s="1" t="s">
        <v>12</v>
      </c>
      <c r="J2" s="1" t="s">
        <v>12</v>
      </c>
      <c r="K2" s="1" t="s">
        <v>13</v>
      </c>
    </row>
    <row r="3" spans="1:11" x14ac:dyDescent="0.15">
      <c r="A3" s="1" t="s">
        <v>14</v>
      </c>
      <c r="B3" s="1" t="s">
        <v>15</v>
      </c>
      <c r="C3" s="1" t="s">
        <v>15</v>
      </c>
      <c r="D3" s="1" t="s">
        <v>15</v>
      </c>
      <c r="E3" s="1" t="s">
        <v>15</v>
      </c>
      <c r="F3" s="1" t="s">
        <v>15</v>
      </c>
      <c r="G3" s="1" t="s">
        <v>15</v>
      </c>
      <c r="H3" s="1" t="s">
        <v>15</v>
      </c>
      <c r="I3" s="1" t="s">
        <v>15</v>
      </c>
      <c r="J3" s="1" t="s">
        <v>15</v>
      </c>
      <c r="K3" s="1" t="s">
        <v>15</v>
      </c>
    </row>
    <row r="4" spans="1:11" x14ac:dyDescent="0.15">
      <c r="A4" s="1" t="s">
        <v>16</v>
      </c>
      <c r="B4" s="2">
        <v>1222556</v>
      </c>
      <c r="C4" s="2">
        <v>1492848</v>
      </c>
      <c r="D4" s="2">
        <v>2274131</v>
      </c>
      <c r="E4" s="2">
        <v>6208657</v>
      </c>
      <c r="F4" s="2">
        <v>13413641</v>
      </c>
      <c r="G4" s="2">
        <v>20933888</v>
      </c>
      <c r="H4" s="2">
        <v>16615985</v>
      </c>
      <c r="I4" s="2">
        <v>10932565</v>
      </c>
      <c r="J4" s="2">
        <v>9769959</v>
      </c>
      <c r="K4" s="2">
        <v>8682736</v>
      </c>
    </row>
    <row r="5" spans="1:11" x14ac:dyDescent="0.15">
      <c r="A5" s="1" t="s">
        <v>17</v>
      </c>
      <c r="B5" s="2">
        <v>796628</v>
      </c>
      <c r="C5" s="2">
        <v>943041</v>
      </c>
      <c r="D5" s="2">
        <v>2085428</v>
      </c>
      <c r="E5" s="2">
        <v>3999803</v>
      </c>
      <c r="F5" s="2">
        <v>7689580</v>
      </c>
      <c r="G5" s="2">
        <v>12063795</v>
      </c>
      <c r="H5" s="2">
        <v>9315090</v>
      </c>
      <c r="I5" s="2">
        <v>5644772</v>
      </c>
      <c r="J5" s="2">
        <v>3921154</v>
      </c>
      <c r="K5" s="2">
        <v>3255452</v>
      </c>
    </row>
    <row r="6" spans="1:11" x14ac:dyDescent="0.15">
      <c r="A6" s="1" t="s">
        <v>18</v>
      </c>
      <c r="F6" s="2">
        <v>92602</v>
      </c>
      <c r="G6" s="2">
        <v>62383</v>
      </c>
      <c r="H6" s="2">
        <v>84845</v>
      </c>
      <c r="I6" s="2">
        <v>84845</v>
      </c>
      <c r="J6" s="2">
        <v>84845</v>
      </c>
      <c r="K6" s="2">
        <v>84845</v>
      </c>
    </row>
    <row r="7" spans="1:11" x14ac:dyDescent="0.15">
      <c r="A7" s="1" t="s">
        <v>19</v>
      </c>
      <c r="B7" s="2">
        <v>19219</v>
      </c>
      <c r="C7" s="2">
        <v>14954</v>
      </c>
      <c r="D7" s="2">
        <v>10619</v>
      </c>
      <c r="E7" s="2">
        <v>51816</v>
      </c>
      <c r="F7" s="2">
        <v>111864</v>
      </c>
      <c r="G7" s="2">
        <v>91563</v>
      </c>
      <c r="H7" s="2">
        <v>132433</v>
      </c>
      <c r="I7" s="2">
        <v>104624</v>
      </c>
      <c r="J7" s="2">
        <v>73690</v>
      </c>
      <c r="K7" s="2">
        <v>56795</v>
      </c>
    </row>
    <row r="8" spans="1:11" x14ac:dyDescent="0.15">
      <c r="A8" s="1" t="s">
        <v>20</v>
      </c>
      <c r="F8" s="2">
        <v>4755839</v>
      </c>
      <c r="G8" s="2">
        <v>7564609</v>
      </c>
      <c r="H8" s="2">
        <v>5819320</v>
      </c>
      <c r="I8" s="2">
        <v>3865678</v>
      </c>
      <c r="J8" s="2">
        <v>3461284</v>
      </c>
      <c r="K8" s="2">
        <v>3207886</v>
      </c>
    </row>
    <row r="9" spans="1:11" x14ac:dyDescent="0.15">
      <c r="A9" s="1" t="s">
        <v>21</v>
      </c>
      <c r="D9" s="2">
        <v>4482</v>
      </c>
      <c r="E9" s="2">
        <v>34531</v>
      </c>
      <c r="F9" s="2">
        <v>169417</v>
      </c>
      <c r="G9" s="2">
        <v>268526</v>
      </c>
      <c r="H9" s="2">
        <v>327929</v>
      </c>
      <c r="I9" s="2">
        <v>241737</v>
      </c>
      <c r="J9" s="2">
        <v>295184</v>
      </c>
      <c r="K9" s="2">
        <v>211925</v>
      </c>
    </row>
    <row r="10" spans="1:11" x14ac:dyDescent="0.15">
      <c r="A10" s="1" t="s">
        <v>22</v>
      </c>
      <c r="B10" s="2">
        <v>305319</v>
      </c>
      <c r="C10" s="2">
        <v>410518</v>
      </c>
    </row>
    <row r="11" spans="1:11" x14ac:dyDescent="0.15">
      <c r="A11" s="1" t="s">
        <v>23</v>
      </c>
      <c r="J11" s="2">
        <v>149853</v>
      </c>
      <c r="K11" s="2">
        <v>211293</v>
      </c>
    </row>
    <row r="12" spans="1:11" x14ac:dyDescent="0.15">
      <c r="A12" s="1" t="s">
        <v>24</v>
      </c>
      <c r="E12" s="2">
        <v>65331</v>
      </c>
      <c r="F12" s="2">
        <v>56741</v>
      </c>
      <c r="G12" s="2">
        <v>32806</v>
      </c>
      <c r="H12" s="2">
        <v>22937</v>
      </c>
      <c r="I12" s="2">
        <v>15519</v>
      </c>
      <c r="J12" s="2">
        <v>8336</v>
      </c>
      <c r="K12" s="2">
        <v>8295</v>
      </c>
    </row>
    <row r="13" spans="1:11" x14ac:dyDescent="0.15">
      <c r="A13" s="1" t="s">
        <v>25</v>
      </c>
      <c r="F13" s="2">
        <v>5060</v>
      </c>
      <c r="G13" s="2">
        <v>5060</v>
      </c>
      <c r="H13" s="2">
        <v>5060</v>
      </c>
      <c r="I13" s="2">
        <v>5060</v>
      </c>
    </row>
    <row r="14" spans="1:11" x14ac:dyDescent="0.15">
      <c r="A14" s="1" t="s">
        <v>26</v>
      </c>
      <c r="B14" s="2">
        <v>42177</v>
      </c>
      <c r="C14" s="2">
        <v>49000</v>
      </c>
      <c r="D14" s="2">
        <v>52754</v>
      </c>
      <c r="E14" s="2">
        <v>91626</v>
      </c>
      <c r="F14" s="2">
        <v>170169</v>
      </c>
      <c r="G14" s="2">
        <v>353443</v>
      </c>
      <c r="H14" s="2">
        <v>526296</v>
      </c>
      <c r="I14" s="2">
        <v>601355</v>
      </c>
      <c r="J14" s="2">
        <v>617029</v>
      </c>
      <c r="K14" s="2">
        <v>533146</v>
      </c>
    </row>
    <row r="15" spans="1:11" x14ac:dyDescent="0.15">
      <c r="A15" s="1" t="s">
        <v>27</v>
      </c>
      <c r="E15" s="2">
        <v>1720216</v>
      </c>
    </row>
    <row r="16" spans="1:11" x14ac:dyDescent="0.15">
      <c r="A16" s="1" t="s">
        <v>28</v>
      </c>
      <c r="F16" s="2">
        <v>48833</v>
      </c>
    </row>
    <row r="17" spans="1:11" x14ac:dyDescent="0.15">
      <c r="A17" s="1" t="s">
        <v>29</v>
      </c>
      <c r="J17" s="2">
        <v>2123</v>
      </c>
      <c r="K17" s="2">
        <v>2133</v>
      </c>
    </row>
    <row r="18" spans="1:11" x14ac:dyDescent="0.15">
      <c r="A18" s="1" t="s">
        <v>30</v>
      </c>
      <c r="B18" s="2">
        <v>52719</v>
      </c>
      <c r="C18" s="2">
        <v>68398</v>
      </c>
      <c r="D18" s="2">
        <v>120848</v>
      </c>
      <c r="E18" s="2">
        <v>232749</v>
      </c>
      <c r="F18" s="2">
        <v>269269</v>
      </c>
      <c r="G18" s="2">
        <v>352290</v>
      </c>
      <c r="H18" s="2">
        <v>366795</v>
      </c>
      <c r="I18" s="2">
        <v>208619</v>
      </c>
      <c r="J18" s="2">
        <v>195539</v>
      </c>
      <c r="K18" s="2">
        <v>203070</v>
      </c>
    </row>
    <row r="19" spans="1:11" x14ac:dyDescent="0.15">
      <c r="A19" s="1" t="s">
        <v>31</v>
      </c>
      <c r="B19" s="2">
        <v>6494</v>
      </c>
      <c r="C19" s="2">
        <v>6937</v>
      </c>
      <c r="E19" s="2">
        <v>12585</v>
      </c>
      <c r="F19" s="2">
        <v>44267</v>
      </c>
      <c r="G19" s="2">
        <v>86999</v>
      </c>
      <c r="H19" s="2">
        <v>12092</v>
      </c>
      <c r="I19" s="2">
        <v>13209</v>
      </c>
      <c r="J19" s="2">
        <v>13433</v>
      </c>
      <c r="K19" s="2">
        <v>13516</v>
      </c>
    </row>
    <row r="20" spans="1:11" x14ac:dyDescent="0.15">
      <c r="A20" s="1" t="s">
        <v>32</v>
      </c>
    </row>
    <row r="21" spans="1:11" x14ac:dyDescent="0.15">
      <c r="A21" s="1" t="s">
        <v>33</v>
      </c>
      <c r="G21" s="2">
        <v>52414</v>
      </c>
      <c r="H21" s="2">
        <v>3188</v>
      </c>
      <c r="I21" s="2">
        <v>147147</v>
      </c>
      <c r="J21" s="2">
        <v>947489</v>
      </c>
      <c r="K21" s="2">
        <v>894380</v>
      </c>
    </row>
    <row r="22" spans="1:11" x14ac:dyDescent="0.15">
      <c r="A22" s="1" t="s">
        <v>34</v>
      </c>
      <c r="H22" s="23"/>
    </row>
    <row r="23" spans="1:11" x14ac:dyDescent="0.15">
      <c r="A23" s="1" t="s">
        <v>35</v>
      </c>
      <c r="B23" s="2">
        <v>1184062</v>
      </c>
      <c r="C23" s="2">
        <v>1256675</v>
      </c>
      <c r="D23" s="2">
        <v>1461694</v>
      </c>
      <c r="E23" s="2">
        <v>5735986</v>
      </c>
      <c r="F23" s="2">
        <v>7200291</v>
      </c>
      <c r="G23" s="2">
        <v>6593256</v>
      </c>
      <c r="H23" s="2">
        <v>11405502</v>
      </c>
      <c r="I23" s="2">
        <v>10506590</v>
      </c>
      <c r="J23" s="2">
        <v>14907039</v>
      </c>
      <c r="K23" s="2">
        <v>16689933</v>
      </c>
    </row>
    <row r="24" spans="1:11" x14ac:dyDescent="0.15">
      <c r="A24" s="1" t="s">
        <v>36</v>
      </c>
      <c r="B24" s="2">
        <v>41065</v>
      </c>
      <c r="C24" s="2">
        <v>49707</v>
      </c>
      <c r="D24" s="2">
        <v>95118</v>
      </c>
      <c r="E24" s="2">
        <v>457124</v>
      </c>
      <c r="F24" s="2">
        <v>1199666</v>
      </c>
      <c r="G24" s="2">
        <v>1154215</v>
      </c>
      <c r="H24" s="2">
        <v>1456237</v>
      </c>
      <c r="I24" s="2">
        <v>1141813</v>
      </c>
      <c r="J24" s="2">
        <v>1074627</v>
      </c>
      <c r="K24" s="2">
        <v>818867</v>
      </c>
    </row>
    <row r="25" spans="1:11" x14ac:dyDescent="0.15">
      <c r="A25" s="1" t="s">
        <v>37</v>
      </c>
      <c r="B25" s="2">
        <v>175473</v>
      </c>
      <c r="C25" s="2">
        <v>246678</v>
      </c>
      <c r="D25" s="2">
        <v>497616</v>
      </c>
      <c r="E25" s="2">
        <v>845118</v>
      </c>
      <c r="F25" s="2">
        <v>1615551</v>
      </c>
      <c r="G25" s="2">
        <v>2205415</v>
      </c>
      <c r="H25" s="2">
        <v>3135462</v>
      </c>
      <c r="I25" s="2">
        <v>1956632</v>
      </c>
      <c r="J25" s="2">
        <v>2028657</v>
      </c>
      <c r="K25" s="2">
        <v>1480897</v>
      </c>
    </row>
    <row r="26" spans="1:11" x14ac:dyDescent="0.15">
      <c r="A26" s="1" t="s">
        <v>38</v>
      </c>
      <c r="B26" s="2">
        <v>748336</v>
      </c>
      <c r="C26" s="2">
        <v>502242</v>
      </c>
      <c r="D26" s="2">
        <v>444213</v>
      </c>
      <c r="E26" s="2">
        <v>201261</v>
      </c>
      <c r="F26" s="2">
        <v>300973</v>
      </c>
      <c r="G26" s="2">
        <v>267708</v>
      </c>
      <c r="H26" s="2">
        <v>287100</v>
      </c>
      <c r="I26" s="2">
        <v>341395</v>
      </c>
      <c r="J26" s="2">
        <v>397632</v>
      </c>
      <c r="K26" s="2">
        <v>266667</v>
      </c>
    </row>
    <row r="27" spans="1:11" x14ac:dyDescent="0.15">
      <c r="A27" s="1" t="s">
        <v>39</v>
      </c>
      <c r="B27" s="2">
        <v>52954</v>
      </c>
      <c r="C27" s="2">
        <v>7323</v>
      </c>
      <c r="D27" s="2">
        <v>78857</v>
      </c>
      <c r="E27" s="2">
        <v>1653</v>
      </c>
      <c r="G27" s="2">
        <v>4000</v>
      </c>
      <c r="H27" s="2">
        <v>672895</v>
      </c>
      <c r="I27" s="2">
        <v>408458</v>
      </c>
      <c r="J27" s="2">
        <v>778745</v>
      </c>
      <c r="K27" s="2">
        <v>1162901</v>
      </c>
    </row>
    <row r="28" spans="1:11" x14ac:dyDescent="0.15">
      <c r="A28" s="1" t="s">
        <v>40</v>
      </c>
      <c r="E28" s="2">
        <v>103381</v>
      </c>
      <c r="F28" s="2">
        <v>1804035</v>
      </c>
    </row>
    <row r="29" spans="1:11" x14ac:dyDescent="0.15">
      <c r="A29" s="1" t="s">
        <v>41</v>
      </c>
      <c r="J29" s="2">
        <v>5060</v>
      </c>
    </row>
    <row r="30" spans="1:11" x14ac:dyDescent="0.15">
      <c r="A30" s="1" t="s">
        <v>42</v>
      </c>
      <c r="I30" s="2">
        <v>24698</v>
      </c>
      <c r="J30" s="2">
        <v>25848</v>
      </c>
      <c r="K30" s="2">
        <v>25062</v>
      </c>
    </row>
    <row r="31" spans="1:11" x14ac:dyDescent="0.15">
      <c r="A31" s="1" t="s">
        <v>43</v>
      </c>
    </row>
    <row r="32" spans="1:11" x14ac:dyDescent="0.15">
      <c r="A32" s="1" t="s">
        <v>44</v>
      </c>
      <c r="B32" s="2">
        <v>7000</v>
      </c>
      <c r="C32" s="2">
        <v>7636</v>
      </c>
      <c r="D32" s="2">
        <v>16201</v>
      </c>
      <c r="E32" s="2">
        <v>807</v>
      </c>
      <c r="G32" s="2">
        <v>23259</v>
      </c>
      <c r="H32" s="2">
        <v>27056</v>
      </c>
      <c r="I32" s="2">
        <v>10310</v>
      </c>
      <c r="J32" s="2">
        <v>1255082</v>
      </c>
      <c r="K32" s="2">
        <v>1247792</v>
      </c>
    </row>
    <row r="33" spans="1:11" x14ac:dyDescent="0.15">
      <c r="A33" s="1" t="s">
        <v>45</v>
      </c>
      <c r="B33" s="2">
        <v>1639</v>
      </c>
      <c r="C33" s="2">
        <v>36213</v>
      </c>
      <c r="D33" s="2">
        <v>47657</v>
      </c>
      <c r="E33" s="2">
        <v>8019</v>
      </c>
      <c r="F33" s="2">
        <v>58104</v>
      </c>
      <c r="G33" s="2">
        <v>17791</v>
      </c>
      <c r="H33" s="2">
        <v>21717</v>
      </c>
      <c r="I33" s="2">
        <v>2081</v>
      </c>
      <c r="J33" s="2">
        <v>11373</v>
      </c>
      <c r="K33" s="2">
        <v>6055</v>
      </c>
    </row>
    <row r="34" spans="1:11" x14ac:dyDescent="0.15">
      <c r="A34" s="1" t="s">
        <v>46</v>
      </c>
    </row>
    <row r="35" spans="1:11" x14ac:dyDescent="0.15">
      <c r="A35" s="1" t="s">
        <v>47</v>
      </c>
      <c r="B35" s="2">
        <v>157595</v>
      </c>
      <c r="C35" s="2">
        <v>406876</v>
      </c>
      <c r="D35" s="2">
        <v>282032</v>
      </c>
      <c r="E35" s="2">
        <v>4118623</v>
      </c>
      <c r="F35" s="2">
        <v>2221962</v>
      </c>
      <c r="G35" s="2">
        <v>2920868</v>
      </c>
      <c r="H35" s="2">
        <v>5805035</v>
      </c>
      <c r="I35" s="2">
        <v>6621203</v>
      </c>
      <c r="J35" s="2">
        <v>9330015</v>
      </c>
      <c r="K35" s="2">
        <v>11681692</v>
      </c>
    </row>
    <row r="36" spans="1:11" x14ac:dyDescent="0.15">
      <c r="A36" s="1" t="s">
        <v>48</v>
      </c>
      <c r="B36" s="2">
        <v>1244419</v>
      </c>
      <c r="C36" s="2">
        <v>1642318</v>
      </c>
      <c r="D36" s="2">
        <v>2618137</v>
      </c>
      <c r="E36" s="2">
        <v>3305988</v>
      </c>
      <c r="F36" s="2">
        <v>5664071</v>
      </c>
      <c r="G36" s="2">
        <v>9867943</v>
      </c>
      <c r="H36" s="2">
        <v>9885869</v>
      </c>
      <c r="I36" s="2">
        <v>7232090</v>
      </c>
      <c r="J36" s="2">
        <v>7241812</v>
      </c>
      <c r="K36" s="2">
        <v>10417988</v>
      </c>
    </row>
    <row r="37" spans="1:11" x14ac:dyDescent="0.15">
      <c r="A37" s="1" t="s">
        <v>49</v>
      </c>
      <c r="B37" s="2">
        <v>100272</v>
      </c>
      <c r="C37" s="2">
        <v>119768</v>
      </c>
      <c r="D37" s="2">
        <v>168719</v>
      </c>
      <c r="E37" s="2">
        <v>729328</v>
      </c>
      <c r="F37" s="2">
        <v>1406408</v>
      </c>
      <c r="G37" s="2">
        <v>1582571</v>
      </c>
      <c r="H37" s="2">
        <v>1944156</v>
      </c>
      <c r="I37" s="2">
        <v>1321000</v>
      </c>
      <c r="J37" s="2">
        <v>1859438</v>
      </c>
      <c r="K37" s="2">
        <v>1470691</v>
      </c>
    </row>
    <row r="38" spans="1:11" x14ac:dyDescent="0.15">
      <c r="A38" s="1" t="s">
        <v>50</v>
      </c>
      <c r="B38" s="2">
        <v>284743</v>
      </c>
      <c r="C38" s="2">
        <v>363979</v>
      </c>
      <c r="D38" s="2">
        <v>510735</v>
      </c>
      <c r="E38" s="2">
        <v>906464</v>
      </c>
      <c r="F38" s="2">
        <v>1276989</v>
      </c>
      <c r="G38" s="2">
        <v>2224784</v>
      </c>
      <c r="H38" s="2">
        <v>1752832</v>
      </c>
      <c r="I38" s="2">
        <v>1476535</v>
      </c>
      <c r="J38" s="2">
        <v>2134231</v>
      </c>
      <c r="K38" s="2">
        <v>1998738</v>
      </c>
    </row>
    <row r="39" spans="1:11" x14ac:dyDescent="0.15">
      <c r="A39" s="1" t="s">
        <v>51</v>
      </c>
      <c r="B39" s="2">
        <v>154319</v>
      </c>
      <c r="C39" s="2">
        <v>212505</v>
      </c>
      <c r="D39" s="2">
        <v>1202588</v>
      </c>
      <c r="E39" s="2">
        <v>592663</v>
      </c>
      <c r="F39" s="2">
        <v>1071805</v>
      </c>
      <c r="G39" s="2">
        <v>387072</v>
      </c>
      <c r="H39" s="2">
        <v>385564</v>
      </c>
      <c r="I39" s="2">
        <v>230940</v>
      </c>
      <c r="J39" s="2">
        <v>360721</v>
      </c>
      <c r="K39" s="2">
        <v>285686</v>
      </c>
    </row>
    <row r="40" spans="1:11" x14ac:dyDescent="0.15">
      <c r="A40" s="1" t="s">
        <v>52</v>
      </c>
      <c r="E40" s="2">
        <v>128416</v>
      </c>
      <c r="F40" s="2">
        <v>3805</v>
      </c>
      <c r="G40" s="2">
        <v>3805</v>
      </c>
      <c r="H40" s="2">
        <v>3805</v>
      </c>
      <c r="I40" s="2">
        <v>3805</v>
      </c>
      <c r="J40" s="2">
        <v>3805</v>
      </c>
      <c r="K40" s="2">
        <v>4076147</v>
      </c>
    </row>
    <row r="41" spans="1:11" x14ac:dyDescent="0.15">
      <c r="A41" s="1" t="s">
        <v>53</v>
      </c>
      <c r="B41" s="2">
        <v>45490</v>
      </c>
      <c r="C41" s="2">
        <v>105366</v>
      </c>
      <c r="D41" s="2">
        <v>79752</v>
      </c>
      <c r="E41" s="2">
        <v>160724</v>
      </c>
      <c r="F41" s="2">
        <v>224301</v>
      </c>
      <c r="G41" s="2">
        <v>201412</v>
      </c>
      <c r="H41" s="2">
        <v>103308</v>
      </c>
      <c r="I41" s="2">
        <v>58353</v>
      </c>
      <c r="J41" s="2">
        <v>379016</v>
      </c>
      <c r="K41" s="2">
        <v>360988</v>
      </c>
    </row>
    <row r="42" spans="1:11" x14ac:dyDescent="0.15">
      <c r="A42" s="1" t="s">
        <v>54</v>
      </c>
      <c r="H42" s="2">
        <v>47533</v>
      </c>
      <c r="I42" s="2">
        <v>42365</v>
      </c>
      <c r="J42" s="2">
        <v>44266</v>
      </c>
      <c r="K42" s="2">
        <v>43790</v>
      </c>
    </row>
    <row r="43" spans="1:11" x14ac:dyDescent="0.15">
      <c r="A43" s="1" t="s">
        <v>55</v>
      </c>
      <c r="F43" s="2">
        <v>733203</v>
      </c>
      <c r="G43" s="2">
        <v>1057613</v>
      </c>
      <c r="H43" s="2">
        <v>1202499</v>
      </c>
      <c r="I43" s="2">
        <v>897917</v>
      </c>
      <c r="J43" s="2">
        <v>933093</v>
      </c>
      <c r="K43" s="2">
        <v>966901</v>
      </c>
    </row>
    <row r="44" spans="1:11" x14ac:dyDescent="0.15">
      <c r="A44" s="1" t="s">
        <v>56</v>
      </c>
      <c r="F44" s="2">
        <v>300000</v>
      </c>
      <c r="G44" s="2">
        <v>23982</v>
      </c>
    </row>
    <row r="45" spans="1:11" x14ac:dyDescent="0.15">
      <c r="A45" s="1" t="s">
        <v>57</v>
      </c>
      <c r="B45" s="2">
        <v>414391</v>
      </c>
      <c r="C45" s="2">
        <v>567451</v>
      </c>
      <c r="D45" s="2">
        <v>347764</v>
      </c>
      <c r="E45" s="2">
        <v>410354</v>
      </c>
      <c r="F45" s="2">
        <v>122174</v>
      </c>
      <c r="G45" s="2">
        <v>3721208</v>
      </c>
      <c r="H45" s="2">
        <v>3560283</v>
      </c>
      <c r="I45" s="2">
        <v>2340746</v>
      </c>
      <c r="J45" s="2">
        <v>618898</v>
      </c>
      <c r="K45" s="2">
        <v>294396</v>
      </c>
    </row>
    <row r="46" spans="1:11" x14ac:dyDescent="0.15">
      <c r="A46" s="1" t="s">
        <v>58</v>
      </c>
      <c r="B46" s="2">
        <v>245204</v>
      </c>
      <c r="C46" s="2">
        <v>273249</v>
      </c>
      <c r="D46" s="2">
        <v>308579</v>
      </c>
      <c r="E46" s="2">
        <v>378039</v>
      </c>
      <c r="F46" s="2">
        <v>502784</v>
      </c>
      <c r="G46" s="2">
        <v>642560</v>
      </c>
      <c r="H46" s="2">
        <v>744647</v>
      </c>
      <c r="I46" s="2">
        <v>793541</v>
      </c>
      <c r="J46" s="2">
        <v>859066</v>
      </c>
      <c r="K46" s="2">
        <v>899567</v>
      </c>
    </row>
    <row r="47" spans="1:11" x14ac:dyDescent="0.15">
      <c r="A47" s="1" t="s">
        <v>59</v>
      </c>
      <c r="H47" s="2">
        <v>118395</v>
      </c>
      <c r="I47" s="2">
        <v>44130</v>
      </c>
      <c r="J47" s="2">
        <v>32264</v>
      </c>
      <c r="K47" s="2">
        <v>21084</v>
      </c>
    </row>
    <row r="48" spans="1:11" x14ac:dyDescent="0.15">
      <c r="A48" s="1" t="s">
        <v>60</v>
      </c>
    </row>
    <row r="49" spans="1:11" x14ac:dyDescent="0.15">
      <c r="A49" s="1" t="s">
        <v>61</v>
      </c>
      <c r="F49" s="2">
        <v>22602</v>
      </c>
      <c r="G49" s="2">
        <v>22936</v>
      </c>
      <c r="H49" s="2">
        <v>22847</v>
      </c>
      <c r="I49" s="2">
        <v>22758</v>
      </c>
      <c r="J49" s="2">
        <v>17014</v>
      </c>
    </row>
    <row r="50" spans="1:11" x14ac:dyDescent="0.15">
      <c r="A50" s="1" t="s">
        <v>62</v>
      </c>
      <c r="B50" s="2">
        <v>-60357</v>
      </c>
      <c r="C50" s="2">
        <v>-385643</v>
      </c>
      <c r="D50" s="2">
        <v>-1156443</v>
      </c>
      <c r="E50" s="2">
        <v>2429998</v>
      </c>
      <c r="F50" s="2">
        <v>1536220</v>
      </c>
      <c r="G50" s="2">
        <v>-3274687</v>
      </c>
      <c r="H50" s="2">
        <v>1519633</v>
      </c>
      <c r="I50" s="2">
        <v>3274500</v>
      </c>
      <c r="J50" s="2">
        <v>7665227</v>
      </c>
      <c r="K50" s="2">
        <v>6271945</v>
      </c>
    </row>
    <row r="51" spans="1:11" x14ac:dyDescent="0.15">
      <c r="A51" s="1" t="s">
        <v>63</v>
      </c>
      <c r="B51" s="2">
        <v>1162199</v>
      </c>
      <c r="C51" s="2">
        <v>1107205</v>
      </c>
      <c r="D51" s="2">
        <v>1117688</v>
      </c>
      <c r="E51" s="2">
        <v>8638655</v>
      </c>
      <c r="F51" s="2">
        <v>14949861</v>
      </c>
      <c r="G51" s="2">
        <v>17659201</v>
      </c>
      <c r="H51" s="2">
        <v>18135618</v>
      </c>
      <c r="I51" s="2">
        <v>14207065</v>
      </c>
      <c r="J51" s="2">
        <v>17435186</v>
      </c>
      <c r="K51" s="2">
        <v>14954681</v>
      </c>
    </row>
    <row r="52" spans="1:11" x14ac:dyDescent="0.15">
      <c r="A52" s="1" t="s">
        <v>64</v>
      </c>
      <c r="B52" s="2">
        <v>5281</v>
      </c>
      <c r="C52" s="2">
        <v>35465</v>
      </c>
      <c r="D52" s="2">
        <v>26707</v>
      </c>
      <c r="E52" s="2">
        <v>9097</v>
      </c>
      <c r="F52" s="2">
        <v>4323828</v>
      </c>
      <c r="G52" s="2">
        <v>7421943</v>
      </c>
      <c r="H52" s="2">
        <v>10206993</v>
      </c>
      <c r="I52" s="2">
        <v>6750973</v>
      </c>
      <c r="J52" s="2">
        <v>5918246</v>
      </c>
      <c r="K52" s="2">
        <v>5415518</v>
      </c>
    </row>
    <row r="53" spans="1:11" x14ac:dyDescent="0.15">
      <c r="A53" s="1" t="s">
        <v>65</v>
      </c>
      <c r="B53" s="2">
        <v>3290</v>
      </c>
      <c r="C53" s="2">
        <v>21743</v>
      </c>
      <c r="D53" s="2">
        <v>13398</v>
      </c>
      <c r="E53" s="2">
        <v>1618</v>
      </c>
      <c r="F53" s="2">
        <v>46760</v>
      </c>
      <c r="G53" s="2">
        <v>21398</v>
      </c>
      <c r="H53" s="2">
        <v>31349</v>
      </c>
      <c r="I53" s="2">
        <v>157929</v>
      </c>
      <c r="J53" s="2">
        <v>210282</v>
      </c>
      <c r="K53" s="2">
        <v>119383</v>
      </c>
    </row>
    <row r="54" spans="1:11" x14ac:dyDescent="0.15">
      <c r="A54" s="1" t="s">
        <v>66</v>
      </c>
      <c r="F54" s="2">
        <v>4142960</v>
      </c>
      <c r="G54" s="2">
        <v>7004421</v>
      </c>
      <c r="H54" s="2">
        <v>6044559</v>
      </c>
      <c r="I54" s="2">
        <v>4295684</v>
      </c>
      <c r="J54" s="2">
        <v>3614744</v>
      </c>
      <c r="K54" s="2">
        <v>3270029</v>
      </c>
    </row>
    <row r="55" spans="1:11" x14ac:dyDescent="0.15">
      <c r="A55" s="1" t="s">
        <v>67</v>
      </c>
      <c r="C55" s="2">
        <v>11111</v>
      </c>
      <c r="D55" s="2">
        <v>9456</v>
      </c>
      <c r="G55" s="2">
        <v>268160</v>
      </c>
      <c r="H55" s="2">
        <v>221158</v>
      </c>
      <c r="I55" s="2">
        <v>215496</v>
      </c>
    </row>
    <row r="56" spans="1:11" x14ac:dyDescent="0.15">
      <c r="A56" s="1" t="s">
        <v>68</v>
      </c>
      <c r="H56" s="2">
        <v>3796228</v>
      </c>
      <c r="I56" s="2">
        <v>2045942</v>
      </c>
      <c r="J56" s="2">
        <v>2076067</v>
      </c>
      <c r="K56" s="2">
        <v>2009289</v>
      </c>
    </row>
    <row r="57" spans="1:11" x14ac:dyDescent="0.15">
      <c r="A57" s="1" t="s">
        <v>69</v>
      </c>
      <c r="F57" s="2">
        <v>84758</v>
      </c>
      <c r="G57" s="2">
        <v>62156</v>
      </c>
      <c r="H57" s="2">
        <v>39554</v>
      </c>
      <c r="I57" s="2">
        <v>16952</v>
      </c>
    </row>
    <row r="58" spans="1:11" x14ac:dyDescent="0.15">
      <c r="A58" s="1" t="s">
        <v>70</v>
      </c>
      <c r="B58" s="2">
        <v>1991</v>
      </c>
      <c r="C58" s="2">
        <v>2611</v>
      </c>
      <c r="D58" s="2">
        <v>3853</v>
      </c>
      <c r="E58" s="2">
        <v>7479</v>
      </c>
      <c r="F58" s="2">
        <v>49350</v>
      </c>
      <c r="G58" s="2">
        <v>65808</v>
      </c>
      <c r="H58" s="2">
        <v>74145</v>
      </c>
      <c r="I58" s="2">
        <v>18970</v>
      </c>
      <c r="J58" s="2">
        <v>17153</v>
      </c>
      <c r="K58" s="2">
        <v>16817</v>
      </c>
    </row>
    <row r="59" spans="1:11" x14ac:dyDescent="0.15">
      <c r="A59" s="1" t="s">
        <v>71</v>
      </c>
      <c r="B59" s="2">
        <v>1156918</v>
      </c>
      <c r="C59" s="2">
        <v>1071740</v>
      </c>
      <c r="D59" s="2">
        <v>1090981</v>
      </c>
      <c r="E59" s="2">
        <v>8629558</v>
      </c>
      <c r="F59" s="2">
        <v>10626033</v>
      </c>
      <c r="G59" s="2">
        <v>10237258</v>
      </c>
      <c r="H59" s="2">
        <v>7928625</v>
      </c>
      <c r="I59" s="2">
        <v>7456092</v>
      </c>
      <c r="J59" s="2">
        <v>11516940</v>
      </c>
      <c r="K59" s="2">
        <v>9539163</v>
      </c>
    </row>
    <row r="60" spans="1:11" x14ac:dyDescent="0.15">
      <c r="A60" s="1" t="s">
        <v>72</v>
      </c>
      <c r="B60" s="2">
        <v>1156918</v>
      </c>
      <c r="C60" s="2">
        <v>1071740</v>
      </c>
      <c r="D60" s="2">
        <v>1090981</v>
      </c>
      <c r="E60" s="2">
        <v>8629558</v>
      </c>
      <c r="F60" s="2">
        <v>10626033</v>
      </c>
      <c r="G60" s="2">
        <v>10237258</v>
      </c>
      <c r="H60" s="2">
        <v>7928625</v>
      </c>
      <c r="I60" s="2">
        <v>7456092</v>
      </c>
      <c r="J60" s="2">
        <v>11516940</v>
      </c>
      <c r="K60" s="2">
        <v>9539163</v>
      </c>
    </row>
    <row r="61" spans="1:11" x14ac:dyDescent="0.15">
      <c r="A61" s="1" t="s">
        <v>73</v>
      </c>
      <c r="B61" s="2">
        <v>719228</v>
      </c>
      <c r="C61" s="2">
        <v>802017</v>
      </c>
      <c r="D61" s="2">
        <v>1089085</v>
      </c>
      <c r="E61" s="2">
        <v>8624972</v>
      </c>
      <c r="F61" s="2">
        <v>10623001</v>
      </c>
      <c r="G61" s="2">
        <v>10233951</v>
      </c>
      <c r="H61" s="2">
        <v>7914560</v>
      </c>
      <c r="I61" s="2">
        <v>7443187</v>
      </c>
      <c r="J61" s="2">
        <v>11526630</v>
      </c>
      <c r="K61" s="2">
        <v>9553427</v>
      </c>
    </row>
    <row r="62" spans="1:11" x14ac:dyDescent="0.15">
      <c r="A62" s="1" t="s">
        <v>74</v>
      </c>
      <c r="D62" s="2">
        <v>107</v>
      </c>
      <c r="E62" s="2">
        <v>175</v>
      </c>
      <c r="F62" s="2">
        <v>175</v>
      </c>
      <c r="G62" s="2">
        <v>175</v>
      </c>
      <c r="H62" s="2">
        <v>183</v>
      </c>
      <c r="I62" s="2">
        <v>183</v>
      </c>
      <c r="J62" s="2">
        <v>183</v>
      </c>
      <c r="K62" s="2">
        <v>183</v>
      </c>
    </row>
    <row r="63" spans="1:11" x14ac:dyDescent="0.15">
      <c r="A63" s="1" t="s">
        <v>75</v>
      </c>
      <c r="B63" s="2">
        <v>719228</v>
      </c>
      <c r="C63" s="2">
        <v>802017</v>
      </c>
      <c r="D63" s="2">
        <v>1088978</v>
      </c>
      <c r="E63" s="2">
        <v>8624797</v>
      </c>
      <c r="F63" s="2">
        <v>10622826</v>
      </c>
      <c r="G63" s="2">
        <v>10233776</v>
      </c>
      <c r="H63" s="2">
        <v>7914377</v>
      </c>
      <c r="I63" s="2">
        <v>7443004</v>
      </c>
      <c r="J63" s="2">
        <v>11526447</v>
      </c>
      <c r="K63" s="2">
        <v>9553244</v>
      </c>
    </row>
    <row r="64" spans="1:11" x14ac:dyDescent="0.15">
      <c r="A64" s="1" t="s">
        <v>76</v>
      </c>
      <c r="B64" s="2">
        <v>437690</v>
      </c>
      <c r="C64" s="2">
        <v>269723</v>
      </c>
      <c r="D64" s="2">
        <v>1896</v>
      </c>
      <c r="E64" s="2">
        <v>4586</v>
      </c>
      <c r="F64" s="2">
        <v>3032</v>
      </c>
      <c r="G64" s="2">
        <v>3307</v>
      </c>
      <c r="H64" s="2">
        <v>14065</v>
      </c>
      <c r="I64" s="2">
        <v>12905</v>
      </c>
      <c r="J64" s="2">
        <v>-9690</v>
      </c>
      <c r="K64" s="2">
        <v>-14264</v>
      </c>
    </row>
    <row r="65" spans="1:11" x14ac:dyDescent="0.15">
      <c r="A65" s="1" t="s">
        <v>77</v>
      </c>
      <c r="B65" s="1" t="s">
        <v>78</v>
      </c>
      <c r="C65" s="1" t="s">
        <v>78</v>
      </c>
      <c r="D65" s="1" t="s">
        <v>78</v>
      </c>
      <c r="E65" s="1" t="s">
        <v>78</v>
      </c>
      <c r="F65" s="1" t="s">
        <v>78</v>
      </c>
      <c r="G65" s="1" t="s">
        <v>78</v>
      </c>
      <c r="H65" s="1" t="s">
        <v>78</v>
      </c>
      <c r="I65" s="1" t="s">
        <v>78</v>
      </c>
      <c r="J65" s="1" t="s">
        <v>78</v>
      </c>
      <c r="K65" s="1" t="s">
        <v>78</v>
      </c>
    </row>
    <row r="66" spans="1:11" x14ac:dyDescent="0.15">
      <c r="A66" s="1" t="s">
        <v>79</v>
      </c>
      <c r="B66" s="1" t="s">
        <v>78</v>
      </c>
      <c r="C66" s="1" t="s">
        <v>78</v>
      </c>
      <c r="D66" s="1" t="s">
        <v>78</v>
      </c>
      <c r="E66" s="1" t="s">
        <v>78</v>
      </c>
      <c r="F66" s="1" t="s">
        <v>78</v>
      </c>
      <c r="G66" s="1" t="s">
        <v>78</v>
      </c>
      <c r="H66" s="1" t="s">
        <v>78</v>
      </c>
      <c r="I66" s="1" t="s">
        <v>78</v>
      </c>
      <c r="J66" s="1" t="s">
        <v>78</v>
      </c>
      <c r="K66" s="1" t="s">
        <v>78</v>
      </c>
    </row>
    <row r="67" spans="1:11" x14ac:dyDescent="0.15">
      <c r="A67" s="1" t="s">
        <v>80</v>
      </c>
      <c r="B67" s="3">
        <v>1</v>
      </c>
      <c r="C67" s="3">
        <v>1</v>
      </c>
      <c r="D67" s="3">
        <v>1</v>
      </c>
      <c r="E67" s="3">
        <v>1</v>
      </c>
      <c r="F67" s="3">
        <v>1</v>
      </c>
      <c r="G67" s="3">
        <v>1</v>
      </c>
      <c r="H67" s="3">
        <v>1</v>
      </c>
      <c r="I67" s="3">
        <v>1</v>
      </c>
      <c r="J67" s="3">
        <v>1</v>
      </c>
      <c r="K67" s="3">
        <v>1</v>
      </c>
    </row>
    <row r="68" spans="1:11" x14ac:dyDescent="0.15">
      <c r="A68" s="1" t="s">
        <v>81</v>
      </c>
      <c r="B68" s="1" t="s">
        <v>82</v>
      </c>
      <c r="C68" s="1" t="s">
        <v>82</v>
      </c>
      <c r="D68" s="1" t="s">
        <v>82</v>
      </c>
      <c r="E68" s="1" t="s">
        <v>82</v>
      </c>
      <c r="F68" s="1" t="s">
        <v>82</v>
      </c>
      <c r="G68" s="1" t="s">
        <v>82</v>
      </c>
      <c r="H68" s="1" t="s">
        <v>82</v>
      </c>
      <c r="I68" s="1" t="s">
        <v>82</v>
      </c>
      <c r="J68" s="1" t="s">
        <v>82</v>
      </c>
      <c r="K68" s="1" t="s">
        <v>82</v>
      </c>
    </row>
    <row r="69" spans="1:11" x14ac:dyDescent="0.15">
      <c r="A69" s="1" t="s">
        <v>83</v>
      </c>
    </row>
    <row r="70" spans="1:11" x14ac:dyDescent="0.15">
      <c r="A70" s="1" t="s">
        <v>84</v>
      </c>
      <c r="B70" s="1" t="s">
        <v>0</v>
      </c>
      <c r="C70" s="1" t="s">
        <v>1</v>
      </c>
      <c r="D70" s="1" t="s">
        <v>2</v>
      </c>
      <c r="E70" s="1" t="s">
        <v>3</v>
      </c>
      <c r="F70" s="1" t="s">
        <v>4</v>
      </c>
      <c r="G70" s="1" t="s">
        <v>5</v>
      </c>
      <c r="H70" s="1" t="s">
        <v>6</v>
      </c>
      <c r="I70" s="1" t="s">
        <v>7</v>
      </c>
      <c r="J70" s="1" t="s">
        <v>8</v>
      </c>
      <c r="K70" s="1" t="s">
        <v>9</v>
      </c>
    </row>
    <row r="71" spans="1:11" x14ac:dyDescent="0.15">
      <c r="A71" s="1" t="s">
        <v>85</v>
      </c>
    </row>
    <row r="72" spans="1:11" x14ac:dyDescent="0.15">
      <c r="A72" s="1" t="s">
        <v>86</v>
      </c>
      <c r="B72" s="1" t="s">
        <v>87</v>
      </c>
      <c r="C72" s="1" t="s">
        <v>87</v>
      </c>
      <c r="D72" s="1" t="s">
        <v>87</v>
      </c>
      <c r="E72" s="1" t="s">
        <v>88</v>
      </c>
      <c r="F72" s="1" t="s">
        <v>89</v>
      </c>
      <c r="G72" s="1" t="s">
        <v>90</v>
      </c>
      <c r="H72" s="1" t="s">
        <v>91</v>
      </c>
      <c r="I72" s="1" t="s">
        <v>92</v>
      </c>
      <c r="J72" s="1" t="s">
        <v>93</v>
      </c>
      <c r="K72" s="1" t="s">
        <v>94</v>
      </c>
    </row>
    <row r="73" spans="1:11" x14ac:dyDescent="0.15">
      <c r="A73" s="1" t="s">
        <v>95</v>
      </c>
      <c r="B73" s="1" t="s">
        <v>96</v>
      </c>
      <c r="C73" s="1" t="s">
        <v>96</v>
      </c>
      <c r="D73" s="1" t="s">
        <v>96</v>
      </c>
      <c r="E73" s="1" t="s">
        <v>96</v>
      </c>
      <c r="F73" s="1" t="s">
        <v>96</v>
      </c>
      <c r="G73" s="1" t="s">
        <v>96</v>
      </c>
      <c r="H73" s="1" t="s">
        <v>96</v>
      </c>
      <c r="I73" s="1" t="s">
        <v>96</v>
      </c>
      <c r="J73" s="1" t="s">
        <v>96</v>
      </c>
    </row>
    <row r="74" spans="1:11" x14ac:dyDescent="0.15">
      <c r="A74" s="1" t="s">
        <v>97</v>
      </c>
      <c r="B74" s="1" t="s">
        <v>98</v>
      </c>
      <c r="C74" s="1" t="s">
        <v>98</v>
      </c>
      <c r="D74" s="1" t="s">
        <v>98</v>
      </c>
      <c r="E74" s="1" t="s">
        <v>98</v>
      </c>
      <c r="F74" s="1" t="s">
        <v>98</v>
      </c>
      <c r="G74" s="1" t="s">
        <v>98</v>
      </c>
      <c r="H74" s="1" t="s">
        <v>98</v>
      </c>
      <c r="I74" s="1" t="s">
        <v>98</v>
      </c>
      <c r="J74" s="1" t="s">
        <v>98</v>
      </c>
    </row>
    <row r="75" spans="1:11" x14ac:dyDescent="0.15">
      <c r="A75" s="1" t="s">
        <v>99</v>
      </c>
    </row>
    <row r="78" spans="1:11" x14ac:dyDescent="0.15">
      <c r="A78" s="1" t="s">
        <v>100</v>
      </c>
    </row>
  </sheetData>
  <phoneticPr fontId="3" type="noConversion"/>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82E80-E3B5-4311-BD73-89ABE01EFAFC}">
  <dimension ref="A1:M58"/>
  <sheetViews>
    <sheetView workbookViewId="0">
      <pane xSplit="1" ySplit="1" topLeftCell="B2" activePane="bottomRight" state="frozen"/>
      <selection pane="topRight"/>
      <selection pane="bottomLeft"/>
      <selection pane="bottomRight" activeCellId="2" sqref="A4:XFD4 A6:XFD6 A1:XFD1"/>
    </sheetView>
  </sheetViews>
  <sheetFormatPr defaultColWidth="9.140625" defaultRowHeight="13.5" x14ac:dyDescent="0.15"/>
  <cols>
    <col min="1" max="1" width="105.28515625" style="4" bestFit="1" customWidth="1"/>
    <col min="2" max="6" width="14.85546875" style="4" bestFit="1" customWidth="1"/>
    <col min="7" max="10" width="17.5703125" style="4" bestFit="1" customWidth="1"/>
    <col min="11" max="11" width="17.42578125" style="4" customWidth="1"/>
    <col min="12" max="12" width="9.140625" style="4"/>
    <col min="13" max="13" width="9.7109375" style="4" bestFit="1" customWidth="1"/>
    <col min="14" max="16384" width="9.140625" style="4"/>
  </cols>
  <sheetData>
    <row r="1" spans="1:13" x14ac:dyDescent="0.15">
      <c r="A1" s="4" t="s">
        <v>154</v>
      </c>
      <c r="B1" s="4" t="s">
        <v>0</v>
      </c>
      <c r="C1" s="4" t="s">
        <v>1</v>
      </c>
      <c r="D1" s="4" t="s">
        <v>2</v>
      </c>
      <c r="E1" s="4" t="s">
        <v>3</v>
      </c>
      <c r="F1" s="4" t="s">
        <v>4</v>
      </c>
      <c r="G1" s="4" t="s">
        <v>5</v>
      </c>
      <c r="H1" s="4" t="s">
        <v>6</v>
      </c>
      <c r="I1" s="4" t="s">
        <v>7</v>
      </c>
      <c r="J1" s="4" t="s">
        <v>8</v>
      </c>
      <c r="K1" s="4" t="s">
        <v>9</v>
      </c>
    </row>
    <row r="2" spans="1:13" x14ac:dyDescent="0.15">
      <c r="A2" s="4" t="s">
        <v>11</v>
      </c>
      <c r="B2" s="4" t="s">
        <v>12</v>
      </c>
      <c r="C2" s="4" t="s">
        <v>12</v>
      </c>
      <c r="D2" s="4" t="s">
        <v>12</v>
      </c>
      <c r="E2" s="4" t="s">
        <v>12</v>
      </c>
      <c r="F2" s="4" t="s">
        <v>12</v>
      </c>
      <c r="G2" s="4" t="s">
        <v>12</v>
      </c>
      <c r="H2" s="4" t="s">
        <v>12</v>
      </c>
      <c r="I2" s="4" t="s">
        <v>12</v>
      </c>
      <c r="J2" s="4" t="s">
        <v>12</v>
      </c>
      <c r="K2" s="4" t="s">
        <v>13</v>
      </c>
    </row>
    <row r="3" spans="1:13" x14ac:dyDescent="0.15">
      <c r="A3" s="4" t="s">
        <v>14</v>
      </c>
      <c r="B3" s="4" t="s">
        <v>15</v>
      </c>
      <c r="C3" s="4" t="s">
        <v>15</v>
      </c>
      <c r="D3" s="4" t="s">
        <v>15</v>
      </c>
      <c r="E3" s="4" t="s">
        <v>15</v>
      </c>
      <c r="F3" s="4" t="s">
        <v>15</v>
      </c>
      <c r="G3" s="4" t="s">
        <v>15</v>
      </c>
      <c r="H3" s="4" t="s">
        <v>15</v>
      </c>
      <c r="I3" s="4" t="s">
        <v>15</v>
      </c>
      <c r="J3" s="4" t="s">
        <v>15</v>
      </c>
      <c r="K3" s="4" t="s">
        <v>15</v>
      </c>
    </row>
    <row r="4" spans="1:13" x14ac:dyDescent="0.15">
      <c r="A4" s="4" t="s">
        <v>153</v>
      </c>
      <c r="B4" s="6">
        <v>5756682</v>
      </c>
      <c r="C4" s="6">
        <v>7807686</v>
      </c>
      <c r="D4" s="6">
        <v>10637170</v>
      </c>
      <c r="E4" s="6">
        <v>16969100</v>
      </c>
      <c r="F4" s="6">
        <v>26555792</v>
      </c>
      <c r="G4" s="6">
        <v>28614255</v>
      </c>
      <c r="H4" s="6">
        <v>41111624</v>
      </c>
      <c r="I4" s="6">
        <v>31038634</v>
      </c>
      <c r="J4" s="6">
        <v>41453348</v>
      </c>
      <c r="K4" s="6">
        <v>21490903</v>
      </c>
    </row>
    <row r="5" spans="1:13" x14ac:dyDescent="0.15">
      <c r="A5" s="4" t="s">
        <v>152</v>
      </c>
      <c r="B5" s="6">
        <v>35663</v>
      </c>
      <c r="C5" s="6">
        <v>62094</v>
      </c>
      <c r="D5" s="6">
        <v>90753</v>
      </c>
      <c r="E5" s="6">
        <v>104318</v>
      </c>
      <c r="F5" s="6">
        <v>262701</v>
      </c>
      <c r="G5" s="6">
        <v>360867</v>
      </c>
      <c r="H5" s="6">
        <v>478858</v>
      </c>
      <c r="I5" s="6">
        <v>496040</v>
      </c>
      <c r="J5" s="6">
        <v>940781</v>
      </c>
      <c r="K5" s="6">
        <v>370129</v>
      </c>
    </row>
    <row r="6" spans="1:13" x14ac:dyDescent="0.15">
      <c r="A6" s="4" t="s">
        <v>151</v>
      </c>
      <c r="B6" s="6">
        <v>-2599740</v>
      </c>
      <c r="C6" s="6">
        <v>-3179281</v>
      </c>
      <c r="D6" s="6">
        <v>-4313230</v>
      </c>
      <c r="E6" s="6">
        <v>-6935033</v>
      </c>
      <c r="F6" s="6">
        <v>-11238992</v>
      </c>
      <c r="G6" s="6">
        <v>-12261465</v>
      </c>
      <c r="H6" s="6">
        <v>-17977071</v>
      </c>
      <c r="I6" s="6">
        <v>-12906421</v>
      </c>
      <c r="J6" s="6">
        <v>-16946214</v>
      </c>
      <c r="K6" s="6">
        <v>-8387212</v>
      </c>
      <c r="M6" s="24">
        <f>K6/K4</f>
        <v>-0.39026801247020659</v>
      </c>
    </row>
    <row r="7" spans="1:13" x14ac:dyDescent="0.15">
      <c r="A7" s="4" t="s">
        <v>150</v>
      </c>
      <c r="B7" s="6">
        <v>-1571877</v>
      </c>
      <c r="C7" s="6">
        <v>-2044292</v>
      </c>
      <c r="D7" s="6">
        <v>-3119699</v>
      </c>
      <c r="E7" s="6">
        <v>-5016321</v>
      </c>
      <c r="F7" s="6">
        <v>-7992555</v>
      </c>
      <c r="G7" s="6">
        <v>-9676510</v>
      </c>
      <c r="H7" s="6">
        <v>-14874837</v>
      </c>
      <c r="I7" s="6">
        <v>-10239759</v>
      </c>
      <c r="J7" s="6">
        <v>-13039844</v>
      </c>
      <c r="K7" s="6">
        <v>-7155747</v>
      </c>
      <c r="M7" s="24">
        <f>K7/K$4</f>
        <v>-0.33296632533309561</v>
      </c>
    </row>
    <row r="8" spans="1:13" x14ac:dyDescent="0.15">
      <c r="A8" s="4" t="s">
        <v>149</v>
      </c>
      <c r="B8" s="6">
        <v>-269482</v>
      </c>
      <c r="C8" s="6">
        <v>-298367</v>
      </c>
      <c r="D8" s="6">
        <v>-414862</v>
      </c>
      <c r="E8" s="6">
        <v>-684910</v>
      </c>
      <c r="F8" s="6">
        <v>-240230</v>
      </c>
      <c r="G8" s="6">
        <v>-235961</v>
      </c>
      <c r="H8" s="6">
        <v>-338902</v>
      </c>
      <c r="I8" s="6">
        <v>-274329</v>
      </c>
      <c r="J8" s="6">
        <v>-361903</v>
      </c>
      <c r="K8" s="6">
        <v>-210936</v>
      </c>
      <c r="M8" s="24">
        <f t="shared" ref="M8:M36" si="0">K8/K$4</f>
        <v>-9.8151296853370932E-3</v>
      </c>
    </row>
    <row r="9" spans="1:13" x14ac:dyDescent="0.15">
      <c r="A9" s="4" t="s">
        <v>148</v>
      </c>
      <c r="B9" s="6">
        <v>-221483</v>
      </c>
      <c r="C9" s="6">
        <v>-262985</v>
      </c>
      <c r="D9" s="6">
        <v>-348577</v>
      </c>
      <c r="E9" s="6">
        <v>-594772</v>
      </c>
      <c r="F9" s="6">
        <v>-911635</v>
      </c>
      <c r="G9" s="6">
        <v>-978212</v>
      </c>
      <c r="H9" s="6">
        <v>-1456984</v>
      </c>
      <c r="I9" s="6">
        <v>-1048000</v>
      </c>
      <c r="J9" s="6">
        <v>-1374307</v>
      </c>
      <c r="K9" s="6">
        <v>-721714</v>
      </c>
      <c r="M9" s="24">
        <f t="shared" si="0"/>
        <v>-3.3582302242023056E-2</v>
      </c>
    </row>
    <row r="10" spans="1:13" x14ac:dyDescent="0.15">
      <c r="A10" s="4" t="s">
        <v>147</v>
      </c>
      <c r="B10" s="6">
        <v>-239179</v>
      </c>
      <c r="C10" s="6">
        <v>-285918</v>
      </c>
      <c r="D10" s="6">
        <v>-359839</v>
      </c>
      <c r="E10" s="6">
        <v>-689321</v>
      </c>
      <c r="F10" s="6">
        <v>-1891324</v>
      </c>
      <c r="G10" s="6">
        <v>-3033699</v>
      </c>
      <c r="H10" s="6">
        <v>-4548051</v>
      </c>
      <c r="I10" s="6">
        <v>-3321162</v>
      </c>
      <c r="J10" s="6">
        <v>-2945399</v>
      </c>
      <c r="K10" s="6">
        <v>-1339057</v>
      </c>
      <c r="M10" s="24">
        <f t="shared" si="0"/>
        <v>-6.2308084495100093E-2</v>
      </c>
    </row>
    <row r="11" spans="1:13" x14ac:dyDescent="0.15">
      <c r="A11" s="4" t="s">
        <v>146</v>
      </c>
      <c r="B11" s="6">
        <v>-67214</v>
      </c>
      <c r="C11" s="6">
        <v>-84483</v>
      </c>
      <c r="D11" s="6">
        <v>-119598</v>
      </c>
      <c r="E11" s="6">
        <v>-159470</v>
      </c>
      <c r="F11" s="6">
        <v>-219934</v>
      </c>
      <c r="G11" s="6">
        <v>-186230</v>
      </c>
      <c r="H11" s="6">
        <v>-245734</v>
      </c>
      <c r="I11" s="6">
        <v>-144622</v>
      </c>
      <c r="J11" s="6">
        <v>-204302</v>
      </c>
      <c r="K11" s="6">
        <v>-94792</v>
      </c>
      <c r="M11" s="24">
        <f t="shared" si="0"/>
        <v>-4.4107965123661858E-3</v>
      </c>
    </row>
    <row r="12" spans="1:13" x14ac:dyDescent="0.15">
      <c r="A12" s="4" t="s">
        <v>145</v>
      </c>
      <c r="E12" s="6">
        <v>-85540</v>
      </c>
      <c r="M12" s="24">
        <f t="shared" si="0"/>
        <v>0</v>
      </c>
    </row>
    <row r="13" spans="1:13" x14ac:dyDescent="0.15">
      <c r="A13" s="4" t="s">
        <v>144</v>
      </c>
      <c r="B13" s="6">
        <v>-268113</v>
      </c>
      <c r="C13" s="6">
        <v>-372422</v>
      </c>
      <c r="D13" s="6">
        <v>-444998</v>
      </c>
      <c r="E13" s="6">
        <v>-660533</v>
      </c>
      <c r="F13" s="6">
        <v>-1000131</v>
      </c>
      <c r="G13" s="6">
        <v>-1252238</v>
      </c>
      <c r="H13" s="6">
        <v>-1854154</v>
      </c>
      <c r="I13" s="6">
        <v>-1361228</v>
      </c>
      <c r="J13" s="6">
        <v>-1611015</v>
      </c>
      <c r="K13" s="6">
        <v>-881088</v>
      </c>
      <c r="M13" s="24">
        <f t="shared" si="0"/>
        <v>-4.099818420845322E-2</v>
      </c>
    </row>
    <row r="14" spans="1:13" x14ac:dyDescent="0.15">
      <c r="A14" s="4" t="s">
        <v>143</v>
      </c>
      <c r="D14" s="6">
        <v>482</v>
      </c>
      <c r="E14" s="6">
        <v>30049</v>
      </c>
      <c r="F14" s="6">
        <v>75262</v>
      </c>
      <c r="G14" s="6">
        <v>99109</v>
      </c>
      <c r="H14" s="6">
        <v>91731</v>
      </c>
      <c r="I14" s="6">
        <v>73808</v>
      </c>
      <c r="J14" s="6">
        <v>53372</v>
      </c>
      <c r="K14" s="6">
        <v>24780</v>
      </c>
      <c r="M14" s="24">
        <f t="shared" si="0"/>
        <v>1.1530460120731084E-3</v>
      </c>
    </row>
    <row r="15" spans="1:13" x14ac:dyDescent="0.15">
      <c r="A15" s="4" t="s">
        <v>142</v>
      </c>
      <c r="E15" s="6">
        <v>-2363</v>
      </c>
      <c r="F15" s="6">
        <v>-10023</v>
      </c>
      <c r="G15" s="6">
        <v>-24249</v>
      </c>
      <c r="H15" s="6">
        <v>-10621</v>
      </c>
      <c r="I15" s="6">
        <v>-8384</v>
      </c>
      <c r="J15" s="6">
        <v>-7509</v>
      </c>
      <c r="K15" s="6">
        <v>-41</v>
      </c>
      <c r="M15" s="24">
        <f t="shared" si="0"/>
        <v>-1.9077839586358937E-6</v>
      </c>
    </row>
    <row r="16" spans="1:13" x14ac:dyDescent="0.15">
      <c r="A16" s="4" t="s">
        <v>141</v>
      </c>
      <c r="B16" s="6">
        <v>8072</v>
      </c>
      <c r="C16" s="6">
        <v>12012</v>
      </c>
      <c r="D16" s="6">
        <v>26062</v>
      </c>
      <c r="E16" s="6">
        <v>17857</v>
      </c>
      <c r="F16" s="6">
        <v>95084</v>
      </c>
      <c r="G16" s="6">
        <v>-244966</v>
      </c>
      <c r="H16" s="6">
        <v>-3707365</v>
      </c>
      <c r="I16" s="6">
        <v>286943</v>
      </c>
      <c r="J16" s="6">
        <v>227494</v>
      </c>
      <c r="K16" s="6">
        <v>-66661</v>
      </c>
      <c r="M16" s="24">
        <f t="shared" si="0"/>
        <v>-3.1018240601616413E-3</v>
      </c>
    </row>
    <row r="17" spans="1:13" x14ac:dyDescent="0.15">
      <c r="A17" s="4" t="s">
        <v>140</v>
      </c>
      <c r="B17" s="6">
        <v>-3221</v>
      </c>
      <c r="C17" s="6">
        <v>-8167</v>
      </c>
      <c r="D17" s="6">
        <v>-8614</v>
      </c>
      <c r="E17" s="6">
        <v>-31231</v>
      </c>
      <c r="F17" s="6">
        <v>-236791</v>
      </c>
      <c r="G17" s="6">
        <v>-445559</v>
      </c>
      <c r="H17" s="6">
        <v>-644513</v>
      </c>
      <c r="I17" s="6">
        <v>-473879</v>
      </c>
      <c r="J17" s="6">
        <v>-351430</v>
      </c>
      <c r="K17" s="6">
        <v>-140504</v>
      </c>
      <c r="M17" s="24">
        <f t="shared" si="0"/>
        <v>-6.537836032297014E-3</v>
      </c>
    </row>
    <row r="18" spans="1:13" x14ac:dyDescent="0.15">
      <c r="A18" s="4" t="s">
        <v>139</v>
      </c>
      <c r="M18" s="24">
        <f t="shared" si="0"/>
        <v>0</v>
      </c>
    </row>
    <row r="19" spans="1:13" x14ac:dyDescent="0.15">
      <c r="A19" s="4" t="s">
        <v>138</v>
      </c>
      <c r="B19" s="6">
        <v>560108</v>
      </c>
      <c r="C19" s="6">
        <v>1345877</v>
      </c>
      <c r="D19" s="6">
        <v>1625050</v>
      </c>
      <c r="E19" s="6">
        <v>2261830</v>
      </c>
      <c r="F19" s="6">
        <v>3247224</v>
      </c>
      <c r="G19" s="6">
        <v>735142</v>
      </c>
      <c r="H19" s="6">
        <v>-3976019</v>
      </c>
      <c r="I19" s="6">
        <v>2117641</v>
      </c>
      <c r="J19" s="6">
        <v>5833072</v>
      </c>
      <c r="K19" s="6">
        <v>2888060</v>
      </c>
      <c r="M19" s="24">
        <f t="shared" si="0"/>
        <v>0.13438523267263364</v>
      </c>
    </row>
    <row r="20" spans="1:13" x14ac:dyDescent="0.15">
      <c r="A20" s="4" t="s">
        <v>137</v>
      </c>
      <c r="B20" s="6">
        <v>-149426</v>
      </c>
      <c r="C20" s="6">
        <v>-367686</v>
      </c>
      <c r="D20" s="6">
        <v>-430708</v>
      </c>
      <c r="E20" s="6">
        <v>-612984</v>
      </c>
      <c r="F20" s="6">
        <v>-900262</v>
      </c>
      <c r="G20" s="6">
        <v>-425596</v>
      </c>
      <c r="H20" s="6">
        <v>-185187</v>
      </c>
      <c r="I20" s="6">
        <v>-480335</v>
      </c>
      <c r="J20" s="6">
        <v>-1337673</v>
      </c>
      <c r="K20" s="6">
        <v>-854957</v>
      </c>
      <c r="M20" s="24">
        <f t="shared" si="0"/>
        <v>-3.978227438837726E-2</v>
      </c>
    </row>
    <row r="21" spans="1:13" x14ac:dyDescent="0.15">
      <c r="A21" s="4" t="s">
        <v>136</v>
      </c>
      <c r="G21" s="6">
        <v>309546</v>
      </c>
      <c r="H21" s="6">
        <v>-4161206</v>
      </c>
      <c r="I21" s="6">
        <v>1637306</v>
      </c>
      <c r="J21" s="6">
        <v>4495399</v>
      </c>
      <c r="K21" s="6">
        <v>2033103</v>
      </c>
      <c r="M21" s="24">
        <f t="shared" si="0"/>
        <v>9.4602958284256369E-2</v>
      </c>
    </row>
    <row r="22" spans="1:13" x14ac:dyDescent="0.15">
      <c r="A22" s="4" t="s">
        <v>135</v>
      </c>
      <c r="I22" s="6">
        <v>-264090</v>
      </c>
      <c r="M22" s="24">
        <f t="shared" si="0"/>
        <v>0</v>
      </c>
    </row>
    <row r="23" spans="1:13" x14ac:dyDescent="0.15">
      <c r="A23" s="7" t="s">
        <v>134</v>
      </c>
      <c r="B23" s="6">
        <v>410682</v>
      </c>
      <c r="C23" s="6">
        <v>978191</v>
      </c>
      <c r="D23" s="6">
        <v>1194342</v>
      </c>
      <c r="E23" s="6">
        <v>1648846</v>
      </c>
      <c r="F23" s="6">
        <v>2346962</v>
      </c>
      <c r="G23" s="6">
        <v>309546</v>
      </c>
      <c r="H23" s="6">
        <v>-4161206</v>
      </c>
      <c r="I23" s="6">
        <v>1373216</v>
      </c>
      <c r="J23" s="6">
        <v>4495399</v>
      </c>
      <c r="K23" s="6">
        <v>2033103</v>
      </c>
      <c r="M23" s="24">
        <f t="shared" si="0"/>
        <v>9.4602958284256369E-2</v>
      </c>
    </row>
    <row r="24" spans="1:13" x14ac:dyDescent="0.15">
      <c r="A24" s="4" t="s">
        <v>133</v>
      </c>
      <c r="B24" s="6">
        <v>148</v>
      </c>
      <c r="C24" s="6">
        <v>5539</v>
      </c>
      <c r="D24" s="6">
        <v>-30507</v>
      </c>
      <c r="E24" s="6">
        <v>-18501</v>
      </c>
      <c r="F24" s="6">
        <v>-1682</v>
      </c>
      <c r="G24" s="6">
        <v>5092</v>
      </c>
      <c r="H24" s="6">
        <v>17877</v>
      </c>
      <c r="I24" s="6">
        <v>-231070</v>
      </c>
      <c r="J24" s="6">
        <v>-38930</v>
      </c>
      <c r="K24" s="6">
        <v>-11275</v>
      </c>
      <c r="M24" s="24">
        <f t="shared" si="0"/>
        <v>-5.2464058862487068E-4</v>
      </c>
    </row>
    <row r="25" spans="1:13" x14ac:dyDescent="0.15">
      <c r="A25" s="4" t="s">
        <v>132</v>
      </c>
      <c r="I25" s="6">
        <v>41449</v>
      </c>
      <c r="M25" s="24">
        <f t="shared" si="0"/>
        <v>0</v>
      </c>
    </row>
    <row r="26" spans="1:13" x14ac:dyDescent="0.15">
      <c r="A26" s="4" t="s">
        <v>131</v>
      </c>
      <c r="J26" s="6">
        <v>75</v>
      </c>
      <c r="K26" s="6">
        <v>-39</v>
      </c>
      <c r="M26" s="24">
        <f t="shared" si="0"/>
        <v>-1.8147213265073133E-6</v>
      </c>
    </row>
    <row r="27" spans="1:13" x14ac:dyDescent="0.15">
      <c r="A27" s="4" t="s">
        <v>130</v>
      </c>
      <c r="J27" s="6">
        <v>102609</v>
      </c>
      <c r="K27" s="6">
        <v>61440</v>
      </c>
      <c r="M27" s="24">
        <f t="shared" si="0"/>
        <v>2.8588840589899829E-3</v>
      </c>
    </row>
    <row r="28" spans="1:13" x14ac:dyDescent="0.15">
      <c r="A28" s="7" t="s">
        <v>129</v>
      </c>
      <c r="G28" s="6">
        <v>5092</v>
      </c>
      <c r="H28" s="6">
        <v>17877</v>
      </c>
      <c r="I28" s="6">
        <v>-189621</v>
      </c>
      <c r="J28" s="6">
        <v>63754</v>
      </c>
      <c r="K28" s="6">
        <v>50126</v>
      </c>
      <c r="M28" s="24">
        <f t="shared" si="0"/>
        <v>2.3324287490386047E-3</v>
      </c>
    </row>
    <row r="29" spans="1:13" x14ac:dyDescent="0.15">
      <c r="A29" s="7" t="s">
        <v>128</v>
      </c>
      <c r="B29" s="6">
        <v>272693</v>
      </c>
      <c r="C29" s="6">
        <v>735169</v>
      </c>
      <c r="D29" s="6">
        <v>1027845</v>
      </c>
      <c r="E29" s="6">
        <v>1646156</v>
      </c>
      <c r="F29" s="6">
        <v>2344711</v>
      </c>
      <c r="G29" s="6">
        <v>309271</v>
      </c>
      <c r="H29" s="6">
        <v>-4163175</v>
      </c>
      <c r="I29" s="6">
        <v>1374477</v>
      </c>
      <c r="J29" s="6">
        <v>4499080</v>
      </c>
      <c r="K29" s="6">
        <v>2038125</v>
      </c>
      <c r="M29" s="24">
        <f t="shared" si="0"/>
        <v>9.4836638553531236E-2</v>
      </c>
    </row>
    <row r="30" spans="1:13" x14ac:dyDescent="0.15">
      <c r="A30" s="4" t="s">
        <v>127</v>
      </c>
      <c r="I30" s="6">
        <v>1638466</v>
      </c>
      <c r="J30" s="6">
        <v>4499080</v>
      </c>
      <c r="M30" s="24">
        <f t="shared" si="0"/>
        <v>0</v>
      </c>
    </row>
    <row r="31" spans="1:13" x14ac:dyDescent="0.15">
      <c r="A31" s="4" t="s">
        <v>126</v>
      </c>
      <c r="I31" s="6">
        <v>-263989</v>
      </c>
      <c r="M31" s="24">
        <f t="shared" si="0"/>
        <v>0</v>
      </c>
    </row>
    <row r="32" spans="1:13" x14ac:dyDescent="0.15">
      <c r="A32" s="7" t="s">
        <v>125</v>
      </c>
      <c r="B32" s="6">
        <v>137989</v>
      </c>
      <c r="C32" s="6">
        <v>243022</v>
      </c>
      <c r="D32" s="6">
        <v>166497</v>
      </c>
      <c r="E32" s="6">
        <v>2690</v>
      </c>
      <c r="F32" s="6">
        <v>2251</v>
      </c>
      <c r="G32" s="6">
        <v>275</v>
      </c>
      <c r="H32" s="6">
        <v>1969</v>
      </c>
      <c r="I32" s="6">
        <v>-1261</v>
      </c>
      <c r="J32" s="6">
        <v>-3681</v>
      </c>
      <c r="K32" s="6">
        <v>-5022</v>
      </c>
      <c r="M32" s="24">
        <f t="shared" si="0"/>
        <v>-2.336802692748648E-4</v>
      </c>
    </row>
    <row r="33" spans="1:13" x14ac:dyDescent="0.15">
      <c r="A33" s="4" t="s">
        <v>124</v>
      </c>
      <c r="I33" s="6">
        <v>-1160</v>
      </c>
      <c r="J33" s="6">
        <v>-3681</v>
      </c>
      <c r="M33" s="24">
        <f t="shared" si="0"/>
        <v>0</v>
      </c>
    </row>
    <row r="34" spans="1:13" x14ac:dyDescent="0.15">
      <c r="A34" s="4" t="s">
        <v>123</v>
      </c>
      <c r="I34" s="6">
        <v>-101</v>
      </c>
      <c r="M34" s="24">
        <f t="shared" si="0"/>
        <v>0</v>
      </c>
    </row>
    <row r="35" spans="1:13" x14ac:dyDescent="0.15">
      <c r="A35" s="7" t="s">
        <v>122</v>
      </c>
      <c r="B35" s="6">
        <v>410830</v>
      </c>
      <c r="C35" s="6">
        <v>983730</v>
      </c>
      <c r="D35" s="6">
        <v>1163835</v>
      </c>
      <c r="E35" s="6">
        <v>1630345</v>
      </c>
      <c r="F35" s="6">
        <v>2345280</v>
      </c>
      <c r="G35" s="6">
        <v>314638</v>
      </c>
      <c r="H35" s="6">
        <v>-4143329</v>
      </c>
      <c r="I35" s="6">
        <v>1183595</v>
      </c>
      <c r="J35" s="6">
        <v>4559153</v>
      </c>
      <c r="K35" s="6">
        <v>2083229</v>
      </c>
      <c r="M35" s="24">
        <f t="shared" si="0"/>
        <v>9.6935387033294976E-2</v>
      </c>
    </row>
    <row r="36" spans="1:13" x14ac:dyDescent="0.15">
      <c r="A36" s="7" t="s">
        <v>121</v>
      </c>
      <c r="B36" s="6">
        <v>138817</v>
      </c>
      <c r="C36" s="6">
        <v>243022</v>
      </c>
      <c r="D36" s="6">
        <v>166497</v>
      </c>
      <c r="E36" s="6">
        <v>2690</v>
      </c>
      <c r="F36" s="6">
        <v>2251</v>
      </c>
      <c r="G36" s="6">
        <v>275</v>
      </c>
      <c r="H36" s="6">
        <v>1969</v>
      </c>
      <c r="I36" s="6">
        <v>-1261</v>
      </c>
      <c r="J36" s="6">
        <v>-3681</v>
      </c>
      <c r="K36" s="6">
        <v>-5022</v>
      </c>
      <c r="M36" s="24">
        <f t="shared" si="0"/>
        <v>-2.336802692748648E-4</v>
      </c>
    </row>
    <row r="37" spans="1:13" x14ac:dyDescent="0.15">
      <c r="A37" s="7" t="s">
        <v>120</v>
      </c>
      <c r="B37" s="6">
        <v>272013</v>
      </c>
      <c r="C37" s="6">
        <v>740708</v>
      </c>
      <c r="D37" s="6">
        <v>997338</v>
      </c>
      <c r="E37" s="6">
        <v>1627655</v>
      </c>
      <c r="F37" s="6">
        <v>2343029</v>
      </c>
      <c r="G37" s="6">
        <v>314363</v>
      </c>
      <c r="H37" s="6">
        <v>-4145298</v>
      </c>
      <c r="I37" s="6">
        <v>1184856</v>
      </c>
      <c r="J37" s="6">
        <v>4562834</v>
      </c>
      <c r="K37" s="6">
        <v>2088251</v>
      </c>
    </row>
    <row r="38" spans="1:13" x14ac:dyDescent="0.15">
      <c r="A38" s="4" t="s">
        <v>119</v>
      </c>
      <c r="I38" s="6">
        <v>-332794</v>
      </c>
    </row>
    <row r="39" spans="1:13" x14ac:dyDescent="0.15">
      <c r="A39" s="4" t="s">
        <v>118</v>
      </c>
      <c r="I39" s="6">
        <v>1517650</v>
      </c>
      <c r="J39" s="6">
        <v>4562834</v>
      </c>
    </row>
    <row r="40" spans="1:13" x14ac:dyDescent="0.15">
      <c r="A40" s="7" t="s">
        <v>117</v>
      </c>
      <c r="H40" s="6">
        <v>-4548051</v>
      </c>
      <c r="I40" s="6">
        <v>-3321162</v>
      </c>
      <c r="J40" s="6">
        <v>-2945399</v>
      </c>
      <c r="K40" s="6">
        <v>-1339057</v>
      </c>
    </row>
    <row r="41" spans="1:13" x14ac:dyDescent="0.15">
      <c r="A41" s="4" t="s">
        <v>116</v>
      </c>
      <c r="B41" s="6">
        <v>-236049</v>
      </c>
      <c r="C41" s="6">
        <v>-281395</v>
      </c>
      <c r="D41" s="6">
        <v>-355377</v>
      </c>
      <c r="E41" s="6">
        <v>-679590</v>
      </c>
      <c r="F41" s="6">
        <v>-1233117</v>
      </c>
      <c r="H41" s="6">
        <v>-3383086</v>
      </c>
      <c r="I41" s="6">
        <v>-2515308</v>
      </c>
      <c r="J41" s="6">
        <v>-2178211</v>
      </c>
      <c r="K41" s="6">
        <v>-961723</v>
      </c>
    </row>
    <row r="42" spans="1:13" x14ac:dyDescent="0.15">
      <c r="A42" s="4" t="s">
        <v>115</v>
      </c>
      <c r="F42" s="6">
        <v>-638048</v>
      </c>
      <c r="H42" s="6">
        <v>-1127414</v>
      </c>
      <c r="I42" s="6">
        <v>-761481</v>
      </c>
      <c r="J42" s="6">
        <v>-730634</v>
      </c>
      <c r="K42" s="6">
        <v>-364492</v>
      </c>
    </row>
    <row r="43" spans="1:13" x14ac:dyDescent="0.15">
      <c r="A43" s="4" t="s">
        <v>114</v>
      </c>
      <c r="B43" s="6">
        <v>-3130</v>
      </c>
      <c r="C43" s="6">
        <v>-4523</v>
      </c>
      <c r="D43" s="6">
        <v>-4462</v>
      </c>
      <c r="E43" s="6">
        <v>-9731</v>
      </c>
      <c r="F43" s="6">
        <v>-20159</v>
      </c>
      <c r="H43" s="6">
        <v>-37551</v>
      </c>
    </row>
    <row r="44" spans="1:13" x14ac:dyDescent="0.15">
      <c r="A44" s="4" t="s">
        <v>113</v>
      </c>
      <c r="I44" s="6">
        <v>-44373</v>
      </c>
      <c r="J44" s="6">
        <v>-36554</v>
      </c>
      <c r="K44" s="6">
        <v>-12842</v>
      </c>
    </row>
    <row r="45" spans="1:13" x14ac:dyDescent="0.15">
      <c r="A45" s="4" t="s">
        <v>77</v>
      </c>
      <c r="B45" s="4" t="s">
        <v>78</v>
      </c>
      <c r="C45" s="4" t="s">
        <v>78</v>
      </c>
      <c r="D45" s="4" t="s">
        <v>78</v>
      </c>
      <c r="E45" s="4" t="s">
        <v>78</v>
      </c>
      <c r="F45" s="4" t="s">
        <v>78</v>
      </c>
      <c r="G45" s="4" t="s">
        <v>78</v>
      </c>
      <c r="H45" s="4" t="s">
        <v>78</v>
      </c>
      <c r="I45" s="4" t="s">
        <v>78</v>
      </c>
      <c r="J45" s="4" t="s">
        <v>78</v>
      </c>
      <c r="K45" s="4" t="s">
        <v>78</v>
      </c>
    </row>
    <row r="46" spans="1:13" x14ac:dyDescent="0.15">
      <c r="A46" s="4" t="s">
        <v>79</v>
      </c>
      <c r="B46" s="4" t="s">
        <v>78</v>
      </c>
      <c r="C46" s="4" t="s">
        <v>78</v>
      </c>
      <c r="D46" s="4" t="s">
        <v>78</v>
      </c>
      <c r="E46" s="4" t="s">
        <v>78</v>
      </c>
      <c r="F46" s="4" t="s">
        <v>78</v>
      </c>
      <c r="G46" s="4" t="s">
        <v>78</v>
      </c>
      <c r="H46" s="4" t="s">
        <v>78</v>
      </c>
      <c r="I46" s="4" t="s">
        <v>78</v>
      </c>
      <c r="J46" s="4" t="s">
        <v>78</v>
      </c>
      <c r="K46" s="4" t="s">
        <v>78</v>
      </c>
    </row>
    <row r="47" spans="1:13" x14ac:dyDescent="0.15">
      <c r="A47" s="4" t="s">
        <v>80</v>
      </c>
      <c r="B47" s="5">
        <v>1</v>
      </c>
      <c r="C47" s="5">
        <v>1</v>
      </c>
      <c r="D47" s="5">
        <v>1</v>
      </c>
      <c r="E47" s="5">
        <v>1</v>
      </c>
      <c r="F47" s="5">
        <v>1</v>
      </c>
      <c r="G47" s="5">
        <v>1</v>
      </c>
      <c r="H47" s="5">
        <v>1</v>
      </c>
      <c r="I47" s="5">
        <v>1</v>
      </c>
      <c r="J47" s="5">
        <v>1</v>
      </c>
      <c r="K47" s="5">
        <v>1</v>
      </c>
    </row>
    <row r="48" spans="1:13" x14ac:dyDescent="0.15">
      <c r="A48" s="4" t="s">
        <v>81</v>
      </c>
      <c r="B48" s="4" t="s">
        <v>82</v>
      </c>
      <c r="C48" s="4" t="s">
        <v>82</v>
      </c>
      <c r="D48" s="4" t="s">
        <v>82</v>
      </c>
      <c r="E48" s="4" t="s">
        <v>82</v>
      </c>
      <c r="F48" s="4" t="s">
        <v>82</v>
      </c>
      <c r="G48" s="4" t="s">
        <v>82</v>
      </c>
      <c r="H48" s="4" t="s">
        <v>82</v>
      </c>
      <c r="I48" s="4" t="s">
        <v>82</v>
      </c>
      <c r="J48" s="4" t="s">
        <v>82</v>
      </c>
      <c r="K48" s="4" t="s">
        <v>82</v>
      </c>
    </row>
    <row r="49" spans="1:11" x14ac:dyDescent="0.15">
      <c r="A49" s="4" t="s">
        <v>83</v>
      </c>
      <c r="B49" s="4" t="s">
        <v>112</v>
      </c>
      <c r="C49" s="4" t="s">
        <v>111</v>
      </c>
      <c r="D49" s="4" t="s">
        <v>110</v>
      </c>
      <c r="E49" s="4" t="s">
        <v>109</v>
      </c>
      <c r="F49" s="4" t="s">
        <v>108</v>
      </c>
      <c r="G49" s="4" t="s">
        <v>107</v>
      </c>
      <c r="H49" s="4" t="s">
        <v>106</v>
      </c>
      <c r="I49" s="4" t="s">
        <v>105</v>
      </c>
      <c r="J49" s="4" t="s">
        <v>104</v>
      </c>
      <c r="K49" s="4" t="s">
        <v>103</v>
      </c>
    </row>
    <row r="50" spans="1:11" x14ac:dyDescent="0.15">
      <c r="A50" s="4" t="s">
        <v>84</v>
      </c>
      <c r="B50" s="4" t="s">
        <v>0</v>
      </c>
      <c r="C50" s="4" t="s">
        <v>1</v>
      </c>
      <c r="D50" s="4" t="s">
        <v>2</v>
      </c>
      <c r="E50" s="4" t="s">
        <v>3</v>
      </c>
      <c r="F50" s="4" t="s">
        <v>4</v>
      </c>
      <c r="G50" s="4" t="s">
        <v>5</v>
      </c>
      <c r="H50" s="4" t="s">
        <v>6</v>
      </c>
      <c r="I50" s="4" t="s">
        <v>7</v>
      </c>
      <c r="J50" s="4" t="s">
        <v>8</v>
      </c>
      <c r="K50" s="4" t="s">
        <v>9</v>
      </c>
    </row>
    <row r="51" spans="1:11" x14ac:dyDescent="0.15">
      <c r="A51" s="4" t="s">
        <v>85</v>
      </c>
      <c r="B51" s="4" t="s">
        <v>102</v>
      </c>
      <c r="C51" s="4" t="s">
        <v>102</v>
      </c>
      <c r="D51" s="4" t="s">
        <v>102</v>
      </c>
      <c r="E51" s="4" t="s">
        <v>102</v>
      </c>
      <c r="F51" s="4" t="s">
        <v>102</v>
      </c>
      <c r="G51" s="4" t="s">
        <v>102</v>
      </c>
      <c r="H51" s="4" t="s">
        <v>102</v>
      </c>
      <c r="I51" s="4" t="s">
        <v>102</v>
      </c>
      <c r="J51" s="4" t="s">
        <v>102</v>
      </c>
      <c r="K51" s="4" t="s">
        <v>101</v>
      </c>
    </row>
    <row r="52" spans="1:11" x14ac:dyDescent="0.15">
      <c r="A52" s="4" t="s">
        <v>86</v>
      </c>
      <c r="B52" s="4" t="s">
        <v>87</v>
      </c>
      <c r="C52" s="4" t="s">
        <v>87</v>
      </c>
      <c r="D52" s="4" t="s">
        <v>87</v>
      </c>
      <c r="E52" s="4" t="s">
        <v>88</v>
      </c>
      <c r="F52" s="4" t="s">
        <v>89</v>
      </c>
      <c r="G52" s="4" t="s">
        <v>90</v>
      </c>
      <c r="H52" s="4" t="s">
        <v>91</v>
      </c>
      <c r="I52" s="4" t="s">
        <v>92</v>
      </c>
      <c r="J52" s="4" t="s">
        <v>93</v>
      </c>
      <c r="K52" s="4" t="s">
        <v>94</v>
      </c>
    </row>
    <row r="53" spans="1:11" x14ac:dyDescent="0.15">
      <c r="A53" s="4" t="s">
        <v>95</v>
      </c>
      <c r="B53" s="4" t="s">
        <v>96</v>
      </c>
      <c r="C53" s="4" t="s">
        <v>96</v>
      </c>
      <c r="D53" s="4" t="s">
        <v>96</v>
      </c>
      <c r="E53" s="4" t="s">
        <v>96</v>
      </c>
      <c r="F53" s="4" t="s">
        <v>96</v>
      </c>
      <c r="G53" s="4" t="s">
        <v>96</v>
      </c>
      <c r="H53" s="4" t="s">
        <v>96</v>
      </c>
      <c r="I53" s="4" t="s">
        <v>96</v>
      </c>
      <c r="J53" s="4" t="s">
        <v>96</v>
      </c>
    </row>
    <row r="54" spans="1:11" x14ac:dyDescent="0.15">
      <c r="A54" s="4" t="s">
        <v>97</v>
      </c>
      <c r="B54" s="4" t="s">
        <v>98</v>
      </c>
      <c r="C54" s="4" t="s">
        <v>98</v>
      </c>
      <c r="D54" s="4" t="s">
        <v>98</v>
      </c>
      <c r="E54" s="4" t="s">
        <v>98</v>
      </c>
      <c r="F54" s="4" t="s">
        <v>98</v>
      </c>
      <c r="G54" s="4" t="s">
        <v>98</v>
      </c>
      <c r="H54" s="4" t="s">
        <v>98</v>
      </c>
      <c r="I54" s="4" t="s">
        <v>98</v>
      </c>
      <c r="J54" s="4" t="s">
        <v>98</v>
      </c>
    </row>
    <row r="55" spans="1:11" x14ac:dyDescent="0.15">
      <c r="A55" s="4" t="s">
        <v>99</v>
      </c>
    </row>
    <row r="58" spans="1:11" x14ac:dyDescent="0.15">
      <c r="A58" s="4" t="s">
        <v>100</v>
      </c>
    </row>
  </sheetData>
  <phoneticPr fontId="3" type="noConversion"/>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15354-6BF7-4813-BEF2-D8CDBE2AE149}">
  <dimension ref="A1:K139"/>
  <sheetViews>
    <sheetView workbookViewId="0">
      <pane xSplit="1" ySplit="1" topLeftCell="F2" activePane="bottomRight" state="frozen"/>
      <selection pane="topRight"/>
      <selection pane="bottomLeft"/>
      <selection pane="bottomRight" activeCell="H13" sqref="H13"/>
    </sheetView>
  </sheetViews>
  <sheetFormatPr defaultColWidth="9.140625" defaultRowHeight="13.5" x14ac:dyDescent="0.15"/>
  <cols>
    <col min="1" max="1" width="81.7109375" style="4" customWidth="1"/>
    <col min="2" max="4" width="9.140625" style="4"/>
    <col min="5" max="6" width="14.85546875" style="4" bestFit="1" customWidth="1"/>
    <col min="7" max="8" width="17.5703125" style="4" bestFit="1" customWidth="1"/>
    <col min="9" max="10" width="14.85546875" style="4" bestFit="1" customWidth="1"/>
    <col min="11" max="11" width="13.28515625" style="4" bestFit="1" customWidth="1"/>
    <col min="12" max="16384" width="9.140625" style="4"/>
  </cols>
  <sheetData>
    <row r="1" spans="1:11" x14ac:dyDescent="0.15">
      <c r="A1" s="4" t="s">
        <v>278</v>
      </c>
      <c r="B1" s="4" t="s">
        <v>0</v>
      </c>
      <c r="C1" s="4" t="s">
        <v>1</v>
      </c>
      <c r="D1" s="4" t="s">
        <v>2</v>
      </c>
      <c r="E1" s="4" t="s">
        <v>3</v>
      </c>
      <c r="F1" s="4" t="s">
        <v>4</v>
      </c>
      <c r="G1" s="4" t="s">
        <v>5</v>
      </c>
      <c r="H1" s="4" t="s">
        <v>6</v>
      </c>
      <c r="I1" s="4" t="s">
        <v>7</v>
      </c>
      <c r="J1" s="4" t="s">
        <v>8</v>
      </c>
      <c r="K1" s="4" t="s">
        <v>9</v>
      </c>
    </row>
    <row r="2" spans="1:11" x14ac:dyDescent="0.15">
      <c r="A2" s="4" t="s">
        <v>11</v>
      </c>
      <c r="B2" s="4" t="s">
        <v>12</v>
      </c>
      <c r="C2" s="4" t="s">
        <v>12</v>
      </c>
      <c r="D2" s="4" t="s">
        <v>12</v>
      </c>
      <c r="E2" s="4" t="s">
        <v>12</v>
      </c>
      <c r="F2" s="4" t="s">
        <v>12</v>
      </c>
      <c r="G2" s="4" t="s">
        <v>12</v>
      </c>
      <c r="H2" s="4" t="s">
        <v>12</v>
      </c>
      <c r="I2" s="4" t="s">
        <v>12</v>
      </c>
      <c r="J2" s="4" t="s">
        <v>12</v>
      </c>
      <c r="K2" s="4" t="s">
        <v>13</v>
      </c>
    </row>
    <row r="3" spans="1:11" x14ac:dyDescent="0.15">
      <c r="A3" s="4" t="s">
        <v>14</v>
      </c>
      <c r="B3" s="4" t="s">
        <v>15</v>
      </c>
      <c r="C3" s="4" t="s">
        <v>15</v>
      </c>
      <c r="D3" s="4" t="s">
        <v>15</v>
      </c>
      <c r="E3" s="4" t="s">
        <v>15</v>
      </c>
      <c r="F3" s="4" t="s">
        <v>15</v>
      </c>
      <c r="G3" s="4" t="s">
        <v>15</v>
      </c>
      <c r="H3" s="4" t="s">
        <v>15</v>
      </c>
      <c r="I3" s="4" t="s">
        <v>15</v>
      </c>
      <c r="J3" s="4" t="s">
        <v>15</v>
      </c>
      <c r="K3" s="4" t="s">
        <v>15</v>
      </c>
    </row>
    <row r="4" spans="1:11" x14ac:dyDescent="0.15">
      <c r="A4" s="4" t="s">
        <v>277</v>
      </c>
      <c r="B4" s="6">
        <v>560108</v>
      </c>
      <c r="C4" s="6">
        <v>1345877</v>
      </c>
      <c r="D4" s="6">
        <v>1625050</v>
      </c>
      <c r="E4" s="6">
        <v>2261830</v>
      </c>
      <c r="F4" s="6">
        <v>3247224</v>
      </c>
      <c r="G4" s="6">
        <v>735142</v>
      </c>
      <c r="H4" s="6">
        <v>-3976019</v>
      </c>
      <c r="I4" s="6">
        <v>1913801</v>
      </c>
      <c r="J4" s="6">
        <v>5833072</v>
      </c>
      <c r="K4" s="6">
        <v>2888060</v>
      </c>
    </row>
    <row r="5" spans="1:11" x14ac:dyDescent="0.15">
      <c r="A5" s="4" t="s">
        <v>276</v>
      </c>
      <c r="B5" s="6">
        <v>3221</v>
      </c>
      <c r="C5" s="6">
        <v>8167</v>
      </c>
      <c r="D5" s="6">
        <v>8614</v>
      </c>
      <c r="E5" s="6">
        <v>31231</v>
      </c>
      <c r="F5" s="6">
        <v>236791</v>
      </c>
      <c r="G5" s="6">
        <v>445559</v>
      </c>
      <c r="H5" s="6">
        <v>644513</v>
      </c>
      <c r="I5" s="6">
        <v>531334</v>
      </c>
      <c r="J5" s="6">
        <v>351430</v>
      </c>
      <c r="K5" s="6">
        <v>140504</v>
      </c>
    </row>
    <row r="6" spans="1:11" x14ac:dyDescent="0.15">
      <c r="A6" s="4" t="s">
        <v>275</v>
      </c>
      <c r="B6" s="6">
        <v>-2655</v>
      </c>
      <c r="C6" s="6">
        <v>-3710</v>
      </c>
      <c r="D6" s="6">
        <v>-4663</v>
      </c>
      <c r="E6" s="6">
        <v>-38252</v>
      </c>
      <c r="F6" s="6">
        <v>-143376</v>
      </c>
      <c r="G6" s="6">
        <v>-41289</v>
      </c>
      <c r="H6" s="6">
        <v>-32980</v>
      </c>
      <c r="I6" s="6">
        <v>-121240</v>
      </c>
      <c r="J6" s="6">
        <v>-326889</v>
      </c>
      <c r="K6" s="6">
        <v>-244761</v>
      </c>
    </row>
    <row r="7" spans="1:11" x14ac:dyDescent="0.15">
      <c r="A7" s="4" t="s">
        <v>274</v>
      </c>
      <c r="F7" s="6">
        <v>638048</v>
      </c>
      <c r="G7" s="6">
        <v>887620</v>
      </c>
      <c r="H7" s="6">
        <v>1127414</v>
      </c>
      <c r="I7" s="6">
        <v>998671</v>
      </c>
      <c r="J7" s="6">
        <v>730634</v>
      </c>
      <c r="K7" s="6">
        <v>364492</v>
      </c>
    </row>
    <row r="8" spans="1:11" x14ac:dyDescent="0.15">
      <c r="A8" s="4" t="s">
        <v>273</v>
      </c>
    </row>
    <row r="9" spans="1:11" x14ac:dyDescent="0.15">
      <c r="A9" s="4" t="s">
        <v>272</v>
      </c>
    </row>
    <row r="10" spans="1:11" x14ac:dyDescent="0.15">
      <c r="A10" s="4" t="s">
        <v>271</v>
      </c>
      <c r="D10" s="6">
        <v>-482</v>
      </c>
      <c r="E10" s="6">
        <v>-30049</v>
      </c>
      <c r="F10" s="6">
        <v>-75262</v>
      </c>
      <c r="G10" s="6">
        <v>-99109</v>
      </c>
      <c r="H10" s="6">
        <v>-91731</v>
      </c>
      <c r="I10" s="6">
        <v>-73808</v>
      </c>
      <c r="J10" s="6">
        <v>-53372</v>
      </c>
      <c r="K10" s="6">
        <v>-24780</v>
      </c>
    </row>
    <row r="11" spans="1:11" x14ac:dyDescent="0.15">
      <c r="A11" s="4" t="s">
        <v>270</v>
      </c>
      <c r="G11" s="6">
        <v>30219</v>
      </c>
      <c r="H11" s="6">
        <v>62383</v>
      </c>
    </row>
    <row r="12" spans="1:11" x14ac:dyDescent="0.15">
      <c r="A12" s="4" t="s">
        <v>269</v>
      </c>
      <c r="E12" s="6">
        <v>2363</v>
      </c>
      <c r="F12" s="6">
        <v>10023</v>
      </c>
      <c r="G12" s="6">
        <v>24249</v>
      </c>
      <c r="H12" s="6">
        <v>10621</v>
      </c>
      <c r="I12" s="6">
        <v>8384</v>
      </c>
      <c r="J12" s="6">
        <v>7509</v>
      </c>
      <c r="K12" s="6">
        <v>41</v>
      </c>
    </row>
    <row r="13" spans="1:11" x14ac:dyDescent="0.15">
      <c r="A13" s="4" t="s">
        <v>268</v>
      </c>
      <c r="B13" s="6">
        <v>2882</v>
      </c>
      <c r="C13" s="6">
        <v>3594</v>
      </c>
      <c r="D13" s="6">
        <v>10903</v>
      </c>
      <c r="E13" s="6">
        <v>4929</v>
      </c>
      <c r="F13" s="6">
        <v>18354</v>
      </c>
      <c r="G13" s="6">
        <v>22334</v>
      </c>
      <c r="H13" s="6">
        <v>1958087</v>
      </c>
    </row>
    <row r="14" spans="1:11" x14ac:dyDescent="0.15">
      <c r="A14" s="4" t="s">
        <v>267</v>
      </c>
      <c r="G14" s="6">
        <v>-78650</v>
      </c>
      <c r="H14" s="6">
        <v>-27999</v>
      </c>
      <c r="I14" s="6">
        <v>-16636</v>
      </c>
    </row>
    <row r="15" spans="1:11" x14ac:dyDescent="0.15">
      <c r="A15" s="4" t="s">
        <v>266</v>
      </c>
      <c r="E15" s="6">
        <v>689321</v>
      </c>
    </row>
    <row r="16" spans="1:11" x14ac:dyDescent="0.15">
      <c r="A16" s="4" t="s">
        <v>265</v>
      </c>
    </row>
    <row r="17" spans="1:11" x14ac:dyDescent="0.15">
      <c r="A17" s="4" t="s">
        <v>264</v>
      </c>
      <c r="F17" s="6">
        <v>20159</v>
      </c>
      <c r="G17" s="6">
        <v>27798</v>
      </c>
      <c r="H17" s="6">
        <v>37551</v>
      </c>
      <c r="I17" s="6">
        <v>44677</v>
      </c>
      <c r="J17" s="6">
        <v>36554</v>
      </c>
      <c r="K17" s="6">
        <v>12842</v>
      </c>
    </row>
    <row r="18" spans="1:11" x14ac:dyDescent="0.15">
      <c r="A18" s="4" t="s">
        <v>263</v>
      </c>
      <c r="H18" s="6">
        <v>8120</v>
      </c>
    </row>
    <row r="19" spans="1:11" x14ac:dyDescent="0.15">
      <c r="A19" s="4" t="s">
        <v>262</v>
      </c>
      <c r="K19" s="6">
        <v>16234</v>
      </c>
    </row>
    <row r="20" spans="1:11" x14ac:dyDescent="0.15">
      <c r="A20" s="4" t="s">
        <v>261</v>
      </c>
      <c r="I20" s="6">
        <v>-328776</v>
      </c>
      <c r="J20" s="6">
        <v>-788</v>
      </c>
      <c r="K20" s="6">
        <v>-4405</v>
      </c>
    </row>
    <row r="21" spans="1:11" x14ac:dyDescent="0.15">
      <c r="A21" s="4" t="s">
        <v>260</v>
      </c>
      <c r="I21" s="6">
        <v>-35204</v>
      </c>
      <c r="J21" s="6">
        <v>-43620</v>
      </c>
      <c r="K21" s="6">
        <v>1373</v>
      </c>
    </row>
    <row r="22" spans="1:11" x14ac:dyDescent="0.15">
      <c r="A22" s="4" t="s">
        <v>259</v>
      </c>
      <c r="H22" s="6">
        <v>32327</v>
      </c>
    </row>
    <row r="23" spans="1:11" x14ac:dyDescent="0.15">
      <c r="A23" s="4" t="s">
        <v>258</v>
      </c>
    </row>
    <row r="24" spans="1:11" x14ac:dyDescent="0.15">
      <c r="A24" s="4" t="s">
        <v>257</v>
      </c>
      <c r="G24" s="6">
        <v>20536</v>
      </c>
      <c r="H24" s="6">
        <v>1028791</v>
      </c>
      <c r="I24" s="6">
        <v>160944</v>
      </c>
      <c r="J24" s="6">
        <v>-4174</v>
      </c>
      <c r="K24" s="6">
        <v>14341</v>
      </c>
    </row>
    <row r="25" spans="1:11" x14ac:dyDescent="0.15">
      <c r="A25" s="4" t="s">
        <v>256</v>
      </c>
      <c r="G25" s="6">
        <v>19750</v>
      </c>
      <c r="H25" s="6">
        <v>600178</v>
      </c>
      <c r="I25" s="6">
        <v>64871</v>
      </c>
      <c r="J25" s="6">
        <v>-7942</v>
      </c>
    </row>
    <row r="26" spans="1:11" x14ac:dyDescent="0.15">
      <c r="A26" s="4" t="s">
        <v>255</v>
      </c>
    </row>
    <row r="27" spans="1:11" x14ac:dyDescent="0.15">
      <c r="A27" s="4" t="s">
        <v>254</v>
      </c>
    </row>
    <row r="28" spans="1:11" x14ac:dyDescent="0.15">
      <c r="A28" s="4" t="s">
        <v>253</v>
      </c>
      <c r="B28" s="6">
        <v>236049</v>
      </c>
      <c r="C28" s="6">
        <v>281395</v>
      </c>
      <c r="D28" s="6">
        <v>355377</v>
      </c>
      <c r="F28" s="6">
        <v>1233117</v>
      </c>
      <c r="G28" s="6">
        <v>2118281</v>
      </c>
      <c r="H28" s="6">
        <v>3383086</v>
      </c>
      <c r="I28" s="6">
        <v>2763626</v>
      </c>
      <c r="J28" s="6">
        <v>2178211</v>
      </c>
      <c r="K28" s="6">
        <v>961723</v>
      </c>
    </row>
    <row r="29" spans="1:11" x14ac:dyDescent="0.15">
      <c r="A29" s="4" t="s">
        <v>252</v>
      </c>
      <c r="H29" s="6">
        <v>18955</v>
      </c>
      <c r="I29" s="6">
        <v>18939</v>
      </c>
      <c r="J29" s="6">
        <v>4978</v>
      </c>
      <c r="K29" s="6">
        <v>2637</v>
      </c>
    </row>
    <row r="30" spans="1:11" x14ac:dyDescent="0.15">
      <c r="A30" s="4" t="s">
        <v>251</v>
      </c>
      <c r="B30" s="6">
        <v>3130</v>
      </c>
      <c r="C30" s="6">
        <v>4523</v>
      </c>
      <c r="D30" s="6">
        <v>4462</v>
      </c>
    </row>
    <row r="31" spans="1:11" x14ac:dyDescent="0.15">
      <c r="A31" s="4" t="s">
        <v>250</v>
      </c>
      <c r="H31" s="6">
        <v>-55180</v>
      </c>
    </row>
    <row r="32" spans="1:11" x14ac:dyDescent="0.15">
      <c r="A32" s="4" t="s">
        <v>249</v>
      </c>
      <c r="B32" s="6">
        <v>-2544</v>
      </c>
      <c r="C32" s="6">
        <v>-2957</v>
      </c>
      <c r="D32" s="6">
        <v>-24577</v>
      </c>
      <c r="E32" s="6">
        <v>-6803</v>
      </c>
      <c r="F32" s="6">
        <v>-7264</v>
      </c>
      <c r="G32" s="6">
        <v>-64856</v>
      </c>
      <c r="H32" s="6">
        <v>-9838</v>
      </c>
      <c r="I32" s="6">
        <v>27295</v>
      </c>
      <c r="J32" s="6">
        <v>-52365</v>
      </c>
      <c r="K32" s="6">
        <v>18353</v>
      </c>
    </row>
    <row r="33" spans="1:11" x14ac:dyDescent="0.15">
      <c r="A33" s="4" t="s">
        <v>248</v>
      </c>
      <c r="B33" s="6">
        <v>-849</v>
      </c>
      <c r="C33" s="6">
        <v>-2348</v>
      </c>
      <c r="D33" s="6">
        <v>3742</v>
      </c>
      <c r="E33" s="6">
        <v>-7276</v>
      </c>
      <c r="F33" s="6">
        <v>-90740</v>
      </c>
      <c r="G33" s="6">
        <v>234828</v>
      </c>
      <c r="H33" s="6">
        <v>118058</v>
      </c>
      <c r="I33" s="6">
        <v>33099</v>
      </c>
      <c r="J33" s="6">
        <v>-30890</v>
      </c>
      <c r="K33" s="6">
        <v>21970</v>
      </c>
    </row>
    <row r="34" spans="1:11" x14ac:dyDescent="0.15">
      <c r="A34" s="4" t="s">
        <v>247</v>
      </c>
      <c r="J34" s="6">
        <v>958</v>
      </c>
      <c r="K34" s="6">
        <v>618</v>
      </c>
    </row>
    <row r="35" spans="1:11" x14ac:dyDescent="0.15">
      <c r="A35" s="4" t="s">
        <v>246</v>
      </c>
      <c r="B35" s="6">
        <v>799342</v>
      </c>
      <c r="C35" s="6">
        <v>1634541</v>
      </c>
      <c r="D35" s="6">
        <v>1978426</v>
      </c>
      <c r="E35" s="6">
        <v>2907294</v>
      </c>
      <c r="F35" s="6">
        <v>5087074</v>
      </c>
      <c r="G35" s="6">
        <v>4282412</v>
      </c>
      <c r="H35" s="6">
        <v>4836337</v>
      </c>
      <c r="I35" s="6">
        <v>5989977</v>
      </c>
      <c r="J35" s="6">
        <v>8623306</v>
      </c>
      <c r="K35" s="6">
        <v>4169242</v>
      </c>
    </row>
    <row r="36" spans="1:11" x14ac:dyDescent="0.15">
      <c r="A36" s="4" t="s">
        <v>245</v>
      </c>
      <c r="B36" s="6">
        <v>-11925</v>
      </c>
      <c r="C36" s="6">
        <v>-8642</v>
      </c>
      <c r="D36" s="6">
        <v>-45411</v>
      </c>
      <c r="E36" s="6">
        <v>-362006</v>
      </c>
      <c r="F36" s="6">
        <v>-742020</v>
      </c>
      <c r="G36" s="6">
        <v>45451</v>
      </c>
      <c r="H36" s="6">
        <v>-301720</v>
      </c>
      <c r="I36" s="6">
        <v>127401</v>
      </c>
      <c r="J36" s="6">
        <v>67186</v>
      </c>
      <c r="K36" s="6">
        <v>255760</v>
      </c>
    </row>
    <row r="37" spans="1:11" x14ac:dyDescent="0.15">
      <c r="A37" s="4" t="s">
        <v>244</v>
      </c>
      <c r="B37" s="6">
        <v>-8721</v>
      </c>
      <c r="C37" s="6">
        <v>-34057</v>
      </c>
      <c r="D37" s="6">
        <v>-109307</v>
      </c>
    </row>
    <row r="38" spans="1:11" x14ac:dyDescent="0.15">
      <c r="A38" s="4" t="s">
        <v>243</v>
      </c>
      <c r="B38" s="6">
        <v>5853</v>
      </c>
      <c r="C38" s="6">
        <v>19496</v>
      </c>
      <c r="D38" s="6">
        <v>48951</v>
      </c>
      <c r="E38" s="6">
        <v>560609</v>
      </c>
      <c r="F38" s="6">
        <v>676292</v>
      </c>
      <c r="G38" s="6">
        <v>176163</v>
      </c>
      <c r="H38" s="6">
        <v>361585</v>
      </c>
      <c r="I38" s="6">
        <v>-400787</v>
      </c>
      <c r="J38" s="6">
        <v>538438</v>
      </c>
      <c r="K38" s="6">
        <v>-388747</v>
      </c>
    </row>
    <row r="39" spans="1:11" x14ac:dyDescent="0.15">
      <c r="A39" s="4" t="s">
        <v>242</v>
      </c>
      <c r="E39" s="6">
        <v>-335524</v>
      </c>
      <c r="F39" s="6">
        <v>-680283</v>
      </c>
      <c r="G39" s="6">
        <v>-612533</v>
      </c>
      <c r="H39" s="6">
        <v>-677914</v>
      </c>
      <c r="I39" s="6">
        <v>878852</v>
      </c>
      <c r="J39" s="6">
        <v>-27978</v>
      </c>
      <c r="K39" s="6">
        <v>552820</v>
      </c>
    </row>
    <row r="40" spans="1:11" x14ac:dyDescent="0.15">
      <c r="A40" s="4" t="s">
        <v>241</v>
      </c>
    </row>
    <row r="41" spans="1:11" x14ac:dyDescent="0.15">
      <c r="A41" s="4" t="s">
        <v>240</v>
      </c>
      <c r="E41" s="6">
        <v>-111901</v>
      </c>
      <c r="F41" s="6">
        <v>-26239</v>
      </c>
      <c r="G41" s="6">
        <v>-3933</v>
      </c>
      <c r="H41" s="6">
        <v>24287</v>
      </c>
      <c r="I41" s="6">
        <v>-5352</v>
      </c>
      <c r="J41" s="6">
        <v>8786</v>
      </c>
      <c r="K41" s="6">
        <v>-3594</v>
      </c>
    </row>
    <row r="42" spans="1:11" x14ac:dyDescent="0.15">
      <c r="A42" s="4" t="s">
        <v>239</v>
      </c>
      <c r="B42" s="6">
        <v>56480</v>
      </c>
      <c r="C42" s="6">
        <v>86914</v>
      </c>
      <c r="D42" s="6">
        <v>150812</v>
      </c>
      <c r="E42" s="6">
        <v>255879</v>
      </c>
      <c r="F42" s="6">
        <v>78409</v>
      </c>
      <c r="G42" s="6">
        <v>476600</v>
      </c>
      <c r="H42" s="6">
        <v>226423</v>
      </c>
      <c r="I42" s="6">
        <v>80633</v>
      </c>
      <c r="J42" s="6">
        <v>653919</v>
      </c>
      <c r="K42" s="6">
        <v>-121307</v>
      </c>
    </row>
    <row r="43" spans="1:11" x14ac:dyDescent="0.15">
      <c r="A43" s="4" t="s">
        <v>238</v>
      </c>
      <c r="B43" s="6">
        <v>3096</v>
      </c>
      <c r="C43" s="6">
        <v>441</v>
      </c>
      <c r="D43" s="6">
        <v>-7510</v>
      </c>
      <c r="E43" s="6">
        <v>36161</v>
      </c>
      <c r="F43" s="6">
        <v>2095</v>
      </c>
    </row>
    <row r="44" spans="1:11" x14ac:dyDescent="0.15">
      <c r="A44" s="4" t="s">
        <v>237</v>
      </c>
      <c r="F44" s="6">
        <v>300000</v>
      </c>
      <c r="G44" s="6">
        <v>-276018</v>
      </c>
      <c r="H44" s="6">
        <v>-23982</v>
      </c>
    </row>
    <row r="45" spans="1:11" x14ac:dyDescent="0.15">
      <c r="A45" s="4" t="s">
        <v>236</v>
      </c>
      <c r="B45" s="6">
        <v>-277371</v>
      </c>
      <c r="C45" s="6">
        <v>-52827</v>
      </c>
      <c r="D45" s="6">
        <v>-194081</v>
      </c>
    </row>
    <row r="46" spans="1:11" x14ac:dyDescent="0.15">
      <c r="A46" s="4" t="s">
        <v>235</v>
      </c>
      <c r="E46" s="6">
        <v>-201261</v>
      </c>
      <c r="F46" s="6">
        <v>-99717</v>
      </c>
      <c r="G46" s="6">
        <v>33265</v>
      </c>
      <c r="H46" s="6">
        <v>-19392</v>
      </c>
      <c r="I46" s="6">
        <v>-54295</v>
      </c>
      <c r="J46" s="6">
        <v>-56237</v>
      </c>
      <c r="K46" s="6">
        <v>130965</v>
      </c>
    </row>
    <row r="47" spans="1:11" x14ac:dyDescent="0.15">
      <c r="A47" s="4" t="s">
        <v>234</v>
      </c>
      <c r="B47" s="6">
        <v>673</v>
      </c>
      <c r="C47" s="6">
        <v>620</v>
      </c>
      <c r="D47" s="6">
        <v>1242</v>
      </c>
      <c r="E47" s="6">
        <v>3486</v>
      </c>
      <c r="I47" s="6">
        <v>-40479</v>
      </c>
      <c r="J47" s="6">
        <v>-22029</v>
      </c>
      <c r="K47" s="6">
        <v>-8845</v>
      </c>
    </row>
    <row r="48" spans="1:11" x14ac:dyDescent="0.15">
      <c r="A48" s="4" t="s">
        <v>233</v>
      </c>
      <c r="B48" s="6">
        <v>155079</v>
      </c>
      <c r="C48" s="6">
        <v>28045</v>
      </c>
      <c r="D48" s="6">
        <v>35330</v>
      </c>
      <c r="E48" s="6">
        <v>69460</v>
      </c>
      <c r="F48" s="6">
        <v>124278</v>
      </c>
      <c r="G48" s="6">
        <v>139776</v>
      </c>
      <c r="H48" s="6">
        <v>102087</v>
      </c>
      <c r="I48" s="6">
        <v>78262</v>
      </c>
      <c r="J48" s="6">
        <v>65525</v>
      </c>
      <c r="K48" s="6">
        <v>40501</v>
      </c>
    </row>
    <row r="49" spans="1:11" x14ac:dyDescent="0.15">
      <c r="A49" s="4" t="s">
        <v>232</v>
      </c>
      <c r="B49" s="6">
        <v>78500</v>
      </c>
      <c r="C49" s="6">
        <v>35710</v>
      </c>
      <c r="D49" s="6">
        <v>9685</v>
      </c>
      <c r="E49" s="6">
        <v>148886</v>
      </c>
      <c r="F49" s="6">
        <v>734892</v>
      </c>
      <c r="G49" s="6">
        <v>-682618</v>
      </c>
      <c r="H49" s="6">
        <v>-19353</v>
      </c>
      <c r="I49" s="6">
        <v>-149219</v>
      </c>
      <c r="J49" s="6">
        <v>129781</v>
      </c>
      <c r="K49" s="6">
        <v>-75035</v>
      </c>
    </row>
    <row r="50" spans="1:11" x14ac:dyDescent="0.15">
      <c r="A50" s="4" t="s">
        <v>231</v>
      </c>
      <c r="B50" s="6">
        <v>801006</v>
      </c>
      <c r="C50" s="6">
        <v>1710241</v>
      </c>
      <c r="D50" s="6">
        <v>1868137</v>
      </c>
      <c r="E50" s="6">
        <v>2971083</v>
      </c>
      <c r="F50" s="6">
        <v>5454781</v>
      </c>
      <c r="G50" s="6">
        <v>3578565</v>
      </c>
      <c r="H50" s="6">
        <v>4508358</v>
      </c>
      <c r="I50" s="6">
        <v>6504993</v>
      </c>
      <c r="J50" s="6">
        <v>9980697</v>
      </c>
      <c r="K50" s="6">
        <v>4551760</v>
      </c>
    </row>
    <row r="51" spans="1:11" x14ac:dyDescent="0.15">
      <c r="A51" s="4" t="s">
        <v>230</v>
      </c>
      <c r="B51" s="6">
        <v>-159017</v>
      </c>
      <c r="C51" s="6">
        <v>-296180</v>
      </c>
      <c r="D51" s="6">
        <v>-468421</v>
      </c>
      <c r="E51" s="6">
        <v>-582690</v>
      </c>
      <c r="F51" s="6">
        <v>-874297</v>
      </c>
      <c r="G51" s="6">
        <v>-657114</v>
      </c>
      <c r="H51" s="6">
        <v>-702233</v>
      </c>
      <c r="I51" s="6">
        <v>-352698</v>
      </c>
      <c r="J51" s="6">
        <v>-980347</v>
      </c>
      <c r="K51" s="6">
        <v>-880001</v>
      </c>
    </row>
    <row r="52" spans="1:11" x14ac:dyDescent="0.15">
      <c r="A52" s="4" t="s">
        <v>229</v>
      </c>
      <c r="B52" s="6">
        <v>641989</v>
      </c>
      <c r="C52" s="6">
        <v>1414061</v>
      </c>
      <c r="D52" s="6">
        <v>1399716</v>
      </c>
      <c r="E52" s="6">
        <v>2388393</v>
      </c>
      <c r="F52" s="6">
        <v>4580484</v>
      </c>
      <c r="G52" s="6">
        <v>2921451</v>
      </c>
      <c r="H52" s="6">
        <v>3806125</v>
      </c>
      <c r="I52" s="6">
        <v>6152295</v>
      </c>
      <c r="J52" s="6">
        <v>9000350</v>
      </c>
      <c r="K52" s="6">
        <v>3671759</v>
      </c>
    </row>
    <row r="53" spans="1:11" x14ac:dyDescent="0.15">
      <c r="A53" s="4" t="s">
        <v>228</v>
      </c>
      <c r="B53" s="6">
        <v>12241</v>
      </c>
      <c r="C53" s="6">
        <v>5173</v>
      </c>
      <c r="D53" s="6">
        <v>8381</v>
      </c>
      <c r="E53" s="6">
        <v>25846</v>
      </c>
      <c r="F53" s="6">
        <v>6586</v>
      </c>
      <c r="G53" s="6">
        <v>16608</v>
      </c>
      <c r="H53" s="6">
        <v>10882</v>
      </c>
      <c r="I53" s="6">
        <v>6075</v>
      </c>
      <c r="J53" s="6">
        <v>12859</v>
      </c>
      <c r="K53" s="6">
        <v>15038</v>
      </c>
    </row>
    <row r="54" spans="1:11" x14ac:dyDescent="0.15">
      <c r="A54" s="4" t="s">
        <v>227</v>
      </c>
      <c r="D54" s="6">
        <v>-4000</v>
      </c>
    </row>
    <row r="55" spans="1:11" x14ac:dyDescent="0.15">
      <c r="A55" s="4" t="s">
        <v>226</v>
      </c>
      <c r="B55" s="6">
        <v>-10657</v>
      </c>
      <c r="C55" s="6">
        <v>-27437</v>
      </c>
      <c r="D55" s="6">
        <v>-254121</v>
      </c>
      <c r="E55" s="6">
        <v>-77305</v>
      </c>
      <c r="G55" s="6">
        <v>-80846</v>
      </c>
      <c r="H55" s="6">
        <v>-3188</v>
      </c>
      <c r="I55" s="6">
        <v>-474553</v>
      </c>
      <c r="J55" s="6">
        <v>-2069613</v>
      </c>
      <c r="K55" s="6">
        <v>-200155</v>
      </c>
    </row>
    <row r="56" spans="1:11" x14ac:dyDescent="0.15">
      <c r="A56" s="4" t="s">
        <v>225</v>
      </c>
      <c r="D56" s="6">
        <v>35076</v>
      </c>
      <c r="E56" s="6">
        <v>46500</v>
      </c>
      <c r="F56" s="6">
        <v>4305</v>
      </c>
      <c r="G56" s="6">
        <v>45414</v>
      </c>
      <c r="H56" s="6">
        <v>5315</v>
      </c>
    </row>
    <row r="57" spans="1:11" x14ac:dyDescent="0.15">
      <c r="A57" s="4" t="s">
        <v>224</v>
      </c>
      <c r="B57" s="6">
        <v>-399925</v>
      </c>
      <c r="C57" s="6">
        <v>-429466</v>
      </c>
      <c r="D57" s="6">
        <v>-1242904</v>
      </c>
      <c r="E57" s="6">
        <v>-2511749</v>
      </c>
      <c r="F57" s="6">
        <v>-4880807</v>
      </c>
      <c r="G57" s="6">
        <v>-6069722</v>
      </c>
      <c r="H57" s="6">
        <v>-4429589</v>
      </c>
      <c r="I57" s="6">
        <v>-825055</v>
      </c>
      <c r="J57" s="6">
        <v>-452410</v>
      </c>
      <c r="K57" s="6">
        <v>-414651</v>
      </c>
    </row>
    <row r="58" spans="1:11" x14ac:dyDescent="0.15">
      <c r="A58" s="4" t="s">
        <v>223</v>
      </c>
      <c r="B58" s="6">
        <v>-56494</v>
      </c>
      <c r="C58" s="6">
        <v>-841900</v>
      </c>
      <c r="D58" s="6">
        <v>-221609</v>
      </c>
      <c r="E58" s="6">
        <v>-12585</v>
      </c>
    </row>
    <row r="59" spans="1:11" x14ac:dyDescent="0.15">
      <c r="A59" s="4" t="s">
        <v>222</v>
      </c>
      <c r="B59" s="6">
        <v>194</v>
      </c>
      <c r="C59" s="6">
        <v>398</v>
      </c>
      <c r="D59" s="6">
        <v>1250</v>
      </c>
    </row>
    <row r="60" spans="1:11" x14ac:dyDescent="0.15">
      <c r="A60" s="4" t="s">
        <v>221</v>
      </c>
      <c r="F60" s="6">
        <v>-48833</v>
      </c>
    </row>
    <row r="61" spans="1:11" x14ac:dyDescent="0.15">
      <c r="A61" s="4" t="s">
        <v>220</v>
      </c>
      <c r="F61" s="6">
        <v>25909</v>
      </c>
      <c r="G61" s="6">
        <v>62942</v>
      </c>
      <c r="H61" s="6">
        <v>80198</v>
      </c>
      <c r="I61" s="6">
        <v>861721</v>
      </c>
      <c r="J61" s="6">
        <v>305742</v>
      </c>
    </row>
    <row r="62" spans="1:11" x14ac:dyDescent="0.15">
      <c r="A62" s="4" t="s">
        <v>219</v>
      </c>
      <c r="E62" s="6">
        <v>21220</v>
      </c>
      <c r="F62" s="6">
        <v>68372</v>
      </c>
      <c r="G62" s="6">
        <v>36259</v>
      </c>
      <c r="H62" s="6">
        <v>9402</v>
      </c>
      <c r="I62" s="6">
        <v>105275</v>
      </c>
      <c r="J62" s="6">
        <v>205605</v>
      </c>
      <c r="K62" s="6">
        <v>237081</v>
      </c>
    </row>
    <row r="63" spans="1:11" x14ac:dyDescent="0.15">
      <c r="A63" s="4" t="s">
        <v>218</v>
      </c>
      <c r="B63" s="6">
        <v>590</v>
      </c>
      <c r="C63" s="6">
        <v>890047</v>
      </c>
      <c r="D63" s="6">
        <v>182162</v>
      </c>
      <c r="E63" s="6">
        <v>47846</v>
      </c>
    </row>
    <row r="64" spans="1:11" x14ac:dyDescent="0.15">
      <c r="A64" s="4" t="s">
        <v>217</v>
      </c>
      <c r="E64" s="6">
        <v>321</v>
      </c>
      <c r="F64" s="6">
        <v>1</v>
      </c>
      <c r="G64" s="6">
        <v>622</v>
      </c>
      <c r="H64" s="6">
        <v>5185</v>
      </c>
      <c r="I64" s="6">
        <v>562</v>
      </c>
      <c r="J64" s="6">
        <v>11681</v>
      </c>
    </row>
    <row r="65" spans="1:11" x14ac:dyDescent="0.15">
      <c r="A65" s="4" t="s">
        <v>216</v>
      </c>
      <c r="H65" s="6">
        <v>280571</v>
      </c>
      <c r="J65" s="6">
        <v>8094078</v>
      </c>
      <c r="K65" s="6">
        <v>786829</v>
      </c>
    </row>
    <row r="66" spans="1:11" x14ac:dyDescent="0.15">
      <c r="A66" s="4" t="s">
        <v>215</v>
      </c>
      <c r="B66" s="6">
        <v>4713</v>
      </c>
      <c r="C66" s="6">
        <v>26874</v>
      </c>
      <c r="D66" s="6">
        <v>246123</v>
      </c>
      <c r="E66" s="6">
        <v>92699</v>
      </c>
      <c r="F66" s="6">
        <v>807</v>
      </c>
      <c r="G66" s="6">
        <v>2000</v>
      </c>
      <c r="H66" s="6">
        <v>44630</v>
      </c>
      <c r="I66" s="6">
        <v>355179</v>
      </c>
      <c r="J66" s="6">
        <v>69630</v>
      </c>
      <c r="K66" s="6">
        <v>285524</v>
      </c>
    </row>
    <row r="67" spans="1:11" x14ac:dyDescent="0.15">
      <c r="A67" s="4" t="s">
        <v>214</v>
      </c>
      <c r="F67" s="6">
        <v>-30100</v>
      </c>
      <c r="H67" s="6">
        <v>-671817</v>
      </c>
      <c r="I67" s="6">
        <v>-604255</v>
      </c>
      <c r="J67" s="6">
        <v>-622660</v>
      </c>
      <c r="K67" s="6">
        <v>-423058</v>
      </c>
    </row>
    <row r="68" spans="1:11" x14ac:dyDescent="0.15">
      <c r="A68" s="4" t="s">
        <v>213</v>
      </c>
      <c r="G68" s="6">
        <v>-246395</v>
      </c>
      <c r="H68" s="6">
        <v>-81561</v>
      </c>
      <c r="I68" s="6">
        <v>-278584</v>
      </c>
      <c r="J68" s="6">
        <v>-10542504</v>
      </c>
    </row>
    <row r="69" spans="1:11" x14ac:dyDescent="0.15">
      <c r="A69" s="4" t="s">
        <v>212</v>
      </c>
      <c r="G69" s="6">
        <v>4315</v>
      </c>
      <c r="H69" s="6">
        <v>7464</v>
      </c>
      <c r="I69" s="6">
        <v>14502</v>
      </c>
      <c r="J69" s="6">
        <v>1352</v>
      </c>
    </row>
    <row r="70" spans="1:11" x14ac:dyDescent="0.15">
      <c r="A70" s="4" t="s">
        <v>211</v>
      </c>
      <c r="E70" s="6">
        <v>-67694</v>
      </c>
    </row>
    <row r="71" spans="1:11" x14ac:dyDescent="0.15">
      <c r="A71" s="4" t="s">
        <v>210</v>
      </c>
      <c r="F71" s="6">
        <v>-63118</v>
      </c>
      <c r="G71" s="6">
        <v>-7859</v>
      </c>
      <c r="H71" s="6">
        <v>-39718</v>
      </c>
      <c r="I71" s="6">
        <v>-22406</v>
      </c>
      <c r="J71" s="6">
        <v>-8168</v>
      </c>
      <c r="K71" s="6">
        <v>-3470</v>
      </c>
    </row>
    <row r="72" spans="1:11" x14ac:dyDescent="0.15">
      <c r="A72" s="4" t="s">
        <v>209</v>
      </c>
      <c r="J72" s="6">
        <v>-170154</v>
      </c>
    </row>
    <row r="73" spans="1:11" x14ac:dyDescent="0.15">
      <c r="A73" s="4" t="s">
        <v>208</v>
      </c>
    </row>
    <row r="74" spans="1:11" x14ac:dyDescent="0.15">
      <c r="A74" s="4" t="s">
        <v>207</v>
      </c>
      <c r="K74" s="6">
        <v>-1189261</v>
      </c>
    </row>
    <row r="75" spans="1:11" x14ac:dyDescent="0.15">
      <c r="A75" s="4" t="s">
        <v>206</v>
      </c>
      <c r="K75" s="6">
        <v>1644</v>
      </c>
    </row>
    <row r="76" spans="1:11" x14ac:dyDescent="0.15">
      <c r="A76" s="4" t="s">
        <v>205</v>
      </c>
      <c r="K76" s="6">
        <v>-6</v>
      </c>
    </row>
    <row r="77" spans="1:11" x14ac:dyDescent="0.15">
      <c r="A77" s="4" t="s">
        <v>204</v>
      </c>
      <c r="K77" s="6">
        <v>5324</v>
      </c>
    </row>
    <row r="78" spans="1:11" x14ac:dyDescent="0.15">
      <c r="A78" s="4" t="s">
        <v>203</v>
      </c>
      <c r="F78" s="6">
        <v>103796</v>
      </c>
      <c r="G78" s="6">
        <v>1687638</v>
      </c>
    </row>
    <row r="79" spans="1:11" x14ac:dyDescent="0.15">
      <c r="A79" s="4" t="s">
        <v>202</v>
      </c>
      <c r="F79" s="6">
        <v>1350</v>
      </c>
      <c r="G79" s="6">
        <v>76573</v>
      </c>
    </row>
    <row r="80" spans="1:11" x14ac:dyDescent="0.15">
      <c r="A80" s="4" t="s">
        <v>201</v>
      </c>
      <c r="I80" s="6">
        <v>160000</v>
      </c>
      <c r="K80" s="6">
        <v>108000</v>
      </c>
    </row>
    <row r="81" spans="1:11" x14ac:dyDescent="0.15">
      <c r="A81" s="4" t="s">
        <v>200</v>
      </c>
      <c r="F81" s="6">
        <v>-65833</v>
      </c>
      <c r="G81" s="6">
        <v>-111397</v>
      </c>
      <c r="H81" s="6">
        <v>-46492</v>
      </c>
      <c r="I81" s="6">
        <v>-29364</v>
      </c>
      <c r="J81" s="6">
        <v>-9980</v>
      </c>
      <c r="K81" s="6">
        <v>-5351</v>
      </c>
    </row>
    <row r="82" spans="1:11" x14ac:dyDescent="0.15">
      <c r="A82" s="4" t="s">
        <v>199</v>
      </c>
    </row>
    <row r="83" spans="1:11" x14ac:dyDescent="0.15">
      <c r="A83" s="4" t="s">
        <v>198</v>
      </c>
      <c r="B83" s="6">
        <v>-12512</v>
      </c>
      <c r="C83" s="6">
        <v>-226</v>
      </c>
      <c r="D83" s="6">
        <v>-173</v>
      </c>
      <c r="E83" s="6">
        <v>-50806</v>
      </c>
    </row>
    <row r="84" spans="1:11" x14ac:dyDescent="0.15">
      <c r="A84" s="4" t="s">
        <v>197</v>
      </c>
      <c r="B84" s="6">
        <v>384203</v>
      </c>
      <c r="C84" s="6">
        <v>705574</v>
      </c>
      <c r="D84" s="6">
        <v>498211</v>
      </c>
      <c r="E84" s="6">
        <v>448532</v>
      </c>
      <c r="K84" s="6">
        <v>6062</v>
      </c>
    </row>
    <row r="85" spans="1:11" x14ac:dyDescent="0.15">
      <c r="A85" s="4" t="s">
        <v>196</v>
      </c>
    </row>
    <row r="86" spans="1:11" x14ac:dyDescent="0.15">
      <c r="A86" s="4" t="s">
        <v>195</v>
      </c>
      <c r="F86" s="6">
        <v>-99620</v>
      </c>
      <c r="G86" s="6">
        <v>-100035</v>
      </c>
      <c r="H86" s="6">
        <v>-116810</v>
      </c>
      <c r="I86" s="6">
        <v>-20214</v>
      </c>
      <c r="J86" s="6">
        <v>-124769</v>
      </c>
    </row>
    <row r="87" spans="1:11" x14ac:dyDescent="0.15">
      <c r="A87" s="4" t="s">
        <v>194</v>
      </c>
      <c r="F87" s="6">
        <v>4750</v>
      </c>
    </row>
    <row r="88" spans="1:11" x14ac:dyDescent="0.15">
      <c r="A88" s="4" t="s">
        <v>193</v>
      </c>
      <c r="K88" s="6">
        <v>20774</v>
      </c>
    </row>
    <row r="89" spans="1:11" x14ac:dyDescent="0.15">
      <c r="A89" s="4" t="s">
        <v>192</v>
      </c>
    </row>
    <row r="90" spans="1:11" x14ac:dyDescent="0.15">
      <c r="A90" s="4" t="s">
        <v>191</v>
      </c>
      <c r="B90" s="6">
        <v>-836634</v>
      </c>
      <c r="C90" s="6">
        <v>-1575413</v>
      </c>
      <c r="D90" s="6">
        <v>-766751</v>
      </c>
      <c r="E90" s="6">
        <v>-4319</v>
      </c>
    </row>
    <row r="91" spans="1:11" x14ac:dyDescent="0.15">
      <c r="A91" s="4" t="s">
        <v>190</v>
      </c>
      <c r="E91" s="6">
        <v>-1818748</v>
      </c>
    </row>
    <row r="92" spans="1:11" x14ac:dyDescent="0.15">
      <c r="A92" s="4" t="s">
        <v>189</v>
      </c>
    </row>
    <row r="93" spans="1:11" x14ac:dyDescent="0.15">
      <c r="A93" s="4" t="s">
        <v>188</v>
      </c>
      <c r="B93" s="6">
        <v>-1639</v>
      </c>
      <c r="C93" s="6">
        <v>-34500</v>
      </c>
      <c r="D93" s="6">
        <v>-46500</v>
      </c>
      <c r="E93" s="6">
        <v>-6833</v>
      </c>
      <c r="F93" s="6">
        <v>-53841</v>
      </c>
      <c r="G93" s="6">
        <v>-7137</v>
      </c>
      <c r="H93" s="6">
        <v>-6986</v>
      </c>
      <c r="I93" s="6">
        <v>-5771</v>
      </c>
      <c r="J93" s="6">
        <v>-11373</v>
      </c>
    </row>
    <row r="94" spans="1:11" x14ac:dyDescent="0.15">
      <c r="A94" s="4" t="s">
        <v>187</v>
      </c>
      <c r="B94" s="6">
        <v>-915920</v>
      </c>
      <c r="C94" s="6">
        <v>-1280876</v>
      </c>
      <c r="D94" s="6">
        <v>-1564855</v>
      </c>
      <c r="E94" s="6">
        <v>-3867075</v>
      </c>
      <c r="F94" s="6">
        <v>-5026276</v>
      </c>
      <c r="G94" s="6">
        <v>-4691020</v>
      </c>
      <c r="H94" s="6">
        <v>-4952514</v>
      </c>
      <c r="I94" s="6">
        <v>-756888</v>
      </c>
      <c r="J94" s="6">
        <v>-5310684</v>
      </c>
      <c r="K94" s="6">
        <v>-769676</v>
      </c>
    </row>
    <row r="95" spans="1:11" x14ac:dyDescent="0.15">
      <c r="A95" s="4" t="s">
        <v>186</v>
      </c>
      <c r="B95" s="6">
        <v>-76563</v>
      </c>
      <c r="C95" s="6">
        <v>-104866</v>
      </c>
      <c r="D95" s="6">
        <v>-263902</v>
      </c>
      <c r="E95" s="6">
        <v>-836219</v>
      </c>
      <c r="F95" s="6">
        <v>-428361</v>
      </c>
      <c r="G95" s="6">
        <v>-329310</v>
      </c>
      <c r="H95" s="6">
        <v>-2487195</v>
      </c>
      <c r="I95" s="6">
        <v>-2414618</v>
      </c>
      <c r="J95" s="6">
        <v>-3005288</v>
      </c>
      <c r="K95" s="6">
        <v>-379668</v>
      </c>
    </row>
    <row r="96" spans="1:11" x14ac:dyDescent="0.15">
      <c r="A96" s="4" t="s">
        <v>185</v>
      </c>
      <c r="E96" s="6">
        <v>-460890</v>
      </c>
      <c r="F96" s="6">
        <v>-473416</v>
      </c>
      <c r="G96" s="6">
        <v>-703413</v>
      </c>
      <c r="H96" s="6">
        <v>-92781</v>
      </c>
      <c r="J96" s="6">
        <v>-553798</v>
      </c>
    </row>
    <row r="97" spans="1:11" x14ac:dyDescent="0.15">
      <c r="A97" s="4" t="s">
        <v>184</v>
      </c>
      <c r="B97" s="6">
        <v>234374</v>
      </c>
      <c r="C97" s="6">
        <v>269037</v>
      </c>
      <c r="D97" s="6">
        <v>42560</v>
      </c>
      <c r="E97" s="6">
        <v>889353</v>
      </c>
    </row>
    <row r="98" spans="1:11" x14ac:dyDescent="0.15">
      <c r="A98" s="4" t="s">
        <v>183</v>
      </c>
      <c r="B98" s="6">
        <v>5357</v>
      </c>
      <c r="D98" s="6">
        <v>1492260</v>
      </c>
      <c r="E98" s="6">
        <v>712688</v>
      </c>
    </row>
    <row r="99" spans="1:11" x14ac:dyDescent="0.15">
      <c r="A99" s="4" t="s">
        <v>182</v>
      </c>
      <c r="F99" s="6">
        <v>137718</v>
      </c>
      <c r="G99" s="6">
        <v>4220364</v>
      </c>
      <c r="H99" s="6">
        <v>2304020</v>
      </c>
      <c r="I99" s="6">
        <v>1171911</v>
      </c>
      <c r="J99" s="6">
        <v>1054490</v>
      </c>
      <c r="K99" s="6">
        <v>50000</v>
      </c>
    </row>
    <row r="100" spans="1:11" x14ac:dyDescent="0.15">
      <c r="A100" s="4" t="s">
        <v>181</v>
      </c>
    </row>
    <row r="101" spans="1:11" x14ac:dyDescent="0.15">
      <c r="A101" s="4" t="s">
        <v>180</v>
      </c>
      <c r="D101" s="6">
        <v>107</v>
      </c>
      <c r="E101" s="6">
        <v>6632014</v>
      </c>
    </row>
    <row r="102" spans="1:11" x14ac:dyDescent="0.15">
      <c r="A102" s="4" t="s">
        <v>179</v>
      </c>
      <c r="H102" s="6">
        <v>3870776</v>
      </c>
    </row>
    <row r="103" spans="1:11" x14ac:dyDescent="0.15">
      <c r="A103" s="4" t="s">
        <v>178</v>
      </c>
      <c r="H103" s="6">
        <v>1918688</v>
      </c>
    </row>
    <row r="104" spans="1:11" x14ac:dyDescent="0.15">
      <c r="A104" s="4" t="s">
        <v>177</v>
      </c>
      <c r="C104" s="6">
        <v>-56</v>
      </c>
      <c r="D104" s="6">
        <v>-796778</v>
      </c>
      <c r="E104" s="6">
        <v>-1428472</v>
      </c>
    </row>
    <row r="105" spans="1:11" x14ac:dyDescent="0.15">
      <c r="A105" s="4" t="s">
        <v>176</v>
      </c>
      <c r="I105" s="6">
        <v>-1799023</v>
      </c>
      <c r="J105" s="6">
        <v>-6422</v>
      </c>
      <c r="K105" s="6">
        <v>-76948</v>
      </c>
    </row>
    <row r="106" spans="1:11" x14ac:dyDescent="0.15">
      <c r="A106" s="4" t="s">
        <v>175</v>
      </c>
      <c r="B106" s="6">
        <v>-13088</v>
      </c>
      <c r="C106" s="6">
        <v>-67</v>
      </c>
      <c r="D106" s="6">
        <v>-370623</v>
      </c>
    </row>
    <row r="107" spans="1:11" x14ac:dyDescent="0.15">
      <c r="A107" s="4" t="s">
        <v>174</v>
      </c>
    </row>
    <row r="108" spans="1:11" x14ac:dyDescent="0.15">
      <c r="A108" s="4" t="s">
        <v>173</v>
      </c>
      <c r="G108" s="6">
        <v>-22602</v>
      </c>
      <c r="H108" s="6">
        <v>-22602</v>
      </c>
      <c r="I108" s="6">
        <v>-22847</v>
      </c>
      <c r="J108" s="6">
        <v>-22602</v>
      </c>
      <c r="K108" s="6">
        <v>-16952</v>
      </c>
    </row>
    <row r="109" spans="1:11" x14ac:dyDescent="0.15">
      <c r="A109" s="4" t="s">
        <v>172</v>
      </c>
      <c r="I109" s="6">
        <v>-650025</v>
      </c>
    </row>
    <row r="110" spans="1:11" x14ac:dyDescent="0.15">
      <c r="A110" s="4" t="s">
        <v>171</v>
      </c>
      <c r="F110" s="6">
        <v>-5060</v>
      </c>
    </row>
    <row r="111" spans="1:11" x14ac:dyDescent="0.15">
      <c r="A111" s="4" t="s">
        <v>170</v>
      </c>
    </row>
    <row r="112" spans="1:11" x14ac:dyDescent="0.15">
      <c r="A112" s="4" t="s">
        <v>169</v>
      </c>
      <c r="J112" s="6">
        <v>315</v>
      </c>
    </row>
    <row r="113" spans="1:11" x14ac:dyDescent="0.15">
      <c r="A113" s="4" t="s">
        <v>168</v>
      </c>
      <c r="F113" s="6">
        <v>-699054</v>
      </c>
      <c r="G113" s="6">
        <v>-708069</v>
      </c>
      <c r="H113" s="6">
        <v>-969890</v>
      </c>
      <c r="I113" s="6">
        <v>-1067553</v>
      </c>
      <c r="J113" s="6">
        <v>-880634</v>
      </c>
      <c r="K113" s="6">
        <v>-468897</v>
      </c>
    </row>
    <row r="114" spans="1:11" x14ac:dyDescent="0.15">
      <c r="A114" s="4" t="s">
        <v>167</v>
      </c>
      <c r="E114" s="6">
        <v>-137264</v>
      </c>
      <c r="F114" s="6">
        <v>-2516</v>
      </c>
    </row>
    <row r="115" spans="1:11" x14ac:dyDescent="0.15">
      <c r="A115" s="4" t="s">
        <v>166</v>
      </c>
      <c r="B115" s="6">
        <v>11547</v>
      </c>
      <c r="C115" s="6">
        <v>1000</v>
      </c>
      <c r="D115" s="6">
        <v>10000</v>
      </c>
    </row>
    <row r="116" spans="1:11" x14ac:dyDescent="0.15">
      <c r="A116" s="4" t="s">
        <v>165</v>
      </c>
      <c r="B116" s="6">
        <v>-3036</v>
      </c>
      <c r="C116" s="6">
        <v>-7313</v>
      </c>
      <c r="D116" s="6">
        <v>-8681</v>
      </c>
      <c r="E116" s="6">
        <v>-31812</v>
      </c>
      <c r="F116" s="6">
        <v>-19029</v>
      </c>
      <c r="G116" s="6">
        <v>-117265</v>
      </c>
      <c r="H116" s="6">
        <v>-210191</v>
      </c>
      <c r="I116" s="6">
        <v>-205391</v>
      </c>
      <c r="J116" s="6">
        <v>-87793</v>
      </c>
      <c r="K116" s="6">
        <v>-27974</v>
      </c>
    </row>
    <row r="117" spans="1:11" x14ac:dyDescent="0.15">
      <c r="A117" s="4" t="s">
        <v>164</v>
      </c>
      <c r="B117" s="6">
        <v>158591</v>
      </c>
      <c r="C117" s="6">
        <v>157735</v>
      </c>
      <c r="D117" s="6">
        <v>104943</v>
      </c>
      <c r="E117" s="6">
        <v>5339398</v>
      </c>
      <c r="F117" s="6">
        <v>-1489718</v>
      </c>
      <c r="G117" s="6">
        <v>2339705</v>
      </c>
      <c r="H117" s="6">
        <v>4310825</v>
      </c>
      <c r="I117" s="6">
        <v>-4987546</v>
      </c>
      <c r="J117" s="6">
        <v>-3501732</v>
      </c>
      <c r="K117" s="6">
        <v>-920439</v>
      </c>
    </row>
    <row r="118" spans="1:11" x14ac:dyDescent="0.15">
      <c r="A118" s="4" t="s">
        <v>163</v>
      </c>
      <c r="B118" s="6">
        <v>-115340</v>
      </c>
      <c r="C118" s="6">
        <v>290920</v>
      </c>
      <c r="D118" s="6">
        <v>-60196</v>
      </c>
      <c r="E118" s="6">
        <v>3860716</v>
      </c>
      <c r="F118" s="6">
        <v>-1935510</v>
      </c>
      <c r="G118" s="6">
        <v>570136</v>
      </c>
      <c r="H118" s="6">
        <v>3164436</v>
      </c>
      <c r="I118" s="6">
        <v>407861</v>
      </c>
      <c r="J118" s="6">
        <v>187934</v>
      </c>
      <c r="K118" s="6">
        <v>1981644</v>
      </c>
    </row>
    <row r="119" spans="1:11" x14ac:dyDescent="0.15">
      <c r="A119" s="4" t="s">
        <v>162</v>
      </c>
      <c r="B119" s="6">
        <v>-24140</v>
      </c>
      <c r="C119" s="6">
        <v>-41479</v>
      </c>
      <c r="D119" s="6">
        <v>-32307</v>
      </c>
    </row>
    <row r="120" spans="1:11" x14ac:dyDescent="0.15">
      <c r="A120" s="4" t="s">
        <v>161</v>
      </c>
      <c r="B120" s="6">
        <v>297128</v>
      </c>
      <c r="C120" s="6">
        <v>157595</v>
      </c>
      <c r="D120" s="6">
        <v>406876</v>
      </c>
      <c r="E120" s="6">
        <v>282032</v>
      </c>
      <c r="F120" s="6">
        <v>4118623</v>
      </c>
      <c r="G120" s="6">
        <v>2221962</v>
      </c>
      <c r="H120" s="6">
        <v>2682709</v>
      </c>
      <c r="I120" s="6">
        <v>5766781</v>
      </c>
      <c r="J120" s="6">
        <v>6300826</v>
      </c>
      <c r="K120" s="6">
        <v>6475515</v>
      </c>
    </row>
    <row r="121" spans="1:11" x14ac:dyDescent="0.15">
      <c r="A121" s="4" t="s">
        <v>160</v>
      </c>
      <c r="B121" s="6">
        <v>-53</v>
      </c>
      <c r="C121" s="6">
        <v>-160</v>
      </c>
      <c r="D121" s="6">
        <v>-32341</v>
      </c>
      <c r="E121" s="6">
        <v>-24125</v>
      </c>
      <c r="F121" s="6">
        <v>38849</v>
      </c>
      <c r="G121" s="6">
        <v>-109389</v>
      </c>
      <c r="H121" s="6">
        <v>-80364</v>
      </c>
      <c r="I121" s="6">
        <v>126184</v>
      </c>
      <c r="J121" s="6">
        <v>-13245</v>
      </c>
      <c r="K121" s="6">
        <v>-32236</v>
      </c>
    </row>
    <row r="122" spans="1:11" x14ac:dyDescent="0.15">
      <c r="A122" s="4" t="s">
        <v>159</v>
      </c>
      <c r="B122" s="6">
        <v>157595</v>
      </c>
      <c r="C122" s="6">
        <v>406876</v>
      </c>
      <c r="D122" s="6">
        <v>282032</v>
      </c>
      <c r="E122" s="6">
        <v>4118623</v>
      </c>
      <c r="F122" s="6">
        <v>2221962</v>
      </c>
      <c r="G122" s="6">
        <v>2682709</v>
      </c>
      <c r="H122" s="6">
        <v>5766781</v>
      </c>
      <c r="I122" s="6">
        <v>6300826</v>
      </c>
      <c r="J122" s="6">
        <v>6475515</v>
      </c>
      <c r="K122" s="6">
        <v>8424923</v>
      </c>
    </row>
    <row r="123" spans="1:11" x14ac:dyDescent="0.15">
      <c r="A123" s="4" t="s">
        <v>158</v>
      </c>
      <c r="I123" s="6">
        <v>6941580</v>
      </c>
      <c r="J123" s="6">
        <v>12184515</v>
      </c>
      <c r="K123" s="6">
        <v>14938461</v>
      </c>
    </row>
    <row r="124" spans="1:11" x14ac:dyDescent="0.15">
      <c r="A124" s="4" t="s">
        <v>157</v>
      </c>
      <c r="G124" s="6">
        <v>2920868</v>
      </c>
      <c r="H124" s="6">
        <v>5805035</v>
      </c>
      <c r="I124" s="6">
        <v>6621203</v>
      </c>
      <c r="J124" s="6">
        <v>9330015</v>
      </c>
      <c r="K124" s="6">
        <v>11681692</v>
      </c>
    </row>
    <row r="125" spans="1:11" x14ac:dyDescent="0.15">
      <c r="A125" s="4" t="s">
        <v>156</v>
      </c>
      <c r="G125" s="6">
        <v>238159</v>
      </c>
      <c r="H125" s="6">
        <v>38254</v>
      </c>
      <c r="I125" s="6">
        <v>320377</v>
      </c>
      <c r="J125" s="6">
        <v>2854500</v>
      </c>
      <c r="K125" s="6">
        <v>3256769</v>
      </c>
    </row>
    <row r="126" spans="1:11" x14ac:dyDescent="0.15">
      <c r="A126" s="4" t="s">
        <v>77</v>
      </c>
      <c r="B126" s="4" t="s">
        <v>78</v>
      </c>
      <c r="C126" s="4" t="s">
        <v>78</v>
      </c>
      <c r="D126" s="4" t="s">
        <v>78</v>
      </c>
      <c r="E126" s="4" t="s">
        <v>78</v>
      </c>
      <c r="F126" s="4" t="s">
        <v>78</v>
      </c>
      <c r="G126" s="4" t="s">
        <v>78</v>
      </c>
      <c r="H126" s="4" t="s">
        <v>78</v>
      </c>
      <c r="I126" s="4" t="s">
        <v>78</v>
      </c>
      <c r="J126" s="4" t="s">
        <v>78</v>
      </c>
      <c r="K126" s="4" t="s">
        <v>78</v>
      </c>
    </row>
    <row r="127" spans="1:11" x14ac:dyDescent="0.15">
      <c r="A127" s="4" t="s">
        <v>79</v>
      </c>
      <c r="B127" s="4" t="s">
        <v>78</v>
      </c>
      <c r="C127" s="4" t="s">
        <v>78</v>
      </c>
      <c r="D127" s="4" t="s">
        <v>78</v>
      </c>
      <c r="E127" s="4" t="s">
        <v>78</v>
      </c>
      <c r="F127" s="4" t="s">
        <v>78</v>
      </c>
      <c r="G127" s="4" t="s">
        <v>78</v>
      </c>
      <c r="H127" s="4" t="s">
        <v>78</v>
      </c>
      <c r="I127" s="4" t="s">
        <v>78</v>
      </c>
      <c r="J127" s="4" t="s">
        <v>78</v>
      </c>
      <c r="K127" s="4" t="s">
        <v>78</v>
      </c>
    </row>
    <row r="128" spans="1:11" x14ac:dyDescent="0.15">
      <c r="A128" s="4" t="s">
        <v>80</v>
      </c>
      <c r="B128" s="5">
        <v>1</v>
      </c>
      <c r="C128" s="5">
        <v>1</v>
      </c>
      <c r="D128" s="5">
        <v>1</v>
      </c>
      <c r="E128" s="5">
        <v>1</v>
      </c>
      <c r="F128" s="5">
        <v>1</v>
      </c>
      <c r="G128" s="5">
        <v>1</v>
      </c>
      <c r="H128" s="5">
        <v>1</v>
      </c>
      <c r="I128" s="5">
        <v>1</v>
      </c>
      <c r="J128" s="5">
        <v>1</v>
      </c>
      <c r="K128" s="5">
        <v>1</v>
      </c>
    </row>
    <row r="129" spans="1:11" x14ac:dyDescent="0.15">
      <c r="A129" s="4" t="s">
        <v>155</v>
      </c>
      <c r="B129" s="4" t="s">
        <v>82</v>
      </c>
      <c r="C129" s="4" t="s">
        <v>82</v>
      </c>
      <c r="D129" s="4" t="s">
        <v>82</v>
      </c>
      <c r="E129" s="4" t="s">
        <v>82</v>
      </c>
      <c r="F129" s="4" t="s">
        <v>82</v>
      </c>
      <c r="G129" s="4" t="s">
        <v>82</v>
      </c>
      <c r="H129" s="4" t="s">
        <v>82</v>
      </c>
      <c r="I129" s="4" t="s">
        <v>82</v>
      </c>
      <c r="J129" s="4" t="s">
        <v>82</v>
      </c>
      <c r="K129" s="4" t="s">
        <v>82</v>
      </c>
    </row>
    <row r="130" spans="1:11" x14ac:dyDescent="0.15">
      <c r="A130" s="4" t="s">
        <v>83</v>
      </c>
      <c r="B130" s="4" t="s">
        <v>112</v>
      </c>
      <c r="C130" s="4" t="s">
        <v>111</v>
      </c>
      <c r="D130" s="4" t="s">
        <v>110</v>
      </c>
      <c r="E130" s="4" t="s">
        <v>109</v>
      </c>
      <c r="F130" s="4" t="s">
        <v>108</v>
      </c>
      <c r="G130" s="4" t="s">
        <v>107</v>
      </c>
      <c r="H130" s="4" t="s">
        <v>106</v>
      </c>
      <c r="I130" s="4" t="s">
        <v>105</v>
      </c>
      <c r="J130" s="4" t="s">
        <v>104</v>
      </c>
      <c r="K130" s="4" t="s">
        <v>103</v>
      </c>
    </row>
    <row r="131" spans="1:11" x14ac:dyDescent="0.15">
      <c r="A131" s="4" t="s">
        <v>84</v>
      </c>
      <c r="B131" s="4" t="s">
        <v>0</v>
      </c>
      <c r="C131" s="4" t="s">
        <v>1</v>
      </c>
      <c r="D131" s="4" t="s">
        <v>2</v>
      </c>
      <c r="E131" s="4" t="s">
        <v>3</v>
      </c>
      <c r="F131" s="4" t="s">
        <v>4</v>
      </c>
      <c r="G131" s="4" t="s">
        <v>5</v>
      </c>
      <c r="H131" s="4" t="s">
        <v>6</v>
      </c>
      <c r="I131" s="4" t="s">
        <v>7</v>
      </c>
      <c r="J131" s="4" t="s">
        <v>8</v>
      </c>
      <c r="K131" s="4" t="s">
        <v>9</v>
      </c>
    </row>
    <row r="132" spans="1:11" x14ac:dyDescent="0.15">
      <c r="A132" s="4" t="s">
        <v>85</v>
      </c>
      <c r="B132" s="4" t="s">
        <v>102</v>
      </c>
      <c r="C132" s="4" t="s">
        <v>102</v>
      </c>
      <c r="D132" s="4" t="s">
        <v>102</v>
      </c>
      <c r="E132" s="4" t="s">
        <v>102</v>
      </c>
      <c r="F132" s="4" t="s">
        <v>102</v>
      </c>
      <c r="G132" s="4" t="s">
        <v>102</v>
      </c>
      <c r="H132" s="4" t="s">
        <v>102</v>
      </c>
      <c r="I132" s="4" t="s">
        <v>102</v>
      </c>
      <c r="J132" s="4" t="s">
        <v>102</v>
      </c>
      <c r="K132" s="4" t="s">
        <v>101</v>
      </c>
    </row>
    <row r="133" spans="1:11" x14ac:dyDescent="0.15">
      <c r="A133" s="4" t="s">
        <v>86</v>
      </c>
      <c r="B133" s="4" t="s">
        <v>87</v>
      </c>
      <c r="C133" s="4" t="s">
        <v>87</v>
      </c>
      <c r="D133" s="4" t="s">
        <v>87</v>
      </c>
      <c r="E133" s="4" t="s">
        <v>88</v>
      </c>
      <c r="F133" s="4" t="s">
        <v>89</v>
      </c>
      <c r="G133" s="4" t="s">
        <v>90</v>
      </c>
      <c r="H133" s="4" t="s">
        <v>91</v>
      </c>
      <c r="I133" s="4" t="s">
        <v>92</v>
      </c>
      <c r="J133" s="4" t="s">
        <v>93</v>
      </c>
      <c r="K133" s="4" t="s">
        <v>94</v>
      </c>
    </row>
    <row r="134" spans="1:11" x14ac:dyDescent="0.15">
      <c r="A134" s="4" t="s">
        <v>95</v>
      </c>
      <c r="B134" s="4" t="s">
        <v>96</v>
      </c>
      <c r="C134" s="4" t="s">
        <v>96</v>
      </c>
      <c r="D134" s="4" t="s">
        <v>96</v>
      </c>
      <c r="E134" s="4" t="s">
        <v>96</v>
      </c>
      <c r="F134" s="4" t="s">
        <v>96</v>
      </c>
      <c r="G134" s="4" t="s">
        <v>96</v>
      </c>
      <c r="H134" s="4" t="s">
        <v>96</v>
      </c>
      <c r="I134" s="4" t="s">
        <v>96</v>
      </c>
      <c r="J134" s="4" t="s">
        <v>96</v>
      </c>
    </row>
    <row r="135" spans="1:11" x14ac:dyDescent="0.15">
      <c r="A135" s="4" t="s">
        <v>97</v>
      </c>
      <c r="B135" s="4" t="s">
        <v>98</v>
      </c>
      <c r="C135" s="4" t="s">
        <v>98</v>
      </c>
      <c r="D135" s="4" t="s">
        <v>98</v>
      </c>
      <c r="E135" s="4" t="s">
        <v>98</v>
      </c>
      <c r="F135" s="4" t="s">
        <v>98</v>
      </c>
      <c r="G135" s="4" t="s">
        <v>98</v>
      </c>
      <c r="H135" s="4" t="s">
        <v>98</v>
      </c>
      <c r="I135" s="4" t="s">
        <v>98</v>
      </c>
      <c r="J135" s="4" t="s">
        <v>98</v>
      </c>
    </row>
    <row r="136" spans="1:11" x14ac:dyDescent="0.15">
      <c r="A136" s="4" t="s">
        <v>99</v>
      </c>
    </row>
    <row r="139" spans="1:11" x14ac:dyDescent="0.15">
      <c r="A139" s="4" t="s">
        <v>100</v>
      </c>
    </row>
  </sheetData>
  <phoneticPr fontId="3" type="noConversion"/>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33713-06EA-4BC3-BE95-9A69227E6E35}">
  <dimension ref="A1:Q78"/>
  <sheetViews>
    <sheetView workbookViewId="0">
      <pane xSplit="1" ySplit="1" topLeftCell="C41" activePane="bottomRight" state="frozen"/>
      <selection pane="topRight"/>
      <selection pane="bottomLeft"/>
      <selection pane="bottomRight"/>
    </sheetView>
  </sheetViews>
  <sheetFormatPr defaultColWidth="9.140625" defaultRowHeight="13.5" x14ac:dyDescent="0.15"/>
  <cols>
    <col min="1" max="16384" width="9.140625" style="4"/>
  </cols>
  <sheetData>
    <row r="1" spans="1:17" x14ac:dyDescent="0.15">
      <c r="A1" s="4" t="s">
        <v>10</v>
      </c>
      <c r="B1" s="4" t="s">
        <v>0</v>
      </c>
      <c r="C1" s="4" t="s">
        <v>1</v>
      </c>
      <c r="D1" s="4" t="s">
        <v>2</v>
      </c>
      <c r="E1" s="4" t="s">
        <v>289</v>
      </c>
      <c r="F1" s="4" t="s">
        <v>3</v>
      </c>
      <c r="G1" s="4" t="s">
        <v>288</v>
      </c>
      <c r="H1" s="4" t="s">
        <v>4</v>
      </c>
      <c r="I1" s="4" t="s">
        <v>287</v>
      </c>
      <c r="J1" s="4" t="s">
        <v>5</v>
      </c>
      <c r="K1" s="4" t="s">
        <v>286</v>
      </c>
      <c r="L1" s="4" t="s">
        <v>6</v>
      </c>
      <c r="M1" s="4" t="s">
        <v>285</v>
      </c>
      <c r="N1" s="4" t="s">
        <v>7</v>
      </c>
      <c r="O1" s="4" t="s">
        <v>284</v>
      </c>
      <c r="P1" s="4" t="s">
        <v>8</v>
      </c>
      <c r="Q1" s="4" t="s">
        <v>9</v>
      </c>
    </row>
    <row r="2" spans="1:17" x14ac:dyDescent="0.15">
      <c r="A2" s="4" t="s">
        <v>11</v>
      </c>
      <c r="B2" s="4" t="s">
        <v>12</v>
      </c>
      <c r="C2" s="4" t="s">
        <v>12</v>
      </c>
      <c r="D2" s="4" t="s">
        <v>12</v>
      </c>
      <c r="E2" s="4" t="s">
        <v>13</v>
      </c>
      <c r="F2" s="4" t="s">
        <v>12</v>
      </c>
      <c r="G2" s="4" t="s">
        <v>13</v>
      </c>
      <c r="H2" s="4" t="s">
        <v>12</v>
      </c>
      <c r="I2" s="4" t="s">
        <v>13</v>
      </c>
      <c r="J2" s="4" t="s">
        <v>12</v>
      </c>
      <c r="K2" s="4" t="s">
        <v>13</v>
      </c>
      <c r="L2" s="4" t="s">
        <v>12</v>
      </c>
      <c r="M2" s="4" t="s">
        <v>13</v>
      </c>
      <c r="N2" s="4" t="s">
        <v>12</v>
      </c>
      <c r="O2" s="4" t="s">
        <v>13</v>
      </c>
      <c r="P2" s="4" t="s">
        <v>12</v>
      </c>
      <c r="Q2" s="4" t="s">
        <v>13</v>
      </c>
    </row>
    <row r="3" spans="1:17" x14ac:dyDescent="0.15">
      <c r="A3" s="4" t="s">
        <v>14</v>
      </c>
      <c r="B3" s="4" t="s">
        <v>15</v>
      </c>
      <c r="C3" s="4" t="s">
        <v>15</v>
      </c>
      <c r="D3" s="4" t="s">
        <v>15</v>
      </c>
      <c r="E3" s="4" t="s">
        <v>15</v>
      </c>
      <c r="F3" s="4" t="s">
        <v>15</v>
      </c>
      <c r="G3" s="4" t="s">
        <v>15</v>
      </c>
      <c r="H3" s="4" t="s">
        <v>15</v>
      </c>
      <c r="I3" s="4" t="s">
        <v>15</v>
      </c>
      <c r="J3" s="4" t="s">
        <v>15</v>
      </c>
      <c r="K3" s="4" t="s">
        <v>15</v>
      </c>
      <c r="L3" s="4" t="s">
        <v>15</v>
      </c>
      <c r="M3" s="4" t="s">
        <v>15</v>
      </c>
      <c r="N3" s="4" t="s">
        <v>15</v>
      </c>
      <c r="O3" s="4" t="s">
        <v>15</v>
      </c>
      <c r="P3" s="4" t="s">
        <v>15</v>
      </c>
      <c r="Q3" s="4" t="s">
        <v>15</v>
      </c>
    </row>
    <row r="4" spans="1:17" x14ac:dyDescent="0.15">
      <c r="A4" s="4" t="s">
        <v>16</v>
      </c>
      <c r="B4" s="6">
        <v>1222556</v>
      </c>
      <c r="C4" s="6">
        <v>1492848</v>
      </c>
      <c r="D4" s="6">
        <v>2274131</v>
      </c>
      <c r="E4" s="6">
        <v>3046071</v>
      </c>
      <c r="F4" s="6">
        <v>6208657</v>
      </c>
      <c r="G4" s="6">
        <v>10036045</v>
      </c>
      <c r="H4" s="6">
        <v>13413641</v>
      </c>
      <c r="I4" s="6">
        <v>15589587</v>
      </c>
      <c r="J4" s="6">
        <v>20933888</v>
      </c>
      <c r="K4" s="6">
        <v>22908391</v>
      </c>
      <c r="L4" s="6">
        <v>16615985</v>
      </c>
      <c r="M4" s="6">
        <v>14772754</v>
      </c>
      <c r="N4" s="6">
        <v>10932565</v>
      </c>
      <c r="O4" s="6">
        <v>9961033</v>
      </c>
      <c r="P4" s="6">
        <v>9769959</v>
      </c>
      <c r="Q4" s="6">
        <v>8682736</v>
      </c>
    </row>
    <row r="5" spans="1:17" x14ac:dyDescent="0.15">
      <c r="A5" s="4" t="s">
        <v>17</v>
      </c>
      <c r="B5" s="6">
        <v>796628</v>
      </c>
      <c r="C5" s="6">
        <v>943041</v>
      </c>
      <c r="D5" s="6">
        <v>2085428</v>
      </c>
      <c r="E5" s="6">
        <v>2760541</v>
      </c>
      <c r="F5" s="6">
        <v>3999803</v>
      </c>
      <c r="G5" s="6">
        <v>5037212</v>
      </c>
      <c r="H5" s="6">
        <v>7689580</v>
      </c>
      <c r="I5" s="6">
        <v>8800247</v>
      </c>
      <c r="J5" s="6">
        <v>12063795</v>
      </c>
      <c r="K5" s="6">
        <v>13435919</v>
      </c>
      <c r="L5" s="6">
        <v>9315090</v>
      </c>
      <c r="M5" s="6">
        <v>7998553</v>
      </c>
      <c r="N5" s="6">
        <v>5644772</v>
      </c>
      <c r="O5" s="6">
        <v>4588855</v>
      </c>
      <c r="P5" s="6">
        <v>3921154</v>
      </c>
      <c r="Q5" s="6">
        <v>3255452</v>
      </c>
    </row>
    <row r="6" spans="1:17" x14ac:dyDescent="0.15">
      <c r="A6" s="4" t="s">
        <v>18</v>
      </c>
      <c r="G6" s="6">
        <v>92602</v>
      </c>
      <c r="H6" s="6">
        <v>92602</v>
      </c>
      <c r="I6" s="6">
        <v>92602</v>
      </c>
      <c r="J6" s="6">
        <v>62383</v>
      </c>
      <c r="K6" s="6">
        <v>147228</v>
      </c>
      <c r="L6" s="6">
        <v>84845</v>
      </c>
      <c r="M6" s="6">
        <v>84845</v>
      </c>
      <c r="N6" s="6">
        <v>84845</v>
      </c>
      <c r="O6" s="6">
        <v>84845</v>
      </c>
      <c r="P6" s="6">
        <v>84845</v>
      </c>
      <c r="Q6" s="6">
        <v>84845</v>
      </c>
    </row>
    <row r="7" spans="1:17" x14ac:dyDescent="0.15">
      <c r="A7" s="4" t="s">
        <v>19</v>
      </c>
      <c r="B7" s="6">
        <v>19219</v>
      </c>
      <c r="C7" s="6">
        <v>14954</v>
      </c>
      <c r="D7" s="6">
        <v>10619</v>
      </c>
      <c r="E7" s="6">
        <v>31876</v>
      </c>
      <c r="F7" s="6">
        <v>51816</v>
      </c>
      <c r="G7" s="6">
        <v>144659</v>
      </c>
      <c r="H7" s="6">
        <v>111864</v>
      </c>
      <c r="I7" s="6">
        <v>103015</v>
      </c>
      <c r="J7" s="6">
        <v>91563</v>
      </c>
      <c r="K7" s="6">
        <v>136701</v>
      </c>
      <c r="L7" s="6">
        <v>132433</v>
      </c>
      <c r="M7" s="6">
        <v>126828</v>
      </c>
      <c r="N7" s="6">
        <v>104624</v>
      </c>
      <c r="O7" s="6">
        <v>87619</v>
      </c>
      <c r="P7" s="6">
        <v>73690</v>
      </c>
      <c r="Q7" s="6">
        <v>56795</v>
      </c>
    </row>
    <row r="8" spans="1:17" x14ac:dyDescent="0.15">
      <c r="A8" s="4" t="s">
        <v>20</v>
      </c>
      <c r="G8" s="6">
        <v>4019706</v>
      </c>
      <c r="H8" s="6">
        <v>4755839</v>
      </c>
      <c r="I8" s="6">
        <v>5729352</v>
      </c>
      <c r="J8" s="6">
        <v>7564609</v>
      </c>
      <c r="K8" s="6">
        <v>7879505</v>
      </c>
      <c r="L8" s="6">
        <v>5819320</v>
      </c>
      <c r="M8" s="6">
        <v>5302840</v>
      </c>
      <c r="N8" s="6">
        <v>3865678</v>
      </c>
      <c r="O8" s="6">
        <v>3608010</v>
      </c>
      <c r="P8" s="6">
        <v>3461284</v>
      </c>
      <c r="Q8" s="6">
        <v>3207886</v>
      </c>
    </row>
    <row r="9" spans="1:17" x14ac:dyDescent="0.15">
      <c r="A9" s="4" t="s">
        <v>21</v>
      </c>
      <c r="D9" s="6">
        <v>4482</v>
      </c>
      <c r="E9" s="6">
        <v>9687</v>
      </c>
      <c r="F9" s="6">
        <v>34531</v>
      </c>
      <c r="G9" s="6">
        <v>115984</v>
      </c>
      <c r="H9" s="6">
        <v>169417</v>
      </c>
      <c r="I9" s="6">
        <v>214869</v>
      </c>
      <c r="J9" s="6">
        <v>268526</v>
      </c>
      <c r="K9" s="6">
        <v>291442</v>
      </c>
      <c r="L9" s="6">
        <v>327929</v>
      </c>
      <c r="M9" s="6">
        <v>361125</v>
      </c>
      <c r="N9" s="6">
        <v>241737</v>
      </c>
      <c r="O9" s="6">
        <v>261346</v>
      </c>
      <c r="P9" s="6">
        <v>295184</v>
      </c>
      <c r="Q9" s="6">
        <v>211925</v>
      </c>
    </row>
    <row r="10" spans="1:17" x14ac:dyDescent="0.15">
      <c r="A10" s="4" t="s">
        <v>22</v>
      </c>
      <c r="B10" s="6">
        <v>305319</v>
      </c>
      <c r="C10" s="6">
        <v>410518</v>
      </c>
    </row>
    <row r="11" spans="1:17" x14ac:dyDescent="0.15">
      <c r="A11" s="4" t="s">
        <v>23</v>
      </c>
      <c r="K11" s="6">
        <v>90000</v>
      </c>
      <c r="O11" s="6">
        <v>222535</v>
      </c>
      <c r="P11" s="6">
        <v>149853</v>
      </c>
      <c r="Q11" s="6">
        <v>211293</v>
      </c>
    </row>
    <row r="12" spans="1:17" x14ac:dyDescent="0.15">
      <c r="A12" s="4" t="s">
        <v>24</v>
      </c>
      <c r="F12" s="6">
        <v>65331</v>
      </c>
      <c r="G12" s="6">
        <v>61792</v>
      </c>
      <c r="H12" s="6">
        <v>56741</v>
      </c>
      <c r="I12" s="6">
        <v>53535</v>
      </c>
      <c r="J12" s="6">
        <v>32806</v>
      </c>
      <c r="K12" s="6">
        <v>27975</v>
      </c>
      <c r="L12" s="6">
        <v>22937</v>
      </c>
      <c r="M12" s="6">
        <v>17344</v>
      </c>
      <c r="N12" s="6">
        <v>15519</v>
      </c>
      <c r="P12" s="6">
        <v>8336</v>
      </c>
      <c r="Q12" s="6">
        <v>8295</v>
      </c>
    </row>
    <row r="13" spans="1:17" x14ac:dyDescent="0.15">
      <c r="A13" s="4" t="s">
        <v>25</v>
      </c>
      <c r="H13" s="6">
        <v>5060</v>
      </c>
      <c r="I13" s="6">
        <v>5060</v>
      </c>
      <c r="J13" s="6">
        <v>5060</v>
      </c>
      <c r="K13" s="6">
        <v>5060</v>
      </c>
      <c r="L13" s="6">
        <v>5060</v>
      </c>
      <c r="M13" s="6">
        <v>5060</v>
      </c>
      <c r="N13" s="6">
        <v>5060</v>
      </c>
    </row>
    <row r="14" spans="1:17" x14ac:dyDescent="0.15">
      <c r="A14" s="4" t="s">
        <v>26</v>
      </c>
      <c r="B14" s="6">
        <v>42177</v>
      </c>
      <c r="C14" s="6">
        <v>49000</v>
      </c>
      <c r="D14" s="6">
        <v>52754</v>
      </c>
      <c r="E14" s="6">
        <v>67420</v>
      </c>
      <c r="F14" s="6">
        <v>91626</v>
      </c>
      <c r="G14" s="6">
        <v>155588</v>
      </c>
      <c r="H14" s="6">
        <v>170169</v>
      </c>
      <c r="I14" s="6">
        <v>216405</v>
      </c>
      <c r="J14" s="6">
        <v>353443</v>
      </c>
      <c r="K14" s="6">
        <v>482779</v>
      </c>
      <c r="L14" s="6">
        <v>526296</v>
      </c>
      <c r="M14" s="6">
        <v>535548</v>
      </c>
      <c r="N14" s="6">
        <v>601355</v>
      </c>
      <c r="O14" s="6">
        <v>503039</v>
      </c>
      <c r="P14" s="6">
        <v>617029</v>
      </c>
      <c r="Q14" s="6">
        <v>533146</v>
      </c>
    </row>
    <row r="15" spans="1:17" x14ac:dyDescent="0.15">
      <c r="A15" s="4" t="s">
        <v>27</v>
      </c>
      <c r="F15" s="6">
        <v>1720216</v>
      </c>
    </row>
    <row r="16" spans="1:17" x14ac:dyDescent="0.15">
      <c r="A16" s="4" t="s">
        <v>28</v>
      </c>
      <c r="H16" s="6">
        <v>48833</v>
      </c>
      <c r="I16" s="6">
        <v>49557</v>
      </c>
    </row>
    <row r="17" spans="1:17" x14ac:dyDescent="0.15">
      <c r="A17" s="4" t="s">
        <v>29</v>
      </c>
      <c r="P17" s="6">
        <v>2123</v>
      </c>
      <c r="Q17" s="6">
        <v>2133</v>
      </c>
    </row>
    <row r="18" spans="1:17" x14ac:dyDescent="0.15">
      <c r="A18" s="4" t="s">
        <v>30</v>
      </c>
      <c r="B18" s="6">
        <v>52719</v>
      </c>
      <c r="C18" s="6">
        <v>68398</v>
      </c>
      <c r="D18" s="6">
        <v>120848</v>
      </c>
      <c r="E18" s="6">
        <v>163962</v>
      </c>
      <c r="F18" s="6">
        <v>232749</v>
      </c>
      <c r="G18" s="6">
        <v>229729</v>
      </c>
      <c r="H18" s="6">
        <v>269269</v>
      </c>
      <c r="I18" s="6">
        <v>301266</v>
      </c>
      <c r="J18" s="6">
        <v>352290</v>
      </c>
      <c r="K18" s="6">
        <v>348053</v>
      </c>
      <c r="L18" s="6">
        <v>366795</v>
      </c>
      <c r="M18" s="6">
        <v>327882</v>
      </c>
      <c r="N18" s="6">
        <v>208619</v>
      </c>
      <c r="O18" s="6">
        <v>199215</v>
      </c>
      <c r="P18" s="6">
        <v>195539</v>
      </c>
      <c r="Q18" s="6">
        <v>203070</v>
      </c>
    </row>
    <row r="19" spans="1:17" x14ac:dyDescent="0.15">
      <c r="A19" s="4" t="s">
        <v>31</v>
      </c>
      <c r="B19" s="6">
        <v>6494</v>
      </c>
      <c r="C19" s="6">
        <v>6937</v>
      </c>
      <c r="E19" s="6">
        <v>12585</v>
      </c>
      <c r="F19" s="6">
        <v>12585</v>
      </c>
      <c r="G19" s="6">
        <v>33178</v>
      </c>
      <c r="H19" s="6">
        <v>44267</v>
      </c>
      <c r="I19" s="6">
        <v>23679</v>
      </c>
      <c r="J19" s="6">
        <v>86999</v>
      </c>
      <c r="K19" s="6">
        <v>12252</v>
      </c>
      <c r="L19" s="6">
        <v>12092</v>
      </c>
      <c r="M19" s="6">
        <v>12729</v>
      </c>
      <c r="N19" s="6">
        <v>13209</v>
      </c>
      <c r="O19" s="6">
        <v>13704</v>
      </c>
      <c r="P19" s="6">
        <v>13433</v>
      </c>
      <c r="Q19" s="6">
        <v>13516</v>
      </c>
    </row>
    <row r="20" spans="1:17" x14ac:dyDescent="0.15">
      <c r="A20" s="4" t="s">
        <v>32</v>
      </c>
    </row>
    <row r="21" spans="1:17" x14ac:dyDescent="0.15">
      <c r="A21" s="4" t="s">
        <v>33</v>
      </c>
      <c r="J21" s="6">
        <v>52414</v>
      </c>
      <c r="K21" s="6">
        <v>51477</v>
      </c>
      <c r="L21" s="6">
        <v>3188</v>
      </c>
      <c r="N21" s="6">
        <v>147147</v>
      </c>
      <c r="O21" s="6">
        <v>391865</v>
      </c>
      <c r="P21" s="6">
        <v>947489</v>
      </c>
      <c r="Q21" s="6">
        <v>894380</v>
      </c>
    </row>
    <row r="22" spans="1:17" x14ac:dyDescent="0.15">
      <c r="A22" s="4" t="s">
        <v>34</v>
      </c>
      <c r="G22" s="6">
        <v>145595</v>
      </c>
    </row>
    <row r="23" spans="1:17" x14ac:dyDescent="0.15">
      <c r="A23" s="4" t="s">
        <v>35</v>
      </c>
      <c r="B23" s="6">
        <v>1184062</v>
      </c>
      <c r="C23" s="6">
        <v>1256675</v>
      </c>
      <c r="D23" s="6">
        <v>1461694</v>
      </c>
      <c r="E23" s="6">
        <v>1482460</v>
      </c>
      <c r="F23" s="6">
        <v>5735986</v>
      </c>
      <c r="G23" s="6">
        <v>6887957</v>
      </c>
      <c r="H23" s="6">
        <v>7200291</v>
      </c>
      <c r="I23" s="6">
        <v>7446833</v>
      </c>
      <c r="J23" s="6">
        <v>6593256</v>
      </c>
      <c r="K23" s="6">
        <v>8490686</v>
      </c>
      <c r="L23" s="6">
        <v>11405502</v>
      </c>
      <c r="M23" s="6">
        <v>11511838</v>
      </c>
      <c r="N23" s="6">
        <v>10506590</v>
      </c>
      <c r="O23" s="6">
        <v>13162266</v>
      </c>
      <c r="P23" s="6">
        <v>14907039</v>
      </c>
      <c r="Q23" s="6">
        <v>16689933</v>
      </c>
    </row>
    <row r="24" spans="1:17" x14ac:dyDescent="0.15">
      <c r="A24" s="4" t="s">
        <v>36</v>
      </c>
      <c r="B24" s="6">
        <v>41065</v>
      </c>
      <c r="C24" s="6">
        <v>49707</v>
      </c>
      <c r="D24" s="6">
        <v>95118</v>
      </c>
      <c r="E24" s="6">
        <v>325439</v>
      </c>
      <c r="F24" s="6">
        <v>457124</v>
      </c>
      <c r="G24" s="6">
        <v>458138</v>
      </c>
      <c r="H24" s="6">
        <v>1199666</v>
      </c>
      <c r="I24" s="6">
        <v>907908</v>
      </c>
      <c r="J24" s="6">
        <v>1154215</v>
      </c>
      <c r="K24" s="6">
        <v>1196810</v>
      </c>
      <c r="L24" s="6">
        <v>1456237</v>
      </c>
      <c r="M24" s="6">
        <v>1156338</v>
      </c>
      <c r="N24" s="6">
        <v>1141813</v>
      </c>
      <c r="O24" s="6">
        <v>1049850</v>
      </c>
      <c r="P24" s="6">
        <v>1074627</v>
      </c>
      <c r="Q24" s="6">
        <v>818867</v>
      </c>
    </row>
    <row r="25" spans="1:17" x14ac:dyDescent="0.15">
      <c r="A25" s="4" t="s">
        <v>37</v>
      </c>
      <c r="B25" s="6">
        <v>175473</v>
      </c>
      <c r="C25" s="6">
        <v>246678</v>
      </c>
      <c r="D25" s="6">
        <v>497616</v>
      </c>
      <c r="E25" s="6">
        <v>568538</v>
      </c>
      <c r="F25" s="6">
        <v>845118</v>
      </c>
      <c r="G25" s="6">
        <v>1353253</v>
      </c>
      <c r="H25" s="6">
        <v>1615551</v>
      </c>
      <c r="I25" s="6">
        <v>1603411</v>
      </c>
      <c r="J25" s="6">
        <v>2205415</v>
      </c>
      <c r="K25" s="6">
        <v>2202331</v>
      </c>
      <c r="L25" s="6">
        <v>3135462</v>
      </c>
      <c r="M25" s="6">
        <v>2627775</v>
      </c>
      <c r="N25" s="6">
        <v>1956632</v>
      </c>
      <c r="O25" s="6">
        <v>1813501</v>
      </c>
      <c r="P25" s="6">
        <v>2028657</v>
      </c>
      <c r="Q25" s="6">
        <v>1480897</v>
      </c>
    </row>
    <row r="26" spans="1:17" x14ac:dyDescent="0.15">
      <c r="A26" s="4" t="s">
        <v>38</v>
      </c>
      <c r="B26" s="6">
        <v>748336</v>
      </c>
      <c r="C26" s="6">
        <v>502242</v>
      </c>
      <c r="D26" s="6">
        <v>444213</v>
      </c>
      <c r="E26" s="6">
        <v>43559</v>
      </c>
      <c r="F26" s="6">
        <v>201261</v>
      </c>
      <c r="G26" s="6">
        <v>250925</v>
      </c>
      <c r="H26" s="6">
        <v>300973</v>
      </c>
      <c r="I26" s="6">
        <v>253575</v>
      </c>
      <c r="J26" s="6">
        <v>267708</v>
      </c>
      <c r="K26" s="6">
        <v>258272</v>
      </c>
      <c r="L26" s="6">
        <v>287100</v>
      </c>
      <c r="M26" s="6">
        <v>339317</v>
      </c>
      <c r="N26" s="6">
        <v>341395</v>
      </c>
      <c r="O26" s="6">
        <v>314922</v>
      </c>
      <c r="P26" s="6">
        <v>397632</v>
      </c>
      <c r="Q26" s="6">
        <v>266667</v>
      </c>
    </row>
    <row r="27" spans="1:17" x14ac:dyDescent="0.15">
      <c r="A27" s="4" t="s">
        <v>39</v>
      </c>
      <c r="B27" s="6">
        <v>52954</v>
      </c>
      <c r="C27" s="6">
        <v>7323</v>
      </c>
      <c r="D27" s="6">
        <v>78857</v>
      </c>
      <c r="E27" s="6">
        <v>12674</v>
      </c>
      <c r="F27" s="6">
        <v>1653</v>
      </c>
      <c r="G27" s="6">
        <v>22023</v>
      </c>
      <c r="I27" s="6">
        <v>1301855</v>
      </c>
      <c r="J27" s="6">
        <v>4000</v>
      </c>
      <c r="K27" s="6">
        <v>1231086</v>
      </c>
      <c r="L27" s="6">
        <v>672895</v>
      </c>
      <c r="M27" s="6">
        <v>946001</v>
      </c>
      <c r="N27" s="6">
        <v>408458</v>
      </c>
      <c r="O27" s="6">
        <v>548782</v>
      </c>
      <c r="P27" s="6">
        <v>778745</v>
      </c>
      <c r="Q27" s="6">
        <v>1162901</v>
      </c>
    </row>
    <row r="28" spans="1:17" x14ac:dyDescent="0.15">
      <c r="A28" s="4" t="s">
        <v>40</v>
      </c>
      <c r="F28" s="6">
        <v>103381</v>
      </c>
      <c r="G28" s="6">
        <v>1752073</v>
      </c>
      <c r="H28" s="6">
        <v>1804035</v>
      </c>
      <c r="I28" s="6">
        <v>1107687</v>
      </c>
    </row>
    <row r="29" spans="1:17" x14ac:dyDescent="0.15">
      <c r="A29" s="4" t="s">
        <v>41</v>
      </c>
      <c r="O29" s="6">
        <v>5060</v>
      </c>
      <c r="P29" s="6">
        <v>5060</v>
      </c>
    </row>
    <row r="30" spans="1:17" x14ac:dyDescent="0.15">
      <c r="A30" s="4" t="s">
        <v>42</v>
      </c>
      <c r="M30" s="6">
        <v>30171</v>
      </c>
      <c r="N30" s="6">
        <v>24698</v>
      </c>
      <c r="O30" s="6">
        <v>25256</v>
      </c>
      <c r="P30" s="6">
        <v>25848</v>
      </c>
      <c r="Q30" s="6">
        <v>25062</v>
      </c>
    </row>
    <row r="31" spans="1:17" x14ac:dyDescent="0.15">
      <c r="A31" s="4" t="s">
        <v>43</v>
      </c>
      <c r="O31" s="6">
        <v>84692</v>
      </c>
    </row>
    <row r="32" spans="1:17" x14ac:dyDescent="0.15">
      <c r="A32" s="4" t="s">
        <v>44</v>
      </c>
      <c r="B32" s="6">
        <v>7000</v>
      </c>
      <c r="C32" s="6">
        <v>7636</v>
      </c>
      <c r="D32" s="6">
        <v>16201</v>
      </c>
      <c r="F32" s="6">
        <v>807</v>
      </c>
      <c r="I32" s="6">
        <v>2000</v>
      </c>
      <c r="J32" s="6">
        <v>23259</v>
      </c>
      <c r="K32" s="6">
        <v>19837</v>
      </c>
      <c r="L32" s="6">
        <v>27056</v>
      </c>
      <c r="M32" s="6">
        <v>24196</v>
      </c>
      <c r="N32" s="6">
        <v>10310</v>
      </c>
      <c r="O32" s="6">
        <v>280511</v>
      </c>
      <c r="P32" s="6">
        <v>1255082</v>
      </c>
      <c r="Q32" s="6">
        <v>1247792</v>
      </c>
    </row>
    <row r="33" spans="1:17" x14ac:dyDescent="0.15">
      <c r="A33" s="4" t="s">
        <v>45</v>
      </c>
      <c r="B33" s="6">
        <v>1639</v>
      </c>
      <c r="C33" s="6">
        <v>36213</v>
      </c>
      <c r="D33" s="6">
        <v>47657</v>
      </c>
      <c r="E33" s="6">
        <v>1147</v>
      </c>
      <c r="F33" s="6">
        <v>8019</v>
      </c>
      <c r="G33" s="6">
        <v>48841</v>
      </c>
      <c r="H33" s="6">
        <v>58104</v>
      </c>
      <c r="I33" s="6">
        <v>22737</v>
      </c>
      <c r="J33" s="6">
        <v>17791</v>
      </c>
      <c r="K33" s="6">
        <v>15945</v>
      </c>
      <c r="L33" s="6">
        <v>21717</v>
      </c>
      <c r="M33" s="6">
        <v>19926</v>
      </c>
      <c r="N33" s="6">
        <v>2081</v>
      </c>
      <c r="O33" s="6">
        <v>2161</v>
      </c>
      <c r="P33" s="6">
        <v>11373</v>
      </c>
      <c r="Q33" s="6">
        <v>6055</v>
      </c>
    </row>
    <row r="34" spans="1:17" x14ac:dyDescent="0.15">
      <c r="A34" s="4" t="s">
        <v>46</v>
      </c>
    </row>
    <row r="35" spans="1:17" x14ac:dyDescent="0.15">
      <c r="A35" s="4" t="s">
        <v>47</v>
      </c>
      <c r="B35" s="6">
        <v>157595</v>
      </c>
      <c r="C35" s="6">
        <v>406876</v>
      </c>
      <c r="D35" s="6">
        <v>282032</v>
      </c>
      <c r="E35" s="6">
        <v>531103</v>
      </c>
      <c r="F35" s="6">
        <v>4118623</v>
      </c>
      <c r="G35" s="6">
        <v>3002704</v>
      </c>
      <c r="H35" s="6">
        <v>2221962</v>
      </c>
      <c r="I35" s="6">
        <v>2247660</v>
      </c>
      <c r="J35" s="6">
        <v>2920868</v>
      </c>
      <c r="K35" s="6">
        <v>3566405</v>
      </c>
      <c r="L35" s="6">
        <v>5805035</v>
      </c>
      <c r="M35" s="6">
        <v>6368114</v>
      </c>
      <c r="N35" s="6">
        <v>6621203</v>
      </c>
      <c r="O35" s="6">
        <v>9037531</v>
      </c>
      <c r="P35" s="6">
        <v>9330015</v>
      </c>
      <c r="Q35" s="6">
        <v>11681692</v>
      </c>
    </row>
    <row r="36" spans="1:17" x14ac:dyDescent="0.15">
      <c r="A36" s="4" t="s">
        <v>48</v>
      </c>
      <c r="B36" s="6">
        <v>1244419</v>
      </c>
      <c r="C36" s="6">
        <v>1642318</v>
      </c>
      <c r="D36" s="6">
        <v>2618137</v>
      </c>
      <c r="E36" s="6">
        <v>3314515</v>
      </c>
      <c r="F36" s="6">
        <v>3305988</v>
      </c>
      <c r="G36" s="6">
        <v>3923464</v>
      </c>
      <c r="H36" s="6">
        <v>5664071</v>
      </c>
      <c r="I36" s="6">
        <v>8546564</v>
      </c>
      <c r="J36" s="6">
        <v>9867943</v>
      </c>
      <c r="K36" s="6">
        <v>9416871</v>
      </c>
      <c r="L36" s="6">
        <v>9885869</v>
      </c>
      <c r="M36" s="6">
        <v>8507655</v>
      </c>
      <c r="N36" s="6">
        <v>7232090</v>
      </c>
      <c r="O36" s="6">
        <v>7578653</v>
      </c>
      <c r="P36" s="6">
        <v>7241812</v>
      </c>
      <c r="Q36" s="6">
        <v>10417988</v>
      </c>
    </row>
    <row r="37" spans="1:17" x14ac:dyDescent="0.15">
      <c r="A37" s="4" t="s">
        <v>49</v>
      </c>
      <c r="B37" s="6">
        <v>100272</v>
      </c>
      <c r="C37" s="6">
        <v>119768</v>
      </c>
      <c r="D37" s="6">
        <v>168719</v>
      </c>
      <c r="E37" s="6">
        <v>411562</v>
      </c>
      <c r="F37" s="6">
        <v>729328</v>
      </c>
      <c r="G37" s="6">
        <v>909822</v>
      </c>
      <c r="H37" s="6">
        <v>1406408</v>
      </c>
      <c r="I37" s="6">
        <v>1206818</v>
      </c>
      <c r="J37" s="6">
        <v>1582571</v>
      </c>
      <c r="K37" s="6">
        <v>1422049</v>
      </c>
      <c r="L37" s="6">
        <v>1944156</v>
      </c>
      <c r="M37" s="6">
        <v>2113693</v>
      </c>
      <c r="N37" s="6">
        <v>1321000</v>
      </c>
      <c r="O37" s="6">
        <v>1855933</v>
      </c>
      <c r="P37" s="6">
        <v>1859438</v>
      </c>
      <c r="Q37" s="6">
        <v>1470691</v>
      </c>
    </row>
    <row r="38" spans="1:17" x14ac:dyDescent="0.15">
      <c r="A38" s="4" t="s">
        <v>50</v>
      </c>
      <c r="B38" s="6">
        <v>284743</v>
      </c>
      <c r="C38" s="6">
        <v>363979</v>
      </c>
      <c r="D38" s="6">
        <v>510735</v>
      </c>
      <c r="E38" s="6">
        <v>589665</v>
      </c>
      <c r="F38" s="6">
        <v>906464</v>
      </c>
      <c r="G38" s="6">
        <v>1208489</v>
      </c>
      <c r="H38" s="6">
        <v>1276989</v>
      </c>
      <c r="I38" s="6">
        <v>1633912</v>
      </c>
      <c r="J38" s="6">
        <v>2224784</v>
      </c>
      <c r="K38" s="6">
        <v>2028926</v>
      </c>
      <c r="L38" s="6">
        <v>1752832</v>
      </c>
      <c r="M38" s="6">
        <v>1384136</v>
      </c>
      <c r="N38" s="6">
        <v>1476535</v>
      </c>
      <c r="O38" s="6">
        <v>1850216</v>
      </c>
      <c r="P38" s="6">
        <v>2134231</v>
      </c>
      <c r="Q38" s="6">
        <v>1998738</v>
      </c>
    </row>
    <row r="39" spans="1:17" x14ac:dyDescent="0.15">
      <c r="A39" s="4" t="s">
        <v>51</v>
      </c>
      <c r="B39" s="6">
        <v>154319</v>
      </c>
      <c r="C39" s="6">
        <v>212505</v>
      </c>
      <c r="D39" s="6">
        <v>1202588</v>
      </c>
      <c r="E39" s="6">
        <v>651185</v>
      </c>
      <c r="F39" s="6">
        <v>592663</v>
      </c>
      <c r="G39" s="6">
        <v>370484</v>
      </c>
      <c r="H39" s="6">
        <v>1071805</v>
      </c>
      <c r="I39" s="6">
        <v>1119067</v>
      </c>
      <c r="J39" s="6">
        <v>387072</v>
      </c>
      <c r="K39" s="6">
        <v>318200</v>
      </c>
      <c r="L39" s="6">
        <v>385564</v>
      </c>
      <c r="M39" s="6">
        <v>106489</v>
      </c>
      <c r="N39" s="6">
        <v>230940</v>
      </c>
      <c r="O39" s="6">
        <v>353866</v>
      </c>
      <c r="P39" s="6">
        <v>360721</v>
      </c>
      <c r="Q39" s="6">
        <v>285686</v>
      </c>
    </row>
    <row r="40" spans="1:17" x14ac:dyDescent="0.15">
      <c r="A40" s="4" t="s">
        <v>52</v>
      </c>
      <c r="E40" s="6">
        <v>128416</v>
      </c>
      <c r="F40" s="6">
        <v>128416</v>
      </c>
      <c r="H40" s="6">
        <v>3805</v>
      </c>
      <c r="I40" s="6">
        <v>3805</v>
      </c>
      <c r="J40" s="6">
        <v>3805</v>
      </c>
      <c r="K40" s="6">
        <v>96586</v>
      </c>
      <c r="L40" s="6">
        <v>3805</v>
      </c>
      <c r="M40" s="6">
        <v>3805</v>
      </c>
      <c r="N40" s="6">
        <v>3805</v>
      </c>
      <c r="O40" s="6">
        <v>591845</v>
      </c>
      <c r="P40" s="6">
        <v>3805</v>
      </c>
      <c r="Q40" s="6">
        <v>4076147</v>
      </c>
    </row>
    <row r="41" spans="1:17" x14ac:dyDescent="0.15">
      <c r="A41" s="4" t="s">
        <v>53</v>
      </c>
      <c r="B41" s="6">
        <v>45490</v>
      </c>
      <c r="C41" s="6">
        <v>105366</v>
      </c>
      <c r="D41" s="6">
        <v>79752</v>
      </c>
      <c r="E41" s="6">
        <v>67020</v>
      </c>
      <c r="F41" s="6">
        <v>160724</v>
      </c>
      <c r="G41" s="6">
        <v>114532</v>
      </c>
      <c r="H41" s="6">
        <v>224301</v>
      </c>
      <c r="I41" s="6">
        <v>38995</v>
      </c>
      <c r="J41" s="6">
        <v>201412</v>
      </c>
      <c r="K41" s="6">
        <v>60759</v>
      </c>
      <c r="L41" s="6">
        <v>103308</v>
      </c>
      <c r="M41" s="6">
        <v>21523</v>
      </c>
      <c r="N41" s="6">
        <v>58353</v>
      </c>
      <c r="O41" s="6">
        <v>114987</v>
      </c>
      <c r="P41" s="6">
        <v>379016</v>
      </c>
      <c r="Q41" s="6">
        <v>360988</v>
      </c>
    </row>
    <row r="42" spans="1:17" x14ac:dyDescent="0.15">
      <c r="A42" s="4" t="s">
        <v>54</v>
      </c>
      <c r="K42" s="6">
        <v>36690</v>
      </c>
      <c r="L42" s="6">
        <v>47533</v>
      </c>
      <c r="M42" s="6">
        <v>45848</v>
      </c>
      <c r="N42" s="6">
        <v>42365</v>
      </c>
      <c r="O42" s="6">
        <v>45058</v>
      </c>
      <c r="P42" s="6">
        <v>44266</v>
      </c>
      <c r="Q42" s="6">
        <v>43790</v>
      </c>
    </row>
    <row r="43" spans="1:17" x14ac:dyDescent="0.15">
      <c r="A43" s="4" t="s">
        <v>55</v>
      </c>
      <c r="G43" s="6">
        <v>449598</v>
      </c>
      <c r="H43" s="6">
        <v>733203</v>
      </c>
      <c r="I43" s="6">
        <v>857702</v>
      </c>
      <c r="J43" s="6">
        <v>1057613</v>
      </c>
      <c r="K43" s="6">
        <v>1184789</v>
      </c>
      <c r="L43" s="6">
        <v>1202499</v>
      </c>
      <c r="M43" s="6">
        <v>1146320</v>
      </c>
      <c r="N43" s="6">
        <v>897917</v>
      </c>
      <c r="O43" s="6">
        <v>911680</v>
      </c>
      <c r="P43" s="6">
        <v>933093</v>
      </c>
      <c r="Q43" s="6">
        <v>966901</v>
      </c>
    </row>
    <row r="44" spans="1:17" x14ac:dyDescent="0.15">
      <c r="A44" s="4" t="s">
        <v>56</v>
      </c>
      <c r="H44" s="6">
        <v>300000</v>
      </c>
      <c r="I44" s="6">
        <v>111808</v>
      </c>
      <c r="J44" s="6">
        <v>23982</v>
      </c>
    </row>
    <row r="45" spans="1:17" x14ac:dyDescent="0.15">
      <c r="A45" s="4" t="s">
        <v>57</v>
      </c>
      <c r="B45" s="6">
        <v>414391</v>
      </c>
      <c r="C45" s="6">
        <v>567451</v>
      </c>
      <c r="D45" s="6">
        <v>347764</v>
      </c>
      <c r="E45" s="6">
        <v>1094241</v>
      </c>
      <c r="F45" s="6">
        <v>410354</v>
      </c>
      <c r="G45" s="6">
        <v>423599</v>
      </c>
      <c r="H45" s="6">
        <v>122174</v>
      </c>
      <c r="I45" s="6">
        <v>3013212</v>
      </c>
      <c r="J45" s="6">
        <v>3721208</v>
      </c>
      <c r="K45" s="6">
        <v>3518494</v>
      </c>
      <c r="L45" s="6">
        <v>3560283</v>
      </c>
      <c r="M45" s="6">
        <v>2706811</v>
      </c>
      <c r="N45" s="6">
        <v>2340746</v>
      </c>
      <c r="O45" s="6">
        <v>982469</v>
      </c>
      <c r="P45" s="6">
        <v>618898</v>
      </c>
      <c r="Q45" s="6">
        <v>294396</v>
      </c>
    </row>
    <row r="46" spans="1:17" x14ac:dyDescent="0.15">
      <c r="A46" s="4" t="s">
        <v>58</v>
      </c>
      <c r="B46" s="6">
        <v>245204</v>
      </c>
      <c r="C46" s="6">
        <v>273249</v>
      </c>
      <c r="D46" s="6">
        <v>308579</v>
      </c>
      <c r="E46" s="6">
        <v>372426</v>
      </c>
      <c r="F46" s="6">
        <v>378039</v>
      </c>
      <c r="G46" s="6">
        <v>436809</v>
      </c>
      <c r="H46" s="6">
        <v>502784</v>
      </c>
      <c r="I46" s="6">
        <v>538643</v>
      </c>
      <c r="J46" s="6">
        <v>642560</v>
      </c>
      <c r="K46" s="6">
        <v>727487</v>
      </c>
      <c r="L46" s="6">
        <v>744647</v>
      </c>
      <c r="M46" s="6">
        <v>792688</v>
      </c>
      <c r="N46" s="6">
        <v>793541</v>
      </c>
      <c r="O46" s="6">
        <v>813235</v>
      </c>
      <c r="P46" s="6">
        <v>859066</v>
      </c>
      <c r="Q46" s="6">
        <v>899567</v>
      </c>
    </row>
    <row r="47" spans="1:17" x14ac:dyDescent="0.15">
      <c r="A47" s="4" t="s">
        <v>59</v>
      </c>
      <c r="L47" s="6">
        <v>118395</v>
      </c>
      <c r="M47" s="6">
        <v>163547</v>
      </c>
      <c r="N47" s="6">
        <v>44130</v>
      </c>
      <c r="O47" s="6">
        <v>31008</v>
      </c>
      <c r="P47" s="6">
        <v>32264</v>
      </c>
      <c r="Q47" s="6">
        <v>21084</v>
      </c>
    </row>
    <row r="48" spans="1:17" x14ac:dyDescent="0.15">
      <c r="A48" s="4" t="s">
        <v>60</v>
      </c>
    </row>
    <row r="49" spans="1:17" x14ac:dyDescent="0.15">
      <c r="A49" s="4" t="s">
        <v>61</v>
      </c>
      <c r="G49" s="6">
        <v>10131</v>
      </c>
      <c r="H49" s="6">
        <v>22602</v>
      </c>
      <c r="I49" s="6">
        <v>22602</v>
      </c>
      <c r="J49" s="6">
        <v>22936</v>
      </c>
      <c r="K49" s="6">
        <v>22891</v>
      </c>
      <c r="L49" s="6">
        <v>22847</v>
      </c>
      <c r="M49" s="6">
        <v>22795</v>
      </c>
      <c r="N49" s="6">
        <v>22758</v>
      </c>
      <c r="O49" s="6">
        <v>28356</v>
      </c>
      <c r="P49" s="6">
        <v>17014</v>
      </c>
    </row>
    <row r="50" spans="1:17" x14ac:dyDescent="0.15">
      <c r="A50" s="4" t="s">
        <v>62</v>
      </c>
      <c r="B50" s="6">
        <v>-60357</v>
      </c>
      <c r="C50" s="6">
        <v>-385643</v>
      </c>
      <c r="D50" s="6">
        <v>-1156443</v>
      </c>
      <c r="E50" s="6">
        <v>-1832055</v>
      </c>
      <c r="F50" s="6">
        <v>2429998</v>
      </c>
      <c r="G50" s="6">
        <v>2964493</v>
      </c>
      <c r="H50" s="6">
        <v>1536220</v>
      </c>
      <c r="I50" s="6">
        <v>-1099731</v>
      </c>
      <c r="J50" s="6">
        <v>-3274687</v>
      </c>
      <c r="K50" s="6">
        <v>-926185</v>
      </c>
      <c r="L50" s="6">
        <v>1519633</v>
      </c>
      <c r="M50" s="6">
        <v>3004183</v>
      </c>
      <c r="N50" s="6">
        <v>3274500</v>
      </c>
      <c r="O50" s="6">
        <v>5583613</v>
      </c>
      <c r="P50" s="6">
        <v>7665227</v>
      </c>
      <c r="Q50" s="6">
        <v>6271945</v>
      </c>
    </row>
    <row r="51" spans="1:17" x14ac:dyDescent="0.15">
      <c r="A51" s="4" t="s">
        <v>63</v>
      </c>
      <c r="B51" s="6">
        <v>1162199</v>
      </c>
      <c r="C51" s="6">
        <v>1107205</v>
      </c>
      <c r="D51" s="6">
        <v>1117688</v>
      </c>
      <c r="E51" s="6">
        <v>1214016</v>
      </c>
      <c r="F51" s="6">
        <v>8638655</v>
      </c>
      <c r="G51" s="6">
        <v>13000538</v>
      </c>
      <c r="H51" s="6">
        <v>14949861</v>
      </c>
      <c r="I51" s="6">
        <v>14489856</v>
      </c>
      <c r="J51" s="6">
        <v>17659201</v>
      </c>
      <c r="K51" s="6">
        <v>21982206</v>
      </c>
      <c r="L51" s="6">
        <v>18135618</v>
      </c>
      <c r="M51" s="6">
        <v>17776937</v>
      </c>
      <c r="N51" s="6">
        <v>14207065</v>
      </c>
      <c r="O51" s="6">
        <v>15544646</v>
      </c>
      <c r="P51" s="6">
        <v>17435186</v>
      </c>
      <c r="Q51" s="6">
        <v>14954681</v>
      </c>
    </row>
    <row r="52" spans="1:17" x14ac:dyDescent="0.15">
      <c r="A52" s="4" t="s">
        <v>64</v>
      </c>
      <c r="B52" s="6">
        <v>5281</v>
      </c>
      <c r="C52" s="6">
        <v>35465</v>
      </c>
      <c r="D52" s="6">
        <v>26707</v>
      </c>
      <c r="E52" s="6">
        <v>22090</v>
      </c>
      <c r="F52" s="6">
        <v>9097</v>
      </c>
      <c r="G52" s="6">
        <v>3803862</v>
      </c>
      <c r="H52" s="6">
        <v>4323828</v>
      </c>
      <c r="I52" s="6">
        <v>5565137</v>
      </c>
      <c r="J52" s="6">
        <v>7421943</v>
      </c>
      <c r="K52" s="6">
        <v>11727410</v>
      </c>
      <c r="L52" s="6">
        <v>10206993</v>
      </c>
      <c r="M52" s="6">
        <v>10117964</v>
      </c>
      <c r="N52" s="6">
        <v>6750973</v>
      </c>
      <c r="O52" s="6">
        <v>6229876</v>
      </c>
      <c r="P52" s="6">
        <v>5918246</v>
      </c>
      <c r="Q52" s="6">
        <v>5415518</v>
      </c>
    </row>
    <row r="53" spans="1:17" x14ac:dyDescent="0.15">
      <c r="A53" s="4" t="s">
        <v>65</v>
      </c>
      <c r="B53" s="6">
        <v>3290</v>
      </c>
      <c r="C53" s="6">
        <v>21743</v>
      </c>
      <c r="D53" s="6">
        <v>13398</v>
      </c>
      <c r="E53" s="6">
        <v>1027</v>
      </c>
      <c r="F53" s="6">
        <v>1618</v>
      </c>
      <c r="G53" s="6">
        <v>6409</v>
      </c>
      <c r="H53" s="6">
        <v>46760</v>
      </c>
      <c r="I53" s="6">
        <v>10720</v>
      </c>
      <c r="J53" s="6">
        <v>21398</v>
      </c>
      <c r="K53" s="6">
        <v>29549</v>
      </c>
      <c r="L53" s="6">
        <v>31349</v>
      </c>
      <c r="M53" s="6">
        <v>16827</v>
      </c>
      <c r="N53" s="6">
        <v>157929</v>
      </c>
      <c r="O53" s="6">
        <v>106451</v>
      </c>
      <c r="P53" s="6">
        <v>210282</v>
      </c>
      <c r="Q53" s="6">
        <v>119383</v>
      </c>
    </row>
    <row r="54" spans="1:17" x14ac:dyDescent="0.15">
      <c r="A54" s="4" t="s">
        <v>66</v>
      </c>
      <c r="G54" s="6">
        <v>3703145</v>
      </c>
      <c r="H54" s="6">
        <v>4142960</v>
      </c>
      <c r="I54" s="6">
        <v>5130205</v>
      </c>
      <c r="J54" s="6">
        <v>7004421</v>
      </c>
      <c r="K54" s="6">
        <v>7476538</v>
      </c>
      <c r="L54" s="6">
        <v>6044559</v>
      </c>
      <c r="M54" s="6">
        <v>5781244</v>
      </c>
      <c r="N54" s="6">
        <v>4295684</v>
      </c>
      <c r="O54" s="6">
        <v>4012858</v>
      </c>
      <c r="P54" s="6">
        <v>3614744</v>
      </c>
      <c r="Q54" s="6">
        <v>3270029</v>
      </c>
    </row>
    <row r="55" spans="1:17" x14ac:dyDescent="0.15">
      <c r="A55" s="4" t="s">
        <v>67</v>
      </c>
      <c r="C55" s="6">
        <v>11111</v>
      </c>
      <c r="D55" s="6">
        <v>9456</v>
      </c>
      <c r="E55" s="6">
        <v>17241</v>
      </c>
      <c r="I55" s="6">
        <v>291971</v>
      </c>
      <c r="J55" s="6">
        <v>268160</v>
      </c>
      <c r="K55" s="6">
        <v>250670</v>
      </c>
      <c r="L55" s="6">
        <v>221158</v>
      </c>
      <c r="M55" s="6">
        <v>224828</v>
      </c>
      <c r="N55" s="6">
        <v>215496</v>
      </c>
    </row>
    <row r="56" spans="1:17" x14ac:dyDescent="0.15">
      <c r="A56" s="4" t="s">
        <v>68</v>
      </c>
      <c r="K56" s="6">
        <v>3851460</v>
      </c>
      <c r="L56" s="6">
        <v>3796228</v>
      </c>
      <c r="M56" s="6">
        <v>4002858</v>
      </c>
      <c r="N56" s="6">
        <v>2045942</v>
      </c>
      <c r="O56" s="6">
        <v>2093622</v>
      </c>
      <c r="P56" s="6">
        <v>2076067</v>
      </c>
      <c r="Q56" s="6">
        <v>2009289</v>
      </c>
    </row>
    <row r="57" spans="1:17" x14ac:dyDescent="0.15">
      <c r="A57" s="4" t="s">
        <v>69</v>
      </c>
      <c r="G57" s="6">
        <v>86115</v>
      </c>
      <c r="H57" s="6">
        <v>84758</v>
      </c>
      <c r="I57" s="6">
        <v>73457</v>
      </c>
      <c r="J57" s="6">
        <v>62156</v>
      </c>
      <c r="K57" s="6">
        <v>50855</v>
      </c>
      <c r="L57" s="6">
        <v>39554</v>
      </c>
      <c r="M57" s="6">
        <v>28253</v>
      </c>
      <c r="N57" s="6">
        <v>16952</v>
      </c>
    </row>
    <row r="58" spans="1:17" x14ac:dyDescent="0.15">
      <c r="A58" s="4" t="s">
        <v>70</v>
      </c>
      <c r="B58" s="6">
        <v>1991</v>
      </c>
      <c r="C58" s="6">
        <v>2611</v>
      </c>
      <c r="D58" s="6">
        <v>3853</v>
      </c>
      <c r="E58" s="6">
        <v>3822</v>
      </c>
      <c r="F58" s="6">
        <v>7479</v>
      </c>
      <c r="G58" s="6">
        <v>8193</v>
      </c>
      <c r="H58" s="6">
        <v>49350</v>
      </c>
      <c r="I58" s="6">
        <v>58784</v>
      </c>
      <c r="J58" s="6">
        <v>65808</v>
      </c>
      <c r="K58" s="6">
        <v>68338</v>
      </c>
      <c r="L58" s="6">
        <v>74145</v>
      </c>
      <c r="M58" s="6">
        <v>63954</v>
      </c>
      <c r="N58" s="6">
        <v>18970</v>
      </c>
      <c r="O58" s="6">
        <v>16945</v>
      </c>
      <c r="P58" s="6">
        <v>17153</v>
      </c>
      <c r="Q58" s="6">
        <v>16817</v>
      </c>
    </row>
    <row r="59" spans="1:17" x14ac:dyDescent="0.15">
      <c r="A59" s="4" t="s">
        <v>71</v>
      </c>
      <c r="B59" s="6">
        <v>1156918</v>
      </c>
      <c r="C59" s="6">
        <v>1071740</v>
      </c>
      <c r="D59" s="6">
        <v>1090981</v>
      </c>
      <c r="E59" s="6">
        <v>1191926</v>
      </c>
      <c r="F59" s="6">
        <v>8629558</v>
      </c>
      <c r="G59" s="6">
        <v>9196676</v>
      </c>
      <c r="H59" s="6">
        <v>10626033</v>
      </c>
      <c r="I59" s="6">
        <v>8924719</v>
      </c>
      <c r="J59" s="6">
        <v>10237258</v>
      </c>
      <c r="K59" s="6">
        <v>10254796</v>
      </c>
      <c r="L59" s="6">
        <v>7928625</v>
      </c>
      <c r="M59" s="6">
        <v>7658973</v>
      </c>
      <c r="N59" s="6">
        <v>7456092</v>
      </c>
      <c r="O59" s="6">
        <v>9314770</v>
      </c>
      <c r="P59" s="6">
        <v>11516940</v>
      </c>
      <c r="Q59" s="6">
        <v>9539163</v>
      </c>
    </row>
    <row r="60" spans="1:17" x14ac:dyDescent="0.15">
      <c r="A60" s="4" t="s">
        <v>72</v>
      </c>
      <c r="B60" s="6">
        <v>1156918</v>
      </c>
      <c r="C60" s="6">
        <v>1071740</v>
      </c>
      <c r="D60" s="6">
        <v>1090981</v>
      </c>
      <c r="E60" s="6">
        <v>1191926</v>
      </c>
      <c r="F60" s="6">
        <v>8629558</v>
      </c>
      <c r="G60" s="6">
        <v>9196676</v>
      </c>
      <c r="H60" s="6">
        <v>10626033</v>
      </c>
      <c r="I60" s="6">
        <v>8924719</v>
      </c>
      <c r="J60" s="6">
        <v>10237258</v>
      </c>
      <c r="K60" s="6">
        <v>10254796</v>
      </c>
      <c r="L60" s="6">
        <v>7928625</v>
      </c>
      <c r="M60" s="6">
        <v>7658973</v>
      </c>
      <c r="N60" s="6">
        <v>7456092</v>
      </c>
      <c r="O60" s="6">
        <v>9314770</v>
      </c>
      <c r="P60" s="6">
        <v>11516940</v>
      </c>
      <c r="Q60" s="6">
        <v>9539163</v>
      </c>
    </row>
    <row r="61" spans="1:17" x14ac:dyDescent="0.15">
      <c r="A61" s="4" t="s">
        <v>73</v>
      </c>
      <c r="B61" s="6">
        <v>719228</v>
      </c>
      <c r="C61" s="6">
        <v>802017</v>
      </c>
      <c r="D61" s="6">
        <v>1089085</v>
      </c>
      <c r="E61" s="6">
        <v>1156685</v>
      </c>
      <c r="F61" s="6">
        <v>8624972</v>
      </c>
      <c r="G61" s="6">
        <v>9190960</v>
      </c>
      <c r="H61" s="6">
        <v>10623001</v>
      </c>
      <c r="I61" s="6">
        <v>8921592</v>
      </c>
      <c r="J61" s="6">
        <v>10233951</v>
      </c>
      <c r="K61" s="6">
        <v>10240721</v>
      </c>
      <c r="L61" s="6">
        <v>7914560</v>
      </c>
      <c r="M61" s="6">
        <v>7645915</v>
      </c>
      <c r="N61" s="6">
        <v>7443187</v>
      </c>
      <c r="O61" s="6">
        <v>9300716</v>
      </c>
      <c r="P61" s="6">
        <v>11526630</v>
      </c>
      <c r="Q61" s="6">
        <v>9553427</v>
      </c>
    </row>
    <row r="62" spans="1:17" x14ac:dyDescent="0.15">
      <c r="A62" s="4" t="s">
        <v>74</v>
      </c>
      <c r="D62" s="6">
        <v>107</v>
      </c>
      <c r="E62" s="6">
        <v>107</v>
      </c>
      <c r="F62" s="6">
        <v>175</v>
      </c>
      <c r="G62" s="6">
        <v>175</v>
      </c>
      <c r="H62" s="6">
        <v>175</v>
      </c>
      <c r="I62" s="6">
        <v>175</v>
      </c>
      <c r="J62" s="6">
        <v>175</v>
      </c>
      <c r="K62" s="6">
        <v>175</v>
      </c>
      <c r="L62" s="6">
        <v>183</v>
      </c>
      <c r="M62" s="6">
        <v>183</v>
      </c>
      <c r="N62" s="6">
        <v>183</v>
      </c>
      <c r="O62" s="6">
        <v>183</v>
      </c>
      <c r="P62" s="6">
        <v>183</v>
      </c>
      <c r="Q62" s="6">
        <v>183</v>
      </c>
    </row>
    <row r="63" spans="1:17" x14ac:dyDescent="0.15">
      <c r="A63" s="4" t="s">
        <v>75</v>
      </c>
      <c r="B63" s="6">
        <v>719228</v>
      </c>
      <c r="C63" s="6">
        <v>802017</v>
      </c>
      <c r="D63" s="6">
        <v>1088978</v>
      </c>
      <c r="E63" s="6">
        <v>1156578</v>
      </c>
      <c r="F63" s="6">
        <v>8624797</v>
      </c>
      <c r="G63" s="6">
        <v>9190785</v>
      </c>
      <c r="H63" s="6">
        <v>10622826</v>
      </c>
      <c r="I63" s="6">
        <v>8921417</v>
      </c>
      <c r="J63" s="6">
        <v>10233776</v>
      </c>
      <c r="K63" s="6">
        <v>10240546</v>
      </c>
      <c r="L63" s="6">
        <v>7914377</v>
      </c>
      <c r="M63" s="6">
        <v>7645732</v>
      </c>
      <c r="N63" s="6">
        <v>7443004</v>
      </c>
      <c r="O63" s="6">
        <v>9300533</v>
      </c>
      <c r="P63" s="6">
        <v>11526447</v>
      </c>
      <c r="Q63" s="6">
        <v>9553244</v>
      </c>
    </row>
    <row r="64" spans="1:17" x14ac:dyDescent="0.15">
      <c r="A64" s="4" t="s">
        <v>76</v>
      </c>
      <c r="B64" s="6">
        <v>437690</v>
      </c>
      <c r="C64" s="6">
        <v>269723</v>
      </c>
      <c r="D64" s="6">
        <v>1896</v>
      </c>
      <c r="E64" s="6">
        <v>35241</v>
      </c>
      <c r="F64" s="6">
        <v>4586</v>
      </c>
      <c r="G64" s="6">
        <v>5716</v>
      </c>
      <c r="H64" s="6">
        <v>3032</v>
      </c>
      <c r="I64" s="6">
        <v>3127</v>
      </c>
      <c r="J64" s="6">
        <v>3307</v>
      </c>
      <c r="K64" s="6">
        <v>14075</v>
      </c>
      <c r="L64" s="6">
        <v>14065</v>
      </c>
      <c r="M64" s="6">
        <v>13058</v>
      </c>
      <c r="N64" s="6">
        <v>12905</v>
      </c>
      <c r="O64" s="6">
        <v>14054</v>
      </c>
      <c r="P64" s="6">
        <v>-9690</v>
      </c>
      <c r="Q64" s="6">
        <v>-14264</v>
      </c>
    </row>
    <row r="65" spans="1:17" x14ac:dyDescent="0.15">
      <c r="A65" s="4" t="s">
        <v>77</v>
      </c>
      <c r="B65" s="4" t="s">
        <v>78</v>
      </c>
      <c r="C65" s="4" t="s">
        <v>78</v>
      </c>
      <c r="D65" s="4" t="s">
        <v>78</v>
      </c>
      <c r="E65" s="4" t="s">
        <v>78</v>
      </c>
      <c r="F65" s="4" t="s">
        <v>78</v>
      </c>
      <c r="G65" s="4" t="s">
        <v>78</v>
      </c>
      <c r="H65" s="4" t="s">
        <v>78</v>
      </c>
      <c r="I65" s="4" t="s">
        <v>78</v>
      </c>
      <c r="J65" s="4" t="s">
        <v>78</v>
      </c>
      <c r="K65" s="4" t="s">
        <v>78</v>
      </c>
      <c r="L65" s="4" t="s">
        <v>78</v>
      </c>
      <c r="M65" s="4" t="s">
        <v>78</v>
      </c>
      <c r="N65" s="4" t="s">
        <v>78</v>
      </c>
      <c r="O65" s="4" t="s">
        <v>78</v>
      </c>
      <c r="P65" s="4" t="s">
        <v>78</v>
      </c>
      <c r="Q65" s="4" t="s">
        <v>78</v>
      </c>
    </row>
    <row r="66" spans="1:17" x14ac:dyDescent="0.15">
      <c r="A66" s="4" t="s">
        <v>79</v>
      </c>
      <c r="B66" s="4" t="s">
        <v>78</v>
      </c>
      <c r="C66" s="4" t="s">
        <v>78</v>
      </c>
      <c r="D66" s="4" t="s">
        <v>78</v>
      </c>
      <c r="E66" s="4" t="s">
        <v>78</v>
      </c>
      <c r="F66" s="4" t="s">
        <v>78</v>
      </c>
      <c r="G66" s="4" t="s">
        <v>78</v>
      </c>
      <c r="H66" s="4" t="s">
        <v>78</v>
      </c>
      <c r="I66" s="4" t="s">
        <v>78</v>
      </c>
      <c r="J66" s="4" t="s">
        <v>78</v>
      </c>
      <c r="K66" s="4" t="s">
        <v>78</v>
      </c>
      <c r="L66" s="4" t="s">
        <v>78</v>
      </c>
      <c r="M66" s="4" t="s">
        <v>78</v>
      </c>
      <c r="N66" s="4" t="s">
        <v>78</v>
      </c>
      <c r="O66" s="4" t="s">
        <v>78</v>
      </c>
      <c r="P66" s="4" t="s">
        <v>78</v>
      </c>
      <c r="Q66" s="4" t="s">
        <v>78</v>
      </c>
    </row>
    <row r="67" spans="1:17" x14ac:dyDescent="0.15">
      <c r="A67" s="4" t="s">
        <v>80</v>
      </c>
      <c r="B67" s="5">
        <v>1</v>
      </c>
      <c r="C67" s="5">
        <v>1</v>
      </c>
      <c r="D67" s="5">
        <v>1</v>
      </c>
      <c r="E67" s="5">
        <v>1</v>
      </c>
      <c r="F67" s="5">
        <v>1</v>
      </c>
      <c r="G67" s="5">
        <v>1</v>
      </c>
      <c r="H67" s="5">
        <v>1</v>
      </c>
      <c r="I67" s="5">
        <v>1</v>
      </c>
      <c r="J67" s="5">
        <v>1</v>
      </c>
      <c r="K67" s="5">
        <v>1</v>
      </c>
      <c r="L67" s="5">
        <v>1</v>
      </c>
      <c r="M67" s="5">
        <v>1</v>
      </c>
      <c r="N67" s="5">
        <v>1</v>
      </c>
      <c r="O67" s="5">
        <v>1</v>
      </c>
      <c r="P67" s="5">
        <v>1</v>
      </c>
      <c r="Q67" s="5">
        <v>1</v>
      </c>
    </row>
    <row r="68" spans="1:17" x14ac:dyDescent="0.15">
      <c r="A68" s="4" t="s">
        <v>155</v>
      </c>
      <c r="B68" s="4" t="s">
        <v>82</v>
      </c>
      <c r="C68" s="4" t="s">
        <v>82</v>
      </c>
      <c r="D68" s="4" t="s">
        <v>82</v>
      </c>
      <c r="E68" s="4" t="s">
        <v>82</v>
      </c>
      <c r="F68" s="4" t="s">
        <v>82</v>
      </c>
      <c r="G68" s="4" t="s">
        <v>82</v>
      </c>
      <c r="H68" s="4" t="s">
        <v>82</v>
      </c>
      <c r="I68" s="4" t="s">
        <v>82</v>
      </c>
      <c r="J68" s="4" t="s">
        <v>82</v>
      </c>
      <c r="K68" s="4" t="s">
        <v>82</v>
      </c>
      <c r="L68" s="4" t="s">
        <v>82</v>
      </c>
      <c r="M68" s="4" t="s">
        <v>82</v>
      </c>
      <c r="N68" s="4" t="s">
        <v>82</v>
      </c>
      <c r="O68" s="4" t="s">
        <v>82</v>
      </c>
      <c r="P68" s="4" t="s">
        <v>82</v>
      </c>
      <c r="Q68" s="4" t="s">
        <v>82</v>
      </c>
    </row>
    <row r="69" spans="1:17" x14ac:dyDescent="0.15">
      <c r="A69" s="4" t="s">
        <v>83</v>
      </c>
    </row>
    <row r="70" spans="1:17" x14ac:dyDescent="0.15">
      <c r="A70" s="4" t="s">
        <v>84</v>
      </c>
      <c r="B70" s="4" t="s">
        <v>0</v>
      </c>
      <c r="C70" s="4" t="s">
        <v>1</v>
      </c>
      <c r="D70" s="4" t="s">
        <v>2</v>
      </c>
      <c r="E70" s="4" t="s">
        <v>289</v>
      </c>
      <c r="F70" s="4" t="s">
        <v>3</v>
      </c>
      <c r="G70" s="4" t="s">
        <v>288</v>
      </c>
      <c r="H70" s="4" t="s">
        <v>4</v>
      </c>
      <c r="I70" s="4" t="s">
        <v>287</v>
      </c>
      <c r="J70" s="4" t="s">
        <v>5</v>
      </c>
      <c r="K70" s="4" t="s">
        <v>286</v>
      </c>
      <c r="L70" s="4" t="s">
        <v>6</v>
      </c>
      <c r="M70" s="4" t="s">
        <v>285</v>
      </c>
      <c r="N70" s="4" t="s">
        <v>7</v>
      </c>
      <c r="O70" s="4" t="s">
        <v>284</v>
      </c>
      <c r="P70" s="4" t="s">
        <v>8</v>
      </c>
      <c r="Q70" s="4" t="s">
        <v>9</v>
      </c>
    </row>
    <row r="71" spans="1:17" x14ac:dyDescent="0.15">
      <c r="A71" s="4" t="s">
        <v>85</v>
      </c>
    </row>
    <row r="72" spans="1:17" x14ac:dyDescent="0.15">
      <c r="A72" s="4" t="s">
        <v>86</v>
      </c>
      <c r="B72" s="4" t="s">
        <v>87</v>
      </c>
      <c r="C72" s="4" t="s">
        <v>87</v>
      </c>
      <c r="D72" s="4" t="s">
        <v>87</v>
      </c>
      <c r="E72" s="4" t="s">
        <v>87</v>
      </c>
      <c r="F72" s="4" t="s">
        <v>88</v>
      </c>
      <c r="G72" s="4" t="s">
        <v>283</v>
      </c>
      <c r="H72" s="4" t="s">
        <v>89</v>
      </c>
      <c r="I72" s="4" t="s">
        <v>282</v>
      </c>
      <c r="J72" s="4" t="s">
        <v>90</v>
      </c>
      <c r="K72" s="4" t="s">
        <v>281</v>
      </c>
      <c r="L72" s="4" t="s">
        <v>91</v>
      </c>
      <c r="M72" s="4" t="s">
        <v>280</v>
      </c>
      <c r="N72" s="4" t="s">
        <v>92</v>
      </c>
      <c r="O72" s="4" t="s">
        <v>279</v>
      </c>
      <c r="P72" s="4" t="s">
        <v>93</v>
      </c>
      <c r="Q72" s="4" t="s">
        <v>94</v>
      </c>
    </row>
    <row r="73" spans="1:17" x14ac:dyDescent="0.15">
      <c r="A73" s="4" t="s">
        <v>95</v>
      </c>
      <c r="B73" s="4" t="s">
        <v>96</v>
      </c>
      <c r="C73" s="4" t="s">
        <v>96</v>
      </c>
      <c r="D73" s="4" t="s">
        <v>96</v>
      </c>
      <c r="F73" s="4" t="s">
        <v>96</v>
      </c>
      <c r="H73" s="4" t="s">
        <v>96</v>
      </c>
      <c r="J73" s="4" t="s">
        <v>96</v>
      </c>
      <c r="L73" s="4" t="s">
        <v>96</v>
      </c>
      <c r="N73" s="4" t="s">
        <v>96</v>
      </c>
      <c r="P73" s="4" t="s">
        <v>96</v>
      </c>
    </row>
    <row r="74" spans="1:17" x14ac:dyDescent="0.15">
      <c r="A74" s="4" t="s">
        <v>97</v>
      </c>
      <c r="B74" s="4" t="s">
        <v>98</v>
      </c>
      <c r="C74" s="4" t="s">
        <v>98</v>
      </c>
      <c r="D74" s="4" t="s">
        <v>98</v>
      </c>
      <c r="F74" s="4" t="s">
        <v>98</v>
      </c>
      <c r="H74" s="4" t="s">
        <v>98</v>
      </c>
      <c r="J74" s="4" t="s">
        <v>98</v>
      </c>
      <c r="L74" s="4" t="s">
        <v>98</v>
      </c>
      <c r="N74" s="4" t="s">
        <v>98</v>
      </c>
      <c r="P74" s="4" t="s">
        <v>98</v>
      </c>
    </row>
    <row r="75" spans="1:17" x14ac:dyDescent="0.15">
      <c r="A75" s="4" t="s">
        <v>99</v>
      </c>
    </row>
    <row r="78" spans="1:17" x14ac:dyDescent="0.15">
      <c r="A78" s="4" t="s">
        <v>100</v>
      </c>
    </row>
  </sheetData>
  <phoneticPr fontId="3" type="noConversion"/>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C3416-1E52-4762-A429-CB1609EFFE10}">
  <dimension ref="A1:U58"/>
  <sheetViews>
    <sheetView workbookViewId="0">
      <pane xSplit="1" ySplit="1" topLeftCell="L2" activePane="bottomRight" state="frozen"/>
      <selection pane="topRight"/>
      <selection pane="bottomLeft"/>
      <selection pane="bottomRight" activeCell="A6" sqref="A6:XFD6"/>
    </sheetView>
  </sheetViews>
  <sheetFormatPr defaultColWidth="9.140625" defaultRowHeight="13.5" x14ac:dyDescent="0.15"/>
  <cols>
    <col min="1" max="1" width="43.85546875" style="4" customWidth="1"/>
    <col min="2" max="11" width="9.140625" style="4"/>
    <col min="12" max="12" width="16.140625" style="4" bestFit="1" customWidth="1"/>
    <col min="13" max="13" width="16" style="4" customWidth="1"/>
    <col min="14" max="14" width="16.140625" style="4" bestFit="1" customWidth="1"/>
    <col min="15" max="15" width="17.5703125" style="4" bestFit="1" customWidth="1"/>
    <col min="16" max="16" width="16.140625" style="4" bestFit="1" customWidth="1"/>
    <col min="17" max="17" width="5.5703125" style="4" customWidth="1"/>
    <col min="18" max="18" width="16.140625" style="4" bestFit="1" customWidth="1"/>
    <col min="19" max="19" width="9.7109375" style="4" bestFit="1" customWidth="1"/>
    <col min="20" max="20" width="9.140625" style="4"/>
    <col min="21" max="21" width="9.7109375" style="4" bestFit="1" customWidth="1"/>
    <col min="22" max="16384" width="9.140625" style="4"/>
  </cols>
  <sheetData>
    <row r="1" spans="1:21" x14ac:dyDescent="0.15">
      <c r="A1" s="4" t="s">
        <v>154</v>
      </c>
      <c r="B1" s="4" t="s">
        <v>0</v>
      </c>
      <c r="C1" s="4" t="s">
        <v>1</v>
      </c>
      <c r="D1" s="4" t="s">
        <v>290</v>
      </c>
      <c r="E1" s="4" t="s">
        <v>2</v>
      </c>
      <c r="F1" s="4" t="s">
        <v>289</v>
      </c>
      <c r="G1" s="4" t="s">
        <v>3</v>
      </c>
      <c r="H1" s="4" t="s">
        <v>288</v>
      </c>
      <c r="I1" s="4" t="s">
        <v>4</v>
      </c>
      <c r="J1" s="4" t="s">
        <v>287</v>
      </c>
      <c r="K1" s="4" t="s">
        <v>5</v>
      </c>
      <c r="L1" s="4" t="s">
        <v>286</v>
      </c>
      <c r="M1" s="4" t="s">
        <v>6</v>
      </c>
      <c r="N1" s="4" t="s">
        <v>285</v>
      </c>
      <c r="O1" s="4" t="s">
        <v>7</v>
      </c>
      <c r="P1" s="4" t="s">
        <v>284</v>
      </c>
      <c r="Q1" s="4" t="s">
        <v>8</v>
      </c>
      <c r="R1" s="4" t="s">
        <v>9</v>
      </c>
    </row>
    <row r="2" spans="1:21" x14ac:dyDescent="0.15">
      <c r="A2" s="4" t="s">
        <v>11</v>
      </c>
      <c r="B2" s="4" t="s">
        <v>12</v>
      </c>
      <c r="C2" s="4" t="s">
        <v>12</v>
      </c>
      <c r="D2" s="4" t="s">
        <v>13</v>
      </c>
      <c r="E2" s="4" t="s">
        <v>12</v>
      </c>
      <c r="F2" s="4" t="s">
        <v>13</v>
      </c>
      <c r="G2" s="4" t="s">
        <v>12</v>
      </c>
      <c r="H2" s="4" t="s">
        <v>13</v>
      </c>
      <c r="I2" s="4" t="s">
        <v>12</v>
      </c>
      <c r="J2" s="4" t="s">
        <v>13</v>
      </c>
      <c r="K2" s="4" t="s">
        <v>12</v>
      </c>
      <c r="L2" s="4" t="s">
        <v>13</v>
      </c>
      <c r="M2" s="4" t="s">
        <v>12</v>
      </c>
      <c r="N2" s="4" t="s">
        <v>13</v>
      </c>
      <c r="O2" s="4" t="s">
        <v>12</v>
      </c>
      <c r="P2" s="4" t="s">
        <v>13</v>
      </c>
      <c r="Q2" s="4" t="s">
        <v>12</v>
      </c>
      <c r="R2" s="4" t="s">
        <v>13</v>
      </c>
    </row>
    <row r="3" spans="1:21" x14ac:dyDescent="0.15">
      <c r="A3" s="4" t="s">
        <v>14</v>
      </c>
      <c r="B3" s="4" t="s">
        <v>15</v>
      </c>
      <c r="C3" s="4" t="s">
        <v>15</v>
      </c>
      <c r="D3" s="4" t="s">
        <v>15</v>
      </c>
      <c r="E3" s="4" t="s">
        <v>15</v>
      </c>
      <c r="F3" s="4" t="s">
        <v>15</v>
      </c>
      <c r="G3" s="4" t="s">
        <v>15</v>
      </c>
      <c r="H3" s="4" t="s">
        <v>15</v>
      </c>
      <c r="I3" s="4" t="s">
        <v>15</v>
      </c>
      <c r="J3" s="4" t="s">
        <v>15</v>
      </c>
      <c r="K3" s="4" t="s">
        <v>15</v>
      </c>
      <c r="L3" s="4" t="s">
        <v>15</v>
      </c>
      <c r="M3" s="4" t="s">
        <v>15</v>
      </c>
      <c r="N3" s="4" t="s">
        <v>15</v>
      </c>
      <c r="O3" s="4" t="s">
        <v>15</v>
      </c>
      <c r="P3" s="4" t="s">
        <v>15</v>
      </c>
      <c r="Q3" s="4" t="s">
        <v>15</v>
      </c>
      <c r="R3" s="4" t="s">
        <v>15</v>
      </c>
    </row>
    <row r="4" spans="1:21" x14ac:dyDescent="0.15">
      <c r="A4" s="4" t="s">
        <v>153</v>
      </c>
      <c r="B4" s="6">
        <v>5756682</v>
      </c>
      <c r="C4" s="6">
        <v>7807686</v>
      </c>
      <c r="D4" s="6">
        <v>4756065</v>
      </c>
      <c r="E4" s="6">
        <v>10637170</v>
      </c>
      <c r="F4" s="6">
        <v>7342644</v>
      </c>
      <c r="G4" s="6">
        <v>16969100</v>
      </c>
      <c r="H4" s="6">
        <v>11694626</v>
      </c>
      <c r="I4" s="6">
        <v>26555792</v>
      </c>
      <c r="J4" s="6">
        <v>9760605</v>
      </c>
      <c r="K4" s="6">
        <v>28614255</v>
      </c>
      <c r="L4" s="6">
        <v>20094369</v>
      </c>
      <c r="M4" s="6">
        <v>41111624</v>
      </c>
      <c r="N4" s="6">
        <v>16764134</v>
      </c>
      <c r="O4" s="6">
        <v>31038634</v>
      </c>
      <c r="P4" s="6">
        <v>18885854</v>
      </c>
      <c r="Q4" s="6">
        <v>41453348</v>
      </c>
      <c r="R4" s="6">
        <v>21490903</v>
      </c>
    </row>
    <row r="5" spans="1:21" x14ac:dyDescent="0.15">
      <c r="A5" s="4" t="s">
        <v>152</v>
      </c>
      <c r="B5" s="6">
        <v>35663</v>
      </c>
      <c r="C5" s="6">
        <v>62094</v>
      </c>
      <c r="D5" s="6">
        <v>40037</v>
      </c>
      <c r="E5" s="6">
        <v>90753</v>
      </c>
      <c r="F5" s="6">
        <v>26986</v>
      </c>
      <c r="G5" s="6">
        <v>104318</v>
      </c>
      <c r="H5" s="6">
        <v>118828</v>
      </c>
      <c r="I5" s="6">
        <v>262701</v>
      </c>
      <c r="J5" s="6">
        <v>180465</v>
      </c>
      <c r="K5" s="6">
        <v>360867</v>
      </c>
      <c r="L5" s="6">
        <v>194534</v>
      </c>
      <c r="M5" s="6">
        <v>478858</v>
      </c>
      <c r="N5" s="6">
        <v>208327</v>
      </c>
      <c r="O5" s="6">
        <v>496040</v>
      </c>
      <c r="P5" s="6">
        <v>396979</v>
      </c>
      <c r="Q5" s="6">
        <v>940781</v>
      </c>
      <c r="R5" s="6">
        <v>370129</v>
      </c>
    </row>
    <row r="6" spans="1:21" x14ac:dyDescent="0.15">
      <c r="A6" s="4" t="s">
        <v>151</v>
      </c>
      <c r="B6" s="6">
        <v>-2599740</v>
      </c>
      <c r="C6" s="6">
        <v>-3179281</v>
      </c>
      <c r="D6" s="6">
        <v>-1949182</v>
      </c>
      <c r="E6" s="6">
        <v>-4313230</v>
      </c>
      <c r="F6" s="6">
        <v>-3066327</v>
      </c>
      <c r="G6" s="6">
        <v>-6935033</v>
      </c>
      <c r="H6" s="6">
        <v>-4902583</v>
      </c>
      <c r="I6" s="6">
        <v>-11238992</v>
      </c>
      <c r="J6" s="6">
        <v>-4348184</v>
      </c>
      <c r="K6" s="6">
        <v>-12261465</v>
      </c>
      <c r="L6" s="6">
        <v>-8502381</v>
      </c>
      <c r="M6" s="6">
        <v>-17977071</v>
      </c>
      <c r="N6" s="6">
        <v>-7043479</v>
      </c>
      <c r="O6" s="6">
        <v>-12906421</v>
      </c>
      <c r="P6" s="6">
        <v>-7685020</v>
      </c>
      <c r="Q6" s="6">
        <v>-16946214</v>
      </c>
      <c r="R6" s="6">
        <v>-8387212</v>
      </c>
      <c r="S6" s="24">
        <f>P6/P$4</f>
        <v>-0.40691937997614513</v>
      </c>
      <c r="T6" s="24"/>
      <c r="U6" s="24">
        <f>R6/R$4</f>
        <v>-0.39026801247020659</v>
      </c>
    </row>
    <row r="7" spans="1:21" x14ac:dyDescent="0.15">
      <c r="A7" s="4" t="s">
        <v>150</v>
      </c>
      <c r="B7" s="6">
        <v>-1571877</v>
      </c>
      <c r="C7" s="6">
        <v>-2044292</v>
      </c>
      <c r="D7" s="6">
        <v>-1390723</v>
      </c>
      <c r="E7" s="6">
        <v>-3119699</v>
      </c>
      <c r="F7" s="6">
        <v>-2202717</v>
      </c>
      <c r="G7" s="6">
        <v>-5016321</v>
      </c>
      <c r="H7" s="6">
        <v>-3651919</v>
      </c>
      <c r="I7" s="6">
        <v>-7992555</v>
      </c>
      <c r="J7" s="6">
        <v>-4074012</v>
      </c>
      <c r="K7" s="6">
        <v>-9676510</v>
      </c>
      <c r="L7" s="6">
        <v>-7161739</v>
      </c>
      <c r="M7" s="6">
        <v>-14874837</v>
      </c>
      <c r="N7" s="6">
        <v>-5903160</v>
      </c>
      <c r="O7" s="6">
        <v>-10239759</v>
      </c>
      <c r="P7" s="6">
        <v>-5769263</v>
      </c>
      <c r="Q7" s="6">
        <v>-13039844</v>
      </c>
      <c r="R7" s="6">
        <v>-7155747</v>
      </c>
      <c r="S7" s="24">
        <f t="shared" ref="S7:S35" si="0">P7/P$4</f>
        <v>-0.30548065234434196</v>
      </c>
      <c r="T7" s="24"/>
      <c r="U7" s="24">
        <f t="shared" ref="U7:U35" si="1">R7/R$4</f>
        <v>-0.33296632533309561</v>
      </c>
    </row>
    <row r="8" spans="1:21" x14ac:dyDescent="0.15">
      <c r="A8" s="4" t="s">
        <v>149</v>
      </c>
      <c r="B8" s="6">
        <v>-269482</v>
      </c>
      <c r="C8" s="6">
        <v>-298367</v>
      </c>
      <c r="D8" s="6">
        <v>-179347</v>
      </c>
      <c r="E8" s="6">
        <v>-414862</v>
      </c>
      <c r="F8" s="6">
        <v>-272301</v>
      </c>
      <c r="G8" s="6">
        <v>-684910</v>
      </c>
      <c r="H8" s="6">
        <v>-96110</v>
      </c>
      <c r="I8" s="6">
        <v>-240230</v>
      </c>
      <c r="J8" s="6">
        <v>-88149</v>
      </c>
      <c r="K8" s="6">
        <v>-235961</v>
      </c>
      <c r="L8" s="6">
        <v>-198550</v>
      </c>
      <c r="M8" s="6">
        <v>-338902</v>
      </c>
      <c r="N8" s="6">
        <v>-205951</v>
      </c>
      <c r="O8" s="6">
        <v>-274329</v>
      </c>
      <c r="P8" s="6">
        <v>-200385</v>
      </c>
      <c r="Q8" s="6">
        <v>-361903</v>
      </c>
      <c r="R8" s="6">
        <v>-210936</v>
      </c>
      <c r="S8" s="24">
        <f t="shared" si="0"/>
        <v>-1.0610322413802416E-2</v>
      </c>
      <c r="T8" s="24"/>
      <c r="U8" s="24">
        <f t="shared" si="1"/>
        <v>-9.8151296853370932E-3</v>
      </c>
    </row>
    <row r="9" spans="1:21" x14ac:dyDescent="0.15">
      <c r="A9" s="4" t="s">
        <v>148</v>
      </c>
      <c r="B9" s="6">
        <v>-221483</v>
      </c>
      <c r="C9" s="6">
        <v>-262985</v>
      </c>
      <c r="D9" s="6">
        <v>-148862</v>
      </c>
      <c r="E9" s="6">
        <v>-348577</v>
      </c>
      <c r="F9" s="6">
        <v>-254635</v>
      </c>
      <c r="G9" s="6">
        <v>-594772</v>
      </c>
      <c r="H9" s="6">
        <v>-439146</v>
      </c>
      <c r="I9" s="6">
        <v>-911635</v>
      </c>
      <c r="J9" s="6">
        <v>-359979</v>
      </c>
      <c r="K9" s="6">
        <v>-978212</v>
      </c>
      <c r="L9" s="6">
        <v>-693069</v>
      </c>
      <c r="M9" s="6">
        <v>-1456984</v>
      </c>
      <c r="N9" s="6">
        <v>-560319</v>
      </c>
      <c r="O9" s="6">
        <v>-1048000</v>
      </c>
      <c r="P9" s="6">
        <v>-605366</v>
      </c>
      <c r="Q9" s="6">
        <v>-1374307</v>
      </c>
      <c r="R9" s="6">
        <v>-721714</v>
      </c>
      <c r="S9" s="24">
        <f t="shared" si="0"/>
        <v>-3.2053938360425742E-2</v>
      </c>
      <c r="T9" s="24"/>
      <c r="U9" s="24">
        <f t="shared" si="1"/>
        <v>-3.3582302242023056E-2</v>
      </c>
    </row>
    <row r="10" spans="1:21" x14ac:dyDescent="0.15">
      <c r="A10" s="4" t="s">
        <v>147</v>
      </c>
      <c r="B10" s="6">
        <v>-239179</v>
      </c>
      <c r="C10" s="6">
        <v>-285918</v>
      </c>
      <c r="D10" s="6">
        <v>-162997</v>
      </c>
      <c r="E10" s="6">
        <v>-359839</v>
      </c>
      <c r="F10" s="6">
        <v>-293570</v>
      </c>
      <c r="G10" s="6">
        <v>-689321</v>
      </c>
      <c r="H10" s="6">
        <v>-830144</v>
      </c>
      <c r="I10" s="6">
        <v>-1891324</v>
      </c>
      <c r="J10" s="6">
        <v>-1296990</v>
      </c>
      <c r="K10" s="6">
        <v>-3033699</v>
      </c>
      <c r="L10" s="6">
        <v>-2169144</v>
      </c>
      <c r="M10" s="6">
        <v>-4548051</v>
      </c>
      <c r="N10" s="6">
        <v>-1914674</v>
      </c>
      <c r="O10" s="6">
        <v>-3321162</v>
      </c>
      <c r="P10" s="6">
        <v>-1506422</v>
      </c>
      <c r="Q10" s="6">
        <v>-2945399</v>
      </c>
      <c r="R10" s="6">
        <v>-1339057</v>
      </c>
      <c r="S10" s="24">
        <f t="shared" si="0"/>
        <v>-7.9764568761359692E-2</v>
      </c>
      <c r="T10" s="24"/>
      <c r="U10" s="24">
        <f t="shared" si="1"/>
        <v>-6.2308084495100093E-2</v>
      </c>
    </row>
    <row r="11" spans="1:21" x14ac:dyDescent="0.15">
      <c r="A11" s="4" t="s">
        <v>146</v>
      </c>
      <c r="B11" s="6">
        <v>-67214</v>
      </c>
      <c r="C11" s="6">
        <v>-84483</v>
      </c>
      <c r="D11" s="6">
        <v>-47985</v>
      </c>
      <c r="E11" s="6">
        <v>-119598</v>
      </c>
      <c r="F11" s="6">
        <v>-72387</v>
      </c>
      <c r="G11" s="6">
        <v>-159470</v>
      </c>
      <c r="H11" s="6">
        <v>-94343</v>
      </c>
      <c r="I11" s="6">
        <v>-219934</v>
      </c>
      <c r="J11" s="6">
        <v>-79144</v>
      </c>
      <c r="K11" s="6">
        <v>-186230</v>
      </c>
      <c r="L11" s="6">
        <v>-118693</v>
      </c>
      <c r="M11" s="6">
        <v>-245734</v>
      </c>
      <c r="N11" s="6">
        <v>-96301</v>
      </c>
      <c r="O11" s="6">
        <v>-144622</v>
      </c>
      <c r="P11" s="6">
        <v>-78688</v>
      </c>
      <c r="Q11" s="6">
        <v>-204302</v>
      </c>
      <c r="R11" s="6">
        <v>-94792</v>
      </c>
      <c r="S11" s="24">
        <f t="shared" si="0"/>
        <v>-4.1665047288833214E-3</v>
      </c>
      <c r="T11" s="24"/>
      <c r="U11" s="24">
        <f t="shared" si="1"/>
        <v>-4.4107965123661858E-3</v>
      </c>
    </row>
    <row r="12" spans="1:21" x14ac:dyDescent="0.15">
      <c r="A12" s="4" t="s">
        <v>145</v>
      </c>
      <c r="G12" s="6">
        <v>-85540</v>
      </c>
      <c r="S12" s="24">
        <f t="shared" si="0"/>
        <v>0</v>
      </c>
      <c r="T12" s="24"/>
      <c r="U12" s="24">
        <f t="shared" si="1"/>
        <v>0</v>
      </c>
    </row>
    <row r="13" spans="1:21" x14ac:dyDescent="0.15">
      <c r="A13" s="4" t="s">
        <v>144</v>
      </c>
      <c r="B13" s="6">
        <v>-268113</v>
      </c>
      <c r="C13" s="6">
        <v>-372422</v>
      </c>
      <c r="D13" s="6">
        <v>-160933</v>
      </c>
      <c r="E13" s="6">
        <v>-444998</v>
      </c>
      <c r="F13" s="6">
        <v>-301373</v>
      </c>
      <c r="G13" s="6">
        <v>-660533</v>
      </c>
      <c r="H13" s="6">
        <v>-461570</v>
      </c>
      <c r="I13" s="6">
        <v>-1000131</v>
      </c>
      <c r="J13" s="6">
        <v>-510780</v>
      </c>
      <c r="K13" s="6">
        <v>-1252238</v>
      </c>
      <c r="L13" s="6">
        <v>-801006</v>
      </c>
      <c r="M13" s="6">
        <v>-1854154</v>
      </c>
      <c r="N13" s="6">
        <v>-811137</v>
      </c>
      <c r="O13" s="6">
        <v>-1361228</v>
      </c>
      <c r="P13" s="6">
        <v>-683637</v>
      </c>
      <c r="Q13" s="6">
        <v>-1611015</v>
      </c>
      <c r="R13" s="6">
        <v>-881088</v>
      </c>
      <c r="S13" s="24">
        <f t="shared" si="0"/>
        <v>-3.6198363071111322E-2</v>
      </c>
      <c r="T13" s="24"/>
      <c r="U13" s="24">
        <f t="shared" si="1"/>
        <v>-4.099818420845322E-2</v>
      </c>
    </row>
    <row r="14" spans="1:21" x14ac:dyDescent="0.15">
      <c r="A14" s="4" t="s">
        <v>143</v>
      </c>
      <c r="E14" s="6">
        <v>482</v>
      </c>
      <c r="F14" s="6">
        <v>5205</v>
      </c>
      <c r="G14" s="6">
        <v>30049</v>
      </c>
      <c r="H14" s="6">
        <v>21828</v>
      </c>
      <c r="I14" s="6">
        <v>75262</v>
      </c>
      <c r="J14" s="6">
        <v>45452</v>
      </c>
      <c r="K14" s="6">
        <v>99109</v>
      </c>
      <c r="L14" s="6">
        <v>44394</v>
      </c>
      <c r="M14" s="6">
        <v>91731</v>
      </c>
      <c r="N14" s="6">
        <v>33196</v>
      </c>
      <c r="O14" s="6">
        <v>73808</v>
      </c>
      <c r="P14" s="6">
        <v>19609</v>
      </c>
      <c r="Q14" s="6">
        <v>53372</v>
      </c>
      <c r="R14" s="6">
        <v>24780</v>
      </c>
      <c r="S14" s="24">
        <f t="shared" si="0"/>
        <v>1.0382903521334011E-3</v>
      </c>
      <c r="T14" s="24"/>
      <c r="U14" s="24">
        <f t="shared" si="1"/>
        <v>1.1530460120731084E-3</v>
      </c>
    </row>
    <row r="15" spans="1:21" x14ac:dyDescent="0.15">
      <c r="A15" s="4" t="s">
        <v>142</v>
      </c>
      <c r="G15" s="6">
        <v>-2363</v>
      </c>
      <c r="H15" s="6">
        <v>-3539</v>
      </c>
      <c r="I15" s="6">
        <v>-10023</v>
      </c>
      <c r="J15" s="6">
        <v>-3520</v>
      </c>
      <c r="K15" s="6">
        <v>-24249</v>
      </c>
      <c r="L15" s="6">
        <v>-4831</v>
      </c>
      <c r="M15" s="6">
        <v>-10621</v>
      </c>
      <c r="N15" s="6">
        <v>-6559</v>
      </c>
      <c r="O15" s="6">
        <v>-8384</v>
      </c>
      <c r="P15" s="6">
        <v>-4004</v>
      </c>
      <c r="Q15" s="6">
        <v>-7509</v>
      </c>
      <c r="R15" s="6">
        <v>-41</v>
      </c>
      <c r="S15" s="24">
        <f t="shared" si="0"/>
        <v>-2.1201053444551673E-4</v>
      </c>
      <c r="T15" s="24"/>
      <c r="U15" s="24">
        <f t="shared" si="1"/>
        <v>-1.9077839586358937E-6</v>
      </c>
    </row>
    <row r="16" spans="1:21" x14ac:dyDescent="0.15">
      <c r="A16" s="4" t="s">
        <v>141</v>
      </c>
      <c r="B16" s="6">
        <v>8072</v>
      </c>
      <c r="C16" s="6">
        <v>12012</v>
      </c>
      <c r="D16" s="6">
        <v>8186</v>
      </c>
      <c r="E16" s="6">
        <v>26062</v>
      </c>
      <c r="F16" s="6">
        <v>18826</v>
      </c>
      <c r="G16" s="6">
        <v>17857</v>
      </c>
      <c r="H16" s="6">
        <v>-2786</v>
      </c>
      <c r="I16" s="6">
        <v>95084</v>
      </c>
      <c r="J16" s="6">
        <v>32821</v>
      </c>
      <c r="K16" s="6">
        <v>-244966</v>
      </c>
      <c r="L16" s="6">
        <v>-85446</v>
      </c>
      <c r="M16" s="6">
        <v>-3707365</v>
      </c>
      <c r="N16" s="6">
        <v>-338646</v>
      </c>
      <c r="O16" s="6">
        <v>286943</v>
      </c>
      <c r="P16" s="6">
        <v>227180</v>
      </c>
      <c r="Q16" s="6">
        <v>227494</v>
      </c>
      <c r="R16" s="6">
        <v>-66661</v>
      </c>
      <c r="S16" s="24">
        <f t="shared" si="0"/>
        <v>1.2029109194638484E-2</v>
      </c>
      <c r="T16" s="24"/>
      <c r="U16" s="24">
        <f t="shared" si="1"/>
        <v>-3.1018240601616413E-3</v>
      </c>
    </row>
    <row r="17" spans="1:21" x14ac:dyDescent="0.15">
      <c r="A17" s="4" t="s">
        <v>140</v>
      </c>
      <c r="B17" s="6">
        <v>-3221</v>
      </c>
      <c r="C17" s="6">
        <v>-8167</v>
      </c>
      <c r="D17" s="6">
        <v>-6282</v>
      </c>
      <c r="E17" s="6">
        <v>-8614</v>
      </c>
      <c r="F17" s="6">
        <v>-8774</v>
      </c>
      <c r="G17" s="6">
        <v>-31231</v>
      </c>
      <c r="H17" s="6">
        <v>-102134</v>
      </c>
      <c r="I17" s="6">
        <v>-236791</v>
      </c>
      <c r="J17" s="6">
        <v>-183003</v>
      </c>
      <c r="K17" s="6">
        <v>-445559</v>
      </c>
      <c r="L17" s="6">
        <v>-303517</v>
      </c>
      <c r="M17" s="6">
        <v>-644513</v>
      </c>
      <c r="N17" s="6">
        <v>-236525</v>
      </c>
      <c r="O17" s="6">
        <v>-473879</v>
      </c>
      <c r="P17" s="6">
        <v>-183021</v>
      </c>
      <c r="Q17" s="6">
        <v>-351430</v>
      </c>
      <c r="R17" s="6">
        <v>-140504</v>
      </c>
      <c r="S17" s="24">
        <f t="shared" si="0"/>
        <v>-9.6909041020861435E-3</v>
      </c>
      <c r="T17" s="24"/>
      <c r="U17" s="24">
        <f t="shared" si="1"/>
        <v>-6.537836032297014E-3</v>
      </c>
    </row>
    <row r="18" spans="1:21" x14ac:dyDescent="0.15">
      <c r="A18" s="4" t="s">
        <v>139</v>
      </c>
      <c r="F18" s="6">
        <v>-20659</v>
      </c>
      <c r="S18" s="24">
        <f t="shared" si="0"/>
        <v>0</v>
      </c>
      <c r="T18" s="24"/>
      <c r="U18" s="24">
        <f t="shared" si="1"/>
        <v>0</v>
      </c>
    </row>
    <row r="19" spans="1:21" x14ac:dyDescent="0.15">
      <c r="A19" s="4" t="s">
        <v>138</v>
      </c>
      <c r="B19" s="6">
        <v>560108</v>
      </c>
      <c r="C19" s="6">
        <v>1345877</v>
      </c>
      <c r="D19" s="6">
        <v>757977</v>
      </c>
      <c r="E19" s="6">
        <v>1625050</v>
      </c>
      <c r="F19" s="6">
        <v>900918</v>
      </c>
      <c r="G19" s="6">
        <v>2261830</v>
      </c>
      <c r="H19" s="6">
        <v>1251008</v>
      </c>
      <c r="I19" s="6">
        <v>3247224</v>
      </c>
      <c r="J19" s="6">
        <v>-924418</v>
      </c>
      <c r="K19" s="6">
        <v>735142</v>
      </c>
      <c r="L19" s="6">
        <v>294921</v>
      </c>
      <c r="M19" s="6">
        <v>-3976019</v>
      </c>
      <c r="N19" s="6">
        <v>-111094</v>
      </c>
      <c r="O19" s="6">
        <v>2117641</v>
      </c>
      <c r="P19" s="6">
        <v>2813816</v>
      </c>
      <c r="Q19" s="6">
        <v>5833072</v>
      </c>
      <c r="R19" s="6">
        <v>2888060</v>
      </c>
      <c r="S19" s="24">
        <f t="shared" si="0"/>
        <v>0.14899066783000653</v>
      </c>
      <c r="T19" s="24"/>
      <c r="U19" s="24">
        <f t="shared" si="1"/>
        <v>0.13438523267263364</v>
      </c>
    </row>
    <row r="20" spans="1:21" x14ac:dyDescent="0.15">
      <c r="A20" s="4" t="s">
        <v>137</v>
      </c>
      <c r="B20" s="6">
        <v>-149426</v>
      </c>
      <c r="C20" s="6">
        <v>-367686</v>
      </c>
      <c r="D20" s="6">
        <v>-204828</v>
      </c>
      <c r="E20" s="6">
        <v>-430708</v>
      </c>
      <c r="F20" s="6">
        <v>-253507</v>
      </c>
      <c r="G20" s="6">
        <v>-612984</v>
      </c>
      <c r="H20" s="6">
        <v>-338843</v>
      </c>
      <c r="I20" s="6">
        <v>-900262</v>
      </c>
      <c r="J20" s="6">
        <v>-40089</v>
      </c>
      <c r="K20" s="6">
        <v>-425596</v>
      </c>
      <c r="L20" s="6">
        <v>-198413</v>
      </c>
      <c r="M20" s="6">
        <v>-185187</v>
      </c>
      <c r="N20" s="6">
        <v>-156171</v>
      </c>
      <c r="O20" s="6">
        <v>-480335</v>
      </c>
      <c r="P20" s="6">
        <v>-554930</v>
      </c>
      <c r="Q20" s="6">
        <v>-1337673</v>
      </c>
      <c r="R20" s="6">
        <v>-854957</v>
      </c>
      <c r="S20" s="24">
        <f t="shared" si="0"/>
        <v>-2.9383368101860791E-2</v>
      </c>
      <c r="T20" s="24"/>
      <c r="U20" s="24">
        <f t="shared" si="1"/>
        <v>-3.978227438837726E-2</v>
      </c>
    </row>
    <row r="21" spans="1:21" x14ac:dyDescent="0.15">
      <c r="A21" s="4" t="s">
        <v>136</v>
      </c>
      <c r="K21" s="6">
        <v>309546</v>
      </c>
      <c r="M21" s="6">
        <v>-4161206</v>
      </c>
      <c r="N21" s="6">
        <v>-267265</v>
      </c>
      <c r="O21" s="6">
        <v>1637306</v>
      </c>
      <c r="P21" s="6">
        <v>2258886</v>
      </c>
      <c r="Q21" s="6">
        <v>4495399</v>
      </c>
      <c r="R21" s="6">
        <v>2033103</v>
      </c>
      <c r="S21" s="24">
        <f t="shared" si="0"/>
        <v>0.11960729972814574</v>
      </c>
      <c r="T21" s="24"/>
      <c r="U21" s="24">
        <f t="shared" si="1"/>
        <v>9.4602958284256369E-2</v>
      </c>
    </row>
    <row r="22" spans="1:21" x14ac:dyDescent="0.15">
      <c r="A22" s="4" t="s">
        <v>135</v>
      </c>
      <c r="O22" s="6">
        <v>-264090</v>
      </c>
      <c r="S22" s="24">
        <f t="shared" si="0"/>
        <v>0</v>
      </c>
      <c r="T22" s="24"/>
      <c r="U22" s="24">
        <f t="shared" si="1"/>
        <v>0</v>
      </c>
    </row>
    <row r="23" spans="1:21" x14ac:dyDescent="0.15">
      <c r="A23" s="7" t="s">
        <v>134</v>
      </c>
      <c r="B23" s="6">
        <v>410682</v>
      </c>
      <c r="C23" s="6">
        <v>978191</v>
      </c>
      <c r="D23" s="6">
        <v>553149</v>
      </c>
      <c r="E23" s="6">
        <v>1194342</v>
      </c>
      <c r="F23" s="6">
        <v>647411</v>
      </c>
      <c r="G23" s="6">
        <v>1648846</v>
      </c>
      <c r="H23" s="6">
        <v>912165</v>
      </c>
      <c r="I23" s="6">
        <v>2346962</v>
      </c>
      <c r="J23" s="6">
        <v>-964507</v>
      </c>
      <c r="K23" s="6">
        <v>309546</v>
      </c>
      <c r="L23" s="6">
        <v>96508</v>
      </c>
      <c r="M23" s="6">
        <v>-4161206</v>
      </c>
      <c r="N23" s="6">
        <v>-267265</v>
      </c>
      <c r="O23" s="6">
        <v>1373216</v>
      </c>
      <c r="P23" s="6">
        <v>2258886</v>
      </c>
      <c r="Q23" s="6">
        <v>4495399</v>
      </c>
      <c r="R23" s="6">
        <v>2033103</v>
      </c>
      <c r="S23" s="24">
        <f t="shared" si="0"/>
        <v>0.11960729972814574</v>
      </c>
      <c r="T23" s="24"/>
      <c r="U23" s="24">
        <f t="shared" si="1"/>
        <v>9.4602958284256369E-2</v>
      </c>
    </row>
    <row r="24" spans="1:21" x14ac:dyDescent="0.15">
      <c r="A24" s="4" t="s">
        <v>133</v>
      </c>
      <c r="B24" s="6">
        <v>148</v>
      </c>
      <c r="C24" s="6">
        <v>5539</v>
      </c>
      <c r="D24" s="6">
        <v>-13868</v>
      </c>
      <c r="E24" s="6">
        <v>-30507</v>
      </c>
      <c r="F24" s="6">
        <v>6156</v>
      </c>
      <c r="G24" s="6">
        <v>-18501</v>
      </c>
      <c r="H24" s="6">
        <v>-47</v>
      </c>
      <c r="I24" s="6">
        <v>-1682</v>
      </c>
      <c r="J24" s="6">
        <v>-33394</v>
      </c>
      <c r="K24" s="6">
        <v>5092</v>
      </c>
      <c r="L24" s="6">
        <v>5022</v>
      </c>
      <c r="M24" s="6">
        <v>17877</v>
      </c>
      <c r="N24" s="6">
        <v>-2387</v>
      </c>
      <c r="O24" s="6">
        <v>-231070</v>
      </c>
      <c r="P24" s="6">
        <v>-52579</v>
      </c>
      <c r="Q24" s="6">
        <v>-38930</v>
      </c>
      <c r="R24" s="6">
        <v>-11275</v>
      </c>
      <c r="S24" s="24">
        <f t="shared" si="0"/>
        <v>-2.7840414312214844E-3</v>
      </c>
      <c r="T24" s="24"/>
      <c r="U24" s="24">
        <f t="shared" si="1"/>
        <v>-5.2464058862487068E-4</v>
      </c>
    </row>
    <row r="25" spans="1:21" x14ac:dyDescent="0.15">
      <c r="A25" s="4" t="s">
        <v>132</v>
      </c>
      <c r="O25" s="6">
        <v>41449</v>
      </c>
      <c r="S25" s="24">
        <f t="shared" si="0"/>
        <v>0</v>
      </c>
      <c r="T25" s="24"/>
      <c r="U25" s="24">
        <f t="shared" si="1"/>
        <v>0</v>
      </c>
    </row>
    <row r="26" spans="1:21" x14ac:dyDescent="0.15">
      <c r="A26" s="4" t="s">
        <v>131</v>
      </c>
      <c r="Q26" s="6">
        <v>75</v>
      </c>
      <c r="R26" s="6">
        <v>-39</v>
      </c>
      <c r="S26" s="24">
        <f t="shared" si="0"/>
        <v>0</v>
      </c>
      <c r="T26" s="24"/>
      <c r="U26" s="24">
        <f t="shared" si="1"/>
        <v>-1.8147213265073133E-6</v>
      </c>
    </row>
    <row r="27" spans="1:21" x14ac:dyDescent="0.15">
      <c r="A27" s="4" t="s">
        <v>130</v>
      </c>
      <c r="P27" s="6">
        <v>175291</v>
      </c>
      <c r="Q27" s="6">
        <v>102609</v>
      </c>
      <c r="R27" s="6">
        <v>61440</v>
      </c>
      <c r="S27" s="24">
        <f t="shared" si="0"/>
        <v>9.2816030453269412E-3</v>
      </c>
      <c r="T27" s="24"/>
      <c r="U27" s="24">
        <f t="shared" si="1"/>
        <v>2.8588840589899829E-3</v>
      </c>
    </row>
    <row r="28" spans="1:21" x14ac:dyDescent="0.15">
      <c r="A28" s="7" t="s">
        <v>129</v>
      </c>
      <c r="K28" s="6">
        <v>5092</v>
      </c>
      <c r="M28" s="6">
        <v>17877</v>
      </c>
      <c r="N28" s="6">
        <v>-2387</v>
      </c>
      <c r="O28" s="6">
        <v>-189621</v>
      </c>
      <c r="P28" s="6">
        <v>122712</v>
      </c>
      <c r="Q28" s="6">
        <v>63754</v>
      </c>
      <c r="R28" s="6">
        <v>50126</v>
      </c>
      <c r="S28" s="24">
        <f t="shared" si="0"/>
        <v>6.4975616141054572E-3</v>
      </c>
      <c r="T28" s="24"/>
      <c r="U28" s="24">
        <f t="shared" si="1"/>
        <v>2.3324287490386047E-3</v>
      </c>
    </row>
    <row r="29" spans="1:21" x14ac:dyDescent="0.15">
      <c r="A29" s="7" t="s">
        <v>128</v>
      </c>
      <c r="B29" s="6">
        <v>272693</v>
      </c>
      <c r="C29" s="6">
        <v>735169</v>
      </c>
      <c r="D29" s="6">
        <v>424804</v>
      </c>
      <c r="E29" s="6">
        <v>1027845</v>
      </c>
      <c r="F29" s="6">
        <v>646488</v>
      </c>
      <c r="G29" s="6">
        <v>1646156</v>
      </c>
      <c r="H29" s="6">
        <v>911035</v>
      </c>
      <c r="I29" s="6">
        <v>2344711</v>
      </c>
      <c r="J29" s="6">
        <v>-964602</v>
      </c>
      <c r="K29" s="6">
        <v>309271</v>
      </c>
      <c r="L29" s="6">
        <v>94529</v>
      </c>
      <c r="M29" s="6">
        <v>-4163175</v>
      </c>
      <c r="N29" s="6">
        <v>-266258</v>
      </c>
      <c r="O29" s="6">
        <v>1374477</v>
      </c>
      <c r="P29" s="6">
        <v>2258052</v>
      </c>
      <c r="Q29" s="6">
        <v>4499080</v>
      </c>
      <c r="R29" s="6">
        <v>2038125</v>
      </c>
      <c r="S29" s="24">
        <f t="shared" si="0"/>
        <v>0.11956313969175024</v>
      </c>
      <c r="T29" s="24"/>
      <c r="U29" s="24">
        <f t="shared" si="1"/>
        <v>9.4836638553531236E-2</v>
      </c>
    </row>
    <row r="30" spans="1:21" x14ac:dyDescent="0.15">
      <c r="A30" s="4" t="s">
        <v>127</v>
      </c>
      <c r="O30" s="6">
        <v>1638466</v>
      </c>
      <c r="P30" s="6">
        <v>2258052</v>
      </c>
      <c r="Q30" s="6">
        <v>4499080</v>
      </c>
      <c r="S30" s="24">
        <f t="shared" si="0"/>
        <v>0.11956313969175024</v>
      </c>
      <c r="T30" s="24"/>
      <c r="U30" s="24">
        <f t="shared" si="1"/>
        <v>0</v>
      </c>
    </row>
    <row r="31" spans="1:21" x14ac:dyDescent="0.15">
      <c r="A31" s="4" t="s">
        <v>126</v>
      </c>
      <c r="O31" s="6">
        <v>-263989</v>
      </c>
      <c r="S31" s="24">
        <f t="shared" si="0"/>
        <v>0</v>
      </c>
      <c r="T31" s="24"/>
      <c r="U31" s="24">
        <f t="shared" si="1"/>
        <v>0</v>
      </c>
    </row>
    <row r="32" spans="1:21" x14ac:dyDescent="0.15">
      <c r="A32" s="7" t="s">
        <v>125</v>
      </c>
      <c r="B32" s="6">
        <v>137989</v>
      </c>
      <c r="C32" s="6">
        <v>243022</v>
      </c>
      <c r="D32" s="6">
        <v>128345</v>
      </c>
      <c r="E32" s="6">
        <v>166497</v>
      </c>
      <c r="F32" s="6">
        <v>923</v>
      </c>
      <c r="G32" s="6">
        <v>2690</v>
      </c>
      <c r="H32" s="6">
        <v>1130</v>
      </c>
      <c r="I32" s="6">
        <v>2251</v>
      </c>
      <c r="J32" s="6">
        <v>95</v>
      </c>
      <c r="K32" s="6">
        <v>275</v>
      </c>
      <c r="L32" s="6">
        <v>1979</v>
      </c>
      <c r="M32" s="6">
        <v>1969</v>
      </c>
      <c r="N32" s="6">
        <v>-1007</v>
      </c>
      <c r="O32" s="6">
        <v>-1261</v>
      </c>
      <c r="P32" s="6">
        <v>834</v>
      </c>
      <c r="Q32" s="6">
        <v>-3681</v>
      </c>
      <c r="R32" s="6">
        <v>-5022</v>
      </c>
      <c r="S32" s="24">
        <f t="shared" si="0"/>
        <v>4.4160036395494742E-5</v>
      </c>
      <c r="T32" s="24"/>
      <c r="U32" s="24">
        <f t="shared" si="1"/>
        <v>-2.336802692748648E-4</v>
      </c>
    </row>
    <row r="33" spans="1:21" x14ac:dyDescent="0.15">
      <c r="A33" s="4" t="s">
        <v>124</v>
      </c>
      <c r="O33" s="6">
        <v>-1160</v>
      </c>
      <c r="P33" s="6">
        <v>834</v>
      </c>
      <c r="Q33" s="6">
        <v>-3681</v>
      </c>
      <c r="S33" s="24">
        <f t="shared" si="0"/>
        <v>4.4160036395494742E-5</v>
      </c>
      <c r="T33" s="24"/>
      <c r="U33" s="24">
        <f t="shared" si="1"/>
        <v>0</v>
      </c>
    </row>
    <row r="34" spans="1:21" x14ac:dyDescent="0.15">
      <c r="A34" s="4" t="s">
        <v>123</v>
      </c>
      <c r="O34" s="6">
        <v>-101</v>
      </c>
      <c r="S34" s="24">
        <f t="shared" si="0"/>
        <v>0</v>
      </c>
      <c r="T34" s="24"/>
      <c r="U34" s="24">
        <f t="shared" si="1"/>
        <v>0</v>
      </c>
    </row>
    <row r="35" spans="1:21" x14ac:dyDescent="0.15">
      <c r="A35" s="7" t="s">
        <v>122</v>
      </c>
      <c r="B35" s="6">
        <v>410830</v>
      </c>
      <c r="C35" s="6">
        <v>983730</v>
      </c>
      <c r="D35" s="6">
        <v>539281</v>
      </c>
      <c r="E35" s="6">
        <v>1163835</v>
      </c>
      <c r="F35" s="6">
        <v>653567</v>
      </c>
      <c r="G35" s="6">
        <v>1630345</v>
      </c>
      <c r="H35" s="6">
        <v>912118</v>
      </c>
      <c r="I35" s="6">
        <v>2345280</v>
      </c>
      <c r="J35" s="6">
        <v>-997901</v>
      </c>
      <c r="K35" s="6">
        <v>314638</v>
      </c>
      <c r="L35" s="6">
        <v>101530</v>
      </c>
      <c r="M35" s="6">
        <v>-4143329</v>
      </c>
      <c r="N35" s="6">
        <v>-269652</v>
      </c>
      <c r="O35" s="6">
        <v>1183595</v>
      </c>
      <c r="P35" s="6">
        <v>2381598</v>
      </c>
      <c r="Q35" s="6">
        <v>4559153</v>
      </c>
      <c r="R35" s="6">
        <v>2083229</v>
      </c>
      <c r="S35" s="24">
        <f t="shared" si="0"/>
        <v>0.12610486134225118</v>
      </c>
      <c r="T35" s="24"/>
      <c r="U35" s="24">
        <f t="shared" si="1"/>
        <v>9.6935387033294976E-2</v>
      </c>
    </row>
    <row r="36" spans="1:21" x14ac:dyDescent="0.15">
      <c r="A36" s="7" t="s">
        <v>121</v>
      </c>
      <c r="B36" s="6">
        <v>138817</v>
      </c>
      <c r="C36" s="6">
        <v>243022</v>
      </c>
      <c r="D36" s="6">
        <v>128345</v>
      </c>
      <c r="E36" s="6">
        <v>166497</v>
      </c>
      <c r="F36" s="6">
        <v>1965</v>
      </c>
      <c r="G36" s="6">
        <v>2690</v>
      </c>
      <c r="H36" s="6">
        <v>1130</v>
      </c>
      <c r="I36" s="6">
        <v>2251</v>
      </c>
      <c r="J36" s="6">
        <v>95</v>
      </c>
      <c r="K36" s="6">
        <v>275</v>
      </c>
      <c r="L36" s="6">
        <v>1979</v>
      </c>
      <c r="M36" s="6">
        <v>1969</v>
      </c>
      <c r="N36" s="6">
        <v>-1007</v>
      </c>
      <c r="O36" s="6">
        <v>-1261</v>
      </c>
      <c r="P36" s="6">
        <v>834</v>
      </c>
      <c r="Q36" s="6">
        <v>-3681</v>
      </c>
      <c r="R36" s="6">
        <v>-5022</v>
      </c>
      <c r="S36" s="24"/>
      <c r="T36" s="24"/>
      <c r="U36" s="24"/>
    </row>
    <row r="37" spans="1:21" x14ac:dyDescent="0.15">
      <c r="A37" s="7" t="s">
        <v>120</v>
      </c>
      <c r="B37" s="6">
        <v>272013</v>
      </c>
      <c r="C37" s="6">
        <v>740708</v>
      </c>
      <c r="D37" s="6">
        <v>410936</v>
      </c>
      <c r="E37" s="6">
        <v>997338</v>
      </c>
      <c r="F37" s="6">
        <v>651602</v>
      </c>
      <c r="G37" s="6">
        <v>1627655</v>
      </c>
      <c r="H37" s="6">
        <v>910988</v>
      </c>
      <c r="I37" s="6">
        <v>2343029</v>
      </c>
      <c r="J37" s="6">
        <v>-997996</v>
      </c>
      <c r="K37" s="6">
        <v>314363</v>
      </c>
      <c r="L37" s="6">
        <v>99551</v>
      </c>
      <c r="M37" s="6">
        <v>-4145298</v>
      </c>
      <c r="N37" s="6">
        <v>-268645</v>
      </c>
      <c r="O37" s="6">
        <v>1184856</v>
      </c>
      <c r="P37" s="6">
        <v>2380764</v>
      </c>
      <c r="Q37" s="6">
        <v>4562834</v>
      </c>
      <c r="R37" s="6">
        <v>2088251</v>
      </c>
    </row>
    <row r="38" spans="1:21" x14ac:dyDescent="0.15">
      <c r="A38" s="4" t="s">
        <v>119</v>
      </c>
      <c r="O38" s="6">
        <v>-332794</v>
      </c>
    </row>
    <row r="39" spans="1:21" x14ac:dyDescent="0.15">
      <c r="A39" s="4" t="s">
        <v>118</v>
      </c>
      <c r="O39" s="6">
        <v>1517650</v>
      </c>
      <c r="P39" s="6">
        <v>2380764</v>
      </c>
      <c r="Q39" s="6">
        <v>4562834</v>
      </c>
    </row>
    <row r="40" spans="1:21" x14ac:dyDescent="0.15">
      <c r="A40" s="7" t="s">
        <v>117</v>
      </c>
      <c r="M40" s="6">
        <v>-4548051</v>
      </c>
      <c r="N40" s="6">
        <v>-1914674</v>
      </c>
      <c r="O40" s="6">
        <v>-3321162</v>
      </c>
      <c r="P40" s="6">
        <v>-1506422</v>
      </c>
      <c r="Q40" s="6">
        <v>-2945399</v>
      </c>
      <c r="R40" s="6">
        <v>-1339057</v>
      </c>
    </row>
    <row r="41" spans="1:21" x14ac:dyDescent="0.15">
      <c r="A41" s="4" t="s">
        <v>116</v>
      </c>
      <c r="B41" s="6">
        <v>-236049</v>
      </c>
      <c r="C41" s="6">
        <v>-281395</v>
      </c>
      <c r="D41" s="6">
        <v>-160772</v>
      </c>
      <c r="E41" s="6">
        <v>-355377</v>
      </c>
      <c r="F41" s="6">
        <v>-289686</v>
      </c>
      <c r="G41" s="6">
        <v>-679590</v>
      </c>
      <c r="H41" s="6">
        <v>-534127</v>
      </c>
      <c r="I41" s="6">
        <v>-1233117</v>
      </c>
      <c r="J41" s="6">
        <v>-895135</v>
      </c>
      <c r="L41" s="6">
        <v>-1593093</v>
      </c>
      <c r="M41" s="6">
        <v>-3383086</v>
      </c>
      <c r="N41" s="6">
        <v>-1420057</v>
      </c>
      <c r="O41" s="6">
        <v>-2515308</v>
      </c>
      <c r="P41" s="6">
        <v>-1125318</v>
      </c>
      <c r="Q41" s="6">
        <v>-2178211</v>
      </c>
      <c r="R41" s="6">
        <v>-961723</v>
      </c>
    </row>
    <row r="42" spans="1:21" x14ac:dyDescent="0.15">
      <c r="A42" s="4" t="s">
        <v>115</v>
      </c>
      <c r="H42" s="6">
        <v>-287777</v>
      </c>
      <c r="I42" s="6">
        <v>-638048</v>
      </c>
      <c r="J42" s="6">
        <v>-387225</v>
      </c>
      <c r="L42" s="6">
        <v>-558672</v>
      </c>
      <c r="M42" s="6">
        <v>-1127414</v>
      </c>
      <c r="N42" s="6">
        <v>-474146</v>
      </c>
      <c r="O42" s="6">
        <v>-761481</v>
      </c>
      <c r="P42" s="6">
        <v>-362147</v>
      </c>
      <c r="Q42" s="6">
        <v>-730634</v>
      </c>
      <c r="R42" s="6">
        <v>-364492</v>
      </c>
    </row>
    <row r="43" spans="1:21" x14ac:dyDescent="0.15">
      <c r="A43" s="4" t="s">
        <v>114</v>
      </c>
      <c r="B43" s="6">
        <v>-3130</v>
      </c>
      <c r="C43" s="6">
        <v>-4523</v>
      </c>
      <c r="D43" s="6">
        <v>-2225</v>
      </c>
      <c r="E43" s="6">
        <v>-4462</v>
      </c>
      <c r="F43" s="6">
        <v>-3884</v>
      </c>
      <c r="G43" s="6">
        <v>-9731</v>
      </c>
      <c r="H43" s="6">
        <v>-8240</v>
      </c>
      <c r="I43" s="6">
        <v>-20159</v>
      </c>
      <c r="J43" s="6">
        <v>-14630</v>
      </c>
      <c r="L43" s="6">
        <v>-17379</v>
      </c>
      <c r="M43" s="6">
        <v>-37551</v>
      </c>
      <c r="N43" s="6">
        <v>-20471</v>
      </c>
      <c r="P43" s="6">
        <v>-18957</v>
      </c>
    </row>
    <row r="44" spans="1:21" x14ac:dyDescent="0.15">
      <c r="A44" s="4" t="s">
        <v>113</v>
      </c>
      <c r="O44" s="6">
        <v>-44373</v>
      </c>
      <c r="Q44" s="6">
        <v>-36554</v>
      </c>
      <c r="R44" s="6">
        <v>-12842</v>
      </c>
    </row>
    <row r="45" spans="1:21" x14ac:dyDescent="0.15">
      <c r="A45" s="4" t="s">
        <v>77</v>
      </c>
      <c r="B45" s="4" t="s">
        <v>78</v>
      </c>
      <c r="C45" s="4" t="s">
        <v>78</v>
      </c>
      <c r="D45" s="4" t="s">
        <v>78</v>
      </c>
      <c r="E45" s="4" t="s">
        <v>78</v>
      </c>
      <c r="F45" s="4" t="s">
        <v>78</v>
      </c>
      <c r="G45" s="4" t="s">
        <v>78</v>
      </c>
      <c r="H45" s="4" t="s">
        <v>78</v>
      </c>
      <c r="I45" s="4" t="s">
        <v>78</v>
      </c>
      <c r="J45" s="4" t="s">
        <v>78</v>
      </c>
      <c r="K45" s="4" t="s">
        <v>78</v>
      </c>
      <c r="L45" s="4" t="s">
        <v>78</v>
      </c>
      <c r="M45" s="4" t="s">
        <v>78</v>
      </c>
      <c r="N45" s="4" t="s">
        <v>78</v>
      </c>
      <c r="O45" s="4" t="s">
        <v>78</v>
      </c>
      <c r="P45" s="4" t="s">
        <v>78</v>
      </c>
      <c r="Q45" s="4" t="s">
        <v>78</v>
      </c>
      <c r="R45" s="4" t="s">
        <v>78</v>
      </c>
    </row>
    <row r="46" spans="1:21" x14ac:dyDescent="0.15">
      <c r="A46" s="4" t="s">
        <v>79</v>
      </c>
      <c r="B46" s="4" t="s">
        <v>78</v>
      </c>
      <c r="C46" s="4" t="s">
        <v>78</v>
      </c>
      <c r="D46" s="4" t="s">
        <v>78</v>
      </c>
      <c r="E46" s="4" t="s">
        <v>78</v>
      </c>
      <c r="F46" s="4" t="s">
        <v>78</v>
      </c>
      <c r="G46" s="4" t="s">
        <v>78</v>
      </c>
      <c r="H46" s="4" t="s">
        <v>78</v>
      </c>
      <c r="I46" s="4" t="s">
        <v>78</v>
      </c>
      <c r="J46" s="4" t="s">
        <v>78</v>
      </c>
      <c r="K46" s="4" t="s">
        <v>78</v>
      </c>
      <c r="L46" s="4" t="s">
        <v>78</v>
      </c>
      <c r="M46" s="4" t="s">
        <v>78</v>
      </c>
      <c r="N46" s="4" t="s">
        <v>78</v>
      </c>
      <c r="O46" s="4" t="s">
        <v>78</v>
      </c>
      <c r="P46" s="4" t="s">
        <v>78</v>
      </c>
      <c r="Q46" s="4" t="s">
        <v>78</v>
      </c>
      <c r="R46" s="4" t="s">
        <v>78</v>
      </c>
    </row>
    <row r="47" spans="1:21" x14ac:dyDescent="0.15">
      <c r="A47" s="4" t="s">
        <v>80</v>
      </c>
      <c r="B47" s="5">
        <v>1</v>
      </c>
      <c r="C47" s="5">
        <v>1</v>
      </c>
      <c r="D47" s="5">
        <v>1</v>
      </c>
      <c r="E47" s="5">
        <v>1</v>
      </c>
      <c r="F47" s="5">
        <v>1</v>
      </c>
      <c r="G47" s="5">
        <v>1</v>
      </c>
      <c r="H47" s="5">
        <v>1</v>
      </c>
      <c r="I47" s="5">
        <v>1</v>
      </c>
      <c r="J47" s="5">
        <v>1</v>
      </c>
      <c r="K47" s="5">
        <v>1</v>
      </c>
      <c r="L47" s="5">
        <v>1</v>
      </c>
      <c r="M47" s="5">
        <v>1</v>
      </c>
      <c r="N47" s="5">
        <v>1</v>
      </c>
      <c r="O47" s="5">
        <v>1</v>
      </c>
      <c r="P47" s="5">
        <v>1</v>
      </c>
      <c r="Q47" s="5">
        <v>1</v>
      </c>
      <c r="R47" s="5">
        <v>1</v>
      </c>
    </row>
    <row r="48" spans="1:21" x14ac:dyDescent="0.15">
      <c r="A48" s="4" t="s">
        <v>155</v>
      </c>
      <c r="B48" s="4" t="s">
        <v>82</v>
      </c>
      <c r="C48" s="4" t="s">
        <v>82</v>
      </c>
      <c r="D48" s="4" t="s">
        <v>82</v>
      </c>
      <c r="E48" s="4" t="s">
        <v>82</v>
      </c>
      <c r="F48" s="4" t="s">
        <v>82</v>
      </c>
      <c r="G48" s="4" t="s">
        <v>82</v>
      </c>
      <c r="H48" s="4" t="s">
        <v>82</v>
      </c>
      <c r="I48" s="4" t="s">
        <v>82</v>
      </c>
      <c r="J48" s="4" t="s">
        <v>82</v>
      </c>
      <c r="K48" s="4" t="s">
        <v>82</v>
      </c>
      <c r="L48" s="4" t="s">
        <v>82</v>
      </c>
      <c r="M48" s="4" t="s">
        <v>82</v>
      </c>
      <c r="N48" s="4" t="s">
        <v>82</v>
      </c>
      <c r="O48" s="4" t="s">
        <v>82</v>
      </c>
      <c r="P48" s="4" t="s">
        <v>82</v>
      </c>
      <c r="Q48" s="4" t="s">
        <v>82</v>
      </c>
      <c r="R48" s="4" t="s">
        <v>82</v>
      </c>
    </row>
    <row r="49" spans="1:18" x14ac:dyDescent="0.15">
      <c r="A49" s="4" t="s">
        <v>83</v>
      </c>
      <c r="B49" s="4" t="s">
        <v>112</v>
      </c>
      <c r="C49" s="4" t="s">
        <v>111</v>
      </c>
      <c r="D49" s="4" t="s">
        <v>110</v>
      </c>
      <c r="E49" s="4" t="s">
        <v>110</v>
      </c>
      <c r="F49" s="4" t="s">
        <v>109</v>
      </c>
      <c r="G49" s="4" t="s">
        <v>109</v>
      </c>
      <c r="H49" s="4" t="s">
        <v>108</v>
      </c>
      <c r="I49" s="4" t="s">
        <v>108</v>
      </c>
      <c r="J49" s="4" t="s">
        <v>107</v>
      </c>
      <c r="K49" s="4" t="s">
        <v>107</v>
      </c>
      <c r="L49" s="4" t="s">
        <v>106</v>
      </c>
      <c r="M49" s="4" t="s">
        <v>106</v>
      </c>
      <c r="N49" s="4" t="s">
        <v>105</v>
      </c>
      <c r="O49" s="4" t="s">
        <v>105</v>
      </c>
      <c r="P49" s="4" t="s">
        <v>104</v>
      </c>
      <c r="Q49" s="4" t="s">
        <v>104</v>
      </c>
      <c r="R49" s="4" t="s">
        <v>103</v>
      </c>
    </row>
    <row r="50" spans="1:18" x14ac:dyDescent="0.15">
      <c r="A50" s="4" t="s">
        <v>84</v>
      </c>
      <c r="B50" s="4" t="s">
        <v>0</v>
      </c>
      <c r="C50" s="4" t="s">
        <v>1</v>
      </c>
      <c r="D50" s="4" t="s">
        <v>290</v>
      </c>
      <c r="E50" s="4" t="s">
        <v>2</v>
      </c>
      <c r="F50" s="4" t="s">
        <v>289</v>
      </c>
      <c r="G50" s="4" t="s">
        <v>3</v>
      </c>
      <c r="H50" s="4" t="s">
        <v>288</v>
      </c>
      <c r="I50" s="4" t="s">
        <v>4</v>
      </c>
      <c r="J50" s="4" t="s">
        <v>287</v>
      </c>
      <c r="K50" s="4" t="s">
        <v>5</v>
      </c>
      <c r="L50" s="4" t="s">
        <v>286</v>
      </c>
      <c r="M50" s="4" t="s">
        <v>6</v>
      </c>
      <c r="N50" s="4" t="s">
        <v>285</v>
      </c>
      <c r="O50" s="4" t="s">
        <v>7</v>
      </c>
      <c r="P50" s="4" t="s">
        <v>284</v>
      </c>
      <c r="Q50" s="4" t="s">
        <v>8</v>
      </c>
      <c r="R50" s="4" t="s">
        <v>9</v>
      </c>
    </row>
    <row r="51" spans="1:18" x14ac:dyDescent="0.15">
      <c r="A51" s="4" t="s">
        <v>85</v>
      </c>
      <c r="B51" s="4" t="s">
        <v>102</v>
      </c>
      <c r="C51" s="4" t="s">
        <v>102</v>
      </c>
      <c r="D51" s="4" t="s">
        <v>101</v>
      </c>
      <c r="E51" s="4" t="s">
        <v>102</v>
      </c>
      <c r="F51" s="4" t="s">
        <v>101</v>
      </c>
      <c r="G51" s="4" t="s">
        <v>102</v>
      </c>
      <c r="H51" s="4" t="s">
        <v>101</v>
      </c>
      <c r="I51" s="4" t="s">
        <v>102</v>
      </c>
      <c r="J51" s="4" t="s">
        <v>101</v>
      </c>
      <c r="K51" s="4" t="s">
        <v>102</v>
      </c>
      <c r="L51" s="4" t="s">
        <v>101</v>
      </c>
      <c r="M51" s="4" t="s">
        <v>102</v>
      </c>
      <c r="N51" s="4" t="s">
        <v>101</v>
      </c>
      <c r="O51" s="4" t="s">
        <v>102</v>
      </c>
      <c r="P51" s="4" t="s">
        <v>101</v>
      </c>
      <c r="Q51" s="4" t="s">
        <v>102</v>
      </c>
      <c r="R51" s="4" t="s">
        <v>101</v>
      </c>
    </row>
    <row r="52" spans="1:18" x14ac:dyDescent="0.15">
      <c r="A52" s="4" t="s">
        <v>86</v>
      </c>
      <c r="B52" s="4" t="s">
        <v>87</v>
      </c>
      <c r="C52" s="4" t="s">
        <v>87</v>
      </c>
      <c r="D52" s="4" t="s">
        <v>87</v>
      </c>
      <c r="E52" s="4" t="s">
        <v>87</v>
      </c>
      <c r="F52" s="4" t="s">
        <v>87</v>
      </c>
      <c r="G52" s="4" t="s">
        <v>88</v>
      </c>
      <c r="H52" s="4" t="s">
        <v>283</v>
      </c>
      <c r="I52" s="4" t="s">
        <v>89</v>
      </c>
      <c r="J52" s="4" t="s">
        <v>282</v>
      </c>
      <c r="K52" s="4" t="s">
        <v>90</v>
      </c>
      <c r="L52" s="4" t="s">
        <v>281</v>
      </c>
      <c r="M52" s="4" t="s">
        <v>91</v>
      </c>
      <c r="N52" s="4" t="s">
        <v>280</v>
      </c>
      <c r="O52" s="4" t="s">
        <v>92</v>
      </c>
      <c r="P52" s="4" t="s">
        <v>279</v>
      </c>
      <c r="Q52" s="4" t="s">
        <v>93</v>
      </c>
      <c r="R52" s="4" t="s">
        <v>94</v>
      </c>
    </row>
    <row r="53" spans="1:18" x14ac:dyDescent="0.15">
      <c r="A53" s="4" t="s">
        <v>95</v>
      </c>
      <c r="B53" s="4" t="s">
        <v>96</v>
      </c>
      <c r="C53" s="4" t="s">
        <v>96</v>
      </c>
      <c r="E53" s="4" t="s">
        <v>96</v>
      </c>
      <c r="G53" s="4" t="s">
        <v>96</v>
      </c>
      <c r="I53" s="4" t="s">
        <v>96</v>
      </c>
      <c r="K53" s="4" t="s">
        <v>96</v>
      </c>
      <c r="M53" s="4" t="s">
        <v>96</v>
      </c>
      <c r="O53" s="4" t="s">
        <v>96</v>
      </c>
      <c r="Q53" s="4" t="s">
        <v>96</v>
      </c>
    </row>
    <row r="54" spans="1:18" x14ac:dyDescent="0.15">
      <c r="A54" s="4" t="s">
        <v>97</v>
      </c>
      <c r="B54" s="4" t="s">
        <v>98</v>
      </c>
      <c r="C54" s="4" t="s">
        <v>98</v>
      </c>
      <c r="E54" s="4" t="s">
        <v>98</v>
      </c>
      <c r="G54" s="4" t="s">
        <v>98</v>
      </c>
      <c r="I54" s="4" t="s">
        <v>98</v>
      </c>
      <c r="K54" s="4" t="s">
        <v>98</v>
      </c>
      <c r="M54" s="4" t="s">
        <v>98</v>
      </c>
      <c r="O54" s="4" t="s">
        <v>98</v>
      </c>
      <c r="Q54" s="4" t="s">
        <v>98</v>
      </c>
    </row>
    <row r="55" spans="1:18" x14ac:dyDescent="0.15">
      <c r="A55" s="4" t="s">
        <v>99</v>
      </c>
    </row>
    <row r="58" spans="1:18" x14ac:dyDescent="0.15">
      <c r="A58" s="4" t="s">
        <v>100</v>
      </c>
    </row>
  </sheetData>
  <phoneticPr fontId="3" type="noConversion"/>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46271-3FD6-40E5-B4EC-3F64E3A9354C}">
  <dimension ref="A1:R139"/>
  <sheetViews>
    <sheetView workbookViewId="0">
      <pane xSplit="1" ySplit="1" topLeftCell="B2" activePane="bottomRight" state="frozen"/>
      <selection pane="topRight"/>
      <selection pane="bottomLeft"/>
      <selection pane="bottomRight" activeCell="A12" sqref="A12"/>
    </sheetView>
  </sheetViews>
  <sheetFormatPr defaultColWidth="9.140625" defaultRowHeight="13.5" x14ac:dyDescent="0.15"/>
  <cols>
    <col min="1" max="1" width="86" style="4" bestFit="1" customWidth="1"/>
    <col min="2" max="3" width="14.85546875" style="4" bestFit="1" customWidth="1"/>
    <col min="4" max="4" width="11.140625" style="4" bestFit="1" customWidth="1"/>
    <col min="5" max="5" width="14.85546875" style="4" bestFit="1" customWidth="1"/>
    <col min="6" max="6" width="13.28515625" style="4" bestFit="1" customWidth="1"/>
    <col min="7" max="7" width="14.85546875" style="4" bestFit="1" customWidth="1"/>
    <col min="8" max="8" width="13.28515625" style="4" bestFit="1" customWidth="1"/>
    <col min="9" max="9" width="14.85546875" style="4" bestFit="1" customWidth="1"/>
    <col min="10" max="10" width="13.28515625" style="4" bestFit="1" customWidth="1"/>
    <col min="11" max="11" width="14.85546875" style="4" bestFit="1" customWidth="1"/>
    <col min="12" max="12" width="13.28515625" style="4" bestFit="1" customWidth="1"/>
    <col min="13" max="13" width="14.85546875" style="4" bestFit="1" customWidth="1"/>
    <col min="14" max="14" width="13.28515625" style="4" bestFit="1" customWidth="1"/>
    <col min="15" max="15" width="14.85546875" style="4" bestFit="1" customWidth="1"/>
    <col min="16" max="16" width="13.28515625" style="4" bestFit="1" customWidth="1"/>
    <col min="17" max="17" width="14.85546875" style="4" bestFit="1" customWidth="1"/>
    <col min="18" max="18" width="13.28515625" style="4" bestFit="1" customWidth="1"/>
    <col min="19" max="16384" width="9.140625" style="4"/>
  </cols>
  <sheetData>
    <row r="1" spans="1:18" x14ac:dyDescent="0.15">
      <c r="A1" s="4" t="s">
        <v>278</v>
      </c>
      <c r="B1" s="4" t="s">
        <v>0</v>
      </c>
      <c r="C1" s="4" t="s">
        <v>1</v>
      </c>
      <c r="D1" s="4" t="s">
        <v>290</v>
      </c>
      <c r="E1" s="4" t="s">
        <v>2</v>
      </c>
      <c r="F1" s="4" t="s">
        <v>289</v>
      </c>
      <c r="G1" s="4" t="s">
        <v>3</v>
      </c>
      <c r="H1" s="4" t="s">
        <v>288</v>
      </c>
      <c r="I1" s="4" t="s">
        <v>4</v>
      </c>
      <c r="J1" s="4" t="s">
        <v>287</v>
      </c>
      <c r="K1" s="4" t="s">
        <v>5</v>
      </c>
      <c r="L1" s="4" t="s">
        <v>286</v>
      </c>
      <c r="M1" s="4" t="s">
        <v>6</v>
      </c>
      <c r="N1" s="4" t="s">
        <v>285</v>
      </c>
      <c r="O1" s="4" t="s">
        <v>7</v>
      </c>
      <c r="P1" s="4" t="s">
        <v>284</v>
      </c>
      <c r="Q1" s="4" t="s">
        <v>8</v>
      </c>
      <c r="R1" s="4" t="s">
        <v>9</v>
      </c>
    </row>
    <row r="2" spans="1:18" x14ac:dyDescent="0.15">
      <c r="A2" s="4" t="s">
        <v>11</v>
      </c>
      <c r="B2" s="4" t="s">
        <v>12</v>
      </c>
      <c r="C2" s="4" t="s">
        <v>12</v>
      </c>
      <c r="D2" s="4" t="s">
        <v>13</v>
      </c>
      <c r="E2" s="4" t="s">
        <v>12</v>
      </c>
      <c r="F2" s="4" t="s">
        <v>13</v>
      </c>
      <c r="G2" s="4" t="s">
        <v>12</v>
      </c>
      <c r="H2" s="4" t="s">
        <v>13</v>
      </c>
      <c r="I2" s="4" t="s">
        <v>12</v>
      </c>
      <c r="J2" s="4" t="s">
        <v>13</v>
      </c>
      <c r="K2" s="4" t="s">
        <v>12</v>
      </c>
      <c r="L2" s="4" t="s">
        <v>13</v>
      </c>
      <c r="M2" s="4" t="s">
        <v>12</v>
      </c>
      <c r="N2" s="4" t="s">
        <v>13</v>
      </c>
      <c r="O2" s="4" t="s">
        <v>12</v>
      </c>
      <c r="P2" s="4" t="s">
        <v>13</v>
      </c>
      <c r="Q2" s="4" t="s">
        <v>12</v>
      </c>
      <c r="R2" s="4" t="s">
        <v>13</v>
      </c>
    </row>
    <row r="3" spans="1:18" x14ac:dyDescent="0.15">
      <c r="A3" s="4" t="s">
        <v>14</v>
      </c>
      <c r="B3" s="4" t="s">
        <v>15</v>
      </c>
      <c r="C3" s="4" t="s">
        <v>15</v>
      </c>
      <c r="D3" s="4" t="s">
        <v>15</v>
      </c>
      <c r="E3" s="4" t="s">
        <v>15</v>
      </c>
      <c r="F3" s="4" t="s">
        <v>15</v>
      </c>
      <c r="G3" s="4" t="s">
        <v>15</v>
      </c>
      <c r="H3" s="4" t="s">
        <v>15</v>
      </c>
      <c r="I3" s="4" t="s">
        <v>15</v>
      </c>
      <c r="J3" s="4" t="s">
        <v>15</v>
      </c>
      <c r="K3" s="4" t="s">
        <v>15</v>
      </c>
      <c r="L3" s="4" t="s">
        <v>15</v>
      </c>
      <c r="M3" s="4" t="s">
        <v>15</v>
      </c>
      <c r="N3" s="4" t="s">
        <v>15</v>
      </c>
      <c r="O3" s="4" t="s">
        <v>15</v>
      </c>
      <c r="P3" s="4" t="s">
        <v>15</v>
      </c>
      <c r="Q3" s="4" t="s">
        <v>15</v>
      </c>
      <c r="R3" s="4" t="s">
        <v>15</v>
      </c>
    </row>
    <row r="4" spans="1:18" x14ac:dyDescent="0.15">
      <c r="A4" s="4" t="s">
        <v>277</v>
      </c>
      <c r="B4" s="6">
        <v>560108</v>
      </c>
      <c r="C4" s="6">
        <v>1345877</v>
      </c>
      <c r="D4" s="6">
        <v>757977</v>
      </c>
      <c r="E4" s="6">
        <v>1625050</v>
      </c>
      <c r="F4" s="6">
        <v>900918</v>
      </c>
      <c r="G4" s="6">
        <v>2261830</v>
      </c>
      <c r="H4" s="6">
        <v>1251008</v>
      </c>
      <c r="I4" s="6">
        <v>3247224</v>
      </c>
      <c r="J4" s="6">
        <v>-924418</v>
      </c>
      <c r="K4" s="6">
        <v>735142</v>
      </c>
      <c r="L4" s="6">
        <v>294921</v>
      </c>
      <c r="M4" s="6">
        <v>-3976019</v>
      </c>
      <c r="N4" s="6">
        <v>-111094</v>
      </c>
      <c r="O4" s="6">
        <v>1913801</v>
      </c>
      <c r="P4" s="6">
        <v>2813816</v>
      </c>
      <c r="Q4" s="6">
        <v>5833072</v>
      </c>
      <c r="R4" s="6">
        <v>2888060</v>
      </c>
    </row>
    <row r="5" spans="1:18" x14ac:dyDescent="0.15">
      <c r="A5" s="4" t="s">
        <v>276</v>
      </c>
      <c r="B5" s="6">
        <v>3221</v>
      </c>
      <c r="C5" s="6">
        <v>8167</v>
      </c>
      <c r="D5" s="6">
        <v>6282</v>
      </c>
      <c r="E5" s="6">
        <v>8614</v>
      </c>
      <c r="F5" s="6">
        <v>8774</v>
      </c>
      <c r="G5" s="6">
        <v>31231</v>
      </c>
      <c r="H5" s="6">
        <v>102134</v>
      </c>
      <c r="I5" s="6">
        <v>236791</v>
      </c>
      <c r="J5" s="6">
        <v>183003</v>
      </c>
      <c r="K5" s="6">
        <v>445559</v>
      </c>
      <c r="L5" s="6">
        <v>303517</v>
      </c>
      <c r="M5" s="6">
        <v>644513</v>
      </c>
      <c r="N5" s="6">
        <v>236525</v>
      </c>
      <c r="O5" s="6">
        <v>531334</v>
      </c>
      <c r="P5" s="6">
        <v>183021</v>
      </c>
      <c r="Q5" s="6">
        <v>351430</v>
      </c>
      <c r="R5" s="6">
        <v>140504</v>
      </c>
    </row>
    <row r="6" spans="1:18" x14ac:dyDescent="0.15">
      <c r="A6" s="4" t="s">
        <v>275</v>
      </c>
      <c r="B6" s="6">
        <v>-2655</v>
      </c>
      <c r="C6" s="6">
        <v>-3710</v>
      </c>
      <c r="D6" s="6">
        <v>-2183</v>
      </c>
      <c r="E6" s="6">
        <v>-4663</v>
      </c>
      <c r="F6" s="6">
        <v>-773</v>
      </c>
      <c r="G6" s="6">
        <v>-38252</v>
      </c>
      <c r="H6" s="6">
        <v>-81197</v>
      </c>
      <c r="I6" s="6">
        <v>-143376</v>
      </c>
      <c r="J6" s="6">
        <v>-29221</v>
      </c>
      <c r="K6" s="6">
        <v>-41289</v>
      </c>
      <c r="L6" s="6">
        <v>-18082</v>
      </c>
      <c r="M6" s="6">
        <v>-32980</v>
      </c>
      <c r="N6" s="6">
        <v>-23779</v>
      </c>
      <c r="O6" s="6">
        <v>-121240</v>
      </c>
      <c r="P6" s="6">
        <v>-133122</v>
      </c>
      <c r="Q6" s="6">
        <v>-326889</v>
      </c>
      <c r="R6" s="6">
        <v>-244761</v>
      </c>
    </row>
    <row r="7" spans="1:18" x14ac:dyDescent="0.15">
      <c r="A7" s="4" t="s">
        <v>274</v>
      </c>
      <c r="H7" s="6">
        <v>287777</v>
      </c>
      <c r="I7" s="6">
        <v>638048</v>
      </c>
      <c r="J7" s="6">
        <v>387225</v>
      </c>
      <c r="K7" s="6">
        <v>887620</v>
      </c>
      <c r="L7" s="6">
        <v>558672</v>
      </c>
      <c r="M7" s="6">
        <v>1127414</v>
      </c>
      <c r="N7" s="6">
        <v>474146</v>
      </c>
      <c r="O7" s="6">
        <v>998671</v>
      </c>
      <c r="P7" s="6">
        <v>362147</v>
      </c>
      <c r="Q7" s="6">
        <v>730634</v>
      </c>
      <c r="R7" s="6">
        <v>364492</v>
      </c>
    </row>
    <row r="8" spans="1:18" x14ac:dyDescent="0.15">
      <c r="A8" s="4" t="s">
        <v>273</v>
      </c>
    </row>
    <row r="9" spans="1:18" x14ac:dyDescent="0.15">
      <c r="A9" s="4" t="s">
        <v>272</v>
      </c>
    </row>
    <row r="10" spans="1:18" x14ac:dyDescent="0.15">
      <c r="A10" s="4" t="s">
        <v>271</v>
      </c>
      <c r="E10" s="6">
        <v>-482</v>
      </c>
      <c r="F10" s="6">
        <v>-5205</v>
      </c>
      <c r="G10" s="6">
        <v>-30049</v>
      </c>
      <c r="H10" s="6">
        <v>-21828</v>
      </c>
      <c r="I10" s="6">
        <v>-75262</v>
      </c>
      <c r="J10" s="6">
        <v>-45452</v>
      </c>
      <c r="K10" s="6">
        <v>-99109</v>
      </c>
      <c r="L10" s="6">
        <v>-44394</v>
      </c>
      <c r="M10" s="6">
        <v>-91731</v>
      </c>
      <c r="N10" s="6">
        <v>-33196</v>
      </c>
      <c r="O10" s="6">
        <v>-73808</v>
      </c>
      <c r="P10" s="6">
        <v>-19609</v>
      </c>
      <c r="Q10" s="6">
        <v>-53372</v>
      </c>
      <c r="R10" s="6">
        <v>-24780</v>
      </c>
    </row>
    <row r="11" spans="1:18" x14ac:dyDescent="0.15">
      <c r="A11" s="4" t="s">
        <v>270</v>
      </c>
      <c r="K11" s="6">
        <v>30219</v>
      </c>
      <c r="M11" s="6">
        <v>62383</v>
      </c>
    </row>
    <row r="12" spans="1:18" x14ac:dyDescent="0.15">
      <c r="A12" s="4" t="s">
        <v>269</v>
      </c>
      <c r="G12" s="6">
        <v>2363</v>
      </c>
      <c r="H12" s="6">
        <v>3539</v>
      </c>
      <c r="I12" s="6">
        <v>10023</v>
      </c>
      <c r="J12" s="6">
        <v>3520</v>
      </c>
      <c r="K12" s="6">
        <v>24249</v>
      </c>
      <c r="L12" s="6">
        <v>4831</v>
      </c>
      <c r="M12" s="6">
        <v>10621</v>
      </c>
      <c r="N12" s="6">
        <v>6559</v>
      </c>
      <c r="O12" s="6">
        <v>8384</v>
      </c>
      <c r="P12" s="6">
        <v>4004</v>
      </c>
      <c r="Q12" s="6">
        <v>7509</v>
      </c>
      <c r="R12" s="6">
        <v>41</v>
      </c>
    </row>
    <row r="13" spans="1:18" x14ac:dyDescent="0.15">
      <c r="A13" s="4" t="s">
        <v>268</v>
      </c>
      <c r="B13" s="6">
        <v>2882</v>
      </c>
      <c r="C13" s="6">
        <v>3594</v>
      </c>
      <c r="D13" s="6">
        <v>7809</v>
      </c>
      <c r="E13" s="6">
        <v>10903</v>
      </c>
      <c r="F13" s="6">
        <v>3007</v>
      </c>
      <c r="G13" s="6">
        <v>4929</v>
      </c>
      <c r="H13" s="6">
        <v>11276</v>
      </c>
      <c r="I13" s="6">
        <v>18354</v>
      </c>
      <c r="J13" s="6">
        <v>19510</v>
      </c>
      <c r="K13" s="6">
        <v>22334</v>
      </c>
      <c r="L13" s="6">
        <v>4850</v>
      </c>
      <c r="M13" s="6">
        <v>1958087</v>
      </c>
      <c r="N13" s="6">
        <v>65241</v>
      </c>
    </row>
    <row r="14" spans="1:18" x14ac:dyDescent="0.15">
      <c r="A14" s="4" t="s">
        <v>267</v>
      </c>
      <c r="K14" s="6">
        <v>-78650</v>
      </c>
      <c r="M14" s="6">
        <v>-27999</v>
      </c>
      <c r="O14" s="6">
        <v>-16636</v>
      </c>
    </row>
    <row r="15" spans="1:18" x14ac:dyDescent="0.15">
      <c r="A15" s="4" t="s">
        <v>266</v>
      </c>
      <c r="G15" s="6">
        <v>689321</v>
      </c>
    </row>
    <row r="16" spans="1:18" x14ac:dyDescent="0.15">
      <c r="A16" s="4" t="s">
        <v>265</v>
      </c>
    </row>
    <row r="17" spans="1:18" x14ac:dyDescent="0.15">
      <c r="A17" s="4" t="s">
        <v>264</v>
      </c>
      <c r="H17" s="6">
        <v>8240</v>
      </c>
      <c r="I17" s="6">
        <v>20159</v>
      </c>
      <c r="J17" s="6">
        <v>14630</v>
      </c>
      <c r="K17" s="6">
        <v>27798</v>
      </c>
      <c r="L17" s="6">
        <v>17379</v>
      </c>
      <c r="M17" s="6">
        <v>37551</v>
      </c>
      <c r="N17" s="6">
        <v>20471</v>
      </c>
      <c r="O17" s="6">
        <v>44677</v>
      </c>
      <c r="P17" s="6">
        <v>18957</v>
      </c>
      <c r="Q17" s="6">
        <v>36554</v>
      </c>
      <c r="R17" s="6">
        <v>12842</v>
      </c>
    </row>
    <row r="18" spans="1:18" x14ac:dyDescent="0.15">
      <c r="A18" s="4" t="s">
        <v>263</v>
      </c>
      <c r="M18" s="6">
        <v>8120</v>
      </c>
    </row>
    <row r="19" spans="1:18" x14ac:dyDescent="0.15">
      <c r="A19" s="4" t="s">
        <v>262</v>
      </c>
      <c r="J19" s="6">
        <v>12595</v>
      </c>
      <c r="L19" s="6">
        <v>24129</v>
      </c>
      <c r="N19" s="6">
        <v>55426</v>
      </c>
      <c r="P19" s="6">
        <v>-14115</v>
      </c>
      <c r="R19" s="6">
        <v>16234</v>
      </c>
    </row>
    <row r="20" spans="1:18" x14ac:dyDescent="0.15">
      <c r="A20" s="4" t="s">
        <v>261</v>
      </c>
      <c r="O20" s="6">
        <v>-328776</v>
      </c>
      <c r="Q20" s="6">
        <v>-788</v>
      </c>
      <c r="R20" s="6">
        <v>-4405</v>
      </c>
    </row>
    <row r="21" spans="1:18" x14ac:dyDescent="0.15">
      <c r="A21" s="4" t="s">
        <v>260</v>
      </c>
      <c r="O21" s="6">
        <v>-35204</v>
      </c>
      <c r="P21" s="6">
        <v>-1987</v>
      </c>
      <c r="Q21" s="6">
        <v>-43620</v>
      </c>
      <c r="R21" s="6">
        <v>1373</v>
      </c>
    </row>
    <row r="22" spans="1:18" x14ac:dyDescent="0.15">
      <c r="A22" s="4" t="s">
        <v>259</v>
      </c>
      <c r="M22" s="6">
        <v>32327</v>
      </c>
    </row>
    <row r="23" spans="1:18" x14ac:dyDescent="0.15">
      <c r="A23" s="4" t="s">
        <v>258</v>
      </c>
      <c r="J23" s="6">
        <v>-58390</v>
      </c>
      <c r="L23" s="6">
        <v>-11059</v>
      </c>
      <c r="N23" s="6">
        <v>-16635</v>
      </c>
    </row>
    <row r="24" spans="1:18" x14ac:dyDescent="0.15">
      <c r="A24" s="4" t="s">
        <v>257</v>
      </c>
      <c r="J24" s="6">
        <v>16048</v>
      </c>
      <c r="K24" s="6">
        <v>20536</v>
      </c>
      <c r="L24" s="6">
        <v>33416</v>
      </c>
      <c r="M24" s="6">
        <v>1028791</v>
      </c>
      <c r="N24" s="6">
        <v>165693</v>
      </c>
      <c r="O24" s="6">
        <v>160944</v>
      </c>
      <c r="P24" s="6">
        <v>-6795</v>
      </c>
      <c r="Q24" s="6">
        <v>-4174</v>
      </c>
      <c r="R24" s="6">
        <v>14341</v>
      </c>
    </row>
    <row r="25" spans="1:18" x14ac:dyDescent="0.15">
      <c r="A25" s="4" t="s">
        <v>256</v>
      </c>
      <c r="K25" s="6">
        <v>19750</v>
      </c>
      <c r="M25" s="6">
        <v>600178</v>
      </c>
      <c r="O25" s="6">
        <v>64871</v>
      </c>
      <c r="Q25" s="6">
        <v>-7942</v>
      </c>
    </row>
    <row r="26" spans="1:18" x14ac:dyDescent="0.15">
      <c r="A26" s="4" t="s">
        <v>255</v>
      </c>
      <c r="L26" s="6">
        <v>21478</v>
      </c>
    </row>
    <row r="27" spans="1:18" x14ac:dyDescent="0.15">
      <c r="A27" s="4" t="s">
        <v>254</v>
      </c>
      <c r="P27" s="6">
        <v>11515</v>
      </c>
    </row>
    <row r="28" spans="1:18" x14ac:dyDescent="0.15">
      <c r="A28" s="4" t="s">
        <v>253</v>
      </c>
      <c r="B28" s="6">
        <v>236049</v>
      </c>
      <c r="C28" s="6">
        <v>281395</v>
      </c>
      <c r="D28" s="6">
        <v>160772</v>
      </c>
      <c r="E28" s="6">
        <v>355377</v>
      </c>
      <c r="F28" s="6">
        <v>289686</v>
      </c>
      <c r="H28" s="6">
        <v>534127</v>
      </c>
      <c r="I28" s="6">
        <v>1233117</v>
      </c>
      <c r="J28" s="6">
        <v>895135</v>
      </c>
      <c r="K28" s="6">
        <v>2118281</v>
      </c>
      <c r="L28" s="6">
        <v>1593093</v>
      </c>
      <c r="M28" s="6">
        <v>3383086</v>
      </c>
      <c r="N28" s="6">
        <v>1420057</v>
      </c>
      <c r="O28" s="6">
        <v>2763626</v>
      </c>
      <c r="P28" s="6">
        <v>1125318</v>
      </c>
      <c r="Q28" s="6">
        <v>2178211</v>
      </c>
      <c r="R28" s="6">
        <v>961723</v>
      </c>
    </row>
    <row r="29" spans="1:18" x14ac:dyDescent="0.15">
      <c r="A29" s="4" t="s">
        <v>252</v>
      </c>
      <c r="M29" s="6">
        <v>18955</v>
      </c>
      <c r="O29" s="6">
        <v>18939</v>
      </c>
      <c r="P29" s="6">
        <v>1633</v>
      </c>
      <c r="Q29" s="6">
        <v>4978</v>
      </c>
      <c r="R29" s="6">
        <v>2637</v>
      </c>
    </row>
    <row r="30" spans="1:18" x14ac:dyDescent="0.15">
      <c r="A30" s="4" t="s">
        <v>251</v>
      </c>
      <c r="B30" s="6">
        <v>3130</v>
      </c>
      <c r="C30" s="6">
        <v>4523</v>
      </c>
      <c r="D30" s="6">
        <v>2225</v>
      </c>
      <c r="E30" s="6">
        <v>4462</v>
      </c>
      <c r="F30" s="6">
        <v>3884</v>
      </c>
    </row>
    <row r="31" spans="1:18" x14ac:dyDescent="0.15">
      <c r="A31" s="4" t="s">
        <v>250</v>
      </c>
      <c r="M31" s="6">
        <v>-55180</v>
      </c>
      <c r="N31" s="6">
        <v>21365</v>
      </c>
    </row>
    <row r="32" spans="1:18" x14ac:dyDescent="0.15">
      <c r="A32" s="4" t="s">
        <v>249</v>
      </c>
      <c r="B32" s="6">
        <v>-2544</v>
      </c>
      <c r="C32" s="6">
        <v>-2957</v>
      </c>
      <c r="D32" s="6">
        <v>-7539</v>
      </c>
      <c r="E32" s="6">
        <v>-24577</v>
      </c>
      <c r="F32" s="6">
        <v>-7062</v>
      </c>
      <c r="G32" s="6">
        <v>-6803</v>
      </c>
      <c r="H32" s="6">
        <v>-2338</v>
      </c>
      <c r="I32" s="6">
        <v>-7264</v>
      </c>
      <c r="J32" s="6">
        <v>-15412</v>
      </c>
      <c r="K32" s="6">
        <v>-64856</v>
      </c>
      <c r="L32" s="6">
        <v>-68277</v>
      </c>
      <c r="M32" s="6">
        <v>-9838</v>
      </c>
      <c r="N32" s="6">
        <v>-13433</v>
      </c>
      <c r="O32" s="6">
        <v>27295</v>
      </c>
      <c r="P32" s="6">
        <v>-19673</v>
      </c>
      <c r="Q32" s="6">
        <v>-52365</v>
      </c>
      <c r="R32" s="6">
        <v>18353</v>
      </c>
    </row>
    <row r="33" spans="1:18" x14ac:dyDescent="0.15">
      <c r="A33" s="4" t="s">
        <v>248</v>
      </c>
      <c r="B33" s="6">
        <v>-849</v>
      </c>
      <c r="C33" s="6">
        <v>-2348</v>
      </c>
      <c r="D33" s="6">
        <v>1671</v>
      </c>
      <c r="E33" s="6">
        <v>3742</v>
      </c>
      <c r="F33" s="6">
        <v>-11298</v>
      </c>
      <c r="G33" s="6">
        <v>-7276</v>
      </c>
      <c r="H33" s="6">
        <v>1290</v>
      </c>
      <c r="I33" s="6">
        <v>-90740</v>
      </c>
      <c r="J33" s="6">
        <v>-59749</v>
      </c>
      <c r="K33" s="6">
        <v>234828</v>
      </c>
      <c r="L33" s="6">
        <v>85096</v>
      </c>
      <c r="M33" s="6">
        <v>118058</v>
      </c>
      <c r="N33" s="6">
        <v>48543</v>
      </c>
      <c r="O33" s="6">
        <v>33099</v>
      </c>
      <c r="P33" s="6">
        <v>-176865</v>
      </c>
      <c r="Q33" s="6">
        <v>-30890</v>
      </c>
      <c r="R33" s="6">
        <v>21970</v>
      </c>
    </row>
    <row r="34" spans="1:18" x14ac:dyDescent="0.15">
      <c r="A34" s="4" t="s">
        <v>247</v>
      </c>
      <c r="Q34" s="6">
        <v>958</v>
      </c>
      <c r="R34" s="6">
        <v>618</v>
      </c>
    </row>
    <row r="35" spans="1:18" x14ac:dyDescent="0.15">
      <c r="A35" s="4" t="s">
        <v>246</v>
      </c>
      <c r="B35" s="6">
        <v>799342</v>
      </c>
      <c r="C35" s="6">
        <v>1634541</v>
      </c>
      <c r="D35" s="6">
        <v>927014</v>
      </c>
      <c r="E35" s="6">
        <v>1978426</v>
      </c>
      <c r="F35" s="6">
        <v>1181931</v>
      </c>
      <c r="G35" s="6">
        <v>2907294</v>
      </c>
      <c r="H35" s="6">
        <v>2094028</v>
      </c>
      <c r="I35" s="6">
        <v>5087074</v>
      </c>
      <c r="J35" s="6">
        <v>399024</v>
      </c>
      <c r="K35" s="6">
        <v>4282412</v>
      </c>
      <c r="L35" s="6">
        <v>2799570</v>
      </c>
      <c r="M35" s="6">
        <v>4836337</v>
      </c>
      <c r="N35" s="6">
        <v>2315889</v>
      </c>
      <c r="O35" s="6">
        <v>5989977</v>
      </c>
      <c r="P35" s="6">
        <v>4148245</v>
      </c>
      <c r="Q35" s="6">
        <v>8623306</v>
      </c>
      <c r="R35" s="6">
        <v>4169242</v>
      </c>
    </row>
    <row r="36" spans="1:18" x14ac:dyDescent="0.15">
      <c r="A36" s="4" t="s">
        <v>245</v>
      </c>
      <c r="B36" s="6">
        <v>-11925</v>
      </c>
      <c r="C36" s="6">
        <v>-8642</v>
      </c>
      <c r="D36" s="6">
        <v>-3922</v>
      </c>
      <c r="E36" s="6">
        <v>-45411</v>
      </c>
      <c r="F36" s="6">
        <v>-230321</v>
      </c>
      <c r="G36" s="6">
        <v>-362006</v>
      </c>
      <c r="H36" s="6">
        <v>-492</v>
      </c>
      <c r="I36" s="6">
        <v>-742020</v>
      </c>
      <c r="J36" s="6">
        <v>291758</v>
      </c>
      <c r="K36" s="6">
        <v>45451</v>
      </c>
      <c r="L36" s="6">
        <v>-42293</v>
      </c>
      <c r="M36" s="6">
        <v>-301720</v>
      </c>
      <c r="N36" s="6">
        <v>299899</v>
      </c>
      <c r="O36" s="6">
        <v>127401</v>
      </c>
      <c r="P36" s="6">
        <v>91963</v>
      </c>
      <c r="Q36" s="6">
        <v>67186</v>
      </c>
      <c r="R36" s="6">
        <v>255760</v>
      </c>
    </row>
    <row r="37" spans="1:18" x14ac:dyDescent="0.15">
      <c r="A37" s="4" t="s">
        <v>244</v>
      </c>
      <c r="B37" s="6">
        <v>-8721</v>
      </c>
      <c r="C37" s="6">
        <v>-34057</v>
      </c>
      <c r="D37" s="6">
        <v>27005</v>
      </c>
      <c r="E37" s="6">
        <v>-109307</v>
      </c>
      <c r="F37" s="6">
        <v>64538</v>
      </c>
    </row>
    <row r="38" spans="1:18" x14ac:dyDescent="0.15">
      <c r="A38" s="4" t="s">
        <v>243</v>
      </c>
      <c r="B38" s="6">
        <v>5853</v>
      </c>
      <c r="C38" s="6">
        <v>19496</v>
      </c>
      <c r="D38" s="6">
        <v>-11991</v>
      </c>
      <c r="E38" s="6">
        <v>48951</v>
      </c>
      <c r="F38" s="6">
        <v>242843</v>
      </c>
      <c r="G38" s="6">
        <v>560609</v>
      </c>
      <c r="H38" s="6">
        <v>179706</v>
      </c>
      <c r="I38" s="6">
        <v>676292</v>
      </c>
      <c r="J38" s="6">
        <v>-199590</v>
      </c>
      <c r="K38" s="6">
        <v>176163</v>
      </c>
      <c r="L38" s="6">
        <v>-160522</v>
      </c>
      <c r="M38" s="6">
        <v>361585</v>
      </c>
      <c r="N38" s="6">
        <v>169537</v>
      </c>
      <c r="O38" s="6">
        <v>-400787</v>
      </c>
      <c r="P38" s="6">
        <v>534933</v>
      </c>
      <c r="Q38" s="6">
        <v>538438</v>
      </c>
      <c r="R38" s="6">
        <v>-388747</v>
      </c>
    </row>
    <row r="39" spans="1:18" x14ac:dyDescent="0.15">
      <c r="A39" s="4" t="s">
        <v>242</v>
      </c>
      <c r="G39" s="6">
        <v>-335524</v>
      </c>
      <c r="H39" s="6">
        <v>-420479</v>
      </c>
      <c r="I39" s="6">
        <v>-680283</v>
      </c>
      <c r="J39" s="6">
        <v>69333</v>
      </c>
      <c r="K39" s="6">
        <v>-612533</v>
      </c>
      <c r="L39" s="6">
        <v>1369</v>
      </c>
      <c r="M39" s="6">
        <v>-677914</v>
      </c>
      <c r="N39" s="6">
        <v>428896</v>
      </c>
      <c r="O39" s="6">
        <v>878852</v>
      </c>
      <c r="P39" s="6">
        <v>142497</v>
      </c>
      <c r="Q39" s="6">
        <v>-27978</v>
      </c>
      <c r="R39" s="6">
        <v>552820</v>
      </c>
    </row>
    <row r="40" spans="1:18" x14ac:dyDescent="0.15">
      <c r="A40" s="4" t="s">
        <v>241</v>
      </c>
    </row>
    <row r="41" spans="1:18" x14ac:dyDescent="0.15">
      <c r="A41" s="4" t="s">
        <v>240</v>
      </c>
      <c r="G41" s="6">
        <v>-111901</v>
      </c>
      <c r="H41" s="6">
        <v>-844</v>
      </c>
      <c r="I41" s="6">
        <v>-26239</v>
      </c>
      <c r="J41" s="6">
        <v>-4668</v>
      </c>
      <c r="K41" s="6">
        <v>-3933</v>
      </c>
      <c r="L41" s="6">
        <v>35544</v>
      </c>
      <c r="M41" s="6">
        <v>24287</v>
      </c>
      <c r="N41" s="6">
        <v>-3276</v>
      </c>
      <c r="O41" s="6">
        <v>-5352</v>
      </c>
      <c r="P41" s="6">
        <v>13808</v>
      </c>
      <c r="Q41" s="6">
        <v>8786</v>
      </c>
      <c r="R41" s="6">
        <v>-3594</v>
      </c>
    </row>
    <row r="42" spans="1:18" x14ac:dyDescent="0.15">
      <c r="A42" s="4" t="s">
        <v>239</v>
      </c>
      <c r="B42" s="6">
        <v>56480</v>
      </c>
      <c r="C42" s="6">
        <v>86914</v>
      </c>
      <c r="D42" s="6">
        <v>17376</v>
      </c>
      <c r="E42" s="6">
        <v>150812</v>
      </c>
      <c r="F42" s="6">
        <v>68378</v>
      </c>
      <c r="G42" s="6">
        <v>255879</v>
      </c>
      <c r="H42" s="6">
        <v>17427</v>
      </c>
      <c r="I42" s="6">
        <v>78409</v>
      </c>
      <c r="J42" s="6">
        <v>217935</v>
      </c>
      <c r="K42" s="6">
        <v>476600</v>
      </c>
      <c r="L42" s="6">
        <v>-78349</v>
      </c>
      <c r="M42" s="6">
        <v>226423</v>
      </c>
      <c r="N42" s="6">
        <v>-145791</v>
      </c>
      <c r="O42" s="6">
        <v>80633</v>
      </c>
      <c r="P42" s="6">
        <v>401314</v>
      </c>
      <c r="Q42" s="6">
        <v>653919</v>
      </c>
      <c r="R42" s="6">
        <v>-121307</v>
      </c>
    </row>
    <row r="43" spans="1:18" x14ac:dyDescent="0.15">
      <c r="A43" s="4" t="s">
        <v>238</v>
      </c>
      <c r="B43" s="6">
        <v>3096</v>
      </c>
      <c r="C43" s="6">
        <v>441</v>
      </c>
      <c r="D43" s="6">
        <v>-27244</v>
      </c>
      <c r="E43" s="6">
        <v>-7510</v>
      </c>
      <c r="F43" s="6">
        <v>34985</v>
      </c>
      <c r="G43" s="6">
        <v>36161</v>
      </c>
      <c r="H43" s="6">
        <v>1719</v>
      </c>
      <c r="I43" s="6">
        <v>2095</v>
      </c>
      <c r="J43" s="6">
        <v>2069</v>
      </c>
    </row>
    <row r="44" spans="1:18" x14ac:dyDescent="0.15">
      <c r="A44" s="4" t="s">
        <v>237</v>
      </c>
      <c r="I44" s="6">
        <v>300000</v>
      </c>
      <c r="J44" s="6">
        <v>-188192</v>
      </c>
      <c r="K44" s="6">
        <v>-276018</v>
      </c>
      <c r="L44" s="6">
        <v>-23982</v>
      </c>
      <c r="M44" s="6">
        <v>-23982</v>
      </c>
    </row>
    <row r="45" spans="1:18" x14ac:dyDescent="0.15">
      <c r="A45" s="4" t="s">
        <v>236</v>
      </c>
      <c r="B45" s="6">
        <v>-277371</v>
      </c>
      <c r="C45" s="6">
        <v>-52827</v>
      </c>
      <c r="D45" s="6">
        <v>-77750</v>
      </c>
      <c r="E45" s="6">
        <v>-194081</v>
      </c>
      <c r="F45" s="6">
        <v>-178574</v>
      </c>
    </row>
    <row r="46" spans="1:18" x14ac:dyDescent="0.15">
      <c r="A46" s="4" t="s">
        <v>235</v>
      </c>
      <c r="F46" s="6">
        <v>-23175</v>
      </c>
      <c r="G46" s="6">
        <v>-201261</v>
      </c>
      <c r="H46" s="6">
        <v>-49664</v>
      </c>
      <c r="I46" s="6">
        <v>-99717</v>
      </c>
      <c r="J46" s="6">
        <v>47398</v>
      </c>
      <c r="K46" s="6">
        <v>33265</v>
      </c>
      <c r="L46" s="6">
        <v>9436</v>
      </c>
      <c r="M46" s="6">
        <v>-19392</v>
      </c>
      <c r="N46" s="6">
        <v>-52217</v>
      </c>
      <c r="O46" s="6">
        <v>-54295</v>
      </c>
      <c r="P46" s="6">
        <v>26473</v>
      </c>
      <c r="Q46" s="6">
        <v>-56237</v>
      </c>
      <c r="R46" s="6">
        <v>130965</v>
      </c>
    </row>
    <row r="47" spans="1:18" x14ac:dyDescent="0.15">
      <c r="A47" s="4" t="s">
        <v>234</v>
      </c>
      <c r="B47" s="6">
        <v>673</v>
      </c>
      <c r="C47" s="6">
        <v>620</v>
      </c>
      <c r="D47" s="6">
        <v>62</v>
      </c>
      <c r="E47" s="6">
        <v>1242</v>
      </c>
      <c r="G47" s="6">
        <v>3486</v>
      </c>
      <c r="H47" s="6">
        <v>603</v>
      </c>
      <c r="O47" s="6">
        <v>-40479</v>
      </c>
      <c r="P47" s="6">
        <v>-16006</v>
      </c>
      <c r="Q47" s="6">
        <v>-22029</v>
      </c>
      <c r="R47" s="6">
        <v>-8845</v>
      </c>
    </row>
    <row r="48" spans="1:18" x14ac:dyDescent="0.15">
      <c r="A48" s="4" t="s">
        <v>233</v>
      </c>
      <c r="B48" s="6">
        <v>155079</v>
      </c>
      <c r="C48" s="6">
        <v>28045</v>
      </c>
      <c r="D48" s="6">
        <v>24833</v>
      </c>
      <c r="E48" s="6">
        <v>35330</v>
      </c>
      <c r="F48" s="6">
        <v>63847</v>
      </c>
      <c r="G48" s="6">
        <v>69460</v>
      </c>
      <c r="H48" s="6">
        <v>58303</v>
      </c>
      <c r="I48" s="6">
        <v>124278</v>
      </c>
      <c r="J48" s="6">
        <v>35859</v>
      </c>
      <c r="K48" s="6">
        <v>139776</v>
      </c>
      <c r="L48" s="6">
        <v>84927</v>
      </c>
      <c r="M48" s="6">
        <v>102087</v>
      </c>
      <c r="N48" s="6">
        <v>48041</v>
      </c>
      <c r="O48" s="6">
        <v>78262</v>
      </c>
      <c r="P48" s="6">
        <v>19694</v>
      </c>
      <c r="Q48" s="6">
        <v>65525</v>
      </c>
      <c r="R48" s="6">
        <v>40501</v>
      </c>
    </row>
    <row r="49" spans="1:18" x14ac:dyDescent="0.15">
      <c r="A49" s="4" t="s">
        <v>232</v>
      </c>
      <c r="B49" s="6">
        <v>78500</v>
      </c>
      <c r="C49" s="6">
        <v>35710</v>
      </c>
      <c r="D49" s="6">
        <v>6454</v>
      </c>
      <c r="E49" s="6">
        <v>9685</v>
      </c>
      <c r="F49" s="6">
        <v>71727</v>
      </c>
      <c r="G49" s="6">
        <v>148886</v>
      </c>
      <c r="H49" s="6">
        <v>35675</v>
      </c>
      <c r="I49" s="6">
        <v>734892</v>
      </c>
      <c r="J49" s="6">
        <v>48703</v>
      </c>
      <c r="K49" s="6">
        <v>-682618</v>
      </c>
      <c r="L49" s="6">
        <v>-69031</v>
      </c>
      <c r="M49" s="6">
        <v>-19353</v>
      </c>
      <c r="N49" s="6">
        <v>-279075</v>
      </c>
      <c r="O49" s="6">
        <v>-149219</v>
      </c>
      <c r="P49" s="6">
        <v>22926</v>
      </c>
      <c r="Q49" s="6">
        <v>129781</v>
      </c>
      <c r="R49" s="6">
        <v>-75035</v>
      </c>
    </row>
    <row r="50" spans="1:18" x14ac:dyDescent="0.15">
      <c r="A50" s="4" t="s">
        <v>231</v>
      </c>
      <c r="B50" s="6">
        <v>801006</v>
      </c>
      <c r="C50" s="6">
        <v>1710241</v>
      </c>
      <c r="D50" s="6">
        <v>881837</v>
      </c>
      <c r="E50" s="6">
        <v>1868137</v>
      </c>
      <c r="F50" s="6">
        <v>1296179</v>
      </c>
      <c r="G50" s="6">
        <v>2971083</v>
      </c>
      <c r="H50" s="6">
        <v>1915982</v>
      </c>
      <c r="I50" s="6">
        <v>5454781</v>
      </c>
      <c r="J50" s="6">
        <v>719629</v>
      </c>
      <c r="K50" s="6">
        <v>3578565</v>
      </c>
      <c r="L50" s="6">
        <v>2556669</v>
      </c>
      <c r="M50" s="6">
        <v>4508358</v>
      </c>
      <c r="N50" s="6">
        <v>2781903</v>
      </c>
      <c r="O50" s="6">
        <v>6504993</v>
      </c>
      <c r="P50" s="6">
        <v>5385847</v>
      </c>
      <c r="Q50" s="6">
        <v>9980697</v>
      </c>
      <c r="R50" s="6">
        <v>4551760</v>
      </c>
    </row>
    <row r="51" spans="1:18" x14ac:dyDescent="0.15">
      <c r="A51" s="4" t="s">
        <v>230</v>
      </c>
      <c r="B51" s="6">
        <v>-159017</v>
      </c>
      <c r="C51" s="6">
        <v>-296180</v>
      </c>
      <c r="D51" s="6">
        <v>-264798</v>
      </c>
      <c r="E51" s="6">
        <v>-468421</v>
      </c>
      <c r="F51" s="6">
        <v>-293271</v>
      </c>
      <c r="G51" s="6">
        <v>-582690</v>
      </c>
      <c r="H51" s="6">
        <v>-448340</v>
      </c>
      <c r="I51" s="6">
        <v>-874297</v>
      </c>
      <c r="J51" s="6">
        <v>-382864</v>
      </c>
      <c r="K51" s="6">
        <v>-657114</v>
      </c>
      <c r="L51" s="6">
        <v>-468109</v>
      </c>
      <c r="M51" s="6">
        <v>-702233</v>
      </c>
      <c r="N51" s="6">
        <v>-188281</v>
      </c>
      <c r="O51" s="6">
        <v>-352698</v>
      </c>
      <c r="P51" s="6">
        <v>-451476</v>
      </c>
      <c r="Q51" s="6">
        <v>-980347</v>
      </c>
      <c r="R51" s="6">
        <v>-880001</v>
      </c>
    </row>
    <row r="52" spans="1:18" x14ac:dyDescent="0.15">
      <c r="A52" s="4" t="s">
        <v>229</v>
      </c>
      <c r="B52" s="6">
        <v>641989</v>
      </c>
      <c r="C52" s="6">
        <v>1414061</v>
      </c>
      <c r="D52" s="6">
        <v>617039</v>
      </c>
      <c r="E52" s="6">
        <v>1399716</v>
      </c>
      <c r="F52" s="6">
        <v>1002908</v>
      </c>
      <c r="G52" s="6">
        <v>2388393</v>
      </c>
      <c r="H52" s="6">
        <v>1467642</v>
      </c>
      <c r="I52" s="6">
        <v>4580484</v>
      </c>
      <c r="J52" s="6">
        <v>336765</v>
      </c>
      <c r="K52" s="6">
        <v>2921451</v>
      </c>
      <c r="L52" s="6">
        <v>2088560</v>
      </c>
      <c r="M52" s="6">
        <v>3806125</v>
      </c>
      <c r="N52" s="6">
        <v>2593622</v>
      </c>
      <c r="O52" s="6">
        <v>6152295</v>
      </c>
      <c r="P52" s="6">
        <v>4934371</v>
      </c>
      <c r="Q52" s="6">
        <v>9000350</v>
      </c>
      <c r="R52" s="6">
        <v>3671759</v>
      </c>
    </row>
    <row r="53" spans="1:18" x14ac:dyDescent="0.15">
      <c r="A53" s="4" t="s">
        <v>228</v>
      </c>
      <c r="B53" s="6">
        <v>12241</v>
      </c>
      <c r="C53" s="6">
        <v>5173</v>
      </c>
      <c r="D53" s="6">
        <v>1839</v>
      </c>
      <c r="E53" s="6">
        <v>8381</v>
      </c>
      <c r="F53" s="6">
        <v>14841</v>
      </c>
      <c r="G53" s="6">
        <v>25846</v>
      </c>
      <c r="H53" s="6">
        <v>24724</v>
      </c>
      <c r="I53" s="6">
        <v>6586</v>
      </c>
      <c r="J53" s="6">
        <v>2979</v>
      </c>
      <c r="K53" s="6">
        <v>16608</v>
      </c>
      <c r="L53" s="6">
        <v>17597</v>
      </c>
      <c r="M53" s="6">
        <v>10882</v>
      </c>
      <c r="N53" s="6">
        <v>5324</v>
      </c>
      <c r="O53" s="6">
        <v>6075</v>
      </c>
      <c r="P53" s="6">
        <v>3959</v>
      </c>
      <c r="Q53" s="6">
        <v>12859</v>
      </c>
      <c r="R53" s="6">
        <v>15038</v>
      </c>
    </row>
    <row r="54" spans="1:18" x14ac:dyDescent="0.15">
      <c r="A54" s="4" t="s">
        <v>227</v>
      </c>
      <c r="E54" s="6">
        <v>-4000</v>
      </c>
    </row>
    <row r="55" spans="1:18" x14ac:dyDescent="0.15">
      <c r="A55" s="4" t="s">
        <v>226</v>
      </c>
      <c r="B55" s="6">
        <v>-10657</v>
      </c>
      <c r="C55" s="6">
        <v>-27437</v>
      </c>
      <c r="D55" s="6">
        <v>-61514</v>
      </c>
      <c r="E55" s="6">
        <v>-254121</v>
      </c>
      <c r="F55" s="6">
        <v>-75696</v>
      </c>
      <c r="G55" s="6">
        <v>-77305</v>
      </c>
      <c r="J55" s="6">
        <v>-2000</v>
      </c>
      <c r="K55" s="6">
        <v>-80846</v>
      </c>
      <c r="L55" s="6">
        <v>-3246</v>
      </c>
      <c r="M55" s="6">
        <v>-3188</v>
      </c>
      <c r="N55" s="6">
        <v>-23929</v>
      </c>
      <c r="O55" s="6">
        <v>-474553</v>
      </c>
      <c r="P55" s="6">
        <v>-584936</v>
      </c>
      <c r="Q55" s="6">
        <v>-2069613</v>
      </c>
      <c r="R55" s="6">
        <v>-200155</v>
      </c>
    </row>
    <row r="56" spans="1:18" x14ac:dyDescent="0.15">
      <c r="A56" s="4" t="s">
        <v>225</v>
      </c>
      <c r="D56" s="6">
        <v>35076</v>
      </c>
      <c r="E56" s="6">
        <v>35076</v>
      </c>
      <c r="F56" s="6">
        <v>46500</v>
      </c>
      <c r="G56" s="6">
        <v>46500</v>
      </c>
      <c r="H56" s="6">
        <v>1970</v>
      </c>
      <c r="I56" s="6">
        <v>4305</v>
      </c>
      <c r="J56" s="6">
        <v>42167</v>
      </c>
      <c r="K56" s="6">
        <v>45414</v>
      </c>
      <c r="L56" s="6">
        <v>1593</v>
      </c>
      <c r="M56" s="6">
        <v>5315</v>
      </c>
      <c r="N56" s="6">
        <v>2483</v>
      </c>
    </row>
    <row r="57" spans="1:18" x14ac:dyDescent="0.15">
      <c r="A57" s="4" t="s">
        <v>224</v>
      </c>
      <c r="B57" s="6">
        <v>-399925</v>
      </c>
      <c r="C57" s="6">
        <v>-429466</v>
      </c>
      <c r="D57" s="6">
        <v>-311999</v>
      </c>
      <c r="E57" s="6">
        <v>-1242904</v>
      </c>
      <c r="F57" s="6">
        <v>-901446</v>
      </c>
      <c r="G57" s="6">
        <v>-2511749</v>
      </c>
      <c r="H57" s="6">
        <v>-1717263</v>
      </c>
      <c r="I57" s="6">
        <v>-4880807</v>
      </c>
      <c r="J57" s="6">
        <v>-1807708</v>
      </c>
      <c r="K57" s="6">
        <v>-6069722</v>
      </c>
      <c r="L57" s="6">
        <v>-3201787</v>
      </c>
      <c r="M57" s="6">
        <v>-4429589</v>
      </c>
      <c r="N57" s="6">
        <v>-531021</v>
      </c>
      <c r="O57" s="6">
        <v>-825055</v>
      </c>
      <c r="P57" s="6">
        <v>-118677</v>
      </c>
      <c r="Q57" s="6">
        <v>-452410</v>
      </c>
      <c r="R57" s="6">
        <v>-414651</v>
      </c>
    </row>
    <row r="58" spans="1:18" x14ac:dyDescent="0.15">
      <c r="A58" s="4" t="s">
        <v>223</v>
      </c>
      <c r="B58" s="6">
        <v>-56494</v>
      </c>
      <c r="C58" s="6">
        <v>-841900</v>
      </c>
      <c r="D58" s="6">
        <v>-16452</v>
      </c>
      <c r="E58" s="6">
        <v>-221609</v>
      </c>
      <c r="F58" s="6">
        <v>-965185</v>
      </c>
      <c r="G58" s="6">
        <v>-12585</v>
      </c>
    </row>
    <row r="59" spans="1:18" x14ac:dyDescent="0.15">
      <c r="A59" s="4" t="s">
        <v>222</v>
      </c>
      <c r="B59" s="6">
        <v>194</v>
      </c>
      <c r="C59" s="6">
        <v>398</v>
      </c>
      <c r="D59" s="6">
        <v>362</v>
      </c>
      <c r="E59" s="6">
        <v>1250</v>
      </c>
      <c r="F59" s="6">
        <v>454</v>
      </c>
    </row>
    <row r="60" spans="1:18" x14ac:dyDescent="0.15">
      <c r="A60" s="4" t="s">
        <v>221</v>
      </c>
      <c r="I60" s="6">
        <v>-48833</v>
      </c>
    </row>
    <row r="61" spans="1:18" x14ac:dyDescent="0.15">
      <c r="A61" s="4" t="s">
        <v>220</v>
      </c>
      <c r="H61" s="6">
        <v>2132</v>
      </c>
      <c r="I61" s="6">
        <v>25909</v>
      </c>
      <c r="J61" s="6">
        <v>12372</v>
      </c>
      <c r="K61" s="6">
        <v>62942</v>
      </c>
      <c r="L61" s="6">
        <v>739</v>
      </c>
      <c r="M61" s="6">
        <v>80198</v>
      </c>
      <c r="O61" s="6">
        <v>861721</v>
      </c>
      <c r="Q61" s="6">
        <v>305742</v>
      </c>
    </row>
    <row r="62" spans="1:18" x14ac:dyDescent="0.15">
      <c r="A62" s="4" t="s">
        <v>219</v>
      </c>
      <c r="G62" s="6">
        <v>21220</v>
      </c>
      <c r="H62" s="6">
        <v>31801</v>
      </c>
      <c r="I62" s="6">
        <v>68372</v>
      </c>
      <c r="J62" s="6">
        <v>32901</v>
      </c>
      <c r="K62" s="6">
        <v>36259</v>
      </c>
      <c r="L62" s="6">
        <v>8921</v>
      </c>
      <c r="M62" s="6">
        <v>9402</v>
      </c>
      <c r="N62" s="6">
        <v>22406</v>
      </c>
      <c r="O62" s="6">
        <v>105275</v>
      </c>
      <c r="P62" s="6">
        <v>125208</v>
      </c>
      <c r="Q62" s="6">
        <v>205605</v>
      </c>
      <c r="R62" s="6">
        <v>237081</v>
      </c>
    </row>
    <row r="63" spans="1:18" x14ac:dyDescent="0.15">
      <c r="A63" s="4" t="s">
        <v>218</v>
      </c>
      <c r="B63" s="6">
        <v>590</v>
      </c>
      <c r="C63" s="6">
        <v>890047</v>
      </c>
      <c r="D63" s="6">
        <v>16708</v>
      </c>
      <c r="E63" s="6">
        <v>182162</v>
      </c>
      <c r="F63" s="6">
        <v>990859</v>
      </c>
      <c r="G63" s="6">
        <v>47846</v>
      </c>
    </row>
    <row r="64" spans="1:18" x14ac:dyDescent="0.15">
      <c r="A64" s="4" t="s">
        <v>217</v>
      </c>
      <c r="G64" s="6">
        <v>321</v>
      </c>
      <c r="H64" s="6">
        <v>1</v>
      </c>
      <c r="I64" s="6">
        <v>1</v>
      </c>
      <c r="K64" s="6">
        <v>622</v>
      </c>
      <c r="M64" s="6">
        <v>5185</v>
      </c>
      <c r="O64" s="6">
        <v>562</v>
      </c>
      <c r="Q64" s="6">
        <v>11681</v>
      </c>
    </row>
    <row r="65" spans="1:18" x14ac:dyDescent="0.15">
      <c r="A65" s="4" t="s">
        <v>216</v>
      </c>
      <c r="M65" s="6">
        <v>280571</v>
      </c>
      <c r="P65" s="6">
        <v>326379</v>
      </c>
      <c r="Q65" s="6">
        <v>8094078</v>
      </c>
      <c r="R65" s="6">
        <v>786829</v>
      </c>
    </row>
    <row r="66" spans="1:18" x14ac:dyDescent="0.15">
      <c r="A66" s="4" t="s">
        <v>215</v>
      </c>
      <c r="B66" s="6">
        <v>4713</v>
      </c>
      <c r="C66" s="6">
        <v>26874</v>
      </c>
      <c r="D66" s="6">
        <v>63340</v>
      </c>
      <c r="E66" s="6">
        <v>246123</v>
      </c>
      <c r="F66" s="6">
        <v>92216</v>
      </c>
      <c r="G66" s="6">
        <v>92699</v>
      </c>
      <c r="H66" s="6">
        <v>807</v>
      </c>
      <c r="I66" s="6">
        <v>807</v>
      </c>
      <c r="K66" s="6">
        <v>2000</v>
      </c>
      <c r="L66" s="6">
        <v>6493</v>
      </c>
      <c r="M66" s="6">
        <v>44630</v>
      </c>
      <c r="N66" s="6">
        <v>30244</v>
      </c>
      <c r="O66" s="6">
        <v>355179</v>
      </c>
      <c r="P66" s="6">
        <v>69630</v>
      </c>
      <c r="Q66" s="6">
        <v>69630</v>
      </c>
      <c r="R66" s="6">
        <v>285524</v>
      </c>
    </row>
    <row r="67" spans="1:18" x14ac:dyDescent="0.15">
      <c r="A67" s="4" t="s">
        <v>214</v>
      </c>
      <c r="H67" s="6">
        <v>-22000</v>
      </c>
      <c r="I67" s="6">
        <v>-30100</v>
      </c>
      <c r="J67" s="6">
        <v>-1280100</v>
      </c>
      <c r="L67" s="6">
        <v>-1218694</v>
      </c>
      <c r="M67" s="6">
        <v>-671817</v>
      </c>
      <c r="N67" s="6">
        <v>-1217161</v>
      </c>
      <c r="O67" s="6">
        <v>-604255</v>
      </c>
      <c r="P67" s="6">
        <v>-349179</v>
      </c>
      <c r="Q67" s="6">
        <v>-622660</v>
      </c>
      <c r="R67" s="6">
        <v>-423058</v>
      </c>
    </row>
    <row r="68" spans="1:18" x14ac:dyDescent="0.15">
      <c r="A68" s="4" t="s">
        <v>213</v>
      </c>
      <c r="K68" s="6">
        <v>-246395</v>
      </c>
      <c r="M68" s="6">
        <v>-81561</v>
      </c>
      <c r="O68" s="6">
        <v>-278584</v>
      </c>
      <c r="Q68" s="6">
        <v>-10542504</v>
      </c>
    </row>
    <row r="69" spans="1:18" x14ac:dyDescent="0.15">
      <c r="A69" s="4" t="s">
        <v>212</v>
      </c>
      <c r="K69" s="6">
        <v>4315</v>
      </c>
      <c r="M69" s="6">
        <v>7464</v>
      </c>
      <c r="O69" s="6">
        <v>14502</v>
      </c>
      <c r="Q69" s="6">
        <v>1352</v>
      </c>
    </row>
    <row r="70" spans="1:18" x14ac:dyDescent="0.15">
      <c r="A70" s="4" t="s">
        <v>211</v>
      </c>
      <c r="G70" s="6">
        <v>-67694</v>
      </c>
    </row>
    <row r="71" spans="1:18" x14ac:dyDescent="0.15">
      <c r="A71" s="4" t="s">
        <v>210</v>
      </c>
      <c r="H71" s="6">
        <v>-87889</v>
      </c>
      <c r="I71" s="6">
        <v>-63118</v>
      </c>
      <c r="J71" s="6">
        <v>-5695</v>
      </c>
      <c r="K71" s="6">
        <v>-7859</v>
      </c>
      <c r="L71" s="6">
        <v>-14563</v>
      </c>
      <c r="M71" s="6">
        <v>-39718</v>
      </c>
      <c r="N71" s="6">
        <v>-14867</v>
      </c>
      <c r="O71" s="6">
        <v>-22406</v>
      </c>
      <c r="P71" s="6">
        <v>-4005</v>
      </c>
      <c r="Q71" s="6">
        <v>-8168</v>
      </c>
      <c r="R71" s="6">
        <v>-3470</v>
      </c>
    </row>
    <row r="72" spans="1:18" x14ac:dyDescent="0.15">
      <c r="A72" s="4" t="s">
        <v>209</v>
      </c>
      <c r="Q72" s="6">
        <v>-170154</v>
      </c>
    </row>
    <row r="73" spans="1:18" x14ac:dyDescent="0.15">
      <c r="A73" s="4" t="s">
        <v>208</v>
      </c>
    </row>
    <row r="74" spans="1:18" x14ac:dyDescent="0.15">
      <c r="A74" s="4" t="s">
        <v>207</v>
      </c>
      <c r="P74" s="6">
        <v>-1108356</v>
      </c>
      <c r="R74" s="6">
        <v>-1189261</v>
      </c>
    </row>
    <row r="75" spans="1:18" x14ac:dyDescent="0.15">
      <c r="A75" s="4" t="s">
        <v>206</v>
      </c>
      <c r="J75" s="6">
        <v>1737</v>
      </c>
      <c r="L75" s="6">
        <v>2417</v>
      </c>
      <c r="N75" s="6">
        <v>14502</v>
      </c>
      <c r="P75" s="6">
        <v>1064</v>
      </c>
      <c r="R75" s="6">
        <v>1644</v>
      </c>
    </row>
    <row r="76" spans="1:18" x14ac:dyDescent="0.15">
      <c r="A76" s="4" t="s">
        <v>205</v>
      </c>
      <c r="R76" s="6">
        <v>-6</v>
      </c>
    </row>
    <row r="77" spans="1:18" x14ac:dyDescent="0.15">
      <c r="A77" s="4" t="s">
        <v>204</v>
      </c>
      <c r="R77" s="6">
        <v>5324</v>
      </c>
    </row>
    <row r="78" spans="1:18" x14ac:dyDescent="0.15">
      <c r="A78" s="4" t="s">
        <v>203</v>
      </c>
      <c r="H78" s="6">
        <v>103034</v>
      </c>
      <c r="I78" s="6">
        <v>103796</v>
      </c>
      <c r="J78" s="6">
        <v>702785</v>
      </c>
      <c r="K78" s="6">
        <v>1687638</v>
      </c>
    </row>
    <row r="79" spans="1:18" x14ac:dyDescent="0.15">
      <c r="A79" s="4" t="s">
        <v>202</v>
      </c>
      <c r="H79" s="6">
        <v>1340</v>
      </c>
      <c r="I79" s="6">
        <v>1350</v>
      </c>
      <c r="J79" s="6">
        <v>31256</v>
      </c>
      <c r="K79" s="6">
        <v>76573</v>
      </c>
    </row>
    <row r="80" spans="1:18" x14ac:dyDescent="0.15">
      <c r="A80" s="4" t="s">
        <v>201</v>
      </c>
      <c r="O80" s="6">
        <v>160000</v>
      </c>
      <c r="R80" s="6">
        <v>108000</v>
      </c>
    </row>
    <row r="81" spans="1:18" x14ac:dyDescent="0.15">
      <c r="A81" s="4" t="s">
        <v>200</v>
      </c>
      <c r="H81" s="6">
        <v>-39308</v>
      </c>
      <c r="I81" s="6">
        <v>-65833</v>
      </c>
      <c r="J81" s="6">
        <v>-38418</v>
      </c>
      <c r="K81" s="6">
        <v>-111397</v>
      </c>
      <c r="L81" s="6">
        <v>-33521</v>
      </c>
      <c r="M81" s="6">
        <v>-46492</v>
      </c>
      <c r="N81" s="6">
        <v>-13247</v>
      </c>
      <c r="O81" s="6">
        <v>-29364</v>
      </c>
      <c r="P81" s="6">
        <v>-4302</v>
      </c>
      <c r="Q81" s="6">
        <v>-9980</v>
      </c>
      <c r="R81" s="6">
        <v>-5351</v>
      </c>
    </row>
    <row r="82" spans="1:18" x14ac:dyDescent="0.15">
      <c r="A82" s="4" t="s">
        <v>199</v>
      </c>
    </row>
    <row r="83" spans="1:18" x14ac:dyDescent="0.15">
      <c r="A83" s="4" t="s">
        <v>198</v>
      </c>
      <c r="B83" s="6">
        <v>-12512</v>
      </c>
      <c r="C83" s="6">
        <v>-226</v>
      </c>
      <c r="D83" s="6">
        <v>-28</v>
      </c>
      <c r="E83" s="6">
        <v>-173</v>
      </c>
      <c r="F83" s="6">
        <v>-25151</v>
      </c>
      <c r="G83" s="6">
        <v>-50806</v>
      </c>
    </row>
    <row r="84" spans="1:18" x14ac:dyDescent="0.15">
      <c r="A84" s="4" t="s">
        <v>197</v>
      </c>
      <c r="B84" s="6">
        <v>384203</v>
      </c>
      <c r="C84" s="6">
        <v>705574</v>
      </c>
      <c r="D84" s="6">
        <v>172401</v>
      </c>
      <c r="E84" s="6">
        <v>498211</v>
      </c>
      <c r="F84" s="6">
        <v>430695</v>
      </c>
      <c r="G84" s="6">
        <v>448532</v>
      </c>
      <c r="L84" s="6">
        <v>1576</v>
      </c>
      <c r="N84" s="6">
        <v>774</v>
      </c>
      <c r="P84" s="6">
        <v>3270</v>
      </c>
      <c r="R84" s="6">
        <v>6062</v>
      </c>
    </row>
    <row r="85" spans="1:18" x14ac:dyDescent="0.15">
      <c r="A85" s="4" t="s">
        <v>196</v>
      </c>
      <c r="L85" s="6">
        <v>194775</v>
      </c>
    </row>
    <row r="86" spans="1:18" x14ac:dyDescent="0.15">
      <c r="A86" s="4" t="s">
        <v>195</v>
      </c>
      <c r="H86" s="6">
        <v>-101060</v>
      </c>
      <c r="I86" s="6">
        <v>-99620</v>
      </c>
      <c r="J86" s="6">
        <v>-99035</v>
      </c>
      <c r="K86" s="6">
        <v>-100035</v>
      </c>
      <c r="L86" s="6">
        <v>-116810</v>
      </c>
      <c r="M86" s="6">
        <v>-116810</v>
      </c>
      <c r="O86" s="6">
        <v>-20214</v>
      </c>
      <c r="Q86" s="6">
        <v>-124769</v>
      </c>
    </row>
    <row r="87" spans="1:18" x14ac:dyDescent="0.15">
      <c r="A87" s="4" t="s">
        <v>194</v>
      </c>
      <c r="I87" s="6">
        <v>4750</v>
      </c>
      <c r="L87" s="6">
        <v>750</v>
      </c>
    </row>
    <row r="88" spans="1:18" x14ac:dyDescent="0.15">
      <c r="A88" s="4" t="s">
        <v>193</v>
      </c>
      <c r="L88" s="6">
        <v>129925</v>
      </c>
      <c r="N88" s="6">
        <v>984074</v>
      </c>
      <c r="P88" s="6">
        <v>229877</v>
      </c>
      <c r="R88" s="6">
        <v>20774</v>
      </c>
    </row>
    <row r="89" spans="1:18" x14ac:dyDescent="0.15">
      <c r="A89" s="4" t="s">
        <v>192</v>
      </c>
      <c r="H89" s="6">
        <v>1000</v>
      </c>
    </row>
    <row r="90" spans="1:18" x14ac:dyDescent="0.15">
      <c r="A90" s="4" t="s">
        <v>191</v>
      </c>
      <c r="B90" s="6">
        <v>-836634</v>
      </c>
      <c r="C90" s="6">
        <v>-1575413</v>
      </c>
      <c r="D90" s="6">
        <v>-613628</v>
      </c>
      <c r="E90" s="6">
        <v>-766751</v>
      </c>
      <c r="F90" s="6">
        <v>-6784</v>
      </c>
      <c r="G90" s="6">
        <v>-4319</v>
      </c>
    </row>
    <row r="91" spans="1:18" x14ac:dyDescent="0.15">
      <c r="A91" s="4" t="s">
        <v>190</v>
      </c>
      <c r="G91" s="6">
        <v>-1818748</v>
      </c>
    </row>
    <row r="92" spans="1:18" x14ac:dyDescent="0.15">
      <c r="A92" s="4" t="s">
        <v>189</v>
      </c>
      <c r="L92" s="6">
        <v>-90000</v>
      </c>
      <c r="P92" s="6">
        <v>-72660</v>
      </c>
    </row>
    <row r="93" spans="1:18" x14ac:dyDescent="0.15">
      <c r="A93" s="4" t="s">
        <v>188</v>
      </c>
      <c r="B93" s="6">
        <v>-1639</v>
      </c>
      <c r="C93" s="6">
        <v>-34500</v>
      </c>
      <c r="E93" s="6">
        <v>-46500</v>
      </c>
      <c r="G93" s="6">
        <v>-6833</v>
      </c>
      <c r="H93" s="6">
        <v>-42771</v>
      </c>
      <c r="I93" s="6">
        <v>-53841</v>
      </c>
      <c r="J93" s="6">
        <v>-6372</v>
      </c>
      <c r="K93" s="6">
        <v>-7137</v>
      </c>
      <c r="L93" s="6">
        <v>-13</v>
      </c>
      <c r="M93" s="6">
        <v>-6986</v>
      </c>
      <c r="N93" s="6">
        <v>-261</v>
      </c>
      <c r="O93" s="6">
        <v>-5771</v>
      </c>
      <c r="Q93" s="6">
        <v>-11373</v>
      </c>
    </row>
    <row r="94" spans="1:18" x14ac:dyDescent="0.15">
      <c r="A94" s="4" t="s">
        <v>187</v>
      </c>
      <c r="B94" s="6">
        <v>-915920</v>
      </c>
      <c r="C94" s="6">
        <v>-1280876</v>
      </c>
      <c r="D94" s="6">
        <v>-713895</v>
      </c>
      <c r="E94" s="6">
        <v>-1564855</v>
      </c>
      <c r="F94" s="6">
        <v>-398697</v>
      </c>
      <c r="G94" s="6">
        <v>-3867075</v>
      </c>
      <c r="H94" s="6">
        <v>-1843482</v>
      </c>
      <c r="I94" s="6">
        <v>-5026276</v>
      </c>
      <c r="J94" s="6">
        <v>-2413131</v>
      </c>
      <c r="K94" s="6">
        <v>-4691020</v>
      </c>
      <c r="L94" s="6">
        <v>-4313848</v>
      </c>
      <c r="M94" s="6">
        <v>-4952514</v>
      </c>
      <c r="N94" s="6">
        <v>-740679</v>
      </c>
      <c r="O94" s="6">
        <v>-756888</v>
      </c>
      <c r="P94" s="6">
        <v>-1482728</v>
      </c>
      <c r="Q94" s="6">
        <v>-5310684</v>
      </c>
      <c r="R94" s="6">
        <v>-769676</v>
      </c>
    </row>
    <row r="95" spans="1:18" x14ac:dyDescent="0.15">
      <c r="A95" s="4" t="s">
        <v>186</v>
      </c>
      <c r="B95" s="6">
        <v>-76563</v>
      </c>
      <c r="C95" s="6">
        <v>-104866</v>
      </c>
      <c r="D95" s="6">
        <v>-57891</v>
      </c>
      <c r="E95" s="6">
        <v>-263902</v>
      </c>
      <c r="F95" s="6">
        <v>-448206</v>
      </c>
      <c r="G95" s="6">
        <v>-836219</v>
      </c>
      <c r="H95" s="6">
        <v>-40347</v>
      </c>
      <c r="I95" s="6">
        <v>-428361</v>
      </c>
      <c r="J95" s="6">
        <v>-60790</v>
      </c>
      <c r="K95" s="6">
        <v>-329310</v>
      </c>
      <c r="L95" s="6">
        <v>-2414153</v>
      </c>
      <c r="M95" s="6">
        <v>-2487195</v>
      </c>
      <c r="N95" s="6">
        <v>-2060818</v>
      </c>
      <c r="O95" s="6">
        <v>-2414618</v>
      </c>
      <c r="P95" s="6">
        <v>-2223251</v>
      </c>
      <c r="Q95" s="6">
        <v>-3005288</v>
      </c>
      <c r="R95" s="6">
        <v>-379668</v>
      </c>
    </row>
    <row r="96" spans="1:18" x14ac:dyDescent="0.15">
      <c r="A96" s="4" t="s">
        <v>185</v>
      </c>
      <c r="F96" s="6">
        <v>-460890</v>
      </c>
      <c r="G96" s="6">
        <v>-460890</v>
      </c>
      <c r="H96" s="6">
        <v>-473416</v>
      </c>
      <c r="I96" s="6">
        <v>-473416</v>
      </c>
      <c r="J96" s="6">
        <v>-703413</v>
      </c>
      <c r="K96" s="6">
        <v>-703413</v>
      </c>
      <c r="M96" s="6">
        <v>-92781</v>
      </c>
      <c r="Q96" s="6">
        <v>-553798</v>
      </c>
    </row>
    <row r="97" spans="1:18" x14ac:dyDescent="0.15">
      <c r="A97" s="4" t="s">
        <v>184</v>
      </c>
      <c r="B97" s="6">
        <v>234374</v>
      </c>
      <c r="C97" s="6">
        <v>269037</v>
      </c>
      <c r="D97" s="6">
        <v>11852</v>
      </c>
      <c r="E97" s="6">
        <v>42560</v>
      </c>
      <c r="F97" s="6">
        <v>1202468</v>
      </c>
      <c r="G97" s="6">
        <v>889353</v>
      </c>
    </row>
    <row r="98" spans="1:18" x14ac:dyDescent="0.15">
      <c r="A98" s="4" t="s">
        <v>183</v>
      </c>
      <c r="B98" s="6">
        <v>5357</v>
      </c>
      <c r="D98" s="6">
        <v>531001</v>
      </c>
      <c r="E98" s="6">
        <v>1492260</v>
      </c>
      <c r="F98" s="6">
        <v>712688</v>
      </c>
      <c r="G98" s="6">
        <v>712688</v>
      </c>
    </row>
    <row r="99" spans="1:18" x14ac:dyDescent="0.15">
      <c r="A99" s="4" t="s">
        <v>182</v>
      </c>
      <c r="H99" s="6">
        <v>52560</v>
      </c>
      <c r="I99" s="6">
        <v>137718</v>
      </c>
      <c r="J99" s="6">
        <v>3238345</v>
      </c>
      <c r="K99" s="6">
        <v>4220364</v>
      </c>
      <c r="L99" s="6">
        <v>2223420</v>
      </c>
      <c r="M99" s="6">
        <v>2304020</v>
      </c>
      <c r="N99" s="6">
        <v>1198800</v>
      </c>
      <c r="O99" s="6">
        <v>1171911</v>
      </c>
      <c r="P99" s="6">
        <v>736932</v>
      </c>
      <c r="Q99" s="6">
        <v>1054490</v>
      </c>
      <c r="R99" s="6">
        <v>50000</v>
      </c>
    </row>
    <row r="100" spans="1:18" x14ac:dyDescent="0.15">
      <c r="A100" s="4" t="s">
        <v>181</v>
      </c>
    </row>
    <row r="101" spans="1:18" x14ac:dyDescent="0.15">
      <c r="A101" s="4" t="s">
        <v>180</v>
      </c>
      <c r="E101" s="6">
        <v>107</v>
      </c>
      <c r="G101" s="6">
        <v>6632014</v>
      </c>
    </row>
    <row r="102" spans="1:18" x14ac:dyDescent="0.15">
      <c r="A102" s="4" t="s">
        <v>179</v>
      </c>
      <c r="M102" s="6">
        <v>3870776</v>
      </c>
    </row>
    <row r="103" spans="1:18" x14ac:dyDescent="0.15">
      <c r="A103" s="4" t="s">
        <v>178</v>
      </c>
      <c r="M103" s="6">
        <v>1918688</v>
      </c>
    </row>
    <row r="104" spans="1:18" x14ac:dyDescent="0.15">
      <c r="A104" s="4" t="s">
        <v>177</v>
      </c>
      <c r="C104" s="6">
        <v>-56</v>
      </c>
      <c r="D104" s="6">
        <v>-161</v>
      </c>
      <c r="E104" s="6">
        <v>-796778</v>
      </c>
      <c r="F104" s="6">
        <v>-1403623</v>
      </c>
      <c r="G104" s="6">
        <v>-1428472</v>
      </c>
    </row>
    <row r="105" spans="1:18" x14ac:dyDescent="0.15">
      <c r="A105" s="4" t="s">
        <v>176</v>
      </c>
      <c r="O105" s="6">
        <v>-1799023</v>
      </c>
      <c r="P105" s="6">
        <v>-6422</v>
      </c>
      <c r="Q105" s="6">
        <v>-6422</v>
      </c>
      <c r="R105" s="6">
        <v>-76948</v>
      </c>
    </row>
    <row r="106" spans="1:18" x14ac:dyDescent="0.15">
      <c r="A106" s="4" t="s">
        <v>175</v>
      </c>
      <c r="B106" s="6">
        <v>-13088</v>
      </c>
      <c r="C106" s="6">
        <v>-67</v>
      </c>
      <c r="D106" s="6">
        <v>-2012</v>
      </c>
      <c r="E106" s="6">
        <v>-370623</v>
      </c>
    </row>
    <row r="107" spans="1:18" x14ac:dyDescent="0.15">
      <c r="A107" s="4" t="s">
        <v>174</v>
      </c>
      <c r="L107" s="6">
        <v>3870776</v>
      </c>
    </row>
    <row r="108" spans="1:18" x14ac:dyDescent="0.15">
      <c r="A108" s="4" t="s">
        <v>173</v>
      </c>
      <c r="J108" s="6">
        <v>-11301</v>
      </c>
      <c r="K108" s="6">
        <v>-22602</v>
      </c>
      <c r="L108" s="6">
        <v>-11301</v>
      </c>
      <c r="M108" s="6">
        <v>-22602</v>
      </c>
      <c r="N108" s="6">
        <v>-11353</v>
      </c>
      <c r="O108" s="6">
        <v>-22847</v>
      </c>
      <c r="P108" s="6">
        <v>-11302</v>
      </c>
      <c r="Q108" s="6">
        <v>-22602</v>
      </c>
      <c r="R108" s="6">
        <v>-16952</v>
      </c>
    </row>
    <row r="109" spans="1:18" x14ac:dyDescent="0.15">
      <c r="A109" s="4" t="s">
        <v>172</v>
      </c>
      <c r="O109" s="6">
        <v>-650025</v>
      </c>
    </row>
    <row r="110" spans="1:18" x14ac:dyDescent="0.15">
      <c r="A110" s="4" t="s">
        <v>171</v>
      </c>
      <c r="I110" s="6">
        <v>-5060</v>
      </c>
    </row>
    <row r="111" spans="1:18" x14ac:dyDescent="0.15">
      <c r="A111" s="4" t="s">
        <v>170</v>
      </c>
      <c r="F111" s="6">
        <v>31380</v>
      </c>
    </row>
    <row r="112" spans="1:18" x14ac:dyDescent="0.15">
      <c r="A112" s="4" t="s">
        <v>169</v>
      </c>
      <c r="P112" s="6">
        <v>315</v>
      </c>
      <c r="Q112" s="6">
        <v>315</v>
      </c>
    </row>
    <row r="113" spans="1:18" x14ac:dyDescent="0.15">
      <c r="A113" s="4" t="s">
        <v>168</v>
      </c>
      <c r="H113" s="6">
        <v>-264262</v>
      </c>
      <c r="I113" s="6">
        <v>-699054</v>
      </c>
      <c r="J113" s="6">
        <v>-318545</v>
      </c>
      <c r="K113" s="6">
        <v>-708069</v>
      </c>
      <c r="L113" s="6">
        <v>-465746</v>
      </c>
      <c r="M113" s="6">
        <v>-969890</v>
      </c>
      <c r="N113" s="6">
        <v>-446373</v>
      </c>
      <c r="O113" s="6">
        <v>-1067553</v>
      </c>
      <c r="P113" s="6">
        <v>-445990</v>
      </c>
      <c r="Q113" s="6">
        <v>-880634</v>
      </c>
      <c r="R113" s="6">
        <v>-468897</v>
      </c>
    </row>
    <row r="114" spans="1:18" x14ac:dyDescent="0.15">
      <c r="A114" s="4" t="s">
        <v>167</v>
      </c>
      <c r="G114" s="6">
        <v>-137264</v>
      </c>
      <c r="I114" s="6">
        <v>-2516</v>
      </c>
    </row>
    <row r="115" spans="1:18" x14ac:dyDescent="0.15">
      <c r="A115" s="4" t="s">
        <v>166</v>
      </c>
      <c r="B115" s="6">
        <v>11547</v>
      </c>
      <c r="C115" s="6">
        <v>1000</v>
      </c>
      <c r="D115" s="6">
        <v>10000</v>
      </c>
      <c r="E115" s="6">
        <v>10000</v>
      </c>
    </row>
    <row r="116" spans="1:18" x14ac:dyDescent="0.15">
      <c r="A116" s="4" t="s">
        <v>165</v>
      </c>
      <c r="B116" s="6">
        <v>-3036</v>
      </c>
      <c r="C116" s="6">
        <v>-7313</v>
      </c>
      <c r="D116" s="6">
        <v>-6995</v>
      </c>
      <c r="E116" s="6">
        <v>-8681</v>
      </c>
      <c r="F116" s="6">
        <v>-7788</v>
      </c>
      <c r="G116" s="6">
        <v>-31812</v>
      </c>
      <c r="H116" s="6">
        <v>-7029</v>
      </c>
      <c r="I116" s="6">
        <v>-19029</v>
      </c>
      <c r="J116" s="6">
        <v>-46361</v>
      </c>
      <c r="K116" s="6">
        <v>-117265</v>
      </c>
      <c r="L116" s="6">
        <v>-88966</v>
      </c>
      <c r="M116" s="6">
        <v>-210191</v>
      </c>
      <c r="N116" s="6">
        <v>-84262</v>
      </c>
      <c r="O116" s="6">
        <v>-205391</v>
      </c>
      <c r="P116" s="6">
        <v>-52744</v>
      </c>
      <c r="Q116" s="6">
        <v>-87793</v>
      </c>
      <c r="R116" s="6">
        <v>-27974</v>
      </c>
    </row>
    <row r="117" spans="1:18" x14ac:dyDescent="0.15">
      <c r="A117" s="4" t="s">
        <v>164</v>
      </c>
      <c r="B117" s="6">
        <v>158591</v>
      </c>
      <c r="C117" s="6">
        <v>157735</v>
      </c>
      <c r="D117" s="6">
        <v>485794</v>
      </c>
      <c r="E117" s="6">
        <v>104943</v>
      </c>
      <c r="F117" s="6">
        <v>-373971</v>
      </c>
      <c r="G117" s="6">
        <v>5339398</v>
      </c>
      <c r="H117" s="6">
        <v>-732494</v>
      </c>
      <c r="I117" s="6">
        <v>-1489718</v>
      </c>
      <c r="J117" s="6">
        <v>2097935</v>
      </c>
      <c r="K117" s="6">
        <v>2339705</v>
      </c>
      <c r="L117" s="6">
        <v>3114030</v>
      </c>
      <c r="M117" s="6">
        <v>4310825</v>
      </c>
      <c r="N117" s="6">
        <v>-1404006</v>
      </c>
      <c r="O117" s="6">
        <v>-4987546</v>
      </c>
      <c r="P117" s="6">
        <v>-2002462</v>
      </c>
      <c r="Q117" s="6">
        <v>-3501732</v>
      </c>
      <c r="R117" s="6">
        <v>-920439</v>
      </c>
    </row>
    <row r="118" spans="1:18" x14ac:dyDescent="0.15">
      <c r="A118" s="4" t="s">
        <v>163</v>
      </c>
      <c r="B118" s="6">
        <v>-115340</v>
      </c>
      <c r="C118" s="6">
        <v>290920</v>
      </c>
      <c r="D118" s="6">
        <v>388938</v>
      </c>
      <c r="E118" s="6">
        <v>-60196</v>
      </c>
      <c r="F118" s="6">
        <v>230240</v>
      </c>
      <c r="G118" s="6">
        <v>3860716</v>
      </c>
      <c r="H118" s="6">
        <v>-1108334</v>
      </c>
      <c r="I118" s="6">
        <v>-1935510</v>
      </c>
      <c r="J118" s="6">
        <v>21569</v>
      </c>
      <c r="K118" s="6">
        <v>570136</v>
      </c>
      <c r="L118" s="6">
        <v>888742</v>
      </c>
      <c r="M118" s="6">
        <v>3164436</v>
      </c>
      <c r="N118" s="6">
        <v>448937</v>
      </c>
      <c r="O118" s="6">
        <v>407861</v>
      </c>
      <c r="P118" s="6">
        <v>1449181</v>
      </c>
      <c r="Q118" s="6">
        <v>187934</v>
      </c>
      <c r="R118" s="6">
        <v>1981644</v>
      </c>
    </row>
    <row r="119" spans="1:18" x14ac:dyDescent="0.15">
      <c r="A119" s="4" t="s">
        <v>162</v>
      </c>
      <c r="B119" s="6">
        <v>-24140</v>
      </c>
      <c r="C119" s="6">
        <v>-41479</v>
      </c>
      <c r="D119" s="6">
        <v>-28461</v>
      </c>
      <c r="E119" s="6">
        <v>-32307</v>
      </c>
    </row>
    <row r="120" spans="1:18" x14ac:dyDescent="0.15">
      <c r="A120" s="4" t="s">
        <v>161</v>
      </c>
      <c r="B120" s="6">
        <v>297128</v>
      </c>
      <c r="C120" s="6">
        <v>157595</v>
      </c>
      <c r="D120" s="6">
        <v>406876</v>
      </c>
      <c r="E120" s="6">
        <v>406876</v>
      </c>
      <c r="F120" s="6">
        <v>282032</v>
      </c>
      <c r="G120" s="6">
        <v>282032</v>
      </c>
      <c r="H120" s="6">
        <v>4118623</v>
      </c>
      <c r="I120" s="6">
        <v>4118623</v>
      </c>
      <c r="J120" s="6">
        <v>2221962</v>
      </c>
      <c r="K120" s="6">
        <v>2221962</v>
      </c>
      <c r="L120" s="6">
        <v>2682709</v>
      </c>
      <c r="M120" s="6">
        <v>2682709</v>
      </c>
      <c r="N120" s="6">
        <v>5766781</v>
      </c>
      <c r="O120" s="6">
        <v>5766781</v>
      </c>
      <c r="P120" s="6">
        <v>6300826</v>
      </c>
      <c r="Q120" s="6">
        <v>6300826</v>
      </c>
      <c r="R120" s="6">
        <v>6475515</v>
      </c>
    </row>
    <row r="121" spans="1:18" x14ac:dyDescent="0.15">
      <c r="A121" s="4" t="s">
        <v>160</v>
      </c>
      <c r="B121" s="6">
        <v>-53</v>
      </c>
      <c r="C121" s="6">
        <v>-160</v>
      </c>
      <c r="D121" s="6">
        <v>-16049</v>
      </c>
      <c r="E121" s="6">
        <v>-32341</v>
      </c>
      <c r="F121" s="6">
        <v>18831</v>
      </c>
      <c r="G121" s="6">
        <v>-24125</v>
      </c>
      <c r="H121" s="6">
        <v>-7585</v>
      </c>
      <c r="I121" s="6">
        <v>38849</v>
      </c>
      <c r="J121" s="6">
        <v>4129</v>
      </c>
      <c r="K121" s="6">
        <v>-109389</v>
      </c>
      <c r="L121" s="6">
        <v>-47037</v>
      </c>
      <c r="M121" s="6">
        <v>-80364</v>
      </c>
      <c r="N121" s="6">
        <v>112127</v>
      </c>
      <c r="O121" s="6">
        <v>126184</v>
      </c>
      <c r="P121" s="6">
        <v>158767</v>
      </c>
      <c r="Q121" s="6">
        <v>-13245</v>
      </c>
      <c r="R121" s="6">
        <v>-32236</v>
      </c>
    </row>
    <row r="122" spans="1:18" x14ac:dyDescent="0.15">
      <c r="A122" s="4" t="s">
        <v>159</v>
      </c>
      <c r="B122" s="6">
        <v>157595</v>
      </c>
      <c r="C122" s="6">
        <v>406876</v>
      </c>
      <c r="D122" s="6">
        <v>751304</v>
      </c>
      <c r="E122" s="6">
        <v>282032</v>
      </c>
      <c r="F122" s="6">
        <v>531103</v>
      </c>
      <c r="G122" s="6">
        <v>4118623</v>
      </c>
      <c r="H122" s="6">
        <v>3002704</v>
      </c>
      <c r="I122" s="6">
        <v>2221962</v>
      </c>
      <c r="J122" s="6">
        <v>2247660</v>
      </c>
      <c r="K122" s="6">
        <v>2682709</v>
      </c>
      <c r="L122" s="6">
        <v>3524414</v>
      </c>
      <c r="M122" s="6">
        <v>5766781</v>
      </c>
      <c r="N122" s="6">
        <v>6327845</v>
      </c>
      <c r="O122" s="6">
        <v>6300826</v>
      </c>
      <c r="P122" s="6">
        <v>7908774</v>
      </c>
      <c r="Q122" s="6">
        <v>6475515</v>
      </c>
      <c r="R122" s="6">
        <v>8424923</v>
      </c>
    </row>
    <row r="123" spans="1:18" x14ac:dyDescent="0.15">
      <c r="A123" s="4" t="s">
        <v>158</v>
      </c>
      <c r="N123" s="6">
        <v>6408383</v>
      </c>
      <c r="O123" s="6">
        <v>6941580</v>
      </c>
      <c r="P123" s="6">
        <v>7908774</v>
      </c>
      <c r="Q123" s="6">
        <v>12184515</v>
      </c>
      <c r="R123" s="6">
        <v>14938461</v>
      </c>
    </row>
    <row r="124" spans="1:18" x14ac:dyDescent="0.15">
      <c r="A124" s="4" t="s">
        <v>157</v>
      </c>
      <c r="K124" s="6">
        <v>2920868</v>
      </c>
      <c r="L124" s="6">
        <v>3566405</v>
      </c>
      <c r="M124" s="6">
        <v>5805035</v>
      </c>
      <c r="N124" s="6">
        <v>6368114</v>
      </c>
      <c r="O124" s="6">
        <v>6621203</v>
      </c>
      <c r="P124" s="6">
        <v>9037531</v>
      </c>
      <c r="Q124" s="6">
        <v>9330015</v>
      </c>
      <c r="R124" s="6">
        <v>11681692</v>
      </c>
    </row>
    <row r="125" spans="1:18" x14ac:dyDescent="0.15">
      <c r="A125" s="4" t="s">
        <v>156</v>
      </c>
      <c r="K125" s="6">
        <v>238159</v>
      </c>
      <c r="L125" s="6">
        <v>-41991</v>
      </c>
      <c r="M125" s="6">
        <v>38254</v>
      </c>
      <c r="N125" s="6">
        <v>40269</v>
      </c>
      <c r="O125" s="6">
        <v>320377</v>
      </c>
      <c r="P125" s="6">
        <v>-1128757</v>
      </c>
      <c r="Q125" s="6">
        <v>2854500</v>
      </c>
      <c r="R125" s="6">
        <v>3256769</v>
      </c>
    </row>
    <row r="126" spans="1:18" x14ac:dyDescent="0.15">
      <c r="A126" s="4" t="s">
        <v>77</v>
      </c>
      <c r="B126" s="4" t="s">
        <v>78</v>
      </c>
      <c r="C126" s="4" t="s">
        <v>78</v>
      </c>
      <c r="D126" s="4" t="s">
        <v>78</v>
      </c>
      <c r="E126" s="4" t="s">
        <v>78</v>
      </c>
      <c r="F126" s="4" t="s">
        <v>78</v>
      </c>
      <c r="G126" s="4" t="s">
        <v>78</v>
      </c>
      <c r="H126" s="4" t="s">
        <v>78</v>
      </c>
      <c r="I126" s="4" t="s">
        <v>78</v>
      </c>
      <c r="J126" s="4" t="s">
        <v>78</v>
      </c>
      <c r="K126" s="4" t="s">
        <v>78</v>
      </c>
      <c r="L126" s="4" t="s">
        <v>78</v>
      </c>
      <c r="M126" s="4" t="s">
        <v>78</v>
      </c>
      <c r="N126" s="4" t="s">
        <v>78</v>
      </c>
      <c r="O126" s="4" t="s">
        <v>78</v>
      </c>
      <c r="P126" s="4" t="s">
        <v>78</v>
      </c>
      <c r="Q126" s="4" t="s">
        <v>78</v>
      </c>
      <c r="R126" s="4" t="s">
        <v>78</v>
      </c>
    </row>
    <row r="127" spans="1:18" x14ac:dyDescent="0.15">
      <c r="A127" s="4" t="s">
        <v>79</v>
      </c>
      <c r="B127" s="4" t="s">
        <v>78</v>
      </c>
      <c r="C127" s="4" t="s">
        <v>78</v>
      </c>
      <c r="D127" s="4" t="s">
        <v>78</v>
      </c>
      <c r="E127" s="4" t="s">
        <v>78</v>
      </c>
      <c r="F127" s="4" t="s">
        <v>78</v>
      </c>
      <c r="G127" s="4" t="s">
        <v>78</v>
      </c>
      <c r="H127" s="4" t="s">
        <v>78</v>
      </c>
      <c r="I127" s="4" t="s">
        <v>78</v>
      </c>
      <c r="J127" s="4" t="s">
        <v>78</v>
      </c>
      <c r="K127" s="4" t="s">
        <v>78</v>
      </c>
      <c r="L127" s="4" t="s">
        <v>78</v>
      </c>
      <c r="M127" s="4" t="s">
        <v>78</v>
      </c>
      <c r="N127" s="4" t="s">
        <v>78</v>
      </c>
      <c r="O127" s="4" t="s">
        <v>78</v>
      </c>
      <c r="P127" s="4" t="s">
        <v>78</v>
      </c>
      <c r="Q127" s="4" t="s">
        <v>78</v>
      </c>
      <c r="R127" s="4" t="s">
        <v>78</v>
      </c>
    </row>
    <row r="128" spans="1:18" x14ac:dyDescent="0.15">
      <c r="A128" s="4" t="s">
        <v>80</v>
      </c>
      <c r="B128" s="5">
        <v>1</v>
      </c>
      <c r="C128" s="5">
        <v>1</v>
      </c>
      <c r="D128" s="5">
        <v>1</v>
      </c>
      <c r="E128" s="5">
        <v>1</v>
      </c>
      <c r="F128" s="5">
        <v>1</v>
      </c>
      <c r="G128" s="5">
        <v>1</v>
      </c>
      <c r="H128" s="5">
        <v>1</v>
      </c>
      <c r="I128" s="5">
        <v>1</v>
      </c>
      <c r="J128" s="5">
        <v>1</v>
      </c>
      <c r="K128" s="5">
        <v>1</v>
      </c>
      <c r="L128" s="5">
        <v>1</v>
      </c>
      <c r="M128" s="5">
        <v>1</v>
      </c>
      <c r="N128" s="5">
        <v>1</v>
      </c>
      <c r="O128" s="5">
        <v>1</v>
      </c>
      <c r="P128" s="5">
        <v>1</v>
      </c>
      <c r="Q128" s="5">
        <v>1</v>
      </c>
      <c r="R128" s="5">
        <v>1</v>
      </c>
    </row>
    <row r="129" spans="1:18" x14ac:dyDescent="0.15">
      <c r="A129" s="4" t="s">
        <v>155</v>
      </c>
      <c r="B129" s="4" t="s">
        <v>82</v>
      </c>
      <c r="C129" s="4" t="s">
        <v>82</v>
      </c>
      <c r="D129" s="4" t="s">
        <v>82</v>
      </c>
      <c r="E129" s="4" t="s">
        <v>82</v>
      </c>
      <c r="F129" s="4" t="s">
        <v>82</v>
      </c>
      <c r="G129" s="4" t="s">
        <v>82</v>
      </c>
      <c r="H129" s="4" t="s">
        <v>82</v>
      </c>
      <c r="I129" s="4" t="s">
        <v>82</v>
      </c>
      <c r="J129" s="4" t="s">
        <v>82</v>
      </c>
      <c r="K129" s="4" t="s">
        <v>82</v>
      </c>
      <c r="L129" s="4" t="s">
        <v>82</v>
      </c>
      <c r="M129" s="4" t="s">
        <v>82</v>
      </c>
      <c r="N129" s="4" t="s">
        <v>82</v>
      </c>
      <c r="O129" s="4" t="s">
        <v>82</v>
      </c>
      <c r="P129" s="4" t="s">
        <v>82</v>
      </c>
      <c r="Q129" s="4" t="s">
        <v>82</v>
      </c>
      <c r="R129" s="4" t="s">
        <v>82</v>
      </c>
    </row>
    <row r="130" spans="1:18" x14ac:dyDescent="0.15">
      <c r="A130" s="4" t="s">
        <v>83</v>
      </c>
      <c r="B130" s="4" t="s">
        <v>112</v>
      </c>
      <c r="C130" s="4" t="s">
        <v>111</v>
      </c>
      <c r="D130" s="4" t="s">
        <v>110</v>
      </c>
      <c r="E130" s="4" t="s">
        <v>110</v>
      </c>
      <c r="F130" s="4" t="s">
        <v>109</v>
      </c>
      <c r="G130" s="4" t="s">
        <v>109</v>
      </c>
      <c r="H130" s="4" t="s">
        <v>108</v>
      </c>
      <c r="I130" s="4" t="s">
        <v>108</v>
      </c>
      <c r="J130" s="4" t="s">
        <v>107</v>
      </c>
      <c r="K130" s="4" t="s">
        <v>107</v>
      </c>
      <c r="L130" s="4" t="s">
        <v>106</v>
      </c>
      <c r="M130" s="4" t="s">
        <v>106</v>
      </c>
      <c r="N130" s="4" t="s">
        <v>105</v>
      </c>
      <c r="O130" s="4" t="s">
        <v>105</v>
      </c>
      <c r="P130" s="4" t="s">
        <v>104</v>
      </c>
      <c r="Q130" s="4" t="s">
        <v>104</v>
      </c>
      <c r="R130" s="4" t="s">
        <v>103</v>
      </c>
    </row>
    <row r="131" spans="1:18" x14ac:dyDescent="0.15">
      <c r="A131" s="4" t="s">
        <v>84</v>
      </c>
      <c r="B131" s="4" t="s">
        <v>0</v>
      </c>
      <c r="C131" s="4" t="s">
        <v>1</v>
      </c>
      <c r="D131" s="4" t="s">
        <v>290</v>
      </c>
      <c r="E131" s="4" t="s">
        <v>2</v>
      </c>
      <c r="F131" s="4" t="s">
        <v>289</v>
      </c>
      <c r="G131" s="4" t="s">
        <v>3</v>
      </c>
      <c r="H131" s="4" t="s">
        <v>288</v>
      </c>
      <c r="I131" s="4" t="s">
        <v>4</v>
      </c>
      <c r="J131" s="4" t="s">
        <v>287</v>
      </c>
      <c r="K131" s="4" t="s">
        <v>5</v>
      </c>
      <c r="L131" s="4" t="s">
        <v>286</v>
      </c>
      <c r="M131" s="4" t="s">
        <v>6</v>
      </c>
      <c r="N131" s="4" t="s">
        <v>285</v>
      </c>
      <c r="O131" s="4" t="s">
        <v>7</v>
      </c>
      <c r="P131" s="4" t="s">
        <v>284</v>
      </c>
      <c r="Q131" s="4" t="s">
        <v>8</v>
      </c>
      <c r="R131" s="4" t="s">
        <v>9</v>
      </c>
    </row>
    <row r="132" spans="1:18" x14ac:dyDescent="0.15">
      <c r="A132" s="4" t="s">
        <v>85</v>
      </c>
      <c r="B132" s="4" t="s">
        <v>102</v>
      </c>
      <c r="C132" s="4" t="s">
        <v>102</v>
      </c>
      <c r="D132" s="4" t="s">
        <v>101</v>
      </c>
      <c r="E132" s="4" t="s">
        <v>102</v>
      </c>
      <c r="F132" s="4" t="s">
        <v>101</v>
      </c>
      <c r="G132" s="4" t="s">
        <v>102</v>
      </c>
      <c r="H132" s="4" t="s">
        <v>101</v>
      </c>
      <c r="I132" s="4" t="s">
        <v>102</v>
      </c>
      <c r="J132" s="4" t="s">
        <v>101</v>
      </c>
      <c r="K132" s="4" t="s">
        <v>102</v>
      </c>
      <c r="L132" s="4" t="s">
        <v>101</v>
      </c>
      <c r="M132" s="4" t="s">
        <v>102</v>
      </c>
      <c r="N132" s="4" t="s">
        <v>101</v>
      </c>
      <c r="O132" s="4" t="s">
        <v>102</v>
      </c>
      <c r="P132" s="4" t="s">
        <v>101</v>
      </c>
      <c r="Q132" s="4" t="s">
        <v>102</v>
      </c>
      <c r="R132" s="4" t="s">
        <v>101</v>
      </c>
    </row>
    <row r="133" spans="1:18" x14ac:dyDescent="0.15">
      <c r="A133" s="4" t="s">
        <v>86</v>
      </c>
      <c r="B133" s="4" t="s">
        <v>87</v>
      </c>
      <c r="C133" s="4" t="s">
        <v>87</v>
      </c>
      <c r="D133" s="4" t="s">
        <v>87</v>
      </c>
      <c r="E133" s="4" t="s">
        <v>87</v>
      </c>
      <c r="F133" s="4" t="s">
        <v>87</v>
      </c>
      <c r="G133" s="4" t="s">
        <v>88</v>
      </c>
      <c r="H133" s="4" t="s">
        <v>283</v>
      </c>
      <c r="I133" s="4" t="s">
        <v>89</v>
      </c>
      <c r="J133" s="4" t="s">
        <v>282</v>
      </c>
      <c r="K133" s="4" t="s">
        <v>90</v>
      </c>
      <c r="L133" s="4" t="s">
        <v>281</v>
      </c>
      <c r="M133" s="4" t="s">
        <v>91</v>
      </c>
      <c r="N133" s="4" t="s">
        <v>280</v>
      </c>
      <c r="O133" s="4" t="s">
        <v>92</v>
      </c>
      <c r="P133" s="4" t="s">
        <v>279</v>
      </c>
      <c r="Q133" s="4" t="s">
        <v>93</v>
      </c>
      <c r="R133" s="4" t="s">
        <v>94</v>
      </c>
    </row>
    <row r="134" spans="1:18" x14ac:dyDescent="0.15">
      <c r="A134" s="4" t="s">
        <v>95</v>
      </c>
      <c r="B134" s="4" t="s">
        <v>96</v>
      </c>
      <c r="C134" s="4" t="s">
        <v>96</v>
      </c>
      <c r="E134" s="4" t="s">
        <v>96</v>
      </c>
      <c r="G134" s="4" t="s">
        <v>96</v>
      </c>
      <c r="I134" s="4" t="s">
        <v>96</v>
      </c>
      <c r="K134" s="4" t="s">
        <v>96</v>
      </c>
      <c r="M134" s="4" t="s">
        <v>96</v>
      </c>
      <c r="O134" s="4" t="s">
        <v>96</v>
      </c>
      <c r="Q134" s="4" t="s">
        <v>96</v>
      </c>
    </row>
    <row r="135" spans="1:18" x14ac:dyDescent="0.15">
      <c r="A135" s="4" t="s">
        <v>97</v>
      </c>
      <c r="B135" s="4" t="s">
        <v>98</v>
      </c>
      <c r="C135" s="4" t="s">
        <v>98</v>
      </c>
      <c r="E135" s="4" t="s">
        <v>98</v>
      </c>
      <c r="G135" s="4" t="s">
        <v>98</v>
      </c>
      <c r="I135" s="4" t="s">
        <v>98</v>
      </c>
      <c r="K135" s="4" t="s">
        <v>98</v>
      </c>
      <c r="M135" s="4" t="s">
        <v>98</v>
      </c>
      <c r="O135" s="4" t="s">
        <v>98</v>
      </c>
      <c r="Q135" s="4" t="s">
        <v>98</v>
      </c>
    </row>
    <row r="136" spans="1:18" x14ac:dyDescent="0.15">
      <c r="A136" s="4" t="s">
        <v>99</v>
      </c>
    </row>
    <row r="139" spans="1:18" x14ac:dyDescent="0.15">
      <c r="A139" s="4" t="s">
        <v>100</v>
      </c>
    </row>
  </sheetData>
  <phoneticPr fontId="3" type="noConversion"/>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整理</vt:lpstr>
      <vt:lpstr>同行业_wind</vt:lpstr>
      <vt:lpstr>翻檯率_門店數量</vt:lpstr>
      <vt:lpstr>6862.HK-ARD.资产负债表</vt:lpstr>
      <vt:lpstr>6862.HK-ARD.利润表</vt:lpstr>
      <vt:lpstr>6862.HK-ARD.现金流量表</vt:lpstr>
      <vt:lpstr>6862.HK-ARD.资产负债表 (2)</vt:lpstr>
      <vt:lpstr>6862.HK-ARD.利润表 (2)</vt:lpstr>
      <vt:lpstr>6862.HK-ARD.现金流量表 (2)</vt:lpstr>
      <vt:lpstr>6862.HK-主营构成(按指标)</vt:lpstr>
      <vt:lpstr>股權結構</vt:lpstr>
      <vt:lpstr>同業對比</vt:lpstr>
      <vt:lpstr>9922.HK-ARD.利润表</vt:lpstr>
      <vt:lpstr>0520.HK-ARD.利润表</vt:lpstr>
      <vt:lpstr>九毛九9922.HK-ARD.利润表</vt:lpstr>
      <vt:lpstr>呷哺呷哺0520.HK-ARD.利润表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尤斌 崔</cp:lastModifiedBy>
  <dcterms:modified xsi:type="dcterms:W3CDTF">2024-10-30T16:03:16Z</dcterms:modified>
</cp:coreProperties>
</file>