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ad3d434324f7e88d/Documents/GitHub/CRQ/XLS-spreadsheets/"/>
    </mc:Choice>
  </mc:AlternateContent>
  <xr:revisionPtr revIDLastSave="36" documentId="8_{0DC40DCD-585B-4503-A2F6-4975B6057617}" xr6:coauthVersionLast="47" xr6:coauthVersionMax="47" xr10:uidLastSave="{337123F8-D748-401C-A5F4-84F73201417E}"/>
  <bookViews>
    <workbookView xWindow="435" yWindow="45" windowWidth="21165" windowHeight="12735" xr2:uid="{E98B0EBF-165E-4020-AC73-88DAD624F08B}"/>
  </bookViews>
  <sheets>
    <sheet name="EDR and SO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2" i="1" l="1"/>
  <c r="B90" i="1"/>
  <c r="G79" i="1"/>
  <c r="C82" i="1" s="1"/>
  <c r="G82" i="1" s="1"/>
  <c r="G78" i="1"/>
  <c r="C81" i="1" s="1"/>
  <c r="G81" i="1" s="1"/>
  <c r="G77" i="1"/>
  <c r="C80" i="1" s="1"/>
  <c r="G80" i="1" s="1"/>
  <c r="F73" i="1"/>
  <c r="B73" i="1"/>
  <c r="B72" i="1"/>
  <c r="B70" i="1"/>
  <c r="G59" i="1"/>
  <c r="C62" i="1" s="1"/>
  <c r="G62" i="1" s="1"/>
  <c r="G63" i="1" s="1"/>
  <c r="G58" i="1"/>
  <c r="C61" i="1" s="1"/>
  <c r="G61" i="1" s="1"/>
  <c r="G57" i="1"/>
  <c r="C60" i="1" s="1"/>
  <c r="G60" i="1" s="1"/>
  <c r="G65" i="1" l="1"/>
  <c r="G64" i="1"/>
  <c r="G66" i="1"/>
  <c r="B93" i="1"/>
  <c r="F93" i="1" s="1"/>
  <c r="G83" i="1"/>
  <c r="G85" i="1" l="1"/>
  <c r="G86" i="1" s="1"/>
  <c r="G84" i="1"/>
  <c r="B53" i="1"/>
  <c r="F53" i="1" s="1"/>
  <c r="G45" i="1"/>
  <c r="G44" i="1"/>
  <c r="G43" i="1"/>
  <c r="B38" i="1"/>
  <c r="F38" i="1" s="1"/>
  <c r="G30" i="1"/>
  <c r="G29" i="1"/>
  <c r="G28" i="1"/>
  <c r="C25" i="1"/>
  <c r="C26" i="1"/>
  <c r="C24" i="1"/>
  <c r="G31" i="1" l="1"/>
  <c r="G32" i="1" s="1"/>
  <c r="G33" i="1" s="1"/>
  <c r="G46" i="1"/>
  <c r="G47" i="1" s="1"/>
  <c r="G48" i="1" s="1"/>
</calcChain>
</file>

<file path=xl/sharedStrings.xml><?xml version="1.0" encoding="utf-8"?>
<sst xmlns="http://schemas.openxmlformats.org/spreadsheetml/2006/main" count="153" uniqueCount="67">
  <si>
    <t>APT</t>
  </si>
  <si>
    <t>ALZA</t>
  </si>
  <si>
    <t>rezid. P</t>
  </si>
  <si>
    <t xml:space="preserve"> RoC</t>
  </si>
  <si>
    <t>rezid. P MDE</t>
  </si>
  <si>
    <t>rezid. P SSOC</t>
  </si>
  <si>
    <t>TOTAL</t>
  </si>
  <si>
    <t>1. Mitigation proposed: EDR on SRVs and WKSTs (PCs)</t>
  </si>
  <si>
    <t xml:space="preserve"> NOTE: currently almost no signals and logs from WKSTs, they are invisible for SIEM</t>
  </si>
  <si>
    <t>2. Mitigation proposed: SIEM/SOC</t>
  </si>
  <si>
    <t>3. Next level opportunities are a) robust backup, b) SAE/PIM/PAM with account tiering, c) MFA</t>
  </si>
  <si>
    <r>
      <rPr>
        <b/>
        <sz val="11"/>
        <color theme="1"/>
        <rFont val="Calibri"/>
        <family val="2"/>
        <charset val="238"/>
        <scheme val="minor"/>
      </rPr>
      <t>a) EDR blocking</t>
    </r>
    <r>
      <rPr>
        <sz val="11"/>
        <color theme="1"/>
        <rFont val="Calibri"/>
        <family val="2"/>
        <charset val="238"/>
        <scheme val="minor"/>
      </rPr>
      <t xml:space="preserve"> = direct decrease of </t>
    </r>
    <r>
      <rPr>
        <b/>
        <sz val="11"/>
        <color theme="1"/>
        <rFont val="Calibri"/>
        <family val="2"/>
        <charset val="238"/>
        <scheme val="minor"/>
      </rPr>
      <t>P</t>
    </r>
  </si>
  <si>
    <r>
      <rPr>
        <b/>
        <sz val="11"/>
        <color theme="1"/>
        <rFont val="Calibri"/>
        <family val="2"/>
        <charset val="238"/>
        <scheme val="minor"/>
      </rPr>
      <t>b) EDR detect</t>
    </r>
    <r>
      <rPr>
        <sz val="11"/>
        <color theme="1"/>
        <rFont val="Calibri"/>
        <family val="2"/>
        <charset val="238"/>
        <scheme val="minor"/>
      </rPr>
      <t xml:space="preserve"> = slight decrease of </t>
    </r>
    <r>
      <rPr>
        <b/>
        <sz val="11"/>
        <color theme="1"/>
        <rFont val="Calibri"/>
        <family val="2"/>
        <charset val="238"/>
        <scheme val="minor"/>
      </rPr>
      <t>I</t>
    </r>
    <r>
      <rPr>
        <sz val="11"/>
        <color theme="1"/>
        <rFont val="Calibri"/>
        <family val="2"/>
        <charset val="238"/>
        <scheme val="minor"/>
      </rPr>
      <t xml:space="preserve"> (and marginal lowering of </t>
    </r>
    <r>
      <rPr>
        <b/>
        <sz val="11"/>
        <color theme="1"/>
        <rFont val="Calibri"/>
        <family val="2"/>
        <charset val="238"/>
        <scheme val="minor"/>
      </rPr>
      <t>P</t>
    </r>
    <r>
      <rPr>
        <sz val="11"/>
        <color theme="1"/>
        <rFont val="Calibri"/>
        <family val="2"/>
        <charset val="238"/>
        <scheme val="minor"/>
      </rPr>
      <t xml:space="preserve"> - deterrence effect)</t>
    </r>
  </si>
  <si>
    <r>
      <rPr>
        <b/>
        <sz val="11"/>
        <color theme="1"/>
        <rFont val="Calibri"/>
        <family val="2"/>
        <charset val="238"/>
        <scheme val="minor"/>
      </rPr>
      <t>c) EDR detect followed by SOC</t>
    </r>
    <r>
      <rPr>
        <sz val="11"/>
        <color theme="1"/>
        <rFont val="Calibri"/>
        <family val="2"/>
        <charset val="238"/>
        <scheme val="minor"/>
      </rPr>
      <t xml:space="preserve"> with fast reaction time = significant decrease of </t>
    </r>
    <r>
      <rPr>
        <b/>
        <sz val="11"/>
        <color theme="1"/>
        <rFont val="Calibri"/>
        <family val="2"/>
        <charset val="238"/>
        <scheme val="minor"/>
      </rPr>
      <t>I</t>
    </r>
  </si>
  <si>
    <t>RCKLS-H</t>
  </si>
  <si>
    <t>Reckless Hacker</t>
  </si>
  <si>
    <t>Bulldozer</t>
  </si>
  <si>
    <t>Cautious Hacker</t>
  </si>
  <si>
    <t>CAUT-H</t>
  </si>
  <si>
    <t>careless, he doesn't care if detected and if something stops him, without OpSec, typically a hacktivist that downloads and runs the EDR by-pass tool</t>
  </si>
  <si>
    <t>he watches OS processes and if EDR present he gets discouraged, if he doesn't know what to do next he leaves the environment, the discouraging element is a running deception fake exe with the name of EDR tool</t>
  </si>
  <si>
    <t>Stealthy</t>
  </si>
  <si>
    <t>Paying Attention</t>
  </si>
  <si>
    <t>Elite Hacker</t>
  </si>
  <si>
    <t>he finds EDRs in recon, prepare to disable or by-pass of EDRs, always prepared to deal with unexpected other EDR</t>
  </si>
  <si>
    <t>a bigger brand, a Cautious Hacker expects EDR in place and does not prefer it as a target</t>
  </si>
  <si>
    <t>P (Total)</t>
  </si>
  <si>
    <t>P (Clash with:)</t>
  </si>
  <si>
    <t>MDE (MS Defender for Endpoint)</t>
  </si>
  <si>
    <t>Efficiency:</t>
  </si>
  <si>
    <t>in 20% of cases he downloads the by-pass tool (he knows what he's looking for) and runs it and it works (EDR doesn't block him, but the detection works)</t>
  </si>
  <si>
    <t>in 75% of cases the EDR bypass works and he's not blocked (activities are visible, but he doesn't care because he will make it), he will try it because he has experience with the EDR from his lab, he invests time in it (i.e. the client is attractive and profitable for him and he will get his investment back) and from his lab he has experience and confidence that it will be possible perform it and make it on time</t>
  </si>
  <si>
    <t>of the original (inherent) Probabilitiy (P), the impact (I) remains the same</t>
  </si>
  <si>
    <r>
      <t xml:space="preserve">s the </t>
    </r>
    <r>
      <rPr>
        <b/>
        <sz val="11"/>
        <color theme="1"/>
        <rFont val="Calibri"/>
        <family val="2"/>
        <charset val="238"/>
        <scheme val="minor"/>
      </rPr>
      <t>mean (weighted) efficiency</t>
    </r>
    <r>
      <rPr>
        <sz val="11"/>
        <color theme="1"/>
        <rFont val="Calibri"/>
        <family val="2"/>
        <charset val="238"/>
        <scheme val="minor"/>
      </rPr>
      <t xml:space="preserve"> of the EDR tool</t>
    </r>
  </si>
  <si>
    <t>For a given portfolio of attackers and their abilities, we came up with EDR results:</t>
  </si>
  <si>
    <t>MDE costs</t>
  </si>
  <si>
    <t># of users and servers</t>
  </si>
  <si>
    <t>annual price for EUL</t>
  </si>
  <si>
    <t>to be divided (? equally) into 3 parts (3 lines in RR, 3 types of damage)</t>
  </si>
  <si>
    <t>or make an auxiliary RoC calculation</t>
  </si>
  <si>
    <t>CSF (Cloud Strike Falcon)</t>
  </si>
  <si>
    <t>1% of the time he downloads some generic by-pass tool, it happens to work on CrowdStrike too and it gets blocked (with activities still visible) - important for SOC</t>
  </si>
  <si>
    <t>he immediately disconnects and doesn't continue (0% by-pass, deterrent effect)</t>
  </si>
  <si>
    <t>Routine obstacle for APT, bypassed (routinely) in 90% of cases</t>
  </si>
  <si>
    <t>CSD costs</t>
  </si>
  <si>
    <t>Efficiency MDE:</t>
  </si>
  <si>
    <t>Efficiency Super SOC:</t>
  </si>
  <si>
    <t>MDE + Super SOC MTTD 15min</t>
  </si>
  <si>
    <t>no barrier for APT, a known EDR is by-passed in 100% (routinely), he can research it and knows about product weaknesses</t>
  </si>
  <si>
    <t>for a reckless hacker this ML3 SOC catches and stops 99% of post-expoit activities/actions, i.e. the attack is safely stopped and remediation takes place</t>
  </si>
  <si>
    <t>a cautious hacker is caught by this ML3 SOC, it stops 99% of post-expoit activities/actions, i.e. the attack is safely stopped and remediation takes place</t>
  </si>
  <si>
    <t>APT will have a medium capture % - range min 30% and optimistically up to 70% of SOC attacks will be captured</t>
  </si>
  <si>
    <t>of the partial MDE Probability</t>
  </si>
  <si>
    <t>is high efficiency of MDE with the Super SOC</t>
  </si>
  <si>
    <t>MDE + Super SOC MTTD 15min costs</t>
  </si>
  <si>
    <t>monthly payment for external SOC</t>
  </si>
  <si>
    <t>annual cost of external SOC</t>
  </si>
  <si>
    <t>MDE + Easy SOC MTTD 90min</t>
  </si>
  <si>
    <t>Efficiency Easy SOC:</t>
  </si>
  <si>
    <t>rezid. P ESOC</t>
  </si>
  <si>
    <t>Combo MDE + SSOC</t>
  </si>
  <si>
    <t>reckless hacker attacks preferably during the day (80/20 ratio) when the SOC is ready and intercepts it, it gets worse at night due to MTTD and the hacker "bulldozer" can make it</t>
  </si>
  <si>
    <t>cautious hacker attacks preferably overnight (80/20 ratio), when it gets worse due to MTTD and the hacker can make it (during the day the attack is intercepted)</t>
  </si>
  <si>
    <t>APT attacks at any time, at night due to MTTD he performs all actions and sweep activities, during the day there is min 30% and optimistically up to 70% chance to be intercepted</t>
  </si>
  <si>
    <t>is increased efficiency of MDE with the Easy SOC</t>
  </si>
  <si>
    <t>MDE + Easy SOC MTTD 90min náklady</t>
  </si>
  <si>
    <t>Combo MDE + ESOC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</si>
</sst>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0%"/>
  </numFmts>
  <fonts count="9"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4"/>
      <name val="Calibri"/>
      <family val="2"/>
      <charset val="238"/>
      <scheme val="minor"/>
    </font>
    <font>
      <b/>
      <sz val="11"/>
      <color theme="4"/>
      <name val="Calibri"/>
      <family val="2"/>
      <charset val="238"/>
      <scheme val="minor"/>
    </font>
    <font>
      <b/>
      <sz val="11"/>
      <color rgb="FFFF0000"/>
      <name val="Calibri"/>
      <family val="2"/>
      <charset val="238"/>
      <scheme val="minor"/>
    </font>
    <font>
      <i/>
      <sz val="11"/>
      <color theme="1"/>
      <name val="Calibri"/>
      <family val="2"/>
      <charset val="238"/>
      <scheme val="minor"/>
    </font>
    <font>
      <b/>
      <i/>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0" xfId="0" applyNumberFormat="1"/>
    <xf numFmtId="0" fontId="2" fillId="2" borderId="0" xfId="0" applyFont="1" applyFill="1"/>
    <xf numFmtId="10" fontId="0" fillId="0" borderId="0" xfId="0" applyNumberFormat="1"/>
    <xf numFmtId="0" fontId="4" fillId="2" borderId="0" xfId="0" applyFont="1" applyFill="1"/>
    <xf numFmtId="10" fontId="3" fillId="2" borderId="0" xfId="0" applyNumberFormat="1" applyFont="1" applyFill="1"/>
    <xf numFmtId="164" fontId="0" fillId="0" borderId="0" xfId="0" applyNumberFormat="1"/>
    <xf numFmtId="164" fontId="0" fillId="2" borderId="0" xfId="0" applyNumberFormat="1" applyFill="1"/>
    <xf numFmtId="164" fontId="5" fillId="2" borderId="0" xfId="0" applyNumberFormat="1" applyFont="1" applyFill="1"/>
    <xf numFmtId="9" fontId="0" fillId="2" borderId="0" xfId="0" applyNumberFormat="1" applyFill="1"/>
    <xf numFmtId="165" fontId="0" fillId="0" borderId="0" xfId="0" applyNumberFormat="1"/>
    <xf numFmtId="164" fontId="0" fillId="3" borderId="0" xfId="0" applyNumberFormat="1" applyFill="1"/>
    <xf numFmtId="9" fontId="6" fillId="2" borderId="0" xfId="0" applyNumberFormat="1" applyFont="1" applyFill="1"/>
    <xf numFmtId="0" fontId="7" fillId="0" borderId="0" xfId="0" applyFont="1"/>
    <xf numFmtId="0" fontId="3" fillId="0" borderId="0" xfId="0" applyFont="1"/>
    <xf numFmtId="9" fontId="3" fillId="0" borderId="0" xfId="1" applyFont="1"/>
    <xf numFmtId="9" fontId="3" fillId="0" borderId="0" xfId="0" applyNumberFormat="1" applyFont="1"/>
    <xf numFmtId="10" fontId="3" fillId="0" borderId="0" xfId="0" applyNumberFormat="1" applyFont="1"/>
    <xf numFmtId="9" fontId="3" fillId="2" borderId="0" xfId="0" applyNumberFormat="1" applyFont="1" applyFill="1"/>
    <xf numFmtId="0" fontId="8" fillId="0" borderId="0" xfId="0" applyFon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7A4A-84E6-4930-A215-1CD45A6AE281}">
  <dimension ref="A2:H95"/>
  <sheetViews>
    <sheetView tabSelected="1" topLeftCell="B62" workbookViewId="0">
      <selection activeCell="C83" sqref="C83"/>
    </sheetView>
  </sheetViews>
  <sheetFormatPr defaultRowHeight="14.25" x14ac:dyDescent="0.45"/>
  <cols>
    <col min="1" max="1" width="89.73046875" bestFit="1" customWidth="1"/>
    <col min="2" max="2" width="26.53125" customWidth="1"/>
    <col min="4" max="4" width="18.1328125" customWidth="1"/>
    <col min="6" max="6" width="11.73046875" bestFit="1" customWidth="1"/>
  </cols>
  <sheetData>
    <row r="2" spans="1:4" x14ac:dyDescent="0.45">
      <c r="A2" s="14" t="s">
        <v>7</v>
      </c>
    </row>
    <row r="3" spans="1:4" x14ac:dyDescent="0.45">
      <c r="A3" s="13" t="s">
        <v>8</v>
      </c>
    </row>
    <row r="4" spans="1:4" x14ac:dyDescent="0.45">
      <c r="A4" s="14" t="s">
        <v>9</v>
      </c>
    </row>
    <row r="6" spans="1:4" x14ac:dyDescent="0.45">
      <c r="A6" s="13" t="s">
        <v>10</v>
      </c>
    </row>
    <row r="8" spans="1:4" x14ac:dyDescent="0.45">
      <c r="A8" s="14" t="s">
        <v>7</v>
      </c>
    </row>
    <row r="9" spans="1:4" x14ac:dyDescent="0.45">
      <c r="A9" t="s">
        <v>11</v>
      </c>
    </row>
    <row r="10" spans="1:4" x14ac:dyDescent="0.45">
      <c r="A10" t="s">
        <v>12</v>
      </c>
    </row>
    <row r="11" spans="1:4" x14ac:dyDescent="0.45">
      <c r="A11" t="s">
        <v>13</v>
      </c>
    </row>
    <row r="13" spans="1:4" x14ac:dyDescent="0.45">
      <c r="A13" t="s">
        <v>14</v>
      </c>
      <c r="B13" t="s">
        <v>15</v>
      </c>
      <c r="C13" t="s">
        <v>16</v>
      </c>
      <c r="D13" t="s">
        <v>19</v>
      </c>
    </row>
    <row r="14" spans="1:4" x14ac:dyDescent="0.45">
      <c r="A14" t="s">
        <v>18</v>
      </c>
      <c r="B14" t="s">
        <v>17</v>
      </c>
      <c r="C14" t="s">
        <v>22</v>
      </c>
      <c r="D14" t="s">
        <v>20</v>
      </c>
    </row>
    <row r="15" spans="1:4" x14ac:dyDescent="0.45">
      <c r="A15" t="s">
        <v>0</v>
      </c>
      <c r="B15" t="s">
        <v>23</v>
      </c>
      <c r="C15" t="s">
        <v>21</v>
      </c>
      <c r="D15" t="s">
        <v>24</v>
      </c>
    </row>
    <row r="17" spans="1:8" x14ac:dyDescent="0.45">
      <c r="A17" s="2" t="s">
        <v>1</v>
      </c>
      <c r="B17" t="s">
        <v>25</v>
      </c>
    </row>
    <row r="18" spans="1:8" x14ac:dyDescent="0.45">
      <c r="A18" t="s">
        <v>14</v>
      </c>
      <c r="B18" t="s">
        <v>15</v>
      </c>
      <c r="C18" s="1">
        <v>0.45</v>
      </c>
    </row>
    <row r="19" spans="1:8" x14ac:dyDescent="0.45">
      <c r="A19" t="s">
        <v>18</v>
      </c>
      <c r="B19" t="s">
        <v>17</v>
      </c>
      <c r="C19" s="1">
        <v>0.05</v>
      </c>
    </row>
    <row r="20" spans="1:8" x14ac:dyDescent="0.45">
      <c r="A20" t="s">
        <v>0</v>
      </c>
      <c r="B20" t="s">
        <v>23</v>
      </c>
      <c r="C20" s="1">
        <v>0.5</v>
      </c>
    </row>
    <row r="22" spans="1:8" x14ac:dyDescent="0.45">
      <c r="B22" t="s">
        <v>26</v>
      </c>
      <c r="C22" s="5">
        <v>2.5000000000000001E-2</v>
      </c>
    </row>
    <row r="23" spans="1:8" x14ac:dyDescent="0.45">
      <c r="B23" t="s">
        <v>27</v>
      </c>
    </row>
    <row r="24" spans="1:8" x14ac:dyDescent="0.45">
      <c r="B24" t="s">
        <v>15</v>
      </c>
      <c r="C24" s="3">
        <f>$C$22*C18</f>
        <v>1.1250000000000001E-2</v>
      </c>
    </row>
    <row r="25" spans="1:8" x14ac:dyDescent="0.45">
      <c r="B25" t="s">
        <v>17</v>
      </c>
      <c r="C25" s="3">
        <f>$C$22*C19</f>
        <v>1.2500000000000002E-3</v>
      </c>
    </row>
    <row r="26" spans="1:8" x14ac:dyDescent="0.45">
      <c r="B26" t="s">
        <v>23</v>
      </c>
      <c r="C26" s="3">
        <f>$C$22*C20</f>
        <v>1.2500000000000001E-2</v>
      </c>
    </row>
    <row r="28" spans="1:8" x14ac:dyDescent="0.45">
      <c r="A28" s="4" t="s">
        <v>28</v>
      </c>
      <c r="B28" t="s">
        <v>15</v>
      </c>
      <c r="C28" s="3">
        <v>1.1250000000000001E-2</v>
      </c>
      <c r="D28" t="s">
        <v>29</v>
      </c>
      <c r="E28" s="15">
        <v>0.8</v>
      </c>
      <c r="F28" t="s">
        <v>2</v>
      </c>
      <c r="G28" s="17">
        <f>C28*(1-E28)</f>
        <v>2.2499999999999998E-3</v>
      </c>
      <c r="H28" t="s">
        <v>30</v>
      </c>
    </row>
    <row r="29" spans="1:8" x14ac:dyDescent="0.45">
      <c r="B29" t="s">
        <v>17</v>
      </c>
      <c r="C29" s="3">
        <v>1.2500000000000002E-3</v>
      </c>
      <c r="D29" t="s">
        <v>29</v>
      </c>
      <c r="E29" s="15">
        <v>0.25</v>
      </c>
      <c r="F29" t="s">
        <v>2</v>
      </c>
      <c r="G29" s="17">
        <f>C29*(1-E29)</f>
        <v>9.3750000000000018E-4</v>
      </c>
      <c r="H29" t="s">
        <v>31</v>
      </c>
    </row>
    <row r="30" spans="1:8" x14ac:dyDescent="0.45">
      <c r="B30" t="s">
        <v>23</v>
      </c>
      <c r="C30" s="3">
        <v>1.2500000000000001E-2</v>
      </c>
      <c r="D30" t="s">
        <v>29</v>
      </c>
      <c r="E30" s="16">
        <v>0</v>
      </c>
      <c r="F30" t="s">
        <v>2</v>
      </c>
      <c r="G30" s="17">
        <f>C30*(1-E30)</f>
        <v>1.2500000000000001E-2</v>
      </c>
      <c r="H30" t="s">
        <v>48</v>
      </c>
    </row>
    <row r="31" spans="1:8" x14ac:dyDescent="0.45">
      <c r="G31" s="5">
        <f>SUM(G28:G30)</f>
        <v>1.56875E-2</v>
      </c>
    </row>
    <row r="32" spans="1:8" x14ac:dyDescent="0.45">
      <c r="A32" s="19" t="s">
        <v>34</v>
      </c>
      <c r="B32" s="19"/>
      <c r="C32" s="19"/>
      <c r="D32" s="19"/>
      <c r="E32" s="19"/>
      <c r="G32" s="3">
        <f>G31/$C$22</f>
        <v>0.62749999999999995</v>
      </c>
      <c r="H32" t="s">
        <v>32</v>
      </c>
    </row>
    <row r="33" spans="1:8" x14ac:dyDescent="0.45">
      <c r="G33" s="5">
        <f>1-G32</f>
        <v>0.37250000000000005</v>
      </c>
      <c r="H33" t="s">
        <v>33</v>
      </c>
    </row>
    <row r="35" spans="1:8" x14ac:dyDescent="0.45">
      <c r="A35" s="4" t="s">
        <v>35</v>
      </c>
    </row>
    <row r="36" spans="1:8" x14ac:dyDescent="0.45">
      <c r="A36" t="s">
        <v>36</v>
      </c>
      <c r="B36">
        <v>1800</v>
      </c>
    </row>
    <row r="37" spans="1:8" x14ac:dyDescent="0.45">
      <c r="A37" t="s">
        <v>37</v>
      </c>
      <c r="B37" s="6">
        <v>60</v>
      </c>
    </row>
    <row r="38" spans="1:8" x14ac:dyDescent="0.45">
      <c r="B38" s="7">
        <f>B36*B37</f>
        <v>108000</v>
      </c>
      <c r="F38" s="8">
        <f>B38/3</f>
        <v>36000</v>
      </c>
      <c r="G38" t="s">
        <v>38</v>
      </c>
    </row>
    <row r="39" spans="1:8" x14ac:dyDescent="0.45">
      <c r="G39" t="s">
        <v>39</v>
      </c>
    </row>
    <row r="40" spans="1:8" x14ac:dyDescent="0.45">
      <c r="F40" s="9">
        <v>0.74</v>
      </c>
      <c r="G40" s="14" t="s">
        <v>3</v>
      </c>
    </row>
    <row r="43" spans="1:8" x14ac:dyDescent="0.45">
      <c r="A43" s="4" t="s">
        <v>40</v>
      </c>
      <c r="B43" t="s">
        <v>15</v>
      </c>
      <c r="C43" s="3">
        <v>1.1250000000000001E-2</v>
      </c>
      <c r="D43" t="s">
        <v>29</v>
      </c>
      <c r="E43" s="15">
        <v>0.99</v>
      </c>
      <c r="F43" t="s">
        <v>2</v>
      </c>
      <c r="G43" s="17">
        <f>C43*(1-E43)</f>
        <v>1.1250000000000012E-4</v>
      </c>
      <c r="H43" t="s">
        <v>41</v>
      </c>
    </row>
    <row r="44" spans="1:8" x14ac:dyDescent="0.45">
      <c r="B44" t="s">
        <v>17</v>
      </c>
      <c r="C44" s="3">
        <v>1.2500000000000002E-3</v>
      </c>
      <c r="D44" t="s">
        <v>29</v>
      </c>
      <c r="E44" s="15">
        <v>1</v>
      </c>
      <c r="F44" t="s">
        <v>2</v>
      </c>
      <c r="G44" s="17">
        <f>C44*(1-E44)</f>
        <v>0</v>
      </c>
      <c r="H44" t="s">
        <v>42</v>
      </c>
    </row>
    <row r="45" spans="1:8" x14ac:dyDescent="0.45">
      <c r="B45" t="s">
        <v>23</v>
      </c>
      <c r="C45" s="3">
        <v>1.2500000000000001E-2</v>
      </c>
      <c r="D45" t="s">
        <v>29</v>
      </c>
      <c r="E45" s="15">
        <v>0.1</v>
      </c>
      <c r="F45" t="s">
        <v>2</v>
      </c>
      <c r="G45" s="17">
        <f>C45*(1-E45)</f>
        <v>1.1250000000000001E-2</v>
      </c>
      <c r="H45" t="s">
        <v>43</v>
      </c>
    </row>
    <row r="46" spans="1:8" x14ac:dyDescent="0.45">
      <c r="G46" s="5">
        <f>SUM(G43:G45)</f>
        <v>1.1362500000000001E-2</v>
      </c>
    </row>
    <row r="47" spans="1:8" x14ac:dyDescent="0.45">
      <c r="A47" s="19" t="s">
        <v>34</v>
      </c>
      <c r="B47" s="19"/>
      <c r="C47" s="19"/>
      <c r="D47" s="19"/>
      <c r="E47" s="19"/>
      <c r="G47" s="3">
        <f>G46/$C$22</f>
        <v>0.45450000000000002</v>
      </c>
      <c r="H47" t="s">
        <v>32</v>
      </c>
    </row>
    <row r="48" spans="1:8" x14ac:dyDescent="0.45">
      <c r="G48" s="5">
        <f>1-G47</f>
        <v>0.54549999999999998</v>
      </c>
      <c r="H48" t="s">
        <v>33</v>
      </c>
    </row>
    <row r="50" spans="1:8" x14ac:dyDescent="0.45">
      <c r="A50" s="4" t="s">
        <v>44</v>
      </c>
    </row>
    <row r="51" spans="1:8" x14ac:dyDescent="0.45">
      <c r="A51" t="s">
        <v>36</v>
      </c>
      <c r="B51">
        <v>1800</v>
      </c>
    </row>
    <row r="52" spans="1:8" x14ac:dyDescent="0.45">
      <c r="A52" t="s">
        <v>37</v>
      </c>
      <c r="B52" s="6">
        <v>744</v>
      </c>
    </row>
    <row r="53" spans="1:8" x14ac:dyDescent="0.45">
      <c r="B53" s="7">
        <f>B51*B52</f>
        <v>1339200</v>
      </c>
      <c r="F53" s="8">
        <f>B53/3</f>
        <v>446400</v>
      </c>
      <c r="G53" t="s">
        <v>38</v>
      </c>
    </row>
    <row r="54" spans="1:8" x14ac:dyDescent="0.45">
      <c r="G54" t="s">
        <v>39</v>
      </c>
    </row>
    <row r="55" spans="1:8" x14ac:dyDescent="0.45">
      <c r="F55" s="12">
        <v>-0.79</v>
      </c>
      <c r="G55" t="s">
        <v>3</v>
      </c>
    </row>
    <row r="57" spans="1:8" x14ac:dyDescent="0.45">
      <c r="A57" s="4" t="s">
        <v>47</v>
      </c>
      <c r="B57" t="s">
        <v>15</v>
      </c>
      <c r="C57" s="3">
        <v>1.1250000000000001E-2</v>
      </c>
      <c r="D57" t="s">
        <v>45</v>
      </c>
      <c r="E57" s="15">
        <v>0.8</v>
      </c>
      <c r="F57" t="s">
        <v>4</v>
      </c>
      <c r="G57" s="17">
        <f>C57*(1-E57)</f>
        <v>2.2499999999999998E-3</v>
      </c>
      <c r="H57" t="s">
        <v>30</v>
      </c>
    </row>
    <row r="58" spans="1:8" x14ac:dyDescent="0.45">
      <c r="B58" t="s">
        <v>17</v>
      </c>
      <c r="C58" s="3">
        <v>1.2500000000000002E-3</v>
      </c>
      <c r="D58" t="s">
        <v>45</v>
      </c>
      <c r="E58" s="15">
        <v>0.25</v>
      </c>
      <c r="F58" t="s">
        <v>4</v>
      </c>
      <c r="G58" s="17">
        <f>C58*(1-E58)</f>
        <v>9.3750000000000018E-4</v>
      </c>
      <c r="H58" t="s">
        <v>31</v>
      </c>
    </row>
    <row r="59" spans="1:8" x14ac:dyDescent="0.45">
      <c r="B59" t="s">
        <v>23</v>
      </c>
      <c r="C59" s="3">
        <v>1.2500000000000001E-2</v>
      </c>
      <c r="D59" t="s">
        <v>45</v>
      </c>
      <c r="E59" s="15">
        <v>0</v>
      </c>
      <c r="F59" t="s">
        <v>4</v>
      </c>
      <c r="G59" s="17">
        <f>C59*(1-E59)</f>
        <v>1.2500000000000001E-2</v>
      </c>
      <c r="H59" t="s">
        <v>48</v>
      </c>
    </row>
    <row r="60" spans="1:8" x14ac:dyDescent="0.45">
      <c r="B60" t="s">
        <v>15</v>
      </c>
      <c r="C60" s="3">
        <f>G57</f>
        <v>2.2499999999999998E-3</v>
      </c>
      <c r="D60" t="s">
        <v>46</v>
      </c>
      <c r="E60" s="15">
        <v>0.99</v>
      </c>
      <c r="F60" t="s">
        <v>5</v>
      </c>
      <c r="G60" s="17">
        <f t="shared" ref="G60:G62" si="0">C60*(1-E60)</f>
        <v>2.2500000000000018E-5</v>
      </c>
      <c r="H60" t="s">
        <v>49</v>
      </c>
    </row>
    <row r="61" spans="1:8" x14ac:dyDescent="0.45">
      <c r="B61" t="s">
        <v>17</v>
      </c>
      <c r="C61" s="3">
        <f>G58</f>
        <v>9.3750000000000018E-4</v>
      </c>
      <c r="D61" t="s">
        <v>46</v>
      </c>
      <c r="E61" s="15">
        <v>0.99</v>
      </c>
      <c r="F61" t="s">
        <v>5</v>
      </c>
      <c r="G61" s="17">
        <f t="shared" si="0"/>
        <v>9.3750000000000093E-6</v>
      </c>
      <c r="H61" t="s">
        <v>50</v>
      </c>
    </row>
    <row r="62" spans="1:8" x14ac:dyDescent="0.45">
      <c r="B62" t="s">
        <v>23</v>
      </c>
      <c r="C62" s="3">
        <f>G59</f>
        <v>1.2500000000000001E-2</v>
      </c>
      <c r="D62" t="s">
        <v>46</v>
      </c>
      <c r="E62" s="15">
        <v>0.5</v>
      </c>
      <c r="F62" t="s">
        <v>5</v>
      </c>
      <c r="G62" s="17">
        <f t="shared" si="0"/>
        <v>6.2500000000000003E-3</v>
      </c>
      <c r="H62" t="s">
        <v>51</v>
      </c>
    </row>
    <row r="63" spans="1:8" x14ac:dyDescent="0.45">
      <c r="C63" s="3"/>
      <c r="E63" s="1"/>
      <c r="G63" s="5">
        <f>SUM(G60:G62)</f>
        <v>6.2818750000000001E-3</v>
      </c>
    </row>
    <row r="64" spans="1:8" x14ac:dyDescent="0.45">
      <c r="C64" s="3"/>
      <c r="E64" s="1"/>
      <c r="G64" s="5">
        <f>G63/G31</f>
        <v>0.40043824701195219</v>
      </c>
      <c r="H64" t="s">
        <v>52</v>
      </c>
    </row>
    <row r="65" spans="1:8" x14ac:dyDescent="0.45">
      <c r="C65" s="3"/>
      <c r="E65" s="1"/>
      <c r="G65" s="3">
        <f>G63/$C$22</f>
        <v>0.25127499999999997</v>
      </c>
      <c r="H65" t="s">
        <v>32</v>
      </c>
    </row>
    <row r="66" spans="1:8" x14ac:dyDescent="0.45">
      <c r="G66" s="5">
        <f>1-G65</f>
        <v>0.74872500000000008</v>
      </c>
      <c r="H66" t="s">
        <v>53</v>
      </c>
    </row>
    <row r="67" spans="1:8" x14ac:dyDescent="0.45">
      <c r="A67" s="4" t="s">
        <v>54</v>
      </c>
    </row>
    <row r="68" spans="1:8" x14ac:dyDescent="0.45">
      <c r="A68" t="s">
        <v>36</v>
      </c>
      <c r="B68">
        <v>1800</v>
      </c>
    </row>
    <row r="69" spans="1:8" x14ac:dyDescent="0.45">
      <c r="A69" t="s">
        <v>37</v>
      </c>
      <c r="B69" s="6">
        <v>60</v>
      </c>
    </row>
    <row r="70" spans="1:8" x14ac:dyDescent="0.45">
      <c r="B70" s="11">
        <f>B68*B69</f>
        <v>108000</v>
      </c>
    </row>
    <row r="71" spans="1:8" x14ac:dyDescent="0.45">
      <c r="A71" t="s">
        <v>55</v>
      </c>
      <c r="B71" s="6">
        <v>15000</v>
      </c>
    </row>
    <row r="72" spans="1:8" x14ac:dyDescent="0.45">
      <c r="A72" t="s">
        <v>56</v>
      </c>
      <c r="B72" s="11">
        <f>B71*12</f>
        <v>180000</v>
      </c>
    </row>
    <row r="73" spans="1:8" x14ac:dyDescent="0.45">
      <c r="A73" t="s">
        <v>6</v>
      </c>
      <c r="B73" s="7">
        <f>B70+B72</f>
        <v>288000</v>
      </c>
      <c r="F73" s="8">
        <f>B73/3</f>
        <v>96000</v>
      </c>
      <c r="G73" t="s">
        <v>38</v>
      </c>
    </row>
    <row r="74" spans="1:8" x14ac:dyDescent="0.45">
      <c r="G74" t="s">
        <v>39</v>
      </c>
    </row>
    <row r="75" spans="1:8" x14ac:dyDescent="0.45">
      <c r="F75" s="18">
        <v>0.30970101044634823</v>
      </c>
      <c r="G75" s="14" t="s">
        <v>3</v>
      </c>
      <c r="H75" t="s">
        <v>60</v>
      </c>
    </row>
    <row r="77" spans="1:8" x14ac:dyDescent="0.45">
      <c r="A77" s="4" t="s">
        <v>57</v>
      </c>
      <c r="B77" t="s">
        <v>15</v>
      </c>
      <c r="C77" s="3">
        <v>1.1250000000000001E-2</v>
      </c>
      <c r="D77" t="s">
        <v>45</v>
      </c>
      <c r="E77" s="15">
        <v>0.8</v>
      </c>
      <c r="F77" t="s">
        <v>4</v>
      </c>
      <c r="G77" s="3">
        <f>C77*(1-E77)</f>
        <v>2.2499999999999998E-3</v>
      </c>
      <c r="H77" t="s">
        <v>30</v>
      </c>
    </row>
    <row r="78" spans="1:8" x14ac:dyDescent="0.45">
      <c r="B78" t="s">
        <v>17</v>
      </c>
      <c r="C78" s="3">
        <v>1.2500000000000002E-3</v>
      </c>
      <c r="D78" t="s">
        <v>45</v>
      </c>
      <c r="E78" s="15">
        <v>0.25</v>
      </c>
      <c r="F78" t="s">
        <v>4</v>
      </c>
      <c r="G78" s="3">
        <f>C78*(1-E78)</f>
        <v>9.3750000000000018E-4</v>
      </c>
      <c r="H78" t="s">
        <v>31</v>
      </c>
    </row>
    <row r="79" spans="1:8" x14ac:dyDescent="0.45">
      <c r="B79" t="s">
        <v>23</v>
      </c>
      <c r="C79" s="3">
        <v>1.2500000000000001E-2</v>
      </c>
      <c r="D79" t="s">
        <v>45</v>
      </c>
      <c r="E79" s="15">
        <v>0</v>
      </c>
      <c r="F79" t="s">
        <v>4</v>
      </c>
      <c r="G79" s="3">
        <f>C79*(1-E79)</f>
        <v>1.2500000000000001E-2</v>
      </c>
      <c r="H79" t="s">
        <v>48</v>
      </c>
    </row>
    <row r="80" spans="1:8" x14ac:dyDescent="0.45">
      <c r="B80" t="s">
        <v>15</v>
      </c>
      <c r="C80" s="3">
        <f>G77</f>
        <v>2.2499999999999998E-3</v>
      </c>
      <c r="D80" t="s">
        <v>58</v>
      </c>
      <c r="E80" s="15">
        <v>0.8</v>
      </c>
      <c r="F80" t="s">
        <v>59</v>
      </c>
      <c r="G80" s="10">
        <f t="shared" ref="G80:G82" si="1">C80*(1-E80)</f>
        <v>4.4999999999999988E-4</v>
      </c>
      <c r="H80" t="s">
        <v>61</v>
      </c>
    </row>
    <row r="81" spans="1:8" x14ac:dyDescent="0.45">
      <c r="B81" t="s">
        <v>17</v>
      </c>
      <c r="C81" s="3">
        <f>G78</f>
        <v>9.3750000000000018E-4</v>
      </c>
      <c r="D81" t="s">
        <v>58</v>
      </c>
      <c r="E81" s="15">
        <v>0.2</v>
      </c>
      <c r="F81" t="s">
        <v>59</v>
      </c>
      <c r="G81" s="10">
        <f t="shared" si="1"/>
        <v>7.5000000000000023E-4</v>
      </c>
      <c r="H81" t="s">
        <v>62</v>
      </c>
    </row>
    <row r="82" spans="1:8" x14ac:dyDescent="0.45">
      <c r="B82" t="s">
        <v>23</v>
      </c>
      <c r="C82" s="3">
        <f>G79</f>
        <v>1.2500000000000001E-2</v>
      </c>
      <c r="D82" t="s">
        <v>58</v>
      </c>
      <c r="E82" s="15">
        <v>0.25</v>
      </c>
      <c r="F82" t="s">
        <v>59</v>
      </c>
      <c r="G82" s="10">
        <f t="shared" si="1"/>
        <v>9.3750000000000014E-3</v>
      </c>
      <c r="H82" t="s">
        <v>63</v>
      </c>
    </row>
    <row r="83" spans="1:8" x14ac:dyDescent="0.45">
      <c r="C83" s="3"/>
      <c r="E83" s="1"/>
      <c r="G83" s="5">
        <f>SUM(G80:G82)</f>
        <v>1.0575000000000001E-2</v>
      </c>
    </row>
    <row r="84" spans="1:8" x14ac:dyDescent="0.45">
      <c r="C84" s="3"/>
      <c r="E84" s="1"/>
      <c r="G84" s="5">
        <f>G83/G31</f>
        <v>0.67410358565737061</v>
      </c>
      <c r="H84" t="s">
        <v>52</v>
      </c>
    </row>
    <row r="85" spans="1:8" x14ac:dyDescent="0.45">
      <c r="C85" s="3"/>
      <c r="E85" s="1"/>
      <c r="G85" s="3">
        <f>G83/$C$22</f>
        <v>0.42300000000000004</v>
      </c>
      <c r="H85" t="s">
        <v>32</v>
      </c>
    </row>
    <row r="86" spans="1:8" x14ac:dyDescent="0.45">
      <c r="G86" s="5">
        <f>1-G85</f>
        <v>0.57699999999999996</v>
      </c>
      <c r="H86" t="s">
        <v>64</v>
      </c>
    </row>
    <row r="87" spans="1:8" x14ac:dyDescent="0.45">
      <c r="A87" s="4" t="s">
        <v>65</v>
      </c>
    </row>
    <row r="88" spans="1:8" x14ac:dyDescent="0.45">
      <c r="A88" t="s">
        <v>36</v>
      </c>
      <c r="B88">
        <v>1800</v>
      </c>
    </row>
    <row r="89" spans="1:8" x14ac:dyDescent="0.45">
      <c r="A89" t="s">
        <v>37</v>
      </c>
      <c r="B89" s="6">
        <v>60</v>
      </c>
    </row>
    <row r="90" spans="1:8" x14ac:dyDescent="0.45">
      <c r="B90" s="11">
        <f>B88*B89</f>
        <v>108000</v>
      </c>
    </row>
    <row r="91" spans="1:8" x14ac:dyDescent="0.45">
      <c r="A91" t="s">
        <v>55</v>
      </c>
      <c r="B91" s="6">
        <v>1500</v>
      </c>
    </row>
    <row r="92" spans="1:8" x14ac:dyDescent="0.45">
      <c r="A92" t="s">
        <v>56</v>
      </c>
      <c r="B92" s="11">
        <f>B91*12</f>
        <v>18000</v>
      </c>
    </row>
    <row r="93" spans="1:8" x14ac:dyDescent="0.45">
      <c r="A93" t="s">
        <v>6</v>
      </c>
      <c r="B93" s="7">
        <f>B90+B92</f>
        <v>126000</v>
      </c>
      <c r="F93" s="8">
        <f>B93/3</f>
        <v>42000</v>
      </c>
      <c r="G93" t="s">
        <v>38</v>
      </c>
    </row>
    <row r="94" spans="1:8" x14ac:dyDescent="0.45">
      <c r="G94" t="s">
        <v>39</v>
      </c>
    </row>
    <row r="95" spans="1:8" x14ac:dyDescent="0.45">
      <c r="F95" s="18">
        <v>1.3070769769392063</v>
      </c>
      <c r="G95" s="14" t="s">
        <v>3</v>
      </c>
      <c r="H95" t="s">
        <v>66</v>
      </c>
    </row>
  </sheetData>
  <mergeCells count="2">
    <mergeCell ref="A32:E32"/>
    <mergeCell ref="A47:E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EDR and 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Hanus</dc:creator>
  <cp:lastModifiedBy>Michal Hanus</cp:lastModifiedBy>
  <dcterms:created xsi:type="dcterms:W3CDTF">2023-12-12T13:03:49Z</dcterms:created>
  <dcterms:modified xsi:type="dcterms:W3CDTF">2024-04-30T11:31:44Z</dcterms:modified>
</cp:coreProperties>
</file>