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3d434324f7e88d/Documents/CyberRangers/Cyb3r Days 2022/"/>
    </mc:Choice>
  </mc:AlternateContent>
  <xr:revisionPtr revIDLastSave="15" documentId="8_{9F4AF0D9-5E88-4883-9603-79D1B10660CF}" xr6:coauthVersionLast="47" xr6:coauthVersionMax="47" xr10:uidLastSave="{E1A8595F-AABB-4E12-B908-7C88B981860C}"/>
  <bookViews>
    <workbookView xWindow="57450" yWindow="1305" windowWidth="20700" windowHeight="13545" xr2:uid="{E98B0EBF-165E-4020-AC73-88DAD624F0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6" i="1" l="1"/>
  <c r="G85" i="1"/>
  <c r="G84" i="1"/>
  <c r="B92" i="1"/>
  <c r="B90" i="1"/>
  <c r="C80" i="1"/>
  <c r="G80" i="1" s="1"/>
  <c r="G79" i="1"/>
  <c r="C82" i="1" s="1"/>
  <c r="G82" i="1" s="1"/>
  <c r="G78" i="1"/>
  <c r="C81" i="1" s="1"/>
  <c r="G81" i="1" s="1"/>
  <c r="G77" i="1"/>
  <c r="G64" i="1"/>
  <c r="F73" i="1"/>
  <c r="B73" i="1"/>
  <c r="B72" i="1"/>
  <c r="G65" i="1"/>
  <c r="G63" i="1"/>
  <c r="G66" i="1" s="1"/>
  <c r="B70" i="1"/>
  <c r="G59" i="1"/>
  <c r="C62" i="1" s="1"/>
  <c r="G62" i="1" s="1"/>
  <c r="G58" i="1"/>
  <c r="C61" i="1" s="1"/>
  <c r="G61" i="1" s="1"/>
  <c r="G57" i="1"/>
  <c r="C60" i="1" s="1"/>
  <c r="G60" i="1" s="1"/>
  <c r="B93" i="1" l="1"/>
  <c r="F93" i="1" s="1"/>
  <c r="G83" i="1"/>
  <c r="B53" i="1" l="1"/>
  <c r="F53" i="1" s="1"/>
  <c r="G45" i="1"/>
  <c r="G44" i="1"/>
  <c r="G43" i="1"/>
  <c r="B38" i="1"/>
  <c r="F38" i="1" s="1"/>
  <c r="G30" i="1"/>
  <c r="G29" i="1"/>
  <c r="G28" i="1"/>
  <c r="C25" i="1"/>
  <c r="C26" i="1"/>
  <c r="C24" i="1"/>
  <c r="G31" i="1" l="1"/>
  <c r="G32" i="1" s="1"/>
  <c r="G33" i="1" s="1"/>
  <c r="G46" i="1"/>
  <c r="G47" i="1" s="1"/>
  <c r="G48" i="1" s="1"/>
</calcChain>
</file>

<file path=xl/sharedStrings.xml><?xml version="1.0" encoding="utf-8"?>
<sst xmlns="http://schemas.openxmlformats.org/spreadsheetml/2006/main" count="153" uniqueCount="65">
  <si>
    <t>1. Opatření bude EDR na SRV i WKST (PC)</t>
  </si>
  <si>
    <t xml:space="preserve"> ze stanic nemám skoro žádné logy a nevidím to v SIEM</t>
  </si>
  <si>
    <t>2. Opatření bude SIEM/SOC</t>
  </si>
  <si>
    <t>3. Další příležitosti jsou robustní backup a offline backup a SAE/PIM/PAM a account tiering, MFA, data dioda</t>
  </si>
  <si>
    <t>a) blokace na EDR = rovnou snížená P</t>
  </si>
  <si>
    <t>c) detekce na EDR a SOC s reakční dobou = dobré působení na I</t>
  </si>
  <si>
    <t>b) detekce na EDR = malé působení na I (a drobné na P - deterrence)</t>
  </si>
  <si>
    <t>nedbalý hacker</t>
  </si>
  <si>
    <t>buldozer</t>
  </si>
  <si>
    <t>je mu jedno, jestli je vidět a jestli ho něco zastaví,  bez OpSec, typicky hacktivista, stáhne tool na EDR by-pass</t>
  </si>
  <si>
    <t>DBAL-H</t>
  </si>
  <si>
    <t>NDBL-H</t>
  </si>
  <si>
    <t>dbalý hacker</t>
  </si>
  <si>
    <t>pozorný</t>
  </si>
  <si>
    <t>sleduje procesy a pokud vidí EDR, tak ho to odradí, neví, co s tím dál, prostředí opustí, odrazující prvek je běžící deception fake exe se jménem EDR</t>
  </si>
  <si>
    <t>APT</t>
  </si>
  <si>
    <t>elitní hacker</t>
  </si>
  <si>
    <t>skrytý</t>
  </si>
  <si>
    <t>zjistí si EDR, připraví se na střet s EDR a připravují se i na neočekávané jiné EDR</t>
  </si>
  <si>
    <t>ALZA</t>
  </si>
  <si>
    <t>větší značnová firma, dbalý hacker očekává EDR a nepreferuje ji jako cíl</t>
  </si>
  <si>
    <t>P (total)</t>
  </si>
  <si>
    <t>P (střetu)</t>
  </si>
  <si>
    <t>MDE</t>
  </si>
  <si>
    <t>účinnost:</t>
  </si>
  <si>
    <t>rezid. P</t>
  </si>
  <si>
    <t>v 20% případů to stáhne, ví, co hledá, stáhne to a spustí to a zafunguje to a nezablokuje ho (ale aktivity jsou vidět) - důležité pro SOC</t>
  </si>
  <si>
    <t>75% EDR bypass zafunguje a nezablokuje ho (aktivity jsou vidět a ono je mu to jedno, protože to stihne), tam si to lajzne(zkusí), protože s daným EDR má ze svého labu zkušenost, investuje do toho čas (tj. klient je pro něho atraktivní a ziskový a vrátí se mu ta investice) a z labu má zkušenost a jistotu, že to půjde stihnout a zrealizovat</t>
  </si>
  <si>
    <t>APT známé EDR ve 100% to obejde (rutinně) a není to vůbec překážka (může to zkoumat a ví se o slabinách produktu)</t>
  </si>
  <si>
    <t>Pro dané portfolio útočníků a jejich schopností jsme se s EDR dostali na:</t>
  </si>
  <si>
    <t>původní pravděpodobnosti, dopad zůstává stejný</t>
  </si>
  <si>
    <t>je střední účinnost EDR samotného</t>
  </si>
  <si>
    <t>MDE náklady</t>
  </si>
  <si>
    <t>uživatelů a serverů</t>
  </si>
  <si>
    <t>roční cena za EUL</t>
  </si>
  <si>
    <t>nutno arbitrárně rozdělit na 3 díly (3 řádky v RR, 3 typy škod)</t>
  </si>
  <si>
    <t>nebo udělat pomocný řádek s kalkulací RoC</t>
  </si>
  <si>
    <t xml:space="preserve"> RoC</t>
  </si>
  <si>
    <t>CSF</t>
  </si>
  <si>
    <t>CSD náklady</t>
  </si>
  <si>
    <t>APT i Crowd Strike Falcon v 90% to obejde (rutinně) a je to pro ně rutinní překážka</t>
  </si>
  <si>
    <t>v 1% případů něco obecného stáhne, náhodou to zabere i na CrowdStrike a náhodou to zafunguje a nezablokuje ho to (a aktivity jsou také vidět) - důležité pro SOC</t>
  </si>
  <si>
    <t>okamžitě se odpojí a nejde dál (0% by-pass, deterrent effect)</t>
  </si>
  <si>
    <t>účinnost MDE:</t>
  </si>
  <si>
    <t>rezid. P MDE</t>
  </si>
  <si>
    <t>účinnost super SOC:</t>
  </si>
  <si>
    <t>rezid. P SSOC</t>
  </si>
  <si>
    <t>u nedbalého hackera tento ML3 SOC chytí a zastaví 99% post-expoit aktivit/akcí, tj. útok bezpečně zastaví a remediace proběhne</t>
  </si>
  <si>
    <t>dbalého hackera tento ML3 SOC chytí a zastaví 99% post-expoit aktivit/akcí, tj. útok bezpečně zastaví a remediace proběhne</t>
  </si>
  <si>
    <t>APT bude se střední % záchytu - range min 30% a optimisticky až 70% útoků SOC zachytí</t>
  </si>
  <si>
    <t>je vyšší účinnost EDR samotného</t>
  </si>
  <si>
    <t>je vysoká účinnost MDE se super SOC</t>
  </si>
  <si>
    <t>MDE + super SOC MTTD 15min</t>
  </si>
  <si>
    <t>MDE + super SOC MTTD 15min náklady</t>
  </si>
  <si>
    <t>měsíční platba za externí SOC</t>
  </si>
  <si>
    <t>roční náklady za externí SOC</t>
  </si>
  <si>
    <t>TOTAL</t>
  </si>
  <si>
    <t>společné</t>
  </si>
  <si>
    <t>dílčí MDE pravděpodobnosti</t>
  </si>
  <si>
    <t>MDE + easy SOC MTTD 90min</t>
  </si>
  <si>
    <t>MDE + super SOC MTTD 90min náklady</t>
  </si>
  <si>
    <t>nedbalý hacker útočí přes den (poměr 80/20), kdy je SOC připravený a zachytí ho, v noci je to kvůli MTTD horší a hacker "buldozer" to stihne</t>
  </si>
  <si>
    <t>dbalý hacker útočí přes noc (poměr 80/20), kdy je to kvůli MTTD horší a hacker to stihne, přes den je zachycený</t>
  </si>
  <si>
    <t>APT útočí, kdy chce, v noc kvůli MTTD stihne provést akce a zamést aktivity, ve dne je min 30% a optimisticky až 70% šance ho zachytit</t>
  </si>
  <si>
    <t>je vyšší účinnost MDE s easy 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</si>
</sst>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00%"/>
  </numFmts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2" fillId="2" borderId="0" xfId="0" applyFont="1" applyFill="1"/>
    <xf numFmtId="10" fontId="0" fillId="0" borderId="0" xfId="0" applyNumberFormat="1"/>
    <xf numFmtId="0" fontId="4" fillId="2" borderId="0" xfId="0" applyFont="1" applyFill="1"/>
    <xf numFmtId="9" fontId="0" fillId="0" borderId="0" xfId="1" applyFont="1"/>
    <xf numFmtId="10" fontId="0" fillId="2" borderId="0" xfId="0" applyNumberFormat="1" applyFill="1"/>
    <xf numFmtId="10" fontId="3" fillId="2" borderId="0" xfId="0" applyNumberFormat="1" applyFont="1" applyFill="1"/>
    <xf numFmtId="164" fontId="0" fillId="0" borderId="0" xfId="0" applyNumberFormat="1"/>
    <xf numFmtId="164" fontId="0" fillId="2" borderId="0" xfId="0" applyNumberFormat="1" applyFill="1"/>
    <xf numFmtId="164" fontId="5" fillId="2" borderId="0" xfId="0" applyNumberFormat="1" applyFont="1" applyFill="1"/>
    <xf numFmtId="9" fontId="0" fillId="2" borderId="0" xfId="0" applyNumberFormat="1" applyFill="1"/>
    <xf numFmtId="165" fontId="0" fillId="0" borderId="0" xfId="0" applyNumberFormat="1"/>
    <xf numFmtId="164" fontId="0" fillId="3" borderId="0" xfId="0" applyNumberFormat="1" applyFill="1"/>
    <xf numFmtId="9" fontId="6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67A4A-84E6-4930-A215-1CD45A6AE281}">
  <dimension ref="A2:H95"/>
  <sheetViews>
    <sheetView tabSelected="1" workbookViewId="0">
      <selection activeCell="B92" sqref="B92"/>
    </sheetView>
  </sheetViews>
  <sheetFormatPr defaultRowHeight="14.25" x14ac:dyDescent="0.45"/>
  <cols>
    <col min="1" max="1" width="89.73046875" bestFit="1" customWidth="1"/>
    <col min="2" max="2" width="17.59765625" bestFit="1" customWidth="1"/>
    <col min="4" max="4" width="18.1328125" customWidth="1"/>
    <col min="6" max="6" width="11.73046875" bestFit="1" customWidth="1"/>
  </cols>
  <sheetData>
    <row r="2" spans="1:4" x14ac:dyDescent="0.45">
      <c r="A2" t="s">
        <v>0</v>
      </c>
    </row>
    <row r="3" spans="1:4" x14ac:dyDescent="0.45">
      <c r="A3" t="s">
        <v>1</v>
      </c>
    </row>
    <row r="4" spans="1:4" x14ac:dyDescent="0.45">
      <c r="A4" t="s">
        <v>2</v>
      </c>
    </row>
    <row r="6" spans="1:4" x14ac:dyDescent="0.45">
      <c r="A6" t="s">
        <v>3</v>
      </c>
    </row>
    <row r="8" spans="1:4" x14ac:dyDescent="0.45">
      <c r="A8" t="s">
        <v>0</v>
      </c>
    </row>
    <row r="9" spans="1:4" x14ac:dyDescent="0.45">
      <c r="A9" t="s">
        <v>4</v>
      </c>
    </row>
    <row r="10" spans="1:4" x14ac:dyDescent="0.45">
      <c r="A10" t="s">
        <v>6</v>
      </c>
    </row>
    <row r="11" spans="1:4" x14ac:dyDescent="0.45">
      <c r="A11" t="s">
        <v>5</v>
      </c>
    </row>
    <row r="13" spans="1:4" x14ac:dyDescent="0.45">
      <c r="A13" t="s">
        <v>11</v>
      </c>
      <c r="B13" t="s">
        <v>7</v>
      </c>
      <c r="C13" t="s">
        <v>8</v>
      </c>
      <c r="D13" t="s">
        <v>9</v>
      </c>
    </row>
    <row r="14" spans="1:4" x14ac:dyDescent="0.45">
      <c r="A14" t="s">
        <v>10</v>
      </c>
      <c r="B14" t="s">
        <v>12</v>
      </c>
      <c r="C14" t="s">
        <v>13</v>
      </c>
      <c r="D14" t="s">
        <v>14</v>
      </c>
    </row>
    <row r="15" spans="1:4" x14ac:dyDescent="0.45">
      <c r="A15" t="s">
        <v>15</v>
      </c>
      <c r="B15" t="s">
        <v>16</v>
      </c>
      <c r="C15" t="s">
        <v>17</v>
      </c>
      <c r="D15" t="s">
        <v>18</v>
      </c>
    </row>
    <row r="17" spans="1:8" x14ac:dyDescent="0.45">
      <c r="A17" s="2" t="s">
        <v>19</v>
      </c>
      <c r="B17" t="s">
        <v>20</v>
      </c>
    </row>
    <row r="18" spans="1:8" x14ac:dyDescent="0.45">
      <c r="A18" t="s">
        <v>11</v>
      </c>
      <c r="B18" t="s">
        <v>7</v>
      </c>
      <c r="C18" s="1">
        <v>0.45</v>
      </c>
    </row>
    <row r="19" spans="1:8" x14ac:dyDescent="0.45">
      <c r="A19" t="s">
        <v>10</v>
      </c>
      <c r="B19" t="s">
        <v>12</v>
      </c>
      <c r="C19" s="1">
        <v>0.05</v>
      </c>
    </row>
    <row r="20" spans="1:8" x14ac:dyDescent="0.45">
      <c r="A20" t="s">
        <v>15</v>
      </c>
      <c r="B20" t="s">
        <v>16</v>
      </c>
      <c r="C20" s="1">
        <v>0.5</v>
      </c>
    </row>
    <row r="22" spans="1:8" x14ac:dyDescent="0.45">
      <c r="B22" t="s">
        <v>21</v>
      </c>
      <c r="C22" s="7">
        <v>2.5000000000000001E-2</v>
      </c>
    </row>
    <row r="23" spans="1:8" x14ac:dyDescent="0.45">
      <c r="B23" t="s">
        <v>22</v>
      </c>
    </row>
    <row r="24" spans="1:8" x14ac:dyDescent="0.45">
      <c r="B24" t="s">
        <v>7</v>
      </c>
      <c r="C24" s="3">
        <f>$C$22*C18</f>
        <v>1.1250000000000001E-2</v>
      </c>
    </row>
    <row r="25" spans="1:8" x14ac:dyDescent="0.45">
      <c r="B25" t="s">
        <v>12</v>
      </c>
      <c r="C25" s="3">
        <f>$C$22*C19</f>
        <v>1.2500000000000002E-3</v>
      </c>
    </row>
    <row r="26" spans="1:8" x14ac:dyDescent="0.45">
      <c r="B26" t="s">
        <v>16</v>
      </c>
      <c r="C26" s="3">
        <f>$C$22*C20</f>
        <v>1.2500000000000001E-2</v>
      </c>
    </row>
    <row r="28" spans="1:8" x14ac:dyDescent="0.45">
      <c r="A28" s="4" t="s">
        <v>23</v>
      </c>
      <c r="B28" t="s">
        <v>7</v>
      </c>
      <c r="C28" s="3">
        <v>1.1250000000000001E-2</v>
      </c>
      <c r="D28" t="s">
        <v>24</v>
      </c>
      <c r="E28" s="5">
        <v>0.8</v>
      </c>
      <c r="F28" t="s">
        <v>25</v>
      </c>
      <c r="G28" s="3">
        <f>C28*(1-E28)</f>
        <v>2.2499999999999998E-3</v>
      </c>
      <c r="H28" t="s">
        <v>26</v>
      </c>
    </row>
    <row r="29" spans="1:8" x14ac:dyDescent="0.45">
      <c r="B29" t="s">
        <v>12</v>
      </c>
      <c r="C29" s="3">
        <v>1.2500000000000002E-3</v>
      </c>
      <c r="D29" t="s">
        <v>24</v>
      </c>
      <c r="E29" s="5">
        <v>0.25</v>
      </c>
      <c r="F29" t="s">
        <v>25</v>
      </c>
      <c r="G29" s="3">
        <f>C29*(1-E29)</f>
        <v>9.3750000000000018E-4</v>
      </c>
      <c r="H29" t="s">
        <v>27</v>
      </c>
    </row>
    <row r="30" spans="1:8" x14ac:dyDescent="0.45">
      <c r="B30" t="s">
        <v>16</v>
      </c>
      <c r="C30" s="3">
        <v>1.2500000000000001E-2</v>
      </c>
      <c r="D30" t="s">
        <v>24</v>
      </c>
      <c r="E30" s="1">
        <v>0</v>
      </c>
      <c r="F30" t="s">
        <v>25</v>
      </c>
      <c r="G30" s="3">
        <f>C30*(1-E30)</f>
        <v>1.2500000000000001E-2</v>
      </c>
      <c r="H30" t="s">
        <v>28</v>
      </c>
    </row>
    <row r="31" spans="1:8" x14ac:dyDescent="0.45">
      <c r="G31" s="7">
        <f>SUM(G28:G30)</f>
        <v>1.56875E-2</v>
      </c>
    </row>
    <row r="32" spans="1:8" x14ac:dyDescent="0.45">
      <c r="A32" t="s">
        <v>29</v>
      </c>
      <c r="G32" s="3">
        <f>G31/$C$22</f>
        <v>0.62749999999999995</v>
      </c>
      <c r="H32" t="s">
        <v>30</v>
      </c>
    </row>
    <row r="33" spans="1:8" x14ac:dyDescent="0.45">
      <c r="G33" s="6">
        <f>1-G32</f>
        <v>0.37250000000000005</v>
      </c>
      <c r="H33" t="s">
        <v>31</v>
      </c>
    </row>
    <row r="35" spans="1:8" x14ac:dyDescent="0.45">
      <c r="A35" s="4" t="s">
        <v>32</v>
      </c>
    </row>
    <row r="36" spans="1:8" x14ac:dyDescent="0.45">
      <c r="A36" t="s">
        <v>33</v>
      </c>
      <c r="B36">
        <v>1800</v>
      </c>
    </row>
    <row r="37" spans="1:8" x14ac:dyDescent="0.45">
      <c r="A37" t="s">
        <v>34</v>
      </c>
      <c r="B37" s="8">
        <v>60</v>
      </c>
    </row>
    <row r="38" spans="1:8" x14ac:dyDescent="0.45">
      <c r="B38" s="9">
        <f>B36*B37</f>
        <v>108000</v>
      </c>
      <c r="F38" s="10">
        <f>B38/3</f>
        <v>36000</v>
      </c>
      <c r="G38" t="s">
        <v>35</v>
      </c>
    </row>
    <row r="39" spans="1:8" x14ac:dyDescent="0.45">
      <c r="G39" t="s">
        <v>36</v>
      </c>
    </row>
    <row r="40" spans="1:8" x14ac:dyDescent="0.45">
      <c r="F40" s="11">
        <v>0.74</v>
      </c>
      <c r="G40" t="s">
        <v>37</v>
      </c>
    </row>
    <row r="43" spans="1:8" x14ac:dyDescent="0.45">
      <c r="A43" s="4" t="s">
        <v>38</v>
      </c>
      <c r="B43" t="s">
        <v>7</v>
      </c>
      <c r="C43" s="3">
        <v>1.1250000000000001E-2</v>
      </c>
      <c r="D43" t="s">
        <v>24</v>
      </c>
      <c r="E43" s="5">
        <v>0.99</v>
      </c>
      <c r="F43" t="s">
        <v>25</v>
      </c>
      <c r="G43" s="3">
        <f>C43*(1-E43)</f>
        <v>1.1250000000000012E-4</v>
      </c>
      <c r="H43" t="s">
        <v>41</v>
      </c>
    </row>
    <row r="44" spans="1:8" x14ac:dyDescent="0.45">
      <c r="B44" t="s">
        <v>12</v>
      </c>
      <c r="C44" s="3">
        <v>1.2500000000000002E-3</v>
      </c>
      <c r="D44" t="s">
        <v>24</v>
      </c>
      <c r="E44" s="5">
        <v>1</v>
      </c>
      <c r="F44" t="s">
        <v>25</v>
      </c>
      <c r="G44" s="3">
        <f>C44*(1-E44)</f>
        <v>0</v>
      </c>
      <c r="H44" t="s">
        <v>42</v>
      </c>
    </row>
    <row r="45" spans="1:8" x14ac:dyDescent="0.45">
      <c r="B45" t="s">
        <v>16</v>
      </c>
      <c r="C45" s="3">
        <v>1.2500000000000001E-2</v>
      </c>
      <c r="D45" t="s">
        <v>24</v>
      </c>
      <c r="E45" s="1">
        <v>0.1</v>
      </c>
      <c r="F45" t="s">
        <v>25</v>
      </c>
      <c r="G45" s="3">
        <f>C45*(1-E45)</f>
        <v>1.1250000000000001E-2</v>
      </c>
      <c r="H45" t="s">
        <v>40</v>
      </c>
    </row>
    <row r="46" spans="1:8" x14ac:dyDescent="0.45">
      <c r="G46" s="7">
        <f>SUM(G43:G45)</f>
        <v>1.1362500000000001E-2</v>
      </c>
    </row>
    <row r="47" spans="1:8" x14ac:dyDescent="0.45">
      <c r="A47" t="s">
        <v>29</v>
      </c>
      <c r="G47" s="3">
        <f>G46/$C$22</f>
        <v>0.45450000000000002</v>
      </c>
      <c r="H47" t="s">
        <v>30</v>
      </c>
    </row>
    <row r="48" spans="1:8" x14ac:dyDescent="0.45">
      <c r="G48" s="6">
        <f>1-G47</f>
        <v>0.54549999999999998</v>
      </c>
      <c r="H48" t="s">
        <v>50</v>
      </c>
    </row>
    <row r="50" spans="1:8" x14ac:dyDescent="0.45">
      <c r="A50" s="4" t="s">
        <v>39</v>
      </c>
    </row>
    <row r="51" spans="1:8" x14ac:dyDescent="0.45">
      <c r="A51" t="s">
        <v>33</v>
      </c>
      <c r="B51">
        <v>1800</v>
      </c>
    </row>
    <row r="52" spans="1:8" x14ac:dyDescent="0.45">
      <c r="A52" t="s">
        <v>34</v>
      </c>
      <c r="B52" s="8">
        <v>744</v>
      </c>
    </row>
    <row r="53" spans="1:8" x14ac:dyDescent="0.45">
      <c r="B53" s="9">
        <f>B51*B52</f>
        <v>1339200</v>
      </c>
      <c r="F53" s="10">
        <f>B53/3</f>
        <v>446400</v>
      </c>
      <c r="G53" t="s">
        <v>35</v>
      </c>
    </row>
    <row r="54" spans="1:8" x14ac:dyDescent="0.45">
      <c r="G54" t="s">
        <v>36</v>
      </c>
    </row>
    <row r="55" spans="1:8" x14ac:dyDescent="0.45">
      <c r="F55" s="14">
        <v>-0.79</v>
      </c>
      <c r="G55" t="s">
        <v>37</v>
      </c>
    </row>
    <row r="57" spans="1:8" x14ac:dyDescent="0.45">
      <c r="A57" s="4" t="s">
        <v>52</v>
      </c>
      <c r="B57" t="s">
        <v>7</v>
      </c>
      <c r="C57" s="3">
        <v>1.1250000000000001E-2</v>
      </c>
      <c r="D57" t="s">
        <v>43</v>
      </c>
      <c r="E57" s="5">
        <v>0.8</v>
      </c>
      <c r="F57" t="s">
        <v>44</v>
      </c>
      <c r="G57" s="3">
        <f>C57*(1-E57)</f>
        <v>2.2499999999999998E-3</v>
      </c>
      <c r="H57" t="s">
        <v>26</v>
      </c>
    </row>
    <row r="58" spans="1:8" x14ac:dyDescent="0.45">
      <c r="B58" t="s">
        <v>12</v>
      </c>
      <c r="C58" s="3">
        <v>1.2500000000000002E-3</v>
      </c>
      <c r="D58" t="s">
        <v>43</v>
      </c>
      <c r="E58" s="5">
        <v>0.25</v>
      </c>
      <c r="F58" t="s">
        <v>44</v>
      </c>
      <c r="G58" s="3">
        <f>C58*(1-E58)</f>
        <v>9.3750000000000018E-4</v>
      </c>
      <c r="H58" t="s">
        <v>27</v>
      </c>
    </row>
    <row r="59" spans="1:8" x14ac:dyDescent="0.45">
      <c r="B59" t="s">
        <v>16</v>
      </c>
      <c r="C59" s="3">
        <v>1.2500000000000001E-2</v>
      </c>
      <c r="D59" t="s">
        <v>43</v>
      </c>
      <c r="E59" s="1">
        <v>0</v>
      </c>
      <c r="F59" t="s">
        <v>44</v>
      </c>
      <c r="G59" s="3">
        <f>C59*(1-E59)</f>
        <v>1.2500000000000001E-2</v>
      </c>
      <c r="H59" t="s">
        <v>28</v>
      </c>
    </row>
    <row r="60" spans="1:8" x14ac:dyDescent="0.45">
      <c r="B60" t="s">
        <v>7</v>
      </c>
      <c r="C60" s="3">
        <f>G57</f>
        <v>2.2499999999999998E-3</v>
      </c>
      <c r="D60" t="s">
        <v>45</v>
      </c>
      <c r="E60" s="1">
        <v>0.99</v>
      </c>
      <c r="F60" t="s">
        <v>46</v>
      </c>
      <c r="G60" s="12">
        <f t="shared" ref="G60:G62" si="0">C60*(1-E60)</f>
        <v>2.2500000000000018E-5</v>
      </c>
      <c r="H60" t="s">
        <v>47</v>
      </c>
    </row>
    <row r="61" spans="1:8" x14ac:dyDescent="0.45">
      <c r="B61" t="s">
        <v>12</v>
      </c>
      <c r="C61" s="3">
        <f>G58</f>
        <v>9.3750000000000018E-4</v>
      </c>
      <c r="D61" t="s">
        <v>45</v>
      </c>
      <c r="E61" s="1">
        <v>0.99</v>
      </c>
      <c r="F61" t="s">
        <v>46</v>
      </c>
      <c r="G61" s="12">
        <f t="shared" si="0"/>
        <v>9.3750000000000093E-6</v>
      </c>
      <c r="H61" t="s">
        <v>48</v>
      </c>
    </row>
    <row r="62" spans="1:8" x14ac:dyDescent="0.45">
      <c r="B62" t="s">
        <v>16</v>
      </c>
      <c r="C62" s="3">
        <f>G59</f>
        <v>1.2500000000000001E-2</v>
      </c>
      <c r="D62" t="s">
        <v>45</v>
      </c>
      <c r="E62" s="1">
        <v>0.5</v>
      </c>
      <c r="F62" t="s">
        <v>46</v>
      </c>
      <c r="G62" s="12">
        <f t="shared" si="0"/>
        <v>6.2500000000000003E-3</v>
      </c>
      <c r="H62" t="s">
        <v>49</v>
      </c>
    </row>
    <row r="63" spans="1:8" x14ac:dyDescent="0.45">
      <c r="C63" s="3"/>
      <c r="E63" s="1"/>
      <c r="G63" s="7">
        <f>SUM(G60:G62)</f>
        <v>6.2818750000000001E-3</v>
      </c>
    </row>
    <row r="64" spans="1:8" x14ac:dyDescent="0.45">
      <c r="C64" s="3"/>
      <c r="E64" s="1"/>
      <c r="G64" s="7">
        <f>G63/G31</f>
        <v>0.40043824701195219</v>
      </c>
      <c r="H64" t="s">
        <v>58</v>
      </c>
    </row>
    <row r="65" spans="1:8" x14ac:dyDescent="0.45">
      <c r="C65" s="3"/>
      <c r="E65" s="1"/>
      <c r="G65" s="3">
        <f>G63/$C$22</f>
        <v>0.25127499999999997</v>
      </c>
      <c r="H65" t="s">
        <v>30</v>
      </c>
    </row>
    <row r="66" spans="1:8" x14ac:dyDescent="0.45">
      <c r="G66" s="6">
        <f>1-G65</f>
        <v>0.74872500000000008</v>
      </c>
      <c r="H66" t="s">
        <v>51</v>
      </c>
    </row>
    <row r="67" spans="1:8" x14ac:dyDescent="0.45">
      <c r="A67" s="4" t="s">
        <v>53</v>
      </c>
    </row>
    <row r="68" spans="1:8" x14ac:dyDescent="0.45">
      <c r="A68" t="s">
        <v>33</v>
      </c>
      <c r="B68">
        <v>1800</v>
      </c>
    </row>
    <row r="69" spans="1:8" x14ac:dyDescent="0.45">
      <c r="A69" t="s">
        <v>34</v>
      </c>
      <c r="B69" s="8">
        <v>60</v>
      </c>
    </row>
    <row r="70" spans="1:8" x14ac:dyDescent="0.45">
      <c r="B70" s="13">
        <f>B68*B69</f>
        <v>108000</v>
      </c>
    </row>
    <row r="71" spans="1:8" x14ac:dyDescent="0.45">
      <c r="A71" t="s">
        <v>54</v>
      </c>
      <c r="B71" s="8">
        <v>15000</v>
      </c>
    </row>
    <row r="72" spans="1:8" x14ac:dyDescent="0.45">
      <c r="A72" t="s">
        <v>55</v>
      </c>
      <c r="B72" s="13">
        <f>B71*12</f>
        <v>180000</v>
      </c>
    </row>
    <row r="73" spans="1:8" x14ac:dyDescent="0.45">
      <c r="A73" t="s">
        <v>56</v>
      </c>
      <c r="B73" s="9">
        <f>B70+B72</f>
        <v>288000</v>
      </c>
      <c r="F73" s="10">
        <f>B73/3</f>
        <v>96000</v>
      </c>
      <c r="G73" t="s">
        <v>35</v>
      </c>
    </row>
    <row r="74" spans="1:8" x14ac:dyDescent="0.45">
      <c r="G74" t="s">
        <v>36</v>
      </c>
    </row>
    <row r="75" spans="1:8" x14ac:dyDescent="0.45">
      <c r="F75" s="11">
        <v>0.30970101044634823</v>
      </c>
      <c r="G75" t="s">
        <v>37</v>
      </c>
      <c r="H75" t="s">
        <v>57</v>
      </c>
    </row>
    <row r="77" spans="1:8" x14ac:dyDescent="0.45">
      <c r="A77" s="4" t="s">
        <v>59</v>
      </c>
      <c r="B77" t="s">
        <v>7</v>
      </c>
      <c r="C77" s="3">
        <v>1.1250000000000001E-2</v>
      </c>
      <c r="D77" t="s">
        <v>43</v>
      </c>
      <c r="E77" s="5">
        <v>0.8</v>
      </c>
      <c r="F77" t="s">
        <v>44</v>
      </c>
      <c r="G77" s="3">
        <f>C77*(1-E77)</f>
        <v>2.2499999999999998E-3</v>
      </c>
      <c r="H77" t="s">
        <v>26</v>
      </c>
    </row>
    <row r="78" spans="1:8" x14ac:dyDescent="0.45">
      <c r="B78" t="s">
        <v>12</v>
      </c>
      <c r="C78" s="3">
        <v>1.2500000000000002E-3</v>
      </c>
      <c r="D78" t="s">
        <v>43</v>
      </c>
      <c r="E78" s="5">
        <v>0.25</v>
      </c>
      <c r="F78" t="s">
        <v>44</v>
      </c>
      <c r="G78" s="3">
        <f>C78*(1-E78)</f>
        <v>9.3750000000000018E-4</v>
      </c>
      <c r="H78" t="s">
        <v>27</v>
      </c>
    </row>
    <row r="79" spans="1:8" x14ac:dyDescent="0.45">
      <c r="B79" t="s">
        <v>16</v>
      </c>
      <c r="C79" s="3">
        <v>1.2500000000000001E-2</v>
      </c>
      <c r="D79" t="s">
        <v>43</v>
      </c>
      <c r="E79" s="1">
        <v>0</v>
      </c>
      <c r="F79" t="s">
        <v>44</v>
      </c>
      <c r="G79" s="3">
        <f>C79*(1-E79)</f>
        <v>1.2500000000000001E-2</v>
      </c>
      <c r="H79" t="s">
        <v>28</v>
      </c>
    </row>
    <row r="80" spans="1:8" x14ac:dyDescent="0.45">
      <c r="B80" t="s">
        <v>7</v>
      </c>
      <c r="C80" s="3">
        <f>G77</f>
        <v>2.2499999999999998E-3</v>
      </c>
      <c r="D80" t="s">
        <v>45</v>
      </c>
      <c r="E80" s="1">
        <v>0.8</v>
      </c>
      <c r="F80" t="s">
        <v>46</v>
      </c>
      <c r="G80" s="12">
        <f t="shared" ref="G80:G82" si="1">C80*(1-E80)</f>
        <v>4.4999999999999988E-4</v>
      </c>
      <c r="H80" t="s">
        <v>61</v>
      </c>
    </row>
    <row r="81" spans="1:8" x14ac:dyDescent="0.45">
      <c r="B81" t="s">
        <v>12</v>
      </c>
      <c r="C81" s="3">
        <f>G78</f>
        <v>9.3750000000000018E-4</v>
      </c>
      <c r="D81" t="s">
        <v>45</v>
      </c>
      <c r="E81" s="1">
        <v>0.2</v>
      </c>
      <c r="F81" t="s">
        <v>46</v>
      </c>
      <c r="G81" s="12">
        <f t="shared" si="1"/>
        <v>7.5000000000000023E-4</v>
      </c>
      <c r="H81" t="s">
        <v>62</v>
      </c>
    </row>
    <row r="82" spans="1:8" x14ac:dyDescent="0.45">
      <c r="B82" t="s">
        <v>16</v>
      </c>
      <c r="C82" s="3">
        <f>G79</f>
        <v>1.2500000000000001E-2</v>
      </c>
      <c r="D82" t="s">
        <v>45</v>
      </c>
      <c r="E82" s="1">
        <v>0.25</v>
      </c>
      <c r="F82" t="s">
        <v>46</v>
      </c>
      <c r="G82" s="12">
        <f t="shared" si="1"/>
        <v>9.3750000000000014E-3</v>
      </c>
      <c r="H82" t="s">
        <v>63</v>
      </c>
    </row>
    <row r="83" spans="1:8" x14ac:dyDescent="0.45">
      <c r="C83" s="3"/>
      <c r="E83" s="1"/>
      <c r="G83" s="7">
        <f>SUM(G80:G82)</f>
        <v>1.0575000000000001E-2</v>
      </c>
    </row>
    <row r="84" spans="1:8" x14ac:dyDescent="0.45">
      <c r="C84" s="3"/>
      <c r="E84" s="1"/>
      <c r="G84" s="7">
        <f>G83/G31</f>
        <v>0.67410358565737061</v>
      </c>
      <c r="H84" t="s">
        <v>58</v>
      </c>
    </row>
    <row r="85" spans="1:8" x14ac:dyDescent="0.45">
      <c r="C85" s="3"/>
      <c r="E85" s="1"/>
      <c r="G85" s="3">
        <f>G83/$C$22</f>
        <v>0.42300000000000004</v>
      </c>
      <c r="H85" t="s">
        <v>30</v>
      </c>
    </row>
    <row r="86" spans="1:8" x14ac:dyDescent="0.45">
      <c r="G86" s="6">
        <f>1-G85</f>
        <v>0.57699999999999996</v>
      </c>
      <c r="H86" t="s">
        <v>64</v>
      </c>
    </row>
    <row r="87" spans="1:8" x14ac:dyDescent="0.45">
      <c r="A87" s="4" t="s">
        <v>60</v>
      </c>
    </row>
    <row r="88" spans="1:8" x14ac:dyDescent="0.45">
      <c r="A88" t="s">
        <v>33</v>
      </c>
      <c r="B88">
        <v>1800</v>
      </c>
    </row>
    <row r="89" spans="1:8" x14ac:dyDescent="0.45">
      <c r="A89" t="s">
        <v>34</v>
      </c>
      <c r="B89" s="8">
        <v>60</v>
      </c>
    </row>
    <row r="90" spans="1:8" x14ac:dyDescent="0.45">
      <c r="B90" s="13">
        <f>B88*B89</f>
        <v>108000</v>
      </c>
    </row>
    <row r="91" spans="1:8" x14ac:dyDescent="0.45">
      <c r="A91" t="s">
        <v>54</v>
      </c>
      <c r="B91" s="8">
        <v>1500</v>
      </c>
    </row>
    <row r="92" spans="1:8" x14ac:dyDescent="0.45">
      <c r="A92" t="s">
        <v>55</v>
      </c>
      <c r="B92" s="13">
        <f>B91*12</f>
        <v>18000</v>
      </c>
    </row>
    <row r="93" spans="1:8" x14ac:dyDescent="0.45">
      <c r="A93" t="s">
        <v>56</v>
      </c>
      <c r="B93" s="9">
        <f>B90+B92</f>
        <v>126000</v>
      </c>
      <c r="F93" s="10">
        <f>B93/3</f>
        <v>42000</v>
      </c>
      <c r="G93" t="s">
        <v>35</v>
      </c>
    </row>
    <row r="94" spans="1:8" x14ac:dyDescent="0.45">
      <c r="G94" t="s">
        <v>36</v>
      </c>
    </row>
    <row r="95" spans="1:8" x14ac:dyDescent="0.45">
      <c r="F95" s="11">
        <v>1.3070769769392063</v>
      </c>
      <c r="G95" t="s">
        <v>37</v>
      </c>
      <c r="H95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Hanus</dc:creator>
  <cp:lastModifiedBy>Michal Hanus</cp:lastModifiedBy>
  <dcterms:created xsi:type="dcterms:W3CDTF">2023-12-12T13:03:49Z</dcterms:created>
  <dcterms:modified xsi:type="dcterms:W3CDTF">2023-12-14T14:36:31Z</dcterms:modified>
</cp:coreProperties>
</file>