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Repo\PAC_Test\"/>
    </mc:Choice>
  </mc:AlternateContent>
  <bookViews>
    <workbookView xWindow="240" yWindow="15" windowWidth="16095" windowHeight="9660"/>
  </bookViews>
  <sheets>
    <sheet name="TestData" sheetId="8" r:id="rId1"/>
  </sheets>
  <calcPr calcId="152511"/>
</workbook>
</file>

<file path=xl/calcChain.xml><?xml version="1.0" encoding="utf-8"?>
<calcChain xmlns="http://schemas.openxmlformats.org/spreadsheetml/2006/main">
  <c r="Q58" i="8" l="1"/>
  <c r="P58" i="8"/>
  <c r="O58" i="8"/>
  <c r="N58" i="8"/>
  <c r="M58" i="8"/>
  <c r="L58" i="8"/>
  <c r="Q57" i="8"/>
  <c r="P57" i="8"/>
  <c r="O57" i="8"/>
  <c r="N57" i="8"/>
  <c r="M57" i="8"/>
  <c r="L57" i="8"/>
  <c r="Q56" i="8"/>
  <c r="P56" i="8"/>
  <c r="O56" i="8"/>
  <c r="N56" i="8"/>
  <c r="M56" i="8"/>
  <c r="L56" i="8"/>
  <c r="Q55" i="8"/>
  <c r="P55" i="8"/>
  <c r="O55" i="8"/>
  <c r="N55" i="8"/>
  <c r="M55" i="8"/>
  <c r="L55" i="8"/>
  <c r="Q54" i="8"/>
  <c r="P54" i="8"/>
  <c r="O54" i="8"/>
  <c r="N54" i="8"/>
  <c r="M54" i="8"/>
  <c r="L54" i="8"/>
  <c r="Q53" i="8"/>
  <c r="P53" i="8"/>
  <c r="O53" i="8"/>
  <c r="N53" i="8"/>
  <c r="M53" i="8"/>
  <c r="L53" i="8"/>
  <c r="Q52" i="8"/>
  <c r="P52" i="8"/>
  <c r="O52" i="8"/>
  <c r="N52" i="8"/>
  <c r="M52" i="8"/>
  <c r="L52" i="8"/>
  <c r="Q51" i="8"/>
  <c r="P51" i="8"/>
  <c r="O51" i="8"/>
  <c r="N51" i="8"/>
  <c r="M51" i="8"/>
  <c r="L51" i="8"/>
  <c r="Q50" i="8"/>
  <c r="P50" i="8"/>
  <c r="O50" i="8"/>
  <c r="N50" i="8"/>
  <c r="M50" i="8"/>
  <c r="L50" i="8"/>
  <c r="Q49" i="8"/>
  <c r="P49" i="8"/>
  <c r="O49" i="8"/>
  <c r="N49" i="8"/>
  <c r="M49" i="8"/>
  <c r="L49" i="8"/>
  <c r="Q48" i="8"/>
  <c r="P48" i="8"/>
  <c r="O48" i="8"/>
  <c r="N48" i="8"/>
  <c r="M48" i="8"/>
  <c r="L48" i="8"/>
  <c r="Q47" i="8"/>
  <c r="P47" i="8"/>
  <c r="O47" i="8"/>
  <c r="N47" i="8"/>
  <c r="M47" i="8"/>
  <c r="L47" i="8"/>
  <c r="Q46" i="8"/>
  <c r="P46" i="8"/>
  <c r="O46" i="8"/>
  <c r="N46" i="8"/>
  <c r="M46" i="8"/>
  <c r="L46" i="8"/>
  <c r="Q45" i="8"/>
  <c r="P45" i="8"/>
  <c r="O45" i="8"/>
  <c r="N45" i="8"/>
  <c r="M45" i="8"/>
  <c r="L45" i="8"/>
  <c r="I79" i="8" l="1"/>
  <c r="H79" i="8"/>
  <c r="I78" i="8"/>
  <c r="H78" i="8"/>
  <c r="I77" i="8"/>
  <c r="H77" i="8"/>
  <c r="G76" i="8"/>
  <c r="I76" i="8" s="1"/>
  <c r="G75" i="8"/>
  <c r="I75" i="8" s="1"/>
  <c r="G73" i="8"/>
  <c r="I73" i="8" s="1"/>
  <c r="G72" i="8"/>
  <c r="I72" i="8" s="1"/>
  <c r="G70" i="8"/>
  <c r="I70" i="8" s="1"/>
  <c r="S69" i="8"/>
  <c r="R69" i="8"/>
  <c r="X69" i="8" s="1"/>
  <c r="I69" i="8"/>
  <c r="G69" i="8"/>
  <c r="H69" i="8" s="1"/>
  <c r="J68" i="8"/>
  <c r="J64" i="8"/>
  <c r="J63" i="8"/>
  <c r="J62" i="8"/>
  <c r="J61" i="8"/>
  <c r="J60" i="8"/>
  <c r="J59" i="8"/>
  <c r="K58" i="8"/>
  <c r="J58" i="8"/>
  <c r="K57" i="8"/>
  <c r="J57" i="8"/>
  <c r="K56" i="8"/>
  <c r="J56" i="8"/>
  <c r="B56" i="8"/>
  <c r="U55" i="8"/>
  <c r="K55" i="8"/>
  <c r="J55" i="8"/>
  <c r="X55" i="8" s="1"/>
  <c r="B55" i="8"/>
  <c r="K54" i="8"/>
  <c r="J54" i="8"/>
  <c r="K53" i="8"/>
  <c r="J53" i="8"/>
  <c r="K52" i="8"/>
  <c r="J52" i="8"/>
  <c r="K51" i="8"/>
  <c r="J51" i="8"/>
  <c r="K50" i="8"/>
  <c r="J50" i="8"/>
  <c r="K49" i="8"/>
  <c r="J49" i="8"/>
  <c r="K48" i="8"/>
  <c r="J48" i="8"/>
  <c r="K47" i="8"/>
  <c r="J47" i="8"/>
  <c r="K46" i="8"/>
  <c r="J46" i="8"/>
  <c r="B46" i="8"/>
  <c r="X45" i="8"/>
  <c r="S45" i="8"/>
  <c r="R45" i="8"/>
  <c r="K45" i="8"/>
  <c r="J45" i="8"/>
  <c r="U45" i="8" s="1"/>
  <c r="G45" i="8"/>
  <c r="B45" i="8"/>
  <c r="B26" i="8"/>
  <c r="S25" i="8"/>
  <c r="R25" i="8"/>
  <c r="X25" i="8" s="1"/>
  <c r="B25" i="8"/>
  <c r="I25" i="8" s="1"/>
  <c r="G6" i="8"/>
  <c r="B6" i="8"/>
  <c r="S5" i="8"/>
  <c r="R5" i="8"/>
  <c r="X5" i="8" s="1"/>
  <c r="G5" i="8"/>
  <c r="B5" i="8"/>
  <c r="I5" i="8" s="1"/>
  <c r="H5" i="8" l="1"/>
  <c r="H25" i="8"/>
  <c r="T45" i="8"/>
  <c r="S55" i="8"/>
  <c r="H76" i="8"/>
  <c r="T55" i="8"/>
  <c r="H75" i="8"/>
  <c r="R55" i="8"/>
</calcChain>
</file>

<file path=xl/sharedStrings.xml><?xml version="1.0" encoding="utf-8"?>
<sst xmlns="http://schemas.openxmlformats.org/spreadsheetml/2006/main" count="128" uniqueCount="44">
  <si>
    <t>Temperature</t>
  </si>
  <si>
    <t>degC</t>
  </si>
  <si>
    <t>Value</t>
  </si>
  <si>
    <t>Res.</t>
  </si>
  <si>
    <t>Spec.</t>
  </si>
  <si>
    <t>Cnts.</t>
  </si>
  <si>
    <t>Err.</t>
  </si>
  <si>
    <t>Max.</t>
  </si>
  <si>
    <t>Min.</t>
  </si>
  <si>
    <t>Mean.</t>
  </si>
  <si>
    <t>STDEV.</t>
  </si>
  <si>
    <t>Measurement</t>
  </si>
  <si>
    <t>Customer Spec</t>
  </si>
  <si>
    <t>PSI</t>
  </si>
  <si>
    <t>Sensor Measure
(Loop1 Increase)</t>
  </si>
  <si>
    <t>kPa</t>
  </si>
  <si>
    <t>Sensor Measure
(Loop1 Decrease)</t>
  </si>
  <si>
    <t>Electrical</t>
  </si>
  <si>
    <t>Function</t>
  </si>
  <si>
    <t>Unit</t>
  </si>
  <si>
    <t>LSL</t>
  </si>
  <si>
    <t>USL</t>
  </si>
  <si>
    <t>Cp</t>
  </si>
  <si>
    <t>Cpk</t>
  </si>
  <si>
    <t>Maximum Reading error Percent.</t>
  </si>
  <si>
    <t>VDC measure</t>
  </si>
  <si>
    <t>V</t>
  </si>
  <si>
    <t>mA measure
(Loop pwer off)</t>
  </si>
  <si>
    <t>mA</t>
  </si>
  <si>
    <t>RTD PT100 ohm
Measure
(4 Wire)</t>
  </si>
  <si>
    <t>Sensor Measure
(Loop2 Increase)</t>
  </si>
  <si>
    <t>Sensor Measure
(Loop2 Decrease)</t>
  </si>
  <si>
    <t>Sensor Measure
(Loop2 Hysteresis error)</t>
  </si>
  <si>
    <t>F729  Eng3 TestData</t>
  </si>
  <si>
    <t>mA source
8508 Reading</t>
  </si>
  <si>
    <t>Sensor Measure
(Loop1 Hysteresis error)</t>
  </si>
  <si>
    <t>30-#1</t>
  </si>
  <si>
    <t>30-#2</t>
  </si>
  <si>
    <t>30-#3</t>
  </si>
  <si>
    <t>30-#4</t>
  </si>
  <si>
    <t>30-#5</t>
  </si>
  <si>
    <t>30-#6</t>
  </si>
  <si>
    <t>30-#7</t>
  </si>
  <si>
    <t>30-#8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</si>
</sst>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0_ "/>
    <numFmt numFmtId="177" formatCode="0.00_);[Red]\(0.00\)"/>
    <numFmt numFmtId="178" formatCode="0.000_ "/>
    <numFmt numFmtId="179" formatCode="0.0000_ "/>
    <numFmt numFmtId="180" formatCode="0.0%"/>
    <numFmt numFmtId="181" formatCode="0.000%"/>
    <numFmt numFmtId="182" formatCode="0.000"/>
    <numFmt numFmtId="183" formatCode="0.0_ "/>
    <numFmt numFmtId="184" formatCode="0.000000"/>
    <numFmt numFmtId="185" formatCode="0.00000"/>
    <numFmt numFmtId="186" formatCode="0.0000"/>
  </numFmts>
  <fonts count="8" x14ac:knownFonts="1">
    <font>
      <sz val="11"/>
      <color theme="1"/>
      <name val="宋体"/>
      <family val="2"/>
      <scheme val="minor"/>
    </font>
    <font>
      <b/>
      <sz val="16"/>
      <name val="Arial"/>
      <family val="2"/>
    </font>
    <font>
      <sz val="9"/>
      <name val="宋体"/>
      <family val="3"/>
      <charset val="134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/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176" fontId="3" fillId="0" borderId="8" xfId="0" applyNumberFormat="1" applyFont="1" applyBorder="1"/>
    <xf numFmtId="179" fontId="3" fillId="4" borderId="8" xfId="0" applyNumberFormat="1" applyFont="1" applyFill="1" applyBorder="1"/>
    <xf numFmtId="0" fontId="3" fillId="4" borderId="8" xfId="0" applyFont="1" applyFill="1" applyBorder="1"/>
    <xf numFmtId="180" fontId="3" fillId="0" borderId="9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/>
    <xf numFmtId="179" fontId="3" fillId="4" borderId="1" xfId="0" applyNumberFormat="1" applyFont="1" applyFill="1" applyBorder="1"/>
    <xf numFmtId="0" fontId="3" fillId="4" borderId="1" xfId="0" applyFont="1" applyFill="1" applyBorder="1"/>
    <xf numFmtId="180" fontId="3" fillId="0" borderId="11" xfId="0" applyNumberFormat="1" applyFont="1" applyBorder="1"/>
    <xf numFmtId="2" fontId="3" fillId="0" borderId="14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0" fontId="3" fillId="2" borderId="14" xfId="0" applyNumberFormat="1" applyFont="1" applyFill="1" applyBorder="1" applyAlignment="1">
      <alignment horizontal="center" vertical="center"/>
    </xf>
    <xf numFmtId="178" fontId="3" fillId="2" borderId="14" xfId="0" applyNumberFormat="1" applyFont="1" applyFill="1" applyBorder="1" applyAlignment="1">
      <alignment horizontal="center" vertical="center"/>
    </xf>
    <xf numFmtId="178" fontId="3" fillId="3" borderId="14" xfId="0" applyNumberFormat="1" applyFont="1" applyFill="1" applyBorder="1" applyAlignment="1">
      <alignment horizontal="center" vertical="center"/>
    </xf>
    <xf numFmtId="176" fontId="3" fillId="0" borderId="14" xfId="0" applyNumberFormat="1" applyFont="1" applyBorder="1"/>
    <xf numFmtId="179" fontId="3" fillId="4" borderId="14" xfId="0" applyNumberFormat="1" applyFont="1" applyFill="1" applyBorder="1"/>
    <xf numFmtId="0" fontId="3" fillId="4" borderId="14" xfId="0" applyFont="1" applyFill="1" applyBorder="1"/>
    <xf numFmtId="180" fontId="3" fillId="0" borderId="15" xfId="0" applyNumberFormat="1" applyFont="1" applyBorder="1"/>
    <xf numFmtId="2" fontId="3" fillId="0" borderId="8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0" fontId="3" fillId="2" borderId="8" xfId="0" applyNumberFormat="1" applyFont="1" applyFill="1" applyBorder="1" applyAlignment="1">
      <alignment horizontal="center" vertical="center"/>
    </xf>
    <xf numFmtId="178" fontId="3" fillId="2" borderId="8" xfId="0" applyNumberFormat="1" applyFont="1" applyFill="1" applyBorder="1" applyAlignment="1">
      <alignment horizontal="center" vertical="center"/>
    </xf>
    <xf numFmtId="178" fontId="3" fillId="3" borderId="8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178" fontId="3" fillId="3" borderId="19" xfId="0" applyNumberFormat="1" applyFont="1" applyFill="1" applyBorder="1" applyAlignment="1">
      <alignment horizontal="center" vertical="center"/>
    </xf>
    <xf numFmtId="176" fontId="3" fillId="0" borderId="7" xfId="0" applyNumberFormat="1" applyFont="1" applyBorder="1"/>
    <xf numFmtId="176" fontId="3" fillId="0" borderId="20" xfId="0" applyNumberFormat="1" applyFont="1" applyBorder="1"/>
    <xf numFmtId="176" fontId="3" fillId="0" borderId="9" xfId="0" applyNumberFormat="1" applyFont="1" applyBorder="1"/>
    <xf numFmtId="178" fontId="3" fillId="6" borderId="20" xfId="0" applyNumberFormat="1" applyFont="1" applyFill="1" applyBorder="1"/>
    <xf numFmtId="178" fontId="3" fillId="6" borderId="8" xfId="0" applyNumberFormat="1" applyFont="1" applyFill="1" applyBorder="1"/>
    <xf numFmtId="179" fontId="3" fillId="6" borderId="8" xfId="0" applyNumberFormat="1" applyFont="1" applyFill="1" applyBorder="1"/>
    <xf numFmtId="0" fontId="3" fillId="6" borderId="8" xfId="0" applyFont="1" applyFill="1" applyBorder="1"/>
    <xf numFmtId="178" fontId="3" fillId="3" borderId="5" xfId="0" applyNumberFormat="1" applyFont="1" applyFill="1" applyBorder="1" applyAlignment="1">
      <alignment horizontal="center" vertical="center"/>
    </xf>
    <xf numFmtId="176" fontId="3" fillId="0" borderId="12" xfId="0" applyNumberFormat="1" applyFont="1" applyBorder="1"/>
    <xf numFmtId="176" fontId="3" fillId="0" borderId="6" xfId="0" applyNumberFormat="1" applyFont="1" applyBorder="1"/>
    <xf numFmtId="176" fontId="3" fillId="0" borderId="11" xfId="0" applyNumberFormat="1" applyFont="1" applyBorder="1"/>
    <xf numFmtId="178" fontId="3" fillId="6" borderId="6" xfId="0" applyNumberFormat="1" applyFont="1" applyFill="1" applyBorder="1"/>
    <xf numFmtId="178" fontId="3" fillId="6" borderId="1" xfId="0" applyNumberFormat="1" applyFont="1" applyFill="1" applyBorder="1"/>
    <xf numFmtId="179" fontId="3" fillId="6" borderId="1" xfId="0" applyNumberFormat="1" applyFont="1" applyFill="1" applyBorder="1"/>
    <xf numFmtId="0" fontId="3" fillId="6" borderId="1" xfId="0" applyFont="1" applyFill="1" applyBorder="1"/>
    <xf numFmtId="178" fontId="3" fillId="3" borderId="2" xfId="0" applyNumberFormat="1" applyFont="1" applyFill="1" applyBorder="1" applyAlignment="1">
      <alignment horizontal="center" vertical="center"/>
    </xf>
    <xf numFmtId="176" fontId="3" fillId="0" borderId="13" xfId="0" applyNumberFormat="1" applyFont="1" applyBorder="1"/>
    <xf numFmtId="176" fontId="3" fillId="0" borderId="3" xfId="0" applyNumberFormat="1" applyFont="1" applyBorder="1"/>
    <xf numFmtId="176" fontId="3" fillId="0" borderId="15" xfId="0" applyNumberFormat="1" applyFont="1" applyBorder="1"/>
    <xf numFmtId="178" fontId="3" fillId="6" borderId="3" xfId="0" applyNumberFormat="1" applyFont="1" applyFill="1" applyBorder="1"/>
    <xf numFmtId="178" fontId="3" fillId="6" borderId="14" xfId="0" applyNumberFormat="1" applyFont="1" applyFill="1" applyBorder="1"/>
    <xf numFmtId="179" fontId="3" fillId="6" borderId="14" xfId="0" applyNumberFormat="1" applyFont="1" applyFill="1" applyBorder="1"/>
    <xf numFmtId="0" fontId="3" fillId="6" borderId="14" xfId="0" applyFont="1" applyFill="1" applyBorder="1"/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/>
    </xf>
    <xf numFmtId="178" fontId="3" fillId="2" borderId="4" xfId="0" applyNumberFormat="1" applyFont="1" applyFill="1" applyBorder="1" applyAlignment="1">
      <alignment horizontal="center" vertical="center"/>
    </xf>
    <xf numFmtId="178" fontId="3" fillId="3" borderId="4" xfId="0" applyNumberFormat="1" applyFont="1" applyFill="1" applyBorder="1" applyAlignment="1">
      <alignment horizontal="center" vertical="center"/>
    </xf>
    <xf numFmtId="178" fontId="3" fillId="3" borderId="17" xfId="0" applyNumberFormat="1" applyFont="1" applyFill="1" applyBorder="1" applyAlignment="1">
      <alignment horizontal="center" vertical="center"/>
    </xf>
    <xf numFmtId="176" fontId="3" fillId="0" borderId="21" xfId="0" applyNumberFormat="1" applyFont="1" applyBorder="1"/>
    <xf numFmtId="176" fontId="3" fillId="0" borderId="18" xfId="0" applyNumberFormat="1" applyFont="1" applyBorder="1"/>
    <xf numFmtId="176" fontId="3" fillId="0" borderId="4" xfId="0" applyNumberFormat="1" applyFont="1" applyBorder="1"/>
    <xf numFmtId="176" fontId="3" fillId="0" borderId="22" xfId="0" applyNumberFormat="1" applyFont="1" applyBorder="1"/>
    <xf numFmtId="178" fontId="3" fillId="6" borderId="18" xfId="0" applyNumberFormat="1" applyFont="1" applyFill="1" applyBorder="1"/>
    <xf numFmtId="178" fontId="3" fillId="6" borderId="4" xfId="0" applyNumberFormat="1" applyFont="1" applyFill="1" applyBorder="1"/>
    <xf numFmtId="179" fontId="3" fillId="6" borderId="4" xfId="0" applyNumberFormat="1" applyFont="1" applyFill="1" applyBorder="1"/>
    <xf numFmtId="0" fontId="3" fillId="6" borderId="4" xfId="0" applyFont="1" applyFill="1" applyBorder="1"/>
    <xf numFmtId="180" fontId="3" fillId="0" borderId="22" xfId="0" applyNumberFormat="1" applyFont="1" applyBorder="1"/>
    <xf numFmtId="176" fontId="3" fillId="6" borderId="20" xfId="0" applyNumberFormat="1" applyFont="1" applyFill="1" applyBorder="1"/>
    <xf numFmtId="176" fontId="3" fillId="6" borderId="8" xfId="0" applyNumberFormat="1" applyFont="1" applyFill="1" applyBorder="1"/>
    <xf numFmtId="176" fontId="3" fillId="6" borderId="6" xfId="0" applyNumberFormat="1" applyFont="1" applyFill="1" applyBorder="1"/>
    <xf numFmtId="176" fontId="3" fillId="6" borderId="1" xfId="0" applyNumberFormat="1" applyFont="1" applyFill="1" applyBorder="1"/>
    <xf numFmtId="176" fontId="3" fillId="6" borderId="3" xfId="0" applyNumberFormat="1" applyFont="1" applyFill="1" applyBorder="1"/>
    <xf numFmtId="176" fontId="3" fillId="6" borderId="14" xfId="0" applyNumberFormat="1" applyFont="1" applyFill="1" applyBorder="1"/>
    <xf numFmtId="2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10" fontId="3" fillId="2" borderId="16" xfId="0" applyNumberFormat="1" applyFont="1" applyFill="1" applyBorder="1" applyAlignment="1">
      <alignment horizontal="center" vertical="center"/>
    </xf>
    <xf numFmtId="178" fontId="3" fillId="2" borderId="16" xfId="0" applyNumberFormat="1" applyFont="1" applyFill="1" applyBorder="1" applyAlignment="1">
      <alignment horizontal="center" vertical="center"/>
    </xf>
    <xf numFmtId="178" fontId="3" fillId="3" borderId="16" xfId="0" applyNumberFormat="1" applyFont="1" applyFill="1" applyBorder="1" applyAlignment="1">
      <alignment horizontal="center" vertical="center"/>
    </xf>
    <xf numFmtId="178" fontId="3" fillId="3" borderId="23" xfId="0" applyNumberFormat="1" applyFont="1" applyFill="1" applyBorder="1" applyAlignment="1">
      <alignment horizontal="center" vertical="center"/>
    </xf>
    <xf numFmtId="176" fontId="3" fillId="0" borderId="10" xfId="0" applyNumberFormat="1" applyFont="1" applyBorder="1"/>
    <xf numFmtId="176" fontId="3" fillId="0" borderId="24" xfId="0" applyNumberFormat="1" applyFont="1" applyBorder="1"/>
    <xf numFmtId="176" fontId="3" fillId="0" borderId="16" xfId="0" applyNumberFormat="1" applyFont="1" applyBorder="1"/>
    <xf numFmtId="176" fontId="3" fillId="0" borderId="25" xfId="0" applyNumberFormat="1" applyFont="1" applyBorder="1"/>
    <xf numFmtId="178" fontId="3" fillId="6" borderId="24" xfId="0" applyNumberFormat="1" applyFont="1" applyFill="1" applyBorder="1"/>
    <xf numFmtId="178" fontId="3" fillId="6" borderId="16" xfId="0" applyNumberFormat="1" applyFont="1" applyFill="1" applyBorder="1"/>
    <xf numFmtId="179" fontId="3" fillId="6" borderId="16" xfId="0" applyNumberFormat="1" applyFont="1" applyFill="1" applyBorder="1"/>
    <xf numFmtId="0" fontId="3" fillId="6" borderId="16" xfId="0" applyFont="1" applyFill="1" applyBorder="1"/>
    <xf numFmtId="180" fontId="3" fillId="0" borderId="25" xfId="0" applyNumberFormat="1" applyFont="1" applyBorder="1"/>
    <xf numFmtId="181" fontId="3" fillId="2" borderId="8" xfId="0" applyNumberFormat="1" applyFont="1" applyFill="1" applyBorder="1" applyAlignment="1">
      <alignment horizontal="center" vertical="center"/>
    </xf>
    <xf numFmtId="182" fontId="3" fillId="2" borderId="8" xfId="0" applyNumberFormat="1" applyFont="1" applyFill="1" applyBorder="1" applyAlignment="1">
      <alignment horizontal="center" vertical="center"/>
    </xf>
    <xf numFmtId="182" fontId="3" fillId="3" borderId="8" xfId="0" applyNumberFormat="1" applyFont="1" applyFill="1" applyBorder="1" applyAlignment="1">
      <alignment horizontal="center" vertical="center"/>
    </xf>
    <xf numFmtId="182" fontId="3" fillId="3" borderId="19" xfId="0" applyNumberFormat="1" applyFont="1" applyFill="1" applyBorder="1" applyAlignment="1">
      <alignment horizontal="center" vertical="center"/>
    </xf>
    <xf numFmtId="182" fontId="6" fillId="0" borderId="7" xfId="0" applyNumberFormat="1" applyFont="1" applyBorder="1"/>
    <xf numFmtId="182" fontId="6" fillId="0" borderId="20" xfId="0" applyNumberFormat="1" applyFont="1" applyBorder="1"/>
    <xf numFmtId="182" fontId="6" fillId="0" borderId="8" xfId="0" applyNumberFormat="1" applyFont="1" applyBorder="1"/>
    <xf numFmtId="2" fontId="3" fillId="4" borderId="20" xfId="0" applyNumberFormat="1" applyFont="1" applyFill="1" applyBorder="1"/>
    <xf numFmtId="2" fontId="3" fillId="4" borderId="8" xfId="0" applyNumberFormat="1" applyFont="1" applyFill="1" applyBorder="1"/>
    <xf numFmtId="181" fontId="3" fillId="2" borderId="1" xfId="0" applyNumberFormat="1" applyFont="1" applyFill="1" applyBorder="1" applyAlignment="1">
      <alignment horizontal="center" vertical="center"/>
    </xf>
    <xf numFmtId="182" fontId="3" fillId="2" borderId="1" xfId="0" applyNumberFormat="1" applyFont="1" applyFill="1" applyBorder="1" applyAlignment="1">
      <alignment horizontal="center" vertical="center"/>
    </xf>
    <xf numFmtId="182" fontId="3" fillId="3" borderId="1" xfId="0" applyNumberFormat="1" applyFont="1" applyFill="1" applyBorder="1" applyAlignment="1">
      <alignment horizontal="center" vertical="center"/>
    </xf>
    <xf numFmtId="182" fontId="3" fillId="3" borderId="5" xfId="0" applyNumberFormat="1" applyFont="1" applyFill="1" applyBorder="1" applyAlignment="1">
      <alignment horizontal="center" vertical="center"/>
    </xf>
    <xf numFmtId="182" fontId="6" fillId="0" borderId="12" xfId="0" applyNumberFormat="1" applyFont="1" applyBorder="1"/>
    <xf numFmtId="182" fontId="6" fillId="0" borderId="6" xfId="0" applyNumberFormat="1" applyFont="1" applyBorder="1"/>
    <xf numFmtId="182" fontId="6" fillId="0" borderId="1" xfId="0" applyNumberFormat="1" applyFont="1" applyBorder="1"/>
    <xf numFmtId="2" fontId="3" fillId="4" borderId="6" xfId="0" applyNumberFormat="1" applyFont="1" applyFill="1" applyBorder="1"/>
    <xf numFmtId="2" fontId="3" fillId="4" borderId="1" xfId="0" applyNumberFormat="1" applyFont="1" applyFill="1" applyBorder="1"/>
    <xf numFmtId="181" fontId="3" fillId="2" borderId="14" xfId="0" applyNumberFormat="1" applyFont="1" applyFill="1" applyBorder="1" applyAlignment="1">
      <alignment horizontal="center" vertical="center"/>
    </xf>
    <xf numFmtId="182" fontId="3" fillId="2" borderId="14" xfId="0" applyNumberFormat="1" applyFont="1" applyFill="1" applyBorder="1" applyAlignment="1">
      <alignment horizontal="center" vertical="center"/>
    </xf>
    <xf numFmtId="182" fontId="3" fillId="3" borderId="14" xfId="0" applyNumberFormat="1" applyFont="1" applyFill="1" applyBorder="1" applyAlignment="1">
      <alignment horizontal="center" vertical="center"/>
    </xf>
    <xf numFmtId="182" fontId="3" fillId="3" borderId="2" xfId="0" applyNumberFormat="1" applyFont="1" applyFill="1" applyBorder="1" applyAlignment="1">
      <alignment horizontal="center" vertical="center"/>
    </xf>
    <xf numFmtId="182" fontId="6" fillId="0" borderId="13" xfId="0" applyNumberFormat="1" applyFont="1" applyBorder="1"/>
    <xf numFmtId="182" fontId="6" fillId="0" borderId="3" xfId="0" applyNumberFormat="1" applyFont="1" applyBorder="1"/>
    <xf numFmtId="182" fontId="6" fillId="0" borderId="14" xfId="0" applyNumberFormat="1" applyFont="1" applyBorder="1"/>
    <xf numFmtId="2" fontId="3" fillId="4" borderId="3" xfId="0" applyNumberFormat="1" applyFont="1" applyFill="1" applyBorder="1"/>
    <xf numFmtId="2" fontId="3" fillId="4" borderId="14" xfId="0" applyNumberFormat="1" applyFont="1" applyFill="1" applyBorder="1"/>
    <xf numFmtId="183" fontId="3" fillId="4" borderId="20" xfId="0" applyNumberFormat="1" applyFont="1" applyFill="1" applyBorder="1"/>
    <xf numFmtId="183" fontId="3" fillId="4" borderId="8" xfId="0" applyNumberFormat="1" applyFont="1" applyFill="1" applyBorder="1"/>
    <xf numFmtId="176" fontId="3" fillId="4" borderId="8" xfId="0" applyNumberFormat="1" applyFont="1" applyFill="1" applyBorder="1"/>
    <xf numFmtId="183" fontId="3" fillId="4" borderId="6" xfId="0" applyNumberFormat="1" applyFont="1" applyFill="1" applyBorder="1"/>
    <xf numFmtId="183" fontId="3" fillId="4" borderId="1" xfId="0" applyNumberFormat="1" applyFont="1" applyFill="1" applyBorder="1"/>
    <xf numFmtId="176" fontId="3" fillId="4" borderId="1" xfId="0" applyNumberFormat="1" applyFont="1" applyFill="1" applyBorder="1"/>
    <xf numFmtId="184" fontId="6" fillId="0" borderId="20" xfId="0" applyNumberFormat="1" applyFont="1" applyBorder="1"/>
    <xf numFmtId="184" fontId="6" fillId="0" borderId="8" xfId="0" applyNumberFormat="1" applyFont="1" applyBorder="1"/>
    <xf numFmtId="184" fontId="6" fillId="0" borderId="6" xfId="0" applyNumberFormat="1" applyFont="1" applyBorder="1"/>
    <xf numFmtId="184" fontId="6" fillId="0" borderId="1" xfId="0" applyNumberFormat="1" applyFont="1" applyBorder="1"/>
    <xf numFmtId="185" fontId="6" fillId="0" borderId="3" xfId="0" applyNumberFormat="1" applyFont="1" applyBorder="1"/>
    <xf numFmtId="185" fontId="6" fillId="0" borderId="14" xfId="0" applyNumberFormat="1" applyFont="1" applyBorder="1"/>
    <xf numFmtId="183" fontId="3" fillId="4" borderId="3" xfId="0" applyNumberFormat="1" applyFont="1" applyFill="1" applyBorder="1"/>
    <xf numFmtId="183" fontId="3" fillId="4" borderId="14" xfId="0" applyNumberFormat="1" applyFont="1" applyFill="1" applyBorder="1"/>
    <xf numFmtId="176" fontId="3" fillId="4" borderId="14" xfId="0" applyNumberFormat="1" applyFont="1" applyFill="1" applyBorder="1"/>
    <xf numFmtId="0" fontId="3" fillId="2" borderId="26" xfId="0" applyFont="1" applyFill="1" applyBorder="1" applyAlignment="1">
      <alignment horizontal="center" vertical="center"/>
    </xf>
    <xf numFmtId="181" fontId="3" fillId="2" borderId="26" xfId="0" applyNumberFormat="1" applyFont="1" applyFill="1" applyBorder="1" applyAlignment="1">
      <alignment horizontal="center" vertical="center"/>
    </xf>
    <xf numFmtId="186" fontId="3" fillId="2" borderId="8" xfId="0" applyNumberFormat="1" applyFont="1" applyFill="1" applyBorder="1" applyAlignment="1">
      <alignment horizontal="center" vertical="center"/>
    </xf>
    <xf numFmtId="186" fontId="3" fillId="3" borderId="8" xfId="0" applyNumberFormat="1" applyFont="1" applyFill="1" applyBorder="1" applyAlignment="1">
      <alignment horizontal="center" vertical="center"/>
    </xf>
    <xf numFmtId="186" fontId="3" fillId="3" borderId="19" xfId="0" applyNumberFormat="1" applyFont="1" applyFill="1" applyBorder="1" applyAlignment="1">
      <alignment horizontal="center" vertical="center"/>
    </xf>
    <xf numFmtId="181" fontId="3" fillId="2" borderId="27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86" fontId="3" fillId="2" borderId="1" xfId="0" applyNumberFormat="1" applyFont="1" applyFill="1" applyBorder="1" applyAlignment="1">
      <alignment horizontal="center" vertical="center"/>
    </xf>
    <xf numFmtId="186" fontId="3" fillId="3" borderId="1" xfId="0" applyNumberFormat="1" applyFont="1" applyFill="1" applyBorder="1" applyAlignment="1">
      <alignment horizontal="center" vertical="center"/>
    </xf>
    <xf numFmtId="186" fontId="3" fillId="3" borderId="5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86" fontId="3" fillId="2" borderId="14" xfId="0" applyNumberFormat="1" applyFont="1" applyFill="1" applyBorder="1" applyAlignment="1">
      <alignment horizontal="center" vertical="center"/>
    </xf>
    <xf numFmtId="186" fontId="3" fillId="3" borderId="14" xfId="0" applyNumberFormat="1" applyFont="1" applyFill="1" applyBorder="1" applyAlignment="1">
      <alignment horizontal="center" vertical="center"/>
    </xf>
    <xf numFmtId="186" fontId="3" fillId="3" borderId="2" xfId="0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184" fontId="6" fillId="0" borderId="7" xfId="0" applyNumberFormat="1" applyFont="1" applyBorder="1"/>
    <xf numFmtId="184" fontId="6" fillId="0" borderId="12" xfId="0" applyNumberFormat="1" applyFont="1" applyBorder="1"/>
    <xf numFmtId="185" fontId="6" fillId="0" borderId="13" xfId="0" applyNumberFormat="1" applyFont="1" applyBorder="1"/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176" fontId="4" fillId="0" borderId="31" xfId="0" applyNumberFormat="1" applyFont="1" applyBorder="1" applyAlignment="1">
      <alignment vertical="center" wrapText="1"/>
    </xf>
    <xf numFmtId="176" fontId="4" fillId="0" borderId="32" xfId="0" applyNumberFormat="1" applyFont="1" applyBorder="1" applyAlignment="1">
      <alignment vertical="center" wrapText="1"/>
    </xf>
    <xf numFmtId="176" fontId="4" fillId="0" borderId="28" xfId="0" applyNumberFormat="1" applyFont="1" applyBorder="1" applyAlignment="1">
      <alignment horizontal="center" vertical="center" wrapText="1"/>
    </xf>
    <xf numFmtId="176" fontId="3" fillId="0" borderId="33" xfId="0" applyNumberFormat="1" applyFont="1" applyBorder="1"/>
    <xf numFmtId="176" fontId="3" fillId="0" borderId="34" xfId="0" applyNumberFormat="1" applyFont="1" applyBorder="1"/>
    <xf numFmtId="176" fontId="3" fillId="0" borderId="35" xfId="0" applyNumberFormat="1" applyFont="1" applyBorder="1"/>
    <xf numFmtId="176" fontId="3" fillId="0" borderId="36" xfId="0" applyNumberFormat="1" applyFont="1" applyBorder="1"/>
    <xf numFmtId="176" fontId="3" fillId="0" borderId="37" xfId="0" applyNumberFormat="1" applyFont="1" applyBorder="1"/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0"/>
  <sheetViews>
    <sheetView tabSelected="1" topLeftCell="A28" workbookViewId="0">
      <selection activeCell="M50" sqref="M50"/>
    </sheetView>
  </sheetViews>
  <sheetFormatPr defaultRowHeight="15.75" x14ac:dyDescent="0.2"/>
  <cols>
    <col min="1" max="1" width="18.5" style="3" customWidth="1"/>
    <col min="2" max="2" width="16.5" style="5" customWidth="1"/>
    <col min="3" max="3" width="9.125" style="5" customWidth="1"/>
    <col min="4" max="4" width="8.125" style="5" customWidth="1"/>
    <col min="5" max="5" width="10.625" style="5" customWidth="1"/>
    <col min="6" max="6" width="7.875" style="5" customWidth="1"/>
    <col min="7" max="7" width="15.125" style="5" customWidth="1"/>
    <col min="8" max="8" width="11.125" style="7" customWidth="1"/>
    <col min="9" max="9" width="11.125" style="5" customWidth="1"/>
    <col min="10" max="10" width="11.125" style="9" customWidth="1"/>
    <col min="11" max="13" width="13.375" style="9" customWidth="1"/>
    <col min="14" max="30" width="13.375" style="2" customWidth="1"/>
    <col min="31" max="31" width="8" style="2" customWidth="1"/>
    <col min="32" max="32" width="8.875" style="2" customWidth="1"/>
    <col min="33" max="39" width="13.375" style="2" customWidth="1"/>
    <col min="40" max="41" width="9.125" style="2" customWidth="1"/>
    <col min="42" max="42" width="9.875" style="2" customWidth="1"/>
    <col min="43" max="43" width="9" style="2" customWidth="1"/>
    <col min="44" max="45" width="9" style="2" hidden="1" customWidth="1"/>
    <col min="46" max="46" width="14.625" style="2" customWidth="1"/>
    <col min="47" max="267" width="9" style="2" customWidth="1"/>
    <col min="268" max="268" width="13.375" style="2" customWidth="1"/>
    <col min="269" max="269" width="7.625" style="2" customWidth="1"/>
    <col min="270" max="270" width="5.375" style="2" customWidth="1"/>
    <col min="271" max="271" width="9.875" style="2" customWidth="1"/>
    <col min="272" max="272" width="6.625" style="2" customWidth="1"/>
    <col min="273" max="273" width="7.875" style="2" customWidth="1"/>
    <col min="274" max="274" width="6.875" style="2" customWidth="1"/>
    <col min="275" max="275" width="6.625" style="2" customWidth="1"/>
    <col min="276" max="277" width="10.125" style="2" customWidth="1"/>
    <col min="278" max="281" width="13.375" style="2" customWidth="1"/>
    <col min="282" max="285" width="0" style="2" hidden="1"/>
    <col min="286" max="286" width="13.375" style="2" customWidth="1"/>
    <col min="287" max="287" width="8" style="2" customWidth="1"/>
    <col min="288" max="288" width="8.875" style="2" customWidth="1"/>
    <col min="289" max="295" width="13.375" style="2" customWidth="1"/>
    <col min="296" max="297" width="9.125" style="2" customWidth="1"/>
    <col min="298" max="298" width="9.875" style="2" customWidth="1"/>
    <col min="299" max="299" width="9" style="2" customWidth="1"/>
    <col min="300" max="301" width="0" style="2" hidden="1"/>
    <col min="302" max="302" width="14.625" style="2" customWidth="1"/>
    <col min="303" max="523" width="9" style="2" customWidth="1"/>
    <col min="524" max="524" width="13.375" style="2" customWidth="1"/>
    <col min="525" max="525" width="7.625" style="2" customWidth="1"/>
    <col min="526" max="526" width="5.375" style="2" customWidth="1"/>
    <col min="527" max="527" width="9.875" style="2" customWidth="1"/>
    <col min="528" max="528" width="6.625" style="2" customWidth="1"/>
    <col min="529" max="529" width="7.875" style="2" customWidth="1"/>
    <col min="530" max="530" width="6.875" style="2" customWidth="1"/>
    <col min="531" max="531" width="6.625" style="2" customWidth="1"/>
    <col min="532" max="533" width="10.125" style="2" customWidth="1"/>
    <col min="534" max="537" width="13.375" style="2" customWidth="1"/>
    <col min="538" max="541" width="0" style="2" hidden="1"/>
    <col min="542" max="542" width="13.375" style="2" customWidth="1"/>
    <col min="543" max="543" width="8" style="2" customWidth="1"/>
    <col min="544" max="544" width="8.875" style="2" customWidth="1"/>
    <col min="545" max="551" width="13.375" style="2" customWidth="1"/>
    <col min="552" max="553" width="9.125" style="2" customWidth="1"/>
    <col min="554" max="554" width="9.875" style="2" customWidth="1"/>
    <col min="555" max="555" width="9" style="2" customWidth="1"/>
    <col min="556" max="557" width="0" style="2" hidden="1"/>
    <col min="558" max="558" width="14.625" style="2" customWidth="1"/>
    <col min="559" max="779" width="9" style="2" customWidth="1"/>
    <col min="780" max="780" width="13.375" style="2" customWidth="1"/>
    <col min="781" max="781" width="7.625" style="2" customWidth="1"/>
    <col min="782" max="782" width="5.375" style="2" customWidth="1"/>
    <col min="783" max="783" width="9.875" style="2" customWidth="1"/>
    <col min="784" max="784" width="6.625" style="2" customWidth="1"/>
    <col min="785" max="785" width="7.875" style="2" customWidth="1"/>
    <col min="786" max="786" width="6.875" style="2" customWidth="1"/>
    <col min="787" max="787" width="6.625" style="2" customWidth="1"/>
    <col min="788" max="789" width="10.125" style="2" customWidth="1"/>
    <col min="790" max="793" width="13.375" style="2" customWidth="1"/>
    <col min="794" max="797" width="0" style="2" hidden="1"/>
    <col min="798" max="798" width="13.375" style="2" customWidth="1"/>
    <col min="799" max="799" width="8" style="2" customWidth="1"/>
    <col min="800" max="800" width="8.875" style="2" customWidth="1"/>
    <col min="801" max="807" width="13.375" style="2" customWidth="1"/>
    <col min="808" max="809" width="9.125" style="2" customWidth="1"/>
    <col min="810" max="810" width="9.875" style="2" customWidth="1"/>
    <col min="811" max="811" width="9" style="2" customWidth="1"/>
    <col min="812" max="813" width="0" style="2" hidden="1"/>
    <col min="814" max="814" width="14.625" style="2" customWidth="1"/>
    <col min="815" max="1035" width="9" style="2" customWidth="1"/>
    <col min="1036" max="1036" width="13.375" style="2" customWidth="1"/>
    <col min="1037" max="1037" width="7.625" style="2" customWidth="1"/>
    <col min="1038" max="1038" width="5.375" style="2" customWidth="1"/>
    <col min="1039" max="1039" width="9.875" style="2" customWidth="1"/>
    <col min="1040" max="1040" width="6.625" style="2" customWidth="1"/>
    <col min="1041" max="1041" width="7.875" style="2" customWidth="1"/>
    <col min="1042" max="1042" width="6.875" style="2" customWidth="1"/>
    <col min="1043" max="1043" width="6.625" style="2" customWidth="1"/>
    <col min="1044" max="1045" width="10.125" style="2" customWidth="1"/>
    <col min="1046" max="1049" width="13.375" style="2" customWidth="1"/>
    <col min="1050" max="1053" width="0" style="2" hidden="1"/>
    <col min="1054" max="1054" width="13.375" style="2" customWidth="1"/>
    <col min="1055" max="1055" width="8" style="2" customWidth="1"/>
    <col min="1056" max="1056" width="8.875" style="2" customWidth="1"/>
    <col min="1057" max="1063" width="13.375" style="2" customWidth="1"/>
    <col min="1064" max="1065" width="9.125" style="2" customWidth="1"/>
    <col min="1066" max="1066" width="9.875" style="2" customWidth="1"/>
    <col min="1067" max="1067" width="9" style="2" customWidth="1"/>
    <col min="1068" max="1069" width="0" style="2" hidden="1"/>
    <col min="1070" max="1070" width="14.625" style="2" customWidth="1"/>
    <col min="1071" max="1291" width="9" style="2" customWidth="1"/>
    <col min="1292" max="1292" width="13.375" style="2" customWidth="1"/>
    <col min="1293" max="1293" width="7.625" style="2" customWidth="1"/>
    <col min="1294" max="1294" width="5.375" style="2" customWidth="1"/>
    <col min="1295" max="1295" width="9.875" style="2" customWidth="1"/>
    <col min="1296" max="1296" width="6.625" style="2" customWidth="1"/>
    <col min="1297" max="1297" width="7.875" style="2" customWidth="1"/>
    <col min="1298" max="1298" width="6.875" style="2" customWidth="1"/>
    <col min="1299" max="1299" width="6.625" style="2" customWidth="1"/>
    <col min="1300" max="1301" width="10.125" style="2" customWidth="1"/>
    <col min="1302" max="1305" width="13.375" style="2" customWidth="1"/>
    <col min="1306" max="1309" width="0" style="2" hidden="1"/>
    <col min="1310" max="1310" width="13.375" style="2" customWidth="1"/>
    <col min="1311" max="1311" width="8" style="2" customWidth="1"/>
    <col min="1312" max="1312" width="8.875" style="2" customWidth="1"/>
    <col min="1313" max="1319" width="13.375" style="2" customWidth="1"/>
    <col min="1320" max="1321" width="9.125" style="2" customWidth="1"/>
    <col min="1322" max="1322" width="9.875" style="2" customWidth="1"/>
    <col min="1323" max="1323" width="9" style="2" customWidth="1"/>
    <col min="1324" max="1325" width="0" style="2" hidden="1"/>
    <col min="1326" max="1326" width="14.625" style="2" customWidth="1"/>
    <col min="1327" max="1547" width="9" style="2" customWidth="1"/>
    <col min="1548" max="1548" width="13.375" style="2" customWidth="1"/>
    <col min="1549" max="1549" width="7.625" style="2" customWidth="1"/>
    <col min="1550" max="1550" width="5.375" style="2" customWidth="1"/>
    <col min="1551" max="1551" width="9.875" style="2" customWidth="1"/>
    <col min="1552" max="1552" width="6.625" style="2" customWidth="1"/>
    <col min="1553" max="1553" width="7.875" style="2" customWidth="1"/>
    <col min="1554" max="1554" width="6.875" style="2" customWidth="1"/>
    <col min="1555" max="1555" width="6.625" style="2" customWidth="1"/>
    <col min="1556" max="1557" width="10.125" style="2" customWidth="1"/>
    <col min="1558" max="1561" width="13.375" style="2" customWidth="1"/>
    <col min="1562" max="1565" width="0" style="2" hidden="1"/>
    <col min="1566" max="1566" width="13.375" style="2" customWidth="1"/>
    <col min="1567" max="1567" width="8" style="2" customWidth="1"/>
    <col min="1568" max="1568" width="8.875" style="2" customWidth="1"/>
    <col min="1569" max="1575" width="13.375" style="2" customWidth="1"/>
    <col min="1576" max="1577" width="9.125" style="2" customWidth="1"/>
    <col min="1578" max="1578" width="9.875" style="2" customWidth="1"/>
    <col min="1579" max="1579" width="9" style="2" customWidth="1"/>
    <col min="1580" max="1581" width="0" style="2" hidden="1"/>
    <col min="1582" max="1582" width="14.625" style="2" customWidth="1"/>
    <col min="1583" max="1803" width="9" style="2" customWidth="1"/>
    <col min="1804" max="1804" width="13.375" style="2" customWidth="1"/>
    <col min="1805" max="1805" width="7.625" style="2" customWidth="1"/>
    <col min="1806" max="1806" width="5.375" style="2" customWidth="1"/>
    <col min="1807" max="1807" width="9.875" style="2" customWidth="1"/>
    <col min="1808" max="1808" width="6.625" style="2" customWidth="1"/>
    <col min="1809" max="1809" width="7.875" style="2" customWidth="1"/>
    <col min="1810" max="1810" width="6.875" style="2" customWidth="1"/>
    <col min="1811" max="1811" width="6.625" style="2" customWidth="1"/>
    <col min="1812" max="1813" width="10.125" style="2" customWidth="1"/>
    <col min="1814" max="1817" width="13.375" style="2" customWidth="1"/>
    <col min="1818" max="1821" width="0" style="2" hidden="1"/>
    <col min="1822" max="1822" width="13.375" style="2" customWidth="1"/>
    <col min="1823" max="1823" width="8" style="2" customWidth="1"/>
    <col min="1824" max="1824" width="8.875" style="2" customWidth="1"/>
    <col min="1825" max="1831" width="13.375" style="2" customWidth="1"/>
    <col min="1832" max="1833" width="9.125" style="2" customWidth="1"/>
    <col min="1834" max="1834" width="9.875" style="2" customWidth="1"/>
    <col min="1835" max="1835" width="9" style="2" customWidth="1"/>
    <col min="1836" max="1837" width="0" style="2" hidden="1"/>
    <col min="1838" max="1838" width="14.625" style="2" customWidth="1"/>
    <col min="1839" max="2059" width="9" style="2" customWidth="1"/>
    <col min="2060" max="2060" width="13.375" style="2" customWidth="1"/>
    <col min="2061" max="2061" width="7.625" style="2" customWidth="1"/>
    <col min="2062" max="2062" width="5.375" style="2" customWidth="1"/>
    <col min="2063" max="2063" width="9.875" style="2" customWidth="1"/>
    <col min="2064" max="2064" width="6.625" style="2" customWidth="1"/>
    <col min="2065" max="2065" width="7.875" style="2" customWidth="1"/>
    <col min="2066" max="2066" width="6.875" style="2" customWidth="1"/>
    <col min="2067" max="2067" width="6.625" style="2" customWidth="1"/>
    <col min="2068" max="2069" width="10.125" style="2" customWidth="1"/>
    <col min="2070" max="2073" width="13.375" style="2" customWidth="1"/>
    <col min="2074" max="2077" width="0" style="2" hidden="1"/>
    <col min="2078" max="2078" width="13.375" style="2" customWidth="1"/>
    <col min="2079" max="2079" width="8" style="2" customWidth="1"/>
    <col min="2080" max="2080" width="8.875" style="2" customWidth="1"/>
    <col min="2081" max="2087" width="13.375" style="2" customWidth="1"/>
    <col min="2088" max="2089" width="9.125" style="2" customWidth="1"/>
    <col min="2090" max="2090" width="9.875" style="2" customWidth="1"/>
    <col min="2091" max="2091" width="9" style="2" customWidth="1"/>
    <col min="2092" max="2093" width="0" style="2" hidden="1"/>
    <col min="2094" max="2094" width="14.625" style="2" customWidth="1"/>
    <col min="2095" max="2315" width="9" style="2" customWidth="1"/>
    <col min="2316" max="2316" width="13.375" style="2" customWidth="1"/>
    <col min="2317" max="2317" width="7.625" style="2" customWidth="1"/>
    <col min="2318" max="2318" width="5.375" style="2" customWidth="1"/>
    <col min="2319" max="2319" width="9.875" style="2" customWidth="1"/>
    <col min="2320" max="2320" width="6.625" style="2" customWidth="1"/>
    <col min="2321" max="2321" width="7.875" style="2" customWidth="1"/>
    <col min="2322" max="2322" width="6.875" style="2" customWidth="1"/>
    <col min="2323" max="2323" width="6.625" style="2" customWidth="1"/>
    <col min="2324" max="2325" width="10.125" style="2" customWidth="1"/>
    <col min="2326" max="2329" width="13.375" style="2" customWidth="1"/>
    <col min="2330" max="2333" width="0" style="2" hidden="1"/>
    <col min="2334" max="2334" width="13.375" style="2" customWidth="1"/>
    <col min="2335" max="2335" width="8" style="2" customWidth="1"/>
    <col min="2336" max="2336" width="8.875" style="2" customWidth="1"/>
    <col min="2337" max="2343" width="13.375" style="2" customWidth="1"/>
    <col min="2344" max="2345" width="9.125" style="2" customWidth="1"/>
    <col min="2346" max="2346" width="9.875" style="2" customWidth="1"/>
    <col min="2347" max="2347" width="9" style="2" customWidth="1"/>
    <col min="2348" max="2349" width="0" style="2" hidden="1"/>
    <col min="2350" max="2350" width="14.625" style="2" customWidth="1"/>
    <col min="2351" max="2571" width="9" style="2" customWidth="1"/>
    <col min="2572" max="2572" width="13.375" style="2" customWidth="1"/>
    <col min="2573" max="2573" width="7.625" style="2" customWidth="1"/>
    <col min="2574" max="2574" width="5.375" style="2" customWidth="1"/>
    <col min="2575" max="2575" width="9.875" style="2" customWidth="1"/>
    <col min="2576" max="2576" width="6.625" style="2" customWidth="1"/>
    <col min="2577" max="2577" width="7.875" style="2" customWidth="1"/>
    <col min="2578" max="2578" width="6.875" style="2" customWidth="1"/>
    <col min="2579" max="2579" width="6.625" style="2" customWidth="1"/>
    <col min="2580" max="2581" width="10.125" style="2" customWidth="1"/>
    <col min="2582" max="2585" width="13.375" style="2" customWidth="1"/>
    <col min="2586" max="2589" width="0" style="2" hidden="1"/>
    <col min="2590" max="2590" width="13.375" style="2" customWidth="1"/>
    <col min="2591" max="2591" width="8" style="2" customWidth="1"/>
    <col min="2592" max="2592" width="8.875" style="2" customWidth="1"/>
    <col min="2593" max="2599" width="13.375" style="2" customWidth="1"/>
    <col min="2600" max="2601" width="9.125" style="2" customWidth="1"/>
    <col min="2602" max="2602" width="9.875" style="2" customWidth="1"/>
    <col min="2603" max="2603" width="9" style="2" customWidth="1"/>
    <col min="2604" max="2605" width="0" style="2" hidden="1"/>
    <col min="2606" max="2606" width="14.625" style="2" customWidth="1"/>
    <col min="2607" max="2827" width="9" style="2" customWidth="1"/>
    <col min="2828" max="2828" width="13.375" style="2" customWidth="1"/>
    <col min="2829" max="2829" width="7.625" style="2" customWidth="1"/>
    <col min="2830" max="2830" width="5.375" style="2" customWidth="1"/>
    <col min="2831" max="2831" width="9.875" style="2" customWidth="1"/>
    <col min="2832" max="2832" width="6.625" style="2" customWidth="1"/>
    <col min="2833" max="2833" width="7.875" style="2" customWidth="1"/>
    <col min="2834" max="2834" width="6.875" style="2" customWidth="1"/>
    <col min="2835" max="2835" width="6.625" style="2" customWidth="1"/>
    <col min="2836" max="2837" width="10.125" style="2" customWidth="1"/>
    <col min="2838" max="2841" width="13.375" style="2" customWidth="1"/>
    <col min="2842" max="2845" width="0" style="2" hidden="1"/>
    <col min="2846" max="2846" width="13.375" style="2" customWidth="1"/>
    <col min="2847" max="2847" width="8" style="2" customWidth="1"/>
    <col min="2848" max="2848" width="8.875" style="2" customWidth="1"/>
    <col min="2849" max="2855" width="13.375" style="2" customWidth="1"/>
    <col min="2856" max="2857" width="9.125" style="2" customWidth="1"/>
    <col min="2858" max="2858" width="9.875" style="2" customWidth="1"/>
    <col min="2859" max="2859" width="9" style="2" customWidth="1"/>
    <col min="2860" max="2861" width="0" style="2" hidden="1"/>
    <col min="2862" max="2862" width="14.625" style="2" customWidth="1"/>
    <col min="2863" max="3083" width="9" style="2" customWidth="1"/>
    <col min="3084" max="3084" width="13.375" style="2" customWidth="1"/>
    <col min="3085" max="3085" width="7.625" style="2" customWidth="1"/>
    <col min="3086" max="3086" width="5.375" style="2" customWidth="1"/>
    <col min="3087" max="3087" width="9.875" style="2" customWidth="1"/>
    <col min="3088" max="3088" width="6.625" style="2" customWidth="1"/>
    <col min="3089" max="3089" width="7.875" style="2" customWidth="1"/>
    <col min="3090" max="3090" width="6.875" style="2" customWidth="1"/>
    <col min="3091" max="3091" width="6.625" style="2" customWidth="1"/>
    <col min="3092" max="3093" width="10.125" style="2" customWidth="1"/>
    <col min="3094" max="3097" width="13.375" style="2" customWidth="1"/>
    <col min="3098" max="3101" width="0" style="2" hidden="1"/>
    <col min="3102" max="3102" width="13.375" style="2" customWidth="1"/>
    <col min="3103" max="3103" width="8" style="2" customWidth="1"/>
    <col min="3104" max="3104" width="8.875" style="2" customWidth="1"/>
    <col min="3105" max="3111" width="13.375" style="2" customWidth="1"/>
    <col min="3112" max="3113" width="9.125" style="2" customWidth="1"/>
    <col min="3114" max="3114" width="9.875" style="2" customWidth="1"/>
    <col min="3115" max="3115" width="9" style="2" customWidth="1"/>
    <col min="3116" max="3117" width="0" style="2" hidden="1"/>
    <col min="3118" max="3118" width="14.625" style="2" customWidth="1"/>
    <col min="3119" max="3339" width="9" style="2" customWidth="1"/>
    <col min="3340" max="3340" width="13.375" style="2" customWidth="1"/>
    <col min="3341" max="3341" width="7.625" style="2" customWidth="1"/>
    <col min="3342" max="3342" width="5.375" style="2" customWidth="1"/>
    <col min="3343" max="3343" width="9.875" style="2" customWidth="1"/>
    <col min="3344" max="3344" width="6.625" style="2" customWidth="1"/>
    <col min="3345" max="3345" width="7.875" style="2" customWidth="1"/>
    <col min="3346" max="3346" width="6.875" style="2" customWidth="1"/>
    <col min="3347" max="3347" width="6.625" style="2" customWidth="1"/>
    <col min="3348" max="3349" width="10.125" style="2" customWidth="1"/>
    <col min="3350" max="3353" width="13.375" style="2" customWidth="1"/>
    <col min="3354" max="3357" width="0" style="2" hidden="1"/>
    <col min="3358" max="3358" width="13.375" style="2" customWidth="1"/>
    <col min="3359" max="3359" width="8" style="2" customWidth="1"/>
    <col min="3360" max="3360" width="8.875" style="2" customWidth="1"/>
    <col min="3361" max="3367" width="13.375" style="2" customWidth="1"/>
    <col min="3368" max="3369" width="9.125" style="2" customWidth="1"/>
    <col min="3370" max="3370" width="9.875" style="2" customWidth="1"/>
    <col min="3371" max="3371" width="9" style="2" customWidth="1"/>
    <col min="3372" max="3373" width="0" style="2" hidden="1"/>
    <col min="3374" max="3374" width="14.625" style="2" customWidth="1"/>
    <col min="3375" max="3595" width="9" style="2" customWidth="1"/>
    <col min="3596" max="3596" width="13.375" style="2" customWidth="1"/>
    <col min="3597" max="3597" width="7.625" style="2" customWidth="1"/>
    <col min="3598" max="3598" width="5.375" style="2" customWidth="1"/>
    <col min="3599" max="3599" width="9.875" style="2" customWidth="1"/>
    <col min="3600" max="3600" width="6.625" style="2" customWidth="1"/>
    <col min="3601" max="3601" width="7.875" style="2" customWidth="1"/>
    <col min="3602" max="3602" width="6.875" style="2" customWidth="1"/>
    <col min="3603" max="3603" width="6.625" style="2" customWidth="1"/>
    <col min="3604" max="3605" width="10.125" style="2" customWidth="1"/>
    <col min="3606" max="3609" width="13.375" style="2" customWidth="1"/>
    <col min="3610" max="3613" width="0" style="2" hidden="1"/>
    <col min="3614" max="3614" width="13.375" style="2" customWidth="1"/>
    <col min="3615" max="3615" width="8" style="2" customWidth="1"/>
    <col min="3616" max="3616" width="8.875" style="2" customWidth="1"/>
    <col min="3617" max="3623" width="13.375" style="2" customWidth="1"/>
    <col min="3624" max="3625" width="9.125" style="2" customWidth="1"/>
    <col min="3626" max="3626" width="9.875" style="2" customWidth="1"/>
    <col min="3627" max="3627" width="9" style="2" customWidth="1"/>
    <col min="3628" max="3629" width="0" style="2" hidden="1"/>
    <col min="3630" max="3630" width="14.625" style="2" customWidth="1"/>
    <col min="3631" max="3851" width="9" style="2" customWidth="1"/>
    <col min="3852" max="3852" width="13.375" style="2" customWidth="1"/>
    <col min="3853" max="3853" width="7.625" style="2" customWidth="1"/>
    <col min="3854" max="3854" width="5.375" style="2" customWidth="1"/>
    <col min="3855" max="3855" width="9.875" style="2" customWidth="1"/>
    <col min="3856" max="3856" width="6.625" style="2" customWidth="1"/>
    <col min="3857" max="3857" width="7.875" style="2" customWidth="1"/>
    <col min="3858" max="3858" width="6.875" style="2" customWidth="1"/>
    <col min="3859" max="3859" width="6.625" style="2" customWidth="1"/>
    <col min="3860" max="3861" width="10.125" style="2" customWidth="1"/>
    <col min="3862" max="3865" width="13.375" style="2" customWidth="1"/>
    <col min="3866" max="3869" width="0" style="2" hidden="1"/>
    <col min="3870" max="3870" width="13.375" style="2" customWidth="1"/>
    <col min="3871" max="3871" width="8" style="2" customWidth="1"/>
    <col min="3872" max="3872" width="8.875" style="2" customWidth="1"/>
    <col min="3873" max="3879" width="13.375" style="2" customWidth="1"/>
    <col min="3880" max="3881" width="9.125" style="2" customWidth="1"/>
    <col min="3882" max="3882" width="9.875" style="2" customWidth="1"/>
    <col min="3883" max="3883" width="9" style="2" customWidth="1"/>
    <col min="3884" max="3885" width="0" style="2" hidden="1"/>
    <col min="3886" max="3886" width="14.625" style="2" customWidth="1"/>
    <col min="3887" max="4107" width="9" style="2" customWidth="1"/>
    <col min="4108" max="4108" width="13.375" style="2" customWidth="1"/>
    <col min="4109" max="4109" width="7.625" style="2" customWidth="1"/>
    <col min="4110" max="4110" width="5.375" style="2" customWidth="1"/>
    <col min="4111" max="4111" width="9.875" style="2" customWidth="1"/>
    <col min="4112" max="4112" width="6.625" style="2" customWidth="1"/>
    <col min="4113" max="4113" width="7.875" style="2" customWidth="1"/>
    <col min="4114" max="4114" width="6.875" style="2" customWidth="1"/>
    <col min="4115" max="4115" width="6.625" style="2" customWidth="1"/>
    <col min="4116" max="4117" width="10.125" style="2" customWidth="1"/>
    <col min="4118" max="4121" width="13.375" style="2" customWidth="1"/>
    <col min="4122" max="4125" width="0" style="2" hidden="1"/>
    <col min="4126" max="4126" width="13.375" style="2" customWidth="1"/>
    <col min="4127" max="4127" width="8" style="2" customWidth="1"/>
    <col min="4128" max="4128" width="8.875" style="2" customWidth="1"/>
    <col min="4129" max="4135" width="13.375" style="2" customWidth="1"/>
    <col min="4136" max="4137" width="9.125" style="2" customWidth="1"/>
    <col min="4138" max="4138" width="9.875" style="2" customWidth="1"/>
    <col min="4139" max="4139" width="9" style="2" customWidth="1"/>
    <col min="4140" max="4141" width="0" style="2" hidden="1"/>
    <col min="4142" max="4142" width="14.625" style="2" customWidth="1"/>
    <col min="4143" max="4363" width="9" style="2" customWidth="1"/>
    <col min="4364" max="4364" width="13.375" style="2" customWidth="1"/>
    <col min="4365" max="4365" width="7.625" style="2" customWidth="1"/>
    <col min="4366" max="4366" width="5.375" style="2" customWidth="1"/>
    <col min="4367" max="4367" width="9.875" style="2" customWidth="1"/>
    <col min="4368" max="4368" width="6.625" style="2" customWidth="1"/>
    <col min="4369" max="4369" width="7.875" style="2" customWidth="1"/>
    <col min="4370" max="4370" width="6.875" style="2" customWidth="1"/>
    <col min="4371" max="4371" width="6.625" style="2" customWidth="1"/>
    <col min="4372" max="4373" width="10.125" style="2" customWidth="1"/>
    <col min="4374" max="4377" width="13.375" style="2" customWidth="1"/>
    <col min="4378" max="4381" width="0" style="2" hidden="1"/>
    <col min="4382" max="4382" width="13.375" style="2" customWidth="1"/>
    <col min="4383" max="4383" width="8" style="2" customWidth="1"/>
    <col min="4384" max="4384" width="8.875" style="2" customWidth="1"/>
    <col min="4385" max="4391" width="13.375" style="2" customWidth="1"/>
    <col min="4392" max="4393" width="9.125" style="2" customWidth="1"/>
    <col min="4394" max="4394" width="9.875" style="2" customWidth="1"/>
    <col min="4395" max="4395" width="9" style="2" customWidth="1"/>
    <col min="4396" max="4397" width="0" style="2" hidden="1"/>
    <col min="4398" max="4398" width="14.625" style="2" customWidth="1"/>
    <col min="4399" max="4619" width="9" style="2" customWidth="1"/>
    <col min="4620" max="4620" width="13.375" style="2" customWidth="1"/>
    <col min="4621" max="4621" width="7.625" style="2" customWidth="1"/>
    <col min="4622" max="4622" width="5.375" style="2" customWidth="1"/>
    <col min="4623" max="4623" width="9.875" style="2" customWidth="1"/>
    <col min="4624" max="4624" width="6.625" style="2" customWidth="1"/>
    <col min="4625" max="4625" width="7.875" style="2" customWidth="1"/>
    <col min="4626" max="4626" width="6.875" style="2" customWidth="1"/>
    <col min="4627" max="4627" width="6.625" style="2" customWidth="1"/>
    <col min="4628" max="4629" width="10.125" style="2" customWidth="1"/>
    <col min="4630" max="4633" width="13.375" style="2" customWidth="1"/>
    <col min="4634" max="4637" width="0" style="2" hidden="1"/>
    <col min="4638" max="4638" width="13.375" style="2" customWidth="1"/>
    <col min="4639" max="4639" width="8" style="2" customWidth="1"/>
    <col min="4640" max="4640" width="8.875" style="2" customWidth="1"/>
    <col min="4641" max="4647" width="13.375" style="2" customWidth="1"/>
    <col min="4648" max="4649" width="9.125" style="2" customWidth="1"/>
    <col min="4650" max="4650" width="9.875" style="2" customWidth="1"/>
    <col min="4651" max="4651" width="9" style="2" customWidth="1"/>
    <col min="4652" max="4653" width="0" style="2" hidden="1"/>
    <col min="4654" max="4654" width="14.625" style="2" customWidth="1"/>
    <col min="4655" max="4875" width="9" style="2" customWidth="1"/>
    <col min="4876" max="4876" width="13.375" style="2" customWidth="1"/>
    <col min="4877" max="4877" width="7.625" style="2" customWidth="1"/>
    <col min="4878" max="4878" width="5.375" style="2" customWidth="1"/>
    <col min="4879" max="4879" width="9.875" style="2" customWidth="1"/>
    <col min="4880" max="4880" width="6.625" style="2" customWidth="1"/>
    <col min="4881" max="4881" width="7.875" style="2" customWidth="1"/>
    <col min="4882" max="4882" width="6.875" style="2" customWidth="1"/>
    <col min="4883" max="4883" width="6.625" style="2" customWidth="1"/>
    <col min="4884" max="4885" width="10.125" style="2" customWidth="1"/>
    <col min="4886" max="4889" width="13.375" style="2" customWidth="1"/>
    <col min="4890" max="4893" width="0" style="2" hidden="1"/>
    <col min="4894" max="4894" width="13.375" style="2" customWidth="1"/>
    <col min="4895" max="4895" width="8" style="2" customWidth="1"/>
    <col min="4896" max="4896" width="8.875" style="2" customWidth="1"/>
    <col min="4897" max="4903" width="13.375" style="2" customWidth="1"/>
    <col min="4904" max="4905" width="9.125" style="2" customWidth="1"/>
    <col min="4906" max="4906" width="9.875" style="2" customWidth="1"/>
    <col min="4907" max="4907" width="9" style="2" customWidth="1"/>
    <col min="4908" max="4909" width="0" style="2" hidden="1"/>
    <col min="4910" max="4910" width="14.625" style="2" customWidth="1"/>
    <col min="4911" max="5131" width="9" style="2" customWidth="1"/>
    <col min="5132" max="5132" width="13.375" style="2" customWidth="1"/>
    <col min="5133" max="5133" width="7.625" style="2" customWidth="1"/>
    <col min="5134" max="5134" width="5.375" style="2" customWidth="1"/>
    <col min="5135" max="5135" width="9.875" style="2" customWidth="1"/>
    <col min="5136" max="5136" width="6.625" style="2" customWidth="1"/>
    <col min="5137" max="5137" width="7.875" style="2" customWidth="1"/>
    <col min="5138" max="5138" width="6.875" style="2" customWidth="1"/>
    <col min="5139" max="5139" width="6.625" style="2" customWidth="1"/>
    <col min="5140" max="5141" width="10.125" style="2" customWidth="1"/>
    <col min="5142" max="5145" width="13.375" style="2" customWidth="1"/>
    <col min="5146" max="5149" width="0" style="2" hidden="1"/>
    <col min="5150" max="5150" width="13.375" style="2" customWidth="1"/>
    <col min="5151" max="5151" width="8" style="2" customWidth="1"/>
    <col min="5152" max="5152" width="8.875" style="2" customWidth="1"/>
    <col min="5153" max="5159" width="13.375" style="2" customWidth="1"/>
    <col min="5160" max="5161" width="9.125" style="2" customWidth="1"/>
    <col min="5162" max="5162" width="9.875" style="2" customWidth="1"/>
    <col min="5163" max="5163" width="9" style="2" customWidth="1"/>
    <col min="5164" max="5165" width="0" style="2" hidden="1"/>
    <col min="5166" max="5166" width="14.625" style="2" customWidth="1"/>
    <col min="5167" max="5387" width="9" style="2" customWidth="1"/>
    <col min="5388" max="5388" width="13.375" style="2" customWidth="1"/>
    <col min="5389" max="5389" width="7.625" style="2" customWidth="1"/>
    <col min="5390" max="5390" width="5.375" style="2" customWidth="1"/>
    <col min="5391" max="5391" width="9.875" style="2" customWidth="1"/>
    <col min="5392" max="5392" width="6.625" style="2" customWidth="1"/>
    <col min="5393" max="5393" width="7.875" style="2" customWidth="1"/>
    <col min="5394" max="5394" width="6.875" style="2" customWidth="1"/>
    <col min="5395" max="5395" width="6.625" style="2" customWidth="1"/>
    <col min="5396" max="5397" width="10.125" style="2" customWidth="1"/>
    <col min="5398" max="5401" width="13.375" style="2" customWidth="1"/>
    <col min="5402" max="5405" width="0" style="2" hidden="1"/>
    <col min="5406" max="5406" width="13.375" style="2" customWidth="1"/>
    <col min="5407" max="5407" width="8" style="2" customWidth="1"/>
    <col min="5408" max="5408" width="8.875" style="2" customWidth="1"/>
    <col min="5409" max="5415" width="13.375" style="2" customWidth="1"/>
    <col min="5416" max="5417" width="9.125" style="2" customWidth="1"/>
    <col min="5418" max="5418" width="9.875" style="2" customWidth="1"/>
    <col min="5419" max="5419" width="9" style="2" customWidth="1"/>
    <col min="5420" max="5421" width="0" style="2" hidden="1"/>
    <col min="5422" max="5422" width="14.625" style="2" customWidth="1"/>
    <col min="5423" max="5643" width="9" style="2" customWidth="1"/>
    <col min="5644" max="5644" width="13.375" style="2" customWidth="1"/>
    <col min="5645" max="5645" width="7.625" style="2" customWidth="1"/>
    <col min="5646" max="5646" width="5.375" style="2" customWidth="1"/>
    <col min="5647" max="5647" width="9.875" style="2" customWidth="1"/>
    <col min="5648" max="5648" width="6.625" style="2" customWidth="1"/>
    <col min="5649" max="5649" width="7.875" style="2" customWidth="1"/>
    <col min="5650" max="5650" width="6.875" style="2" customWidth="1"/>
    <col min="5651" max="5651" width="6.625" style="2" customWidth="1"/>
    <col min="5652" max="5653" width="10.125" style="2" customWidth="1"/>
    <col min="5654" max="5657" width="13.375" style="2" customWidth="1"/>
    <col min="5658" max="5661" width="0" style="2" hidden="1"/>
    <col min="5662" max="5662" width="13.375" style="2" customWidth="1"/>
    <col min="5663" max="5663" width="8" style="2" customWidth="1"/>
    <col min="5664" max="5664" width="8.875" style="2" customWidth="1"/>
    <col min="5665" max="5671" width="13.375" style="2" customWidth="1"/>
    <col min="5672" max="5673" width="9.125" style="2" customWidth="1"/>
    <col min="5674" max="5674" width="9.875" style="2" customWidth="1"/>
    <col min="5675" max="5675" width="9" style="2" customWidth="1"/>
    <col min="5676" max="5677" width="0" style="2" hidden="1"/>
    <col min="5678" max="5678" width="14.625" style="2" customWidth="1"/>
    <col min="5679" max="5899" width="9" style="2" customWidth="1"/>
    <col min="5900" max="5900" width="13.375" style="2" customWidth="1"/>
    <col min="5901" max="5901" width="7.625" style="2" customWidth="1"/>
    <col min="5902" max="5902" width="5.375" style="2" customWidth="1"/>
    <col min="5903" max="5903" width="9.875" style="2" customWidth="1"/>
    <col min="5904" max="5904" width="6.625" style="2" customWidth="1"/>
    <col min="5905" max="5905" width="7.875" style="2" customWidth="1"/>
    <col min="5906" max="5906" width="6.875" style="2" customWidth="1"/>
    <col min="5907" max="5907" width="6.625" style="2" customWidth="1"/>
    <col min="5908" max="5909" width="10.125" style="2" customWidth="1"/>
    <col min="5910" max="5913" width="13.375" style="2" customWidth="1"/>
    <col min="5914" max="5917" width="0" style="2" hidden="1"/>
    <col min="5918" max="5918" width="13.375" style="2" customWidth="1"/>
    <col min="5919" max="5919" width="8" style="2" customWidth="1"/>
    <col min="5920" max="5920" width="8.875" style="2" customWidth="1"/>
    <col min="5921" max="5927" width="13.375" style="2" customWidth="1"/>
    <col min="5928" max="5929" width="9.125" style="2" customWidth="1"/>
    <col min="5930" max="5930" width="9.875" style="2" customWidth="1"/>
    <col min="5931" max="5931" width="9" style="2" customWidth="1"/>
    <col min="5932" max="5933" width="0" style="2" hidden="1"/>
    <col min="5934" max="5934" width="14.625" style="2" customWidth="1"/>
    <col min="5935" max="6155" width="9" style="2" customWidth="1"/>
    <col min="6156" max="6156" width="13.375" style="2" customWidth="1"/>
    <col min="6157" max="6157" width="7.625" style="2" customWidth="1"/>
    <col min="6158" max="6158" width="5.375" style="2" customWidth="1"/>
    <col min="6159" max="6159" width="9.875" style="2" customWidth="1"/>
    <col min="6160" max="6160" width="6.625" style="2" customWidth="1"/>
    <col min="6161" max="6161" width="7.875" style="2" customWidth="1"/>
    <col min="6162" max="6162" width="6.875" style="2" customWidth="1"/>
    <col min="6163" max="6163" width="6.625" style="2" customWidth="1"/>
    <col min="6164" max="6165" width="10.125" style="2" customWidth="1"/>
    <col min="6166" max="6169" width="13.375" style="2" customWidth="1"/>
    <col min="6170" max="6173" width="0" style="2" hidden="1"/>
    <col min="6174" max="6174" width="13.375" style="2" customWidth="1"/>
    <col min="6175" max="6175" width="8" style="2" customWidth="1"/>
    <col min="6176" max="6176" width="8.875" style="2" customWidth="1"/>
    <col min="6177" max="6183" width="13.375" style="2" customWidth="1"/>
    <col min="6184" max="6185" width="9.125" style="2" customWidth="1"/>
    <col min="6186" max="6186" width="9.875" style="2" customWidth="1"/>
    <col min="6187" max="6187" width="9" style="2" customWidth="1"/>
    <col min="6188" max="6189" width="0" style="2" hidden="1"/>
    <col min="6190" max="6190" width="14.625" style="2" customWidth="1"/>
    <col min="6191" max="6411" width="9" style="2" customWidth="1"/>
    <col min="6412" max="6412" width="13.375" style="2" customWidth="1"/>
    <col min="6413" max="6413" width="7.625" style="2" customWidth="1"/>
    <col min="6414" max="6414" width="5.375" style="2" customWidth="1"/>
    <col min="6415" max="6415" width="9.875" style="2" customWidth="1"/>
    <col min="6416" max="6416" width="6.625" style="2" customWidth="1"/>
    <col min="6417" max="6417" width="7.875" style="2" customWidth="1"/>
    <col min="6418" max="6418" width="6.875" style="2" customWidth="1"/>
    <col min="6419" max="6419" width="6.625" style="2" customWidth="1"/>
    <col min="6420" max="6421" width="10.125" style="2" customWidth="1"/>
    <col min="6422" max="6425" width="13.375" style="2" customWidth="1"/>
    <col min="6426" max="6429" width="0" style="2" hidden="1"/>
    <col min="6430" max="6430" width="13.375" style="2" customWidth="1"/>
    <col min="6431" max="6431" width="8" style="2" customWidth="1"/>
    <col min="6432" max="6432" width="8.875" style="2" customWidth="1"/>
    <col min="6433" max="6439" width="13.375" style="2" customWidth="1"/>
    <col min="6440" max="6441" width="9.125" style="2" customWidth="1"/>
    <col min="6442" max="6442" width="9.875" style="2" customWidth="1"/>
    <col min="6443" max="6443" width="9" style="2" customWidth="1"/>
    <col min="6444" max="6445" width="0" style="2" hidden="1"/>
    <col min="6446" max="6446" width="14.625" style="2" customWidth="1"/>
    <col min="6447" max="6667" width="9" style="2" customWidth="1"/>
    <col min="6668" max="6668" width="13.375" style="2" customWidth="1"/>
    <col min="6669" max="6669" width="7.625" style="2" customWidth="1"/>
    <col min="6670" max="6670" width="5.375" style="2" customWidth="1"/>
    <col min="6671" max="6671" width="9.875" style="2" customWidth="1"/>
    <col min="6672" max="6672" width="6.625" style="2" customWidth="1"/>
    <col min="6673" max="6673" width="7.875" style="2" customWidth="1"/>
    <col min="6674" max="6674" width="6.875" style="2" customWidth="1"/>
    <col min="6675" max="6675" width="6.625" style="2" customWidth="1"/>
    <col min="6676" max="6677" width="10.125" style="2" customWidth="1"/>
    <col min="6678" max="6681" width="13.375" style="2" customWidth="1"/>
    <col min="6682" max="6685" width="0" style="2" hidden="1"/>
    <col min="6686" max="6686" width="13.375" style="2" customWidth="1"/>
    <col min="6687" max="6687" width="8" style="2" customWidth="1"/>
    <col min="6688" max="6688" width="8.875" style="2" customWidth="1"/>
    <col min="6689" max="6695" width="13.375" style="2" customWidth="1"/>
    <col min="6696" max="6697" width="9.125" style="2" customWidth="1"/>
    <col min="6698" max="6698" width="9.875" style="2" customWidth="1"/>
    <col min="6699" max="6699" width="9" style="2" customWidth="1"/>
    <col min="6700" max="6701" width="0" style="2" hidden="1"/>
    <col min="6702" max="6702" width="14.625" style="2" customWidth="1"/>
    <col min="6703" max="6923" width="9" style="2" customWidth="1"/>
    <col min="6924" max="6924" width="13.375" style="2" customWidth="1"/>
    <col min="6925" max="6925" width="7.625" style="2" customWidth="1"/>
    <col min="6926" max="6926" width="5.375" style="2" customWidth="1"/>
    <col min="6927" max="6927" width="9.875" style="2" customWidth="1"/>
    <col min="6928" max="6928" width="6.625" style="2" customWidth="1"/>
    <col min="6929" max="6929" width="7.875" style="2" customWidth="1"/>
    <col min="6930" max="6930" width="6.875" style="2" customWidth="1"/>
    <col min="6931" max="6931" width="6.625" style="2" customWidth="1"/>
    <col min="6932" max="6933" width="10.125" style="2" customWidth="1"/>
    <col min="6934" max="6937" width="13.375" style="2" customWidth="1"/>
    <col min="6938" max="6941" width="0" style="2" hidden="1"/>
    <col min="6942" max="6942" width="13.375" style="2" customWidth="1"/>
    <col min="6943" max="6943" width="8" style="2" customWidth="1"/>
    <col min="6944" max="6944" width="8.875" style="2" customWidth="1"/>
    <col min="6945" max="6951" width="13.375" style="2" customWidth="1"/>
    <col min="6952" max="6953" width="9.125" style="2" customWidth="1"/>
    <col min="6954" max="6954" width="9.875" style="2" customWidth="1"/>
    <col min="6955" max="6955" width="9" style="2" customWidth="1"/>
    <col min="6956" max="6957" width="0" style="2" hidden="1"/>
    <col min="6958" max="6958" width="14.625" style="2" customWidth="1"/>
    <col min="6959" max="7179" width="9" style="2" customWidth="1"/>
    <col min="7180" max="7180" width="13.375" style="2" customWidth="1"/>
    <col min="7181" max="7181" width="7.625" style="2" customWidth="1"/>
    <col min="7182" max="7182" width="5.375" style="2" customWidth="1"/>
    <col min="7183" max="7183" width="9.875" style="2" customWidth="1"/>
    <col min="7184" max="7184" width="6.625" style="2" customWidth="1"/>
    <col min="7185" max="7185" width="7.875" style="2" customWidth="1"/>
    <col min="7186" max="7186" width="6.875" style="2" customWidth="1"/>
    <col min="7187" max="7187" width="6.625" style="2" customWidth="1"/>
    <col min="7188" max="7189" width="10.125" style="2" customWidth="1"/>
    <col min="7190" max="7193" width="13.375" style="2" customWidth="1"/>
    <col min="7194" max="7197" width="0" style="2" hidden="1"/>
    <col min="7198" max="7198" width="13.375" style="2" customWidth="1"/>
    <col min="7199" max="7199" width="8" style="2" customWidth="1"/>
    <col min="7200" max="7200" width="8.875" style="2" customWidth="1"/>
    <col min="7201" max="7207" width="13.375" style="2" customWidth="1"/>
    <col min="7208" max="7209" width="9.125" style="2" customWidth="1"/>
    <col min="7210" max="7210" width="9.875" style="2" customWidth="1"/>
    <col min="7211" max="7211" width="9" style="2" customWidth="1"/>
    <col min="7212" max="7213" width="0" style="2" hidden="1"/>
    <col min="7214" max="7214" width="14.625" style="2" customWidth="1"/>
    <col min="7215" max="7435" width="9" style="2" customWidth="1"/>
    <col min="7436" max="7436" width="13.375" style="2" customWidth="1"/>
    <col min="7437" max="7437" width="7.625" style="2" customWidth="1"/>
    <col min="7438" max="7438" width="5.375" style="2" customWidth="1"/>
    <col min="7439" max="7439" width="9.875" style="2" customWidth="1"/>
    <col min="7440" max="7440" width="6.625" style="2" customWidth="1"/>
    <col min="7441" max="7441" width="7.875" style="2" customWidth="1"/>
    <col min="7442" max="7442" width="6.875" style="2" customWidth="1"/>
    <col min="7443" max="7443" width="6.625" style="2" customWidth="1"/>
    <col min="7444" max="7445" width="10.125" style="2" customWidth="1"/>
    <col min="7446" max="7449" width="13.375" style="2" customWidth="1"/>
    <col min="7450" max="7453" width="0" style="2" hidden="1"/>
    <col min="7454" max="7454" width="13.375" style="2" customWidth="1"/>
    <col min="7455" max="7455" width="8" style="2" customWidth="1"/>
    <col min="7456" max="7456" width="8.875" style="2" customWidth="1"/>
    <col min="7457" max="7463" width="13.375" style="2" customWidth="1"/>
    <col min="7464" max="7465" width="9.125" style="2" customWidth="1"/>
    <col min="7466" max="7466" width="9.875" style="2" customWidth="1"/>
    <col min="7467" max="7467" width="9" style="2" customWidth="1"/>
    <col min="7468" max="7469" width="0" style="2" hidden="1"/>
    <col min="7470" max="7470" width="14.625" style="2" customWidth="1"/>
    <col min="7471" max="7691" width="9" style="2" customWidth="1"/>
    <col min="7692" max="7692" width="13.375" style="2" customWidth="1"/>
    <col min="7693" max="7693" width="7.625" style="2" customWidth="1"/>
    <col min="7694" max="7694" width="5.375" style="2" customWidth="1"/>
    <col min="7695" max="7695" width="9.875" style="2" customWidth="1"/>
    <col min="7696" max="7696" width="6.625" style="2" customWidth="1"/>
    <col min="7697" max="7697" width="7.875" style="2" customWidth="1"/>
    <col min="7698" max="7698" width="6.875" style="2" customWidth="1"/>
    <col min="7699" max="7699" width="6.625" style="2" customWidth="1"/>
    <col min="7700" max="7701" width="10.125" style="2" customWidth="1"/>
    <col min="7702" max="7705" width="13.375" style="2" customWidth="1"/>
    <col min="7706" max="7709" width="0" style="2" hidden="1"/>
    <col min="7710" max="7710" width="13.375" style="2" customWidth="1"/>
    <col min="7711" max="7711" width="8" style="2" customWidth="1"/>
    <col min="7712" max="7712" width="8.875" style="2" customWidth="1"/>
    <col min="7713" max="7719" width="13.375" style="2" customWidth="1"/>
    <col min="7720" max="7721" width="9.125" style="2" customWidth="1"/>
    <col min="7722" max="7722" width="9.875" style="2" customWidth="1"/>
    <col min="7723" max="7723" width="9" style="2" customWidth="1"/>
    <col min="7724" max="7725" width="0" style="2" hidden="1"/>
    <col min="7726" max="7726" width="14.625" style="2" customWidth="1"/>
    <col min="7727" max="7947" width="9" style="2" customWidth="1"/>
    <col min="7948" max="7948" width="13.375" style="2" customWidth="1"/>
    <col min="7949" max="7949" width="7.625" style="2" customWidth="1"/>
    <col min="7950" max="7950" width="5.375" style="2" customWidth="1"/>
    <col min="7951" max="7951" width="9.875" style="2" customWidth="1"/>
    <col min="7952" max="7952" width="6.625" style="2" customWidth="1"/>
    <col min="7953" max="7953" width="7.875" style="2" customWidth="1"/>
    <col min="7954" max="7954" width="6.875" style="2" customWidth="1"/>
    <col min="7955" max="7955" width="6.625" style="2" customWidth="1"/>
    <col min="7956" max="7957" width="10.125" style="2" customWidth="1"/>
    <col min="7958" max="7961" width="13.375" style="2" customWidth="1"/>
    <col min="7962" max="7965" width="0" style="2" hidden="1"/>
    <col min="7966" max="7966" width="13.375" style="2" customWidth="1"/>
    <col min="7967" max="7967" width="8" style="2" customWidth="1"/>
    <col min="7968" max="7968" width="8.875" style="2" customWidth="1"/>
    <col min="7969" max="7975" width="13.375" style="2" customWidth="1"/>
    <col min="7976" max="7977" width="9.125" style="2" customWidth="1"/>
    <col min="7978" max="7978" width="9.875" style="2" customWidth="1"/>
    <col min="7979" max="7979" width="9" style="2" customWidth="1"/>
    <col min="7980" max="7981" width="0" style="2" hidden="1"/>
    <col min="7982" max="7982" width="14.625" style="2" customWidth="1"/>
    <col min="7983" max="8203" width="9" style="2" customWidth="1"/>
    <col min="8204" max="8204" width="13.375" style="2" customWidth="1"/>
    <col min="8205" max="8205" width="7.625" style="2" customWidth="1"/>
    <col min="8206" max="8206" width="5.375" style="2" customWidth="1"/>
    <col min="8207" max="8207" width="9.875" style="2" customWidth="1"/>
    <col min="8208" max="8208" width="6.625" style="2" customWidth="1"/>
    <col min="8209" max="8209" width="7.875" style="2" customWidth="1"/>
    <col min="8210" max="8210" width="6.875" style="2" customWidth="1"/>
    <col min="8211" max="8211" width="6.625" style="2" customWidth="1"/>
    <col min="8212" max="8213" width="10.125" style="2" customWidth="1"/>
    <col min="8214" max="8217" width="13.375" style="2" customWidth="1"/>
    <col min="8218" max="8221" width="0" style="2" hidden="1"/>
    <col min="8222" max="8222" width="13.375" style="2" customWidth="1"/>
    <col min="8223" max="8223" width="8" style="2" customWidth="1"/>
    <col min="8224" max="8224" width="8.875" style="2" customWidth="1"/>
    <col min="8225" max="8231" width="13.375" style="2" customWidth="1"/>
    <col min="8232" max="8233" width="9.125" style="2" customWidth="1"/>
    <col min="8234" max="8234" width="9.875" style="2" customWidth="1"/>
    <col min="8235" max="8235" width="9" style="2" customWidth="1"/>
    <col min="8236" max="8237" width="0" style="2" hidden="1"/>
    <col min="8238" max="8238" width="14.625" style="2" customWidth="1"/>
    <col min="8239" max="8459" width="9" style="2" customWidth="1"/>
    <col min="8460" max="8460" width="13.375" style="2" customWidth="1"/>
    <col min="8461" max="8461" width="7.625" style="2" customWidth="1"/>
    <col min="8462" max="8462" width="5.375" style="2" customWidth="1"/>
    <col min="8463" max="8463" width="9.875" style="2" customWidth="1"/>
    <col min="8464" max="8464" width="6.625" style="2" customWidth="1"/>
    <col min="8465" max="8465" width="7.875" style="2" customWidth="1"/>
    <col min="8466" max="8466" width="6.875" style="2" customWidth="1"/>
    <col min="8467" max="8467" width="6.625" style="2" customWidth="1"/>
    <col min="8468" max="8469" width="10.125" style="2" customWidth="1"/>
    <col min="8470" max="8473" width="13.375" style="2" customWidth="1"/>
    <col min="8474" max="8477" width="0" style="2" hidden="1"/>
    <col min="8478" max="8478" width="13.375" style="2" customWidth="1"/>
    <col min="8479" max="8479" width="8" style="2" customWidth="1"/>
    <col min="8480" max="8480" width="8.875" style="2" customWidth="1"/>
    <col min="8481" max="8487" width="13.375" style="2" customWidth="1"/>
    <col min="8488" max="8489" width="9.125" style="2" customWidth="1"/>
    <col min="8490" max="8490" width="9.875" style="2" customWidth="1"/>
    <col min="8491" max="8491" width="9" style="2" customWidth="1"/>
    <col min="8492" max="8493" width="0" style="2" hidden="1"/>
    <col min="8494" max="8494" width="14.625" style="2" customWidth="1"/>
    <col min="8495" max="8715" width="9" style="2" customWidth="1"/>
    <col min="8716" max="8716" width="13.375" style="2" customWidth="1"/>
    <col min="8717" max="8717" width="7.625" style="2" customWidth="1"/>
    <col min="8718" max="8718" width="5.375" style="2" customWidth="1"/>
    <col min="8719" max="8719" width="9.875" style="2" customWidth="1"/>
    <col min="8720" max="8720" width="6.625" style="2" customWidth="1"/>
    <col min="8721" max="8721" width="7.875" style="2" customWidth="1"/>
    <col min="8722" max="8722" width="6.875" style="2" customWidth="1"/>
    <col min="8723" max="8723" width="6.625" style="2" customWidth="1"/>
    <col min="8724" max="8725" width="10.125" style="2" customWidth="1"/>
    <col min="8726" max="8729" width="13.375" style="2" customWidth="1"/>
    <col min="8730" max="8733" width="0" style="2" hidden="1"/>
    <col min="8734" max="8734" width="13.375" style="2" customWidth="1"/>
    <col min="8735" max="8735" width="8" style="2" customWidth="1"/>
    <col min="8736" max="8736" width="8.875" style="2" customWidth="1"/>
    <col min="8737" max="8743" width="13.375" style="2" customWidth="1"/>
    <col min="8744" max="8745" width="9.125" style="2" customWidth="1"/>
    <col min="8746" max="8746" width="9.875" style="2" customWidth="1"/>
    <col min="8747" max="8747" width="9" style="2" customWidth="1"/>
    <col min="8748" max="8749" width="0" style="2" hidden="1"/>
    <col min="8750" max="8750" width="14.625" style="2" customWidth="1"/>
    <col min="8751" max="8971" width="9" style="2" customWidth="1"/>
    <col min="8972" max="8972" width="13.375" style="2" customWidth="1"/>
    <col min="8973" max="8973" width="7.625" style="2" customWidth="1"/>
    <col min="8974" max="8974" width="5.375" style="2" customWidth="1"/>
    <col min="8975" max="8975" width="9.875" style="2" customWidth="1"/>
    <col min="8976" max="8976" width="6.625" style="2" customWidth="1"/>
    <col min="8977" max="8977" width="7.875" style="2" customWidth="1"/>
    <col min="8978" max="8978" width="6.875" style="2" customWidth="1"/>
    <col min="8979" max="8979" width="6.625" style="2" customWidth="1"/>
    <col min="8980" max="8981" width="10.125" style="2" customWidth="1"/>
    <col min="8982" max="8985" width="13.375" style="2" customWidth="1"/>
    <col min="8986" max="8989" width="0" style="2" hidden="1"/>
    <col min="8990" max="8990" width="13.375" style="2" customWidth="1"/>
    <col min="8991" max="8991" width="8" style="2" customWidth="1"/>
    <col min="8992" max="8992" width="8.875" style="2" customWidth="1"/>
    <col min="8993" max="8999" width="13.375" style="2" customWidth="1"/>
    <col min="9000" max="9001" width="9.125" style="2" customWidth="1"/>
    <col min="9002" max="9002" width="9.875" style="2" customWidth="1"/>
    <col min="9003" max="9003" width="9" style="2" customWidth="1"/>
    <col min="9004" max="9005" width="0" style="2" hidden="1"/>
    <col min="9006" max="9006" width="14.625" style="2" customWidth="1"/>
    <col min="9007" max="9227" width="9" style="2" customWidth="1"/>
    <col min="9228" max="9228" width="13.375" style="2" customWidth="1"/>
    <col min="9229" max="9229" width="7.625" style="2" customWidth="1"/>
    <col min="9230" max="9230" width="5.375" style="2" customWidth="1"/>
    <col min="9231" max="9231" width="9.875" style="2" customWidth="1"/>
    <col min="9232" max="9232" width="6.625" style="2" customWidth="1"/>
    <col min="9233" max="9233" width="7.875" style="2" customWidth="1"/>
    <col min="9234" max="9234" width="6.875" style="2" customWidth="1"/>
    <col min="9235" max="9235" width="6.625" style="2" customWidth="1"/>
    <col min="9236" max="9237" width="10.125" style="2" customWidth="1"/>
    <col min="9238" max="9241" width="13.375" style="2" customWidth="1"/>
    <col min="9242" max="9245" width="0" style="2" hidden="1"/>
    <col min="9246" max="9246" width="13.375" style="2" customWidth="1"/>
    <col min="9247" max="9247" width="8" style="2" customWidth="1"/>
    <col min="9248" max="9248" width="8.875" style="2" customWidth="1"/>
    <col min="9249" max="9255" width="13.375" style="2" customWidth="1"/>
    <col min="9256" max="9257" width="9.125" style="2" customWidth="1"/>
    <col min="9258" max="9258" width="9.875" style="2" customWidth="1"/>
    <col min="9259" max="9259" width="9" style="2" customWidth="1"/>
    <col min="9260" max="9261" width="0" style="2" hidden="1"/>
    <col min="9262" max="9262" width="14.625" style="2" customWidth="1"/>
    <col min="9263" max="9483" width="9" style="2" customWidth="1"/>
    <col min="9484" max="9484" width="13.375" style="2" customWidth="1"/>
    <col min="9485" max="9485" width="7.625" style="2" customWidth="1"/>
    <col min="9486" max="9486" width="5.375" style="2" customWidth="1"/>
    <col min="9487" max="9487" width="9.875" style="2" customWidth="1"/>
    <col min="9488" max="9488" width="6.625" style="2" customWidth="1"/>
    <col min="9489" max="9489" width="7.875" style="2" customWidth="1"/>
    <col min="9490" max="9490" width="6.875" style="2" customWidth="1"/>
    <col min="9491" max="9491" width="6.625" style="2" customWidth="1"/>
    <col min="9492" max="9493" width="10.125" style="2" customWidth="1"/>
    <col min="9494" max="9497" width="13.375" style="2" customWidth="1"/>
    <col min="9498" max="9501" width="0" style="2" hidden="1"/>
    <col min="9502" max="9502" width="13.375" style="2" customWidth="1"/>
    <col min="9503" max="9503" width="8" style="2" customWidth="1"/>
    <col min="9504" max="9504" width="8.875" style="2" customWidth="1"/>
    <col min="9505" max="9511" width="13.375" style="2" customWidth="1"/>
    <col min="9512" max="9513" width="9.125" style="2" customWidth="1"/>
    <col min="9514" max="9514" width="9.875" style="2" customWidth="1"/>
    <col min="9515" max="9515" width="9" style="2" customWidth="1"/>
    <col min="9516" max="9517" width="0" style="2" hidden="1"/>
    <col min="9518" max="9518" width="14.625" style="2" customWidth="1"/>
    <col min="9519" max="9739" width="9" style="2" customWidth="1"/>
    <col min="9740" max="9740" width="13.375" style="2" customWidth="1"/>
    <col min="9741" max="9741" width="7.625" style="2" customWidth="1"/>
    <col min="9742" max="9742" width="5.375" style="2" customWidth="1"/>
    <col min="9743" max="9743" width="9.875" style="2" customWidth="1"/>
    <col min="9744" max="9744" width="6.625" style="2" customWidth="1"/>
    <col min="9745" max="9745" width="7.875" style="2" customWidth="1"/>
    <col min="9746" max="9746" width="6.875" style="2" customWidth="1"/>
    <col min="9747" max="9747" width="6.625" style="2" customWidth="1"/>
    <col min="9748" max="9749" width="10.125" style="2" customWidth="1"/>
    <col min="9750" max="9753" width="13.375" style="2" customWidth="1"/>
    <col min="9754" max="9757" width="0" style="2" hidden="1"/>
    <col min="9758" max="9758" width="13.375" style="2" customWidth="1"/>
    <col min="9759" max="9759" width="8" style="2" customWidth="1"/>
    <col min="9760" max="9760" width="8.875" style="2" customWidth="1"/>
    <col min="9761" max="9767" width="13.375" style="2" customWidth="1"/>
    <col min="9768" max="9769" width="9.125" style="2" customWidth="1"/>
    <col min="9770" max="9770" width="9.875" style="2" customWidth="1"/>
    <col min="9771" max="9771" width="9" style="2" customWidth="1"/>
    <col min="9772" max="9773" width="0" style="2" hidden="1"/>
    <col min="9774" max="9774" width="14.625" style="2" customWidth="1"/>
    <col min="9775" max="9995" width="9" style="2" customWidth="1"/>
    <col min="9996" max="9996" width="13.375" style="2" customWidth="1"/>
    <col min="9997" max="9997" width="7.625" style="2" customWidth="1"/>
    <col min="9998" max="9998" width="5.375" style="2" customWidth="1"/>
    <col min="9999" max="9999" width="9.875" style="2" customWidth="1"/>
    <col min="10000" max="10000" width="6.625" style="2" customWidth="1"/>
    <col min="10001" max="10001" width="7.875" style="2" customWidth="1"/>
    <col min="10002" max="10002" width="6.875" style="2" customWidth="1"/>
    <col min="10003" max="10003" width="6.625" style="2" customWidth="1"/>
    <col min="10004" max="10005" width="10.125" style="2" customWidth="1"/>
    <col min="10006" max="10009" width="13.375" style="2" customWidth="1"/>
    <col min="10010" max="10013" width="0" style="2" hidden="1"/>
    <col min="10014" max="10014" width="13.375" style="2" customWidth="1"/>
    <col min="10015" max="10015" width="8" style="2" customWidth="1"/>
    <col min="10016" max="10016" width="8.875" style="2" customWidth="1"/>
    <col min="10017" max="10023" width="13.375" style="2" customWidth="1"/>
    <col min="10024" max="10025" width="9.125" style="2" customWidth="1"/>
    <col min="10026" max="10026" width="9.875" style="2" customWidth="1"/>
    <col min="10027" max="10027" width="9" style="2" customWidth="1"/>
    <col min="10028" max="10029" width="0" style="2" hidden="1"/>
    <col min="10030" max="10030" width="14.625" style="2" customWidth="1"/>
    <col min="10031" max="10251" width="9" style="2" customWidth="1"/>
    <col min="10252" max="10252" width="13.375" style="2" customWidth="1"/>
    <col min="10253" max="10253" width="7.625" style="2" customWidth="1"/>
    <col min="10254" max="10254" width="5.375" style="2" customWidth="1"/>
    <col min="10255" max="10255" width="9.875" style="2" customWidth="1"/>
    <col min="10256" max="10256" width="6.625" style="2" customWidth="1"/>
    <col min="10257" max="10257" width="7.875" style="2" customWidth="1"/>
    <col min="10258" max="10258" width="6.875" style="2" customWidth="1"/>
    <col min="10259" max="10259" width="6.625" style="2" customWidth="1"/>
    <col min="10260" max="10261" width="10.125" style="2" customWidth="1"/>
    <col min="10262" max="10265" width="13.375" style="2" customWidth="1"/>
    <col min="10266" max="10269" width="0" style="2" hidden="1"/>
    <col min="10270" max="10270" width="13.375" style="2" customWidth="1"/>
    <col min="10271" max="10271" width="8" style="2" customWidth="1"/>
    <col min="10272" max="10272" width="8.875" style="2" customWidth="1"/>
    <col min="10273" max="10279" width="13.375" style="2" customWidth="1"/>
    <col min="10280" max="10281" width="9.125" style="2" customWidth="1"/>
    <col min="10282" max="10282" width="9.875" style="2" customWidth="1"/>
    <col min="10283" max="10283" width="9" style="2" customWidth="1"/>
    <col min="10284" max="10285" width="0" style="2" hidden="1"/>
    <col min="10286" max="10286" width="14.625" style="2" customWidth="1"/>
    <col min="10287" max="10507" width="9" style="2" customWidth="1"/>
    <col min="10508" max="10508" width="13.375" style="2" customWidth="1"/>
    <col min="10509" max="10509" width="7.625" style="2" customWidth="1"/>
    <col min="10510" max="10510" width="5.375" style="2" customWidth="1"/>
    <col min="10511" max="10511" width="9.875" style="2" customWidth="1"/>
    <col min="10512" max="10512" width="6.625" style="2" customWidth="1"/>
    <col min="10513" max="10513" width="7.875" style="2" customWidth="1"/>
    <col min="10514" max="10514" width="6.875" style="2" customWidth="1"/>
    <col min="10515" max="10515" width="6.625" style="2" customWidth="1"/>
    <col min="10516" max="10517" width="10.125" style="2" customWidth="1"/>
    <col min="10518" max="10521" width="13.375" style="2" customWidth="1"/>
    <col min="10522" max="10525" width="0" style="2" hidden="1"/>
    <col min="10526" max="10526" width="13.375" style="2" customWidth="1"/>
    <col min="10527" max="10527" width="8" style="2" customWidth="1"/>
    <col min="10528" max="10528" width="8.875" style="2" customWidth="1"/>
    <col min="10529" max="10535" width="13.375" style="2" customWidth="1"/>
    <col min="10536" max="10537" width="9.125" style="2" customWidth="1"/>
    <col min="10538" max="10538" width="9.875" style="2" customWidth="1"/>
    <col min="10539" max="10539" width="9" style="2" customWidth="1"/>
    <col min="10540" max="10541" width="0" style="2" hidden="1"/>
    <col min="10542" max="10542" width="14.625" style="2" customWidth="1"/>
    <col min="10543" max="10763" width="9" style="2" customWidth="1"/>
    <col min="10764" max="10764" width="13.375" style="2" customWidth="1"/>
    <col min="10765" max="10765" width="7.625" style="2" customWidth="1"/>
    <col min="10766" max="10766" width="5.375" style="2" customWidth="1"/>
    <col min="10767" max="10767" width="9.875" style="2" customWidth="1"/>
    <col min="10768" max="10768" width="6.625" style="2" customWidth="1"/>
    <col min="10769" max="10769" width="7.875" style="2" customWidth="1"/>
    <col min="10770" max="10770" width="6.875" style="2" customWidth="1"/>
    <col min="10771" max="10771" width="6.625" style="2" customWidth="1"/>
    <col min="10772" max="10773" width="10.125" style="2" customWidth="1"/>
    <col min="10774" max="10777" width="13.375" style="2" customWidth="1"/>
    <col min="10778" max="10781" width="0" style="2" hidden="1"/>
    <col min="10782" max="10782" width="13.375" style="2" customWidth="1"/>
    <col min="10783" max="10783" width="8" style="2" customWidth="1"/>
    <col min="10784" max="10784" width="8.875" style="2" customWidth="1"/>
    <col min="10785" max="10791" width="13.375" style="2" customWidth="1"/>
    <col min="10792" max="10793" width="9.125" style="2" customWidth="1"/>
    <col min="10794" max="10794" width="9.875" style="2" customWidth="1"/>
    <col min="10795" max="10795" width="9" style="2" customWidth="1"/>
    <col min="10796" max="10797" width="0" style="2" hidden="1"/>
    <col min="10798" max="10798" width="14.625" style="2" customWidth="1"/>
    <col min="10799" max="11019" width="9" style="2" customWidth="1"/>
    <col min="11020" max="11020" width="13.375" style="2" customWidth="1"/>
    <col min="11021" max="11021" width="7.625" style="2" customWidth="1"/>
    <col min="11022" max="11022" width="5.375" style="2" customWidth="1"/>
    <col min="11023" max="11023" width="9.875" style="2" customWidth="1"/>
    <col min="11024" max="11024" width="6.625" style="2" customWidth="1"/>
    <col min="11025" max="11025" width="7.875" style="2" customWidth="1"/>
    <col min="11026" max="11026" width="6.875" style="2" customWidth="1"/>
    <col min="11027" max="11027" width="6.625" style="2" customWidth="1"/>
    <col min="11028" max="11029" width="10.125" style="2" customWidth="1"/>
    <col min="11030" max="11033" width="13.375" style="2" customWidth="1"/>
    <col min="11034" max="11037" width="0" style="2" hidden="1"/>
    <col min="11038" max="11038" width="13.375" style="2" customWidth="1"/>
    <col min="11039" max="11039" width="8" style="2" customWidth="1"/>
    <col min="11040" max="11040" width="8.875" style="2" customWidth="1"/>
    <col min="11041" max="11047" width="13.375" style="2" customWidth="1"/>
    <col min="11048" max="11049" width="9.125" style="2" customWidth="1"/>
    <col min="11050" max="11050" width="9.875" style="2" customWidth="1"/>
    <col min="11051" max="11051" width="9" style="2" customWidth="1"/>
    <col min="11052" max="11053" width="0" style="2" hidden="1"/>
    <col min="11054" max="11054" width="14.625" style="2" customWidth="1"/>
    <col min="11055" max="11275" width="9" style="2" customWidth="1"/>
    <col min="11276" max="11276" width="13.375" style="2" customWidth="1"/>
    <col min="11277" max="11277" width="7.625" style="2" customWidth="1"/>
    <col min="11278" max="11278" width="5.375" style="2" customWidth="1"/>
    <col min="11279" max="11279" width="9.875" style="2" customWidth="1"/>
    <col min="11280" max="11280" width="6.625" style="2" customWidth="1"/>
    <col min="11281" max="11281" width="7.875" style="2" customWidth="1"/>
    <col min="11282" max="11282" width="6.875" style="2" customWidth="1"/>
    <col min="11283" max="11283" width="6.625" style="2" customWidth="1"/>
    <col min="11284" max="11285" width="10.125" style="2" customWidth="1"/>
    <col min="11286" max="11289" width="13.375" style="2" customWidth="1"/>
    <col min="11290" max="11293" width="0" style="2" hidden="1"/>
    <col min="11294" max="11294" width="13.375" style="2" customWidth="1"/>
    <col min="11295" max="11295" width="8" style="2" customWidth="1"/>
    <col min="11296" max="11296" width="8.875" style="2" customWidth="1"/>
    <col min="11297" max="11303" width="13.375" style="2" customWidth="1"/>
    <col min="11304" max="11305" width="9.125" style="2" customWidth="1"/>
    <col min="11306" max="11306" width="9.875" style="2" customWidth="1"/>
    <col min="11307" max="11307" width="9" style="2" customWidth="1"/>
    <col min="11308" max="11309" width="0" style="2" hidden="1"/>
    <col min="11310" max="11310" width="14.625" style="2" customWidth="1"/>
    <col min="11311" max="11531" width="9" style="2" customWidth="1"/>
    <col min="11532" max="11532" width="13.375" style="2" customWidth="1"/>
    <col min="11533" max="11533" width="7.625" style="2" customWidth="1"/>
    <col min="11534" max="11534" width="5.375" style="2" customWidth="1"/>
    <col min="11535" max="11535" width="9.875" style="2" customWidth="1"/>
    <col min="11536" max="11536" width="6.625" style="2" customWidth="1"/>
    <col min="11537" max="11537" width="7.875" style="2" customWidth="1"/>
    <col min="11538" max="11538" width="6.875" style="2" customWidth="1"/>
    <col min="11539" max="11539" width="6.625" style="2" customWidth="1"/>
    <col min="11540" max="11541" width="10.125" style="2" customWidth="1"/>
    <col min="11542" max="11545" width="13.375" style="2" customWidth="1"/>
    <col min="11546" max="11549" width="0" style="2" hidden="1"/>
    <col min="11550" max="11550" width="13.375" style="2" customWidth="1"/>
    <col min="11551" max="11551" width="8" style="2" customWidth="1"/>
    <col min="11552" max="11552" width="8.875" style="2" customWidth="1"/>
    <col min="11553" max="11559" width="13.375" style="2" customWidth="1"/>
    <col min="11560" max="11561" width="9.125" style="2" customWidth="1"/>
    <col min="11562" max="11562" width="9.875" style="2" customWidth="1"/>
    <col min="11563" max="11563" width="9" style="2" customWidth="1"/>
    <col min="11564" max="11565" width="0" style="2" hidden="1"/>
    <col min="11566" max="11566" width="14.625" style="2" customWidth="1"/>
    <col min="11567" max="11787" width="9" style="2" customWidth="1"/>
    <col min="11788" max="11788" width="13.375" style="2" customWidth="1"/>
    <col min="11789" max="11789" width="7.625" style="2" customWidth="1"/>
    <col min="11790" max="11790" width="5.375" style="2" customWidth="1"/>
    <col min="11791" max="11791" width="9.875" style="2" customWidth="1"/>
    <col min="11792" max="11792" width="6.625" style="2" customWidth="1"/>
    <col min="11793" max="11793" width="7.875" style="2" customWidth="1"/>
    <col min="11794" max="11794" width="6.875" style="2" customWidth="1"/>
    <col min="11795" max="11795" width="6.625" style="2" customWidth="1"/>
    <col min="11796" max="11797" width="10.125" style="2" customWidth="1"/>
    <col min="11798" max="11801" width="13.375" style="2" customWidth="1"/>
    <col min="11802" max="11805" width="0" style="2" hidden="1"/>
    <col min="11806" max="11806" width="13.375" style="2" customWidth="1"/>
    <col min="11807" max="11807" width="8" style="2" customWidth="1"/>
    <col min="11808" max="11808" width="8.875" style="2" customWidth="1"/>
    <col min="11809" max="11815" width="13.375" style="2" customWidth="1"/>
    <col min="11816" max="11817" width="9.125" style="2" customWidth="1"/>
    <col min="11818" max="11818" width="9.875" style="2" customWidth="1"/>
    <col min="11819" max="11819" width="9" style="2" customWidth="1"/>
    <col min="11820" max="11821" width="0" style="2" hidden="1"/>
    <col min="11822" max="11822" width="14.625" style="2" customWidth="1"/>
    <col min="11823" max="12043" width="9" style="2" customWidth="1"/>
    <col min="12044" max="12044" width="13.375" style="2" customWidth="1"/>
    <col min="12045" max="12045" width="7.625" style="2" customWidth="1"/>
    <col min="12046" max="12046" width="5.375" style="2" customWidth="1"/>
    <col min="12047" max="12047" width="9.875" style="2" customWidth="1"/>
    <col min="12048" max="12048" width="6.625" style="2" customWidth="1"/>
    <col min="12049" max="12049" width="7.875" style="2" customWidth="1"/>
    <col min="12050" max="12050" width="6.875" style="2" customWidth="1"/>
    <col min="12051" max="12051" width="6.625" style="2" customWidth="1"/>
    <col min="12052" max="12053" width="10.125" style="2" customWidth="1"/>
    <col min="12054" max="12057" width="13.375" style="2" customWidth="1"/>
    <col min="12058" max="12061" width="0" style="2" hidden="1"/>
    <col min="12062" max="12062" width="13.375" style="2" customWidth="1"/>
    <col min="12063" max="12063" width="8" style="2" customWidth="1"/>
    <col min="12064" max="12064" width="8.875" style="2" customWidth="1"/>
    <col min="12065" max="12071" width="13.375" style="2" customWidth="1"/>
    <col min="12072" max="12073" width="9.125" style="2" customWidth="1"/>
    <col min="12074" max="12074" width="9.875" style="2" customWidth="1"/>
    <col min="12075" max="12075" width="9" style="2" customWidth="1"/>
    <col min="12076" max="12077" width="0" style="2" hidden="1"/>
    <col min="12078" max="12078" width="14.625" style="2" customWidth="1"/>
    <col min="12079" max="12299" width="9" style="2" customWidth="1"/>
    <col min="12300" max="12300" width="13.375" style="2" customWidth="1"/>
    <col min="12301" max="12301" width="7.625" style="2" customWidth="1"/>
    <col min="12302" max="12302" width="5.375" style="2" customWidth="1"/>
    <col min="12303" max="12303" width="9.875" style="2" customWidth="1"/>
    <col min="12304" max="12304" width="6.625" style="2" customWidth="1"/>
    <col min="12305" max="12305" width="7.875" style="2" customWidth="1"/>
    <col min="12306" max="12306" width="6.875" style="2" customWidth="1"/>
    <col min="12307" max="12307" width="6.625" style="2" customWidth="1"/>
    <col min="12308" max="12309" width="10.125" style="2" customWidth="1"/>
    <col min="12310" max="12313" width="13.375" style="2" customWidth="1"/>
    <col min="12314" max="12317" width="0" style="2" hidden="1"/>
    <col min="12318" max="12318" width="13.375" style="2" customWidth="1"/>
    <col min="12319" max="12319" width="8" style="2" customWidth="1"/>
    <col min="12320" max="12320" width="8.875" style="2" customWidth="1"/>
    <col min="12321" max="12327" width="13.375" style="2" customWidth="1"/>
    <col min="12328" max="12329" width="9.125" style="2" customWidth="1"/>
    <col min="12330" max="12330" width="9.875" style="2" customWidth="1"/>
    <col min="12331" max="12331" width="9" style="2" customWidth="1"/>
    <col min="12332" max="12333" width="0" style="2" hidden="1"/>
    <col min="12334" max="12334" width="14.625" style="2" customWidth="1"/>
    <col min="12335" max="12555" width="9" style="2" customWidth="1"/>
    <col min="12556" max="12556" width="13.375" style="2" customWidth="1"/>
    <col min="12557" max="12557" width="7.625" style="2" customWidth="1"/>
    <col min="12558" max="12558" width="5.375" style="2" customWidth="1"/>
    <col min="12559" max="12559" width="9.875" style="2" customWidth="1"/>
    <col min="12560" max="12560" width="6.625" style="2" customWidth="1"/>
    <col min="12561" max="12561" width="7.875" style="2" customWidth="1"/>
    <col min="12562" max="12562" width="6.875" style="2" customWidth="1"/>
    <col min="12563" max="12563" width="6.625" style="2" customWidth="1"/>
    <col min="12564" max="12565" width="10.125" style="2" customWidth="1"/>
    <col min="12566" max="12569" width="13.375" style="2" customWidth="1"/>
    <col min="12570" max="12573" width="0" style="2" hidden="1"/>
    <col min="12574" max="12574" width="13.375" style="2" customWidth="1"/>
    <col min="12575" max="12575" width="8" style="2" customWidth="1"/>
    <col min="12576" max="12576" width="8.875" style="2" customWidth="1"/>
    <col min="12577" max="12583" width="13.375" style="2" customWidth="1"/>
    <col min="12584" max="12585" width="9.125" style="2" customWidth="1"/>
    <col min="12586" max="12586" width="9.875" style="2" customWidth="1"/>
    <col min="12587" max="12587" width="9" style="2" customWidth="1"/>
    <col min="12588" max="12589" width="0" style="2" hidden="1"/>
    <col min="12590" max="12590" width="14.625" style="2" customWidth="1"/>
    <col min="12591" max="12811" width="9" style="2" customWidth="1"/>
    <col min="12812" max="12812" width="13.375" style="2" customWidth="1"/>
    <col min="12813" max="12813" width="7.625" style="2" customWidth="1"/>
    <col min="12814" max="12814" width="5.375" style="2" customWidth="1"/>
    <col min="12815" max="12815" width="9.875" style="2" customWidth="1"/>
    <col min="12816" max="12816" width="6.625" style="2" customWidth="1"/>
    <col min="12817" max="12817" width="7.875" style="2" customWidth="1"/>
    <col min="12818" max="12818" width="6.875" style="2" customWidth="1"/>
    <col min="12819" max="12819" width="6.625" style="2" customWidth="1"/>
    <col min="12820" max="12821" width="10.125" style="2" customWidth="1"/>
    <col min="12822" max="12825" width="13.375" style="2" customWidth="1"/>
    <col min="12826" max="12829" width="0" style="2" hidden="1"/>
    <col min="12830" max="12830" width="13.375" style="2" customWidth="1"/>
    <col min="12831" max="12831" width="8" style="2" customWidth="1"/>
    <col min="12832" max="12832" width="8.875" style="2" customWidth="1"/>
    <col min="12833" max="12839" width="13.375" style="2" customWidth="1"/>
    <col min="12840" max="12841" width="9.125" style="2" customWidth="1"/>
    <col min="12842" max="12842" width="9.875" style="2" customWidth="1"/>
    <col min="12843" max="12843" width="9" style="2" customWidth="1"/>
    <col min="12844" max="12845" width="0" style="2" hidden="1"/>
    <col min="12846" max="12846" width="14.625" style="2" customWidth="1"/>
    <col min="12847" max="13067" width="9" style="2" customWidth="1"/>
    <col min="13068" max="13068" width="13.375" style="2" customWidth="1"/>
    <col min="13069" max="13069" width="7.625" style="2" customWidth="1"/>
    <col min="13070" max="13070" width="5.375" style="2" customWidth="1"/>
    <col min="13071" max="13071" width="9.875" style="2" customWidth="1"/>
    <col min="13072" max="13072" width="6.625" style="2" customWidth="1"/>
    <col min="13073" max="13073" width="7.875" style="2" customWidth="1"/>
    <col min="13074" max="13074" width="6.875" style="2" customWidth="1"/>
    <col min="13075" max="13075" width="6.625" style="2" customWidth="1"/>
    <col min="13076" max="13077" width="10.125" style="2" customWidth="1"/>
    <col min="13078" max="13081" width="13.375" style="2" customWidth="1"/>
    <col min="13082" max="13085" width="0" style="2" hidden="1"/>
    <col min="13086" max="13086" width="13.375" style="2" customWidth="1"/>
    <col min="13087" max="13087" width="8" style="2" customWidth="1"/>
    <col min="13088" max="13088" width="8.875" style="2" customWidth="1"/>
    <col min="13089" max="13095" width="13.375" style="2" customWidth="1"/>
    <col min="13096" max="13097" width="9.125" style="2" customWidth="1"/>
    <col min="13098" max="13098" width="9.875" style="2" customWidth="1"/>
    <col min="13099" max="13099" width="9" style="2" customWidth="1"/>
    <col min="13100" max="13101" width="0" style="2" hidden="1"/>
    <col min="13102" max="13102" width="14.625" style="2" customWidth="1"/>
    <col min="13103" max="13323" width="9" style="2" customWidth="1"/>
    <col min="13324" max="13324" width="13.375" style="2" customWidth="1"/>
    <col min="13325" max="13325" width="7.625" style="2" customWidth="1"/>
    <col min="13326" max="13326" width="5.375" style="2" customWidth="1"/>
    <col min="13327" max="13327" width="9.875" style="2" customWidth="1"/>
    <col min="13328" max="13328" width="6.625" style="2" customWidth="1"/>
    <col min="13329" max="13329" width="7.875" style="2" customWidth="1"/>
    <col min="13330" max="13330" width="6.875" style="2" customWidth="1"/>
    <col min="13331" max="13331" width="6.625" style="2" customWidth="1"/>
    <col min="13332" max="13333" width="10.125" style="2" customWidth="1"/>
    <col min="13334" max="13337" width="13.375" style="2" customWidth="1"/>
    <col min="13338" max="13341" width="0" style="2" hidden="1"/>
    <col min="13342" max="13342" width="13.375" style="2" customWidth="1"/>
    <col min="13343" max="13343" width="8" style="2" customWidth="1"/>
    <col min="13344" max="13344" width="8.875" style="2" customWidth="1"/>
    <col min="13345" max="13351" width="13.375" style="2" customWidth="1"/>
    <col min="13352" max="13353" width="9.125" style="2" customWidth="1"/>
    <col min="13354" max="13354" width="9.875" style="2" customWidth="1"/>
    <col min="13355" max="13355" width="9" style="2" customWidth="1"/>
    <col min="13356" max="13357" width="0" style="2" hidden="1"/>
    <col min="13358" max="13358" width="14.625" style="2" customWidth="1"/>
    <col min="13359" max="13579" width="9" style="2" customWidth="1"/>
    <col min="13580" max="13580" width="13.375" style="2" customWidth="1"/>
    <col min="13581" max="13581" width="7.625" style="2" customWidth="1"/>
    <col min="13582" max="13582" width="5.375" style="2" customWidth="1"/>
    <col min="13583" max="13583" width="9.875" style="2" customWidth="1"/>
    <col min="13584" max="13584" width="6.625" style="2" customWidth="1"/>
    <col min="13585" max="13585" width="7.875" style="2" customWidth="1"/>
    <col min="13586" max="13586" width="6.875" style="2" customWidth="1"/>
    <col min="13587" max="13587" width="6.625" style="2" customWidth="1"/>
    <col min="13588" max="13589" width="10.125" style="2" customWidth="1"/>
    <col min="13590" max="13593" width="13.375" style="2" customWidth="1"/>
    <col min="13594" max="13597" width="0" style="2" hidden="1"/>
    <col min="13598" max="13598" width="13.375" style="2" customWidth="1"/>
    <col min="13599" max="13599" width="8" style="2" customWidth="1"/>
    <col min="13600" max="13600" width="8.875" style="2" customWidth="1"/>
    <col min="13601" max="13607" width="13.375" style="2" customWidth="1"/>
    <col min="13608" max="13609" width="9.125" style="2" customWidth="1"/>
    <col min="13610" max="13610" width="9.875" style="2" customWidth="1"/>
    <col min="13611" max="13611" width="9" style="2" customWidth="1"/>
    <col min="13612" max="13613" width="0" style="2" hidden="1"/>
    <col min="13614" max="13614" width="14.625" style="2" customWidth="1"/>
    <col min="13615" max="13835" width="9" style="2" customWidth="1"/>
    <col min="13836" max="13836" width="13.375" style="2" customWidth="1"/>
    <col min="13837" max="13837" width="7.625" style="2" customWidth="1"/>
    <col min="13838" max="13838" width="5.375" style="2" customWidth="1"/>
    <col min="13839" max="13839" width="9.875" style="2" customWidth="1"/>
    <col min="13840" max="13840" width="6.625" style="2" customWidth="1"/>
    <col min="13841" max="13841" width="7.875" style="2" customWidth="1"/>
    <col min="13842" max="13842" width="6.875" style="2" customWidth="1"/>
    <col min="13843" max="13843" width="6.625" style="2" customWidth="1"/>
    <col min="13844" max="13845" width="10.125" style="2" customWidth="1"/>
    <col min="13846" max="13849" width="13.375" style="2" customWidth="1"/>
    <col min="13850" max="13853" width="0" style="2" hidden="1"/>
    <col min="13854" max="13854" width="13.375" style="2" customWidth="1"/>
    <col min="13855" max="13855" width="8" style="2" customWidth="1"/>
    <col min="13856" max="13856" width="8.875" style="2" customWidth="1"/>
    <col min="13857" max="13863" width="13.375" style="2" customWidth="1"/>
    <col min="13864" max="13865" width="9.125" style="2" customWidth="1"/>
    <col min="13866" max="13866" width="9.875" style="2" customWidth="1"/>
    <col min="13867" max="13867" width="9" style="2" customWidth="1"/>
    <col min="13868" max="13869" width="0" style="2" hidden="1"/>
    <col min="13870" max="13870" width="14.625" style="2" customWidth="1"/>
    <col min="13871" max="14091" width="9" style="2" customWidth="1"/>
    <col min="14092" max="14092" width="13.375" style="2" customWidth="1"/>
    <col min="14093" max="14093" width="7.625" style="2" customWidth="1"/>
    <col min="14094" max="14094" width="5.375" style="2" customWidth="1"/>
    <col min="14095" max="14095" width="9.875" style="2" customWidth="1"/>
    <col min="14096" max="14096" width="6.625" style="2" customWidth="1"/>
    <col min="14097" max="14097" width="7.875" style="2" customWidth="1"/>
    <col min="14098" max="14098" width="6.875" style="2" customWidth="1"/>
    <col min="14099" max="14099" width="6.625" style="2" customWidth="1"/>
    <col min="14100" max="14101" width="10.125" style="2" customWidth="1"/>
    <col min="14102" max="14105" width="13.375" style="2" customWidth="1"/>
    <col min="14106" max="14109" width="0" style="2" hidden="1"/>
    <col min="14110" max="14110" width="13.375" style="2" customWidth="1"/>
    <col min="14111" max="14111" width="8" style="2" customWidth="1"/>
    <col min="14112" max="14112" width="8.875" style="2" customWidth="1"/>
    <col min="14113" max="14119" width="13.375" style="2" customWidth="1"/>
    <col min="14120" max="14121" width="9.125" style="2" customWidth="1"/>
    <col min="14122" max="14122" width="9.875" style="2" customWidth="1"/>
    <col min="14123" max="14123" width="9" style="2" customWidth="1"/>
    <col min="14124" max="14125" width="0" style="2" hidden="1"/>
    <col min="14126" max="14126" width="14.625" style="2" customWidth="1"/>
    <col min="14127" max="14347" width="9" style="2" customWidth="1"/>
    <col min="14348" max="14348" width="13.375" style="2" customWidth="1"/>
    <col min="14349" max="14349" width="7.625" style="2" customWidth="1"/>
    <col min="14350" max="14350" width="5.375" style="2" customWidth="1"/>
    <col min="14351" max="14351" width="9.875" style="2" customWidth="1"/>
    <col min="14352" max="14352" width="6.625" style="2" customWidth="1"/>
    <col min="14353" max="14353" width="7.875" style="2" customWidth="1"/>
    <col min="14354" max="14354" width="6.875" style="2" customWidth="1"/>
    <col min="14355" max="14355" width="6.625" style="2" customWidth="1"/>
    <col min="14356" max="14357" width="10.125" style="2" customWidth="1"/>
    <col min="14358" max="14361" width="13.375" style="2" customWidth="1"/>
    <col min="14362" max="14365" width="0" style="2" hidden="1"/>
    <col min="14366" max="14366" width="13.375" style="2" customWidth="1"/>
    <col min="14367" max="14367" width="8" style="2" customWidth="1"/>
    <col min="14368" max="14368" width="8.875" style="2" customWidth="1"/>
    <col min="14369" max="14375" width="13.375" style="2" customWidth="1"/>
    <col min="14376" max="14377" width="9.125" style="2" customWidth="1"/>
    <col min="14378" max="14378" width="9.875" style="2" customWidth="1"/>
    <col min="14379" max="14379" width="9" style="2" customWidth="1"/>
    <col min="14380" max="14381" width="0" style="2" hidden="1"/>
    <col min="14382" max="14382" width="14.625" style="2" customWidth="1"/>
    <col min="14383" max="14603" width="9" style="2" customWidth="1"/>
    <col min="14604" max="14604" width="13.375" style="2" customWidth="1"/>
    <col min="14605" max="14605" width="7.625" style="2" customWidth="1"/>
    <col min="14606" max="14606" width="5.375" style="2" customWidth="1"/>
    <col min="14607" max="14607" width="9.875" style="2" customWidth="1"/>
    <col min="14608" max="14608" width="6.625" style="2" customWidth="1"/>
    <col min="14609" max="14609" width="7.875" style="2" customWidth="1"/>
    <col min="14610" max="14610" width="6.875" style="2" customWidth="1"/>
    <col min="14611" max="14611" width="6.625" style="2" customWidth="1"/>
    <col min="14612" max="14613" width="10.125" style="2" customWidth="1"/>
    <col min="14614" max="14617" width="13.375" style="2" customWidth="1"/>
    <col min="14618" max="14621" width="0" style="2" hidden="1"/>
    <col min="14622" max="14622" width="13.375" style="2" customWidth="1"/>
    <col min="14623" max="14623" width="8" style="2" customWidth="1"/>
    <col min="14624" max="14624" width="8.875" style="2" customWidth="1"/>
    <col min="14625" max="14631" width="13.375" style="2" customWidth="1"/>
    <col min="14632" max="14633" width="9.125" style="2" customWidth="1"/>
    <col min="14634" max="14634" width="9.875" style="2" customWidth="1"/>
    <col min="14635" max="14635" width="9" style="2" customWidth="1"/>
    <col min="14636" max="14637" width="0" style="2" hidden="1"/>
    <col min="14638" max="14638" width="14.625" style="2" customWidth="1"/>
    <col min="14639" max="14859" width="9" style="2" customWidth="1"/>
    <col min="14860" max="14860" width="13.375" style="2" customWidth="1"/>
    <col min="14861" max="14861" width="7.625" style="2" customWidth="1"/>
    <col min="14862" max="14862" width="5.375" style="2" customWidth="1"/>
    <col min="14863" max="14863" width="9.875" style="2" customWidth="1"/>
    <col min="14864" max="14864" width="6.625" style="2" customWidth="1"/>
    <col min="14865" max="14865" width="7.875" style="2" customWidth="1"/>
    <col min="14866" max="14866" width="6.875" style="2" customWidth="1"/>
    <col min="14867" max="14867" width="6.625" style="2" customWidth="1"/>
    <col min="14868" max="14869" width="10.125" style="2" customWidth="1"/>
    <col min="14870" max="14873" width="13.375" style="2" customWidth="1"/>
    <col min="14874" max="14877" width="0" style="2" hidden="1"/>
    <col min="14878" max="14878" width="13.375" style="2" customWidth="1"/>
    <col min="14879" max="14879" width="8" style="2" customWidth="1"/>
    <col min="14880" max="14880" width="8.875" style="2" customWidth="1"/>
    <col min="14881" max="14887" width="13.375" style="2" customWidth="1"/>
    <col min="14888" max="14889" width="9.125" style="2" customWidth="1"/>
    <col min="14890" max="14890" width="9.875" style="2" customWidth="1"/>
    <col min="14891" max="14891" width="9" style="2" customWidth="1"/>
    <col min="14892" max="14893" width="0" style="2" hidden="1"/>
    <col min="14894" max="14894" width="14.625" style="2" customWidth="1"/>
    <col min="14895" max="15115" width="9" style="2" customWidth="1"/>
    <col min="15116" max="15116" width="13.375" style="2" customWidth="1"/>
    <col min="15117" max="15117" width="7.625" style="2" customWidth="1"/>
    <col min="15118" max="15118" width="5.375" style="2" customWidth="1"/>
    <col min="15119" max="15119" width="9.875" style="2" customWidth="1"/>
    <col min="15120" max="15120" width="6.625" style="2" customWidth="1"/>
    <col min="15121" max="15121" width="7.875" style="2" customWidth="1"/>
    <col min="15122" max="15122" width="6.875" style="2" customWidth="1"/>
    <col min="15123" max="15123" width="6.625" style="2" customWidth="1"/>
    <col min="15124" max="15125" width="10.125" style="2" customWidth="1"/>
    <col min="15126" max="15129" width="13.375" style="2" customWidth="1"/>
    <col min="15130" max="15133" width="0" style="2" hidden="1"/>
    <col min="15134" max="15134" width="13.375" style="2" customWidth="1"/>
    <col min="15135" max="15135" width="8" style="2" customWidth="1"/>
    <col min="15136" max="15136" width="8.875" style="2" customWidth="1"/>
    <col min="15137" max="15143" width="13.375" style="2" customWidth="1"/>
    <col min="15144" max="15145" width="9.125" style="2" customWidth="1"/>
    <col min="15146" max="15146" width="9.875" style="2" customWidth="1"/>
    <col min="15147" max="15147" width="9" style="2" customWidth="1"/>
    <col min="15148" max="15149" width="0" style="2" hidden="1"/>
    <col min="15150" max="15150" width="14.625" style="2" customWidth="1"/>
    <col min="15151" max="15371" width="9" style="2" customWidth="1"/>
    <col min="15372" max="15372" width="13.375" style="2" customWidth="1"/>
    <col min="15373" max="15373" width="7.625" style="2" customWidth="1"/>
    <col min="15374" max="15374" width="5.375" style="2" customWidth="1"/>
    <col min="15375" max="15375" width="9.875" style="2" customWidth="1"/>
    <col min="15376" max="15376" width="6.625" style="2" customWidth="1"/>
    <col min="15377" max="15377" width="7.875" style="2" customWidth="1"/>
    <col min="15378" max="15378" width="6.875" style="2" customWidth="1"/>
    <col min="15379" max="15379" width="6.625" style="2" customWidth="1"/>
    <col min="15380" max="15381" width="10.125" style="2" customWidth="1"/>
    <col min="15382" max="15385" width="13.375" style="2" customWidth="1"/>
    <col min="15386" max="15389" width="0" style="2" hidden="1"/>
    <col min="15390" max="15390" width="13.375" style="2" customWidth="1"/>
    <col min="15391" max="15391" width="8" style="2" customWidth="1"/>
    <col min="15392" max="15392" width="8.875" style="2" customWidth="1"/>
    <col min="15393" max="15399" width="13.375" style="2" customWidth="1"/>
    <col min="15400" max="15401" width="9.125" style="2" customWidth="1"/>
    <col min="15402" max="15402" width="9.875" style="2" customWidth="1"/>
    <col min="15403" max="15403" width="9" style="2" customWidth="1"/>
    <col min="15404" max="15405" width="0" style="2" hidden="1"/>
    <col min="15406" max="15406" width="14.625" style="2" customWidth="1"/>
    <col min="15407" max="15627" width="9" style="2" customWidth="1"/>
    <col min="15628" max="15628" width="13.375" style="2" customWidth="1"/>
    <col min="15629" max="15629" width="7.625" style="2" customWidth="1"/>
    <col min="15630" max="15630" width="5.375" style="2" customWidth="1"/>
    <col min="15631" max="15631" width="9.875" style="2" customWidth="1"/>
    <col min="15632" max="15632" width="6.625" style="2" customWidth="1"/>
    <col min="15633" max="15633" width="7.875" style="2" customWidth="1"/>
    <col min="15634" max="15634" width="6.875" style="2" customWidth="1"/>
    <col min="15635" max="15635" width="6.625" style="2" customWidth="1"/>
    <col min="15636" max="15637" width="10.125" style="2" customWidth="1"/>
    <col min="15638" max="15641" width="13.375" style="2" customWidth="1"/>
    <col min="15642" max="15645" width="0" style="2" hidden="1"/>
    <col min="15646" max="15646" width="13.375" style="2" customWidth="1"/>
    <col min="15647" max="15647" width="8" style="2" customWidth="1"/>
    <col min="15648" max="15648" width="8.875" style="2" customWidth="1"/>
    <col min="15649" max="15655" width="13.375" style="2" customWidth="1"/>
    <col min="15656" max="15657" width="9.125" style="2" customWidth="1"/>
    <col min="15658" max="15658" width="9.875" style="2" customWidth="1"/>
    <col min="15659" max="15659" width="9" style="2" customWidth="1"/>
    <col min="15660" max="15661" width="0" style="2" hidden="1"/>
    <col min="15662" max="15662" width="14.625" style="2" customWidth="1"/>
    <col min="15663" max="15883" width="9" style="2" customWidth="1"/>
    <col min="15884" max="15884" width="13.375" style="2" customWidth="1"/>
    <col min="15885" max="15885" width="7.625" style="2" customWidth="1"/>
    <col min="15886" max="15886" width="5.375" style="2" customWidth="1"/>
    <col min="15887" max="15887" width="9.875" style="2" customWidth="1"/>
    <col min="15888" max="15888" width="6.625" style="2" customWidth="1"/>
    <col min="15889" max="15889" width="7.875" style="2" customWidth="1"/>
    <col min="15890" max="15890" width="6.875" style="2" customWidth="1"/>
    <col min="15891" max="15891" width="6.625" style="2" customWidth="1"/>
    <col min="15892" max="15893" width="10.125" style="2" customWidth="1"/>
    <col min="15894" max="15897" width="13.375" style="2" customWidth="1"/>
    <col min="15898" max="15901" width="0" style="2" hidden="1"/>
    <col min="15902" max="15902" width="13.375" style="2" customWidth="1"/>
    <col min="15903" max="15903" width="8" style="2" customWidth="1"/>
    <col min="15904" max="15904" width="8.875" style="2" customWidth="1"/>
    <col min="15905" max="15911" width="13.375" style="2" customWidth="1"/>
    <col min="15912" max="15913" width="9.125" style="2" customWidth="1"/>
    <col min="15914" max="15914" width="9.875" style="2" customWidth="1"/>
    <col min="15915" max="15915" width="9" style="2" customWidth="1"/>
    <col min="15916" max="15917" width="0" style="2" hidden="1"/>
    <col min="15918" max="15918" width="14.625" style="2" customWidth="1"/>
    <col min="15919" max="16139" width="9" style="2" customWidth="1"/>
    <col min="16140" max="16140" width="13.375" style="2" customWidth="1"/>
    <col min="16141" max="16141" width="7.625" style="2" customWidth="1"/>
    <col min="16142" max="16142" width="5.375" style="2" customWidth="1"/>
    <col min="16143" max="16143" width="9.875" style="2" customWidth="1"/>
    <col min="16144" max="16144" width="6.625" style="2" customWidth="1"/>
    <col min="16145" max="16145" width="7.875" style="2" customWidth="1"/>
    <col min="16146" max="16146" width="6.875" style="2" customWidth="1"/>
    <col min="16147" max="16147" width="6.625" style="2" customWidth="1"/>
    <col min="16148" max="16149" width="10.125" style="2" customWidth="1"/>
    <col min="16150" max="16153" width="13.375" style="2" customWidth="1"/>
    <col min="16154" max="16157" width="0" style="2" hidden="1"/>
    <col min="16158" max="16158" width="13.375" style="2" customWidth="1"/>
    <col min="16159" max="16159" width="8" style="2" customWidth="1"/>
    <col min="16160" max="16160" width="8.875" style="2" customWidth="1"/>
    <col min="16161" max="16167" width="13.375" style="2" customWidth="1"/>
    <col min="16168" max="16169" width="9.125" style="2" customWidth="1"/>
    <col min="16170" max="16170" width="9.875" style="2" customWidth="1"/>
    <col min="16171" max="16171" width="9" style="2" customWidth="1"/>
    <col min="16172" max="16173" width="0" style="2" hidden="1"/>
    <col min="16174" max="16174" width="14.625" style="2" customWidth="1"/>
    <col min="16175" max="16384" width="9" style="2" customWidth="1"/>
  </cols>
  <sheetData>
    <row r="1" spans="1:41" ht="20.25" x14ac:dyDescent="0.2">
      <c r="A1" s="1" t="s">
        <v>33</v>
      </c>
      <c r="B1" s="2"/>
      <c r="C1" s="3"/>
      <c r="D1" s="2"/>
      <c r="E1" s="4"/>
      <c r="F1" s="4"/>
      <c r="H1" s="5"/>
      <c r="J1" s="6"/>
      <c r="K1" s="6"/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41" ht="18" x14ac:dyDescent="0.2">
      <c r="A2" s="40" t="s">
        <v>11</v>
      </c>
      <c r="B2" s="8"/>
      <c r="C2" s="2"/>
      <c r="D2" s="2"/>
      <c r="E2" s="4"/>
      <c r="F2" s="4"/>
      <c r="G2" s="2"/>
      <c r="H2" s="5"/>
      <c r="J2" s="6"/>
      <c r="K2" s="6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5"/>
      <c r="AO2" s="8"/>
    </row>
    <row r="3" spans="1:41" ht="24" customHeight="1" x14ac:dyDescent="0.2">
      <c r="A3" s="186" t="s">
        <v>0</v>
      </c>
      <c r="B3" s="187"/>
      <c r="C3" s="10"/>
      <c r="D3" s="10">
        <v>23</v>
      </c>
      <c r="E3" s="10" t="s">
        <v>1</v>
      </c>
      <c r="F3" s="11"/>
      <c r="H3" s="188" t="s">
        <v>12</v>
      </c>
      <c r="I3" s="189"/>
      <c r="N3" s="9"/>
      <c r="O3" s="9"/>
      <c r="P3" s="9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spans="1:41" s="3" customFormat="1" ht="39" customHeight="1" x14ac:dyDescent="0.15">
      <c r="A4" s="41" t="s">
        <v>18</v>
      </c>
      <c r="B4" s="41" t="s">
        <v>2</v>
      </c>
      <c r="C4" s="41" t="s">
        <v>19</v>
      </c>
      <c r="D4" s="41" t="s">
        <v>13</v>
      </c>
      <c r="E4" s="10" t="s">
        <v>3</v>
      </c>
      <c r="F4" s="10" t="s">
        <v>4</v>
      </c>
      <c r="G4" s="42" t="s">
        <v>6</v>
      </c>
      <c r="H4" s="43" t="s">
        <v>20</v>
      </c>
      <c r="I4" s="165" t="s">
        <v>21</v>
      </c>
      <c r="J4" s="177" t="s">
        <v>36</v>
      </c>
      <c r="K4" s="177" t="s">
        <v>37</v>
      </c>
      <c r="L4" s="177" t="s">
        <v>38</v>
      </c>
      <c r="M4" s="177" t="s">
        <v>39</v>
      </c>
      <c r="N4" s="177" t="s">
        <v>40</v>
      </c>
      <c r="O4" s="177" t="s">
        <v>41</v>
      </c>
      <c r="P4" s="177" t="s">
        <v>42</v>
      </c>
      <c r="Q4" s="177" t="s">
        <v>43</v>
      </c>
      <c r="R4" s="166" t="s">
        <v>7</v>
      </c>
      <c r="S4" s="44" t="s">
        <v>8</v>
      </c>
      <c r="T4" s="45" t="s">
        <v>9</v>
      </c>
      <c r="U4" s="45" t="s">
        <v>10</v>
      </c>
      <c r="V4" s="45" t="s">
        <v>22</v>
      </c>
      <c r="W4" s="45" t="s">
        <v>23</v>
      </c>
      <c r="X4" s="46" t="s">
        <v>24</v>
      </c>
    </row>
    <row r="5" spans="1:41" ht="15" customHeight="1" x14ac:dyDescent="0.2">
      <c r="A5" s="183" t="s">
        <v>14</v>
      </c>
      <c r="B5" s="35">
        <f>D5*6.894759087</f>
        <v>-82.737109043999993</v>
      </c>
      <c r="C5" s="35" t="s">
        <v>15</v>
      </c>
      <c r="D5" s="170">
        <v>-12</v>
      </c>
      <c r="E5" s="36">
        <v>0.01</v>
      </c>
      <c r="F5" s="37">
        <v>2.0000000000000001E-4</v>
      </c>
      <c r="G5" s="38">
        <f>$B$14*F5+0.000003*$B$14*ABS($D$3-23)</f>
        <v>0.41368554522000006</v>
      </c>
      <c r="H5" s="39">
        <f>B5-G5</f>
        <v>-83.150794589219998</v>
      </c>
      <c r="I5" s="47">
        <f>B5+G5</f>
        <v>-82.323423498779988</v>
      </c>
      <c r="J5" s="48">
        <v>8.2749395370483398</v>
      </c>
      <c r="K5" s="49">
        <v>8.2853097915649396</v>
      </c>
      <c r="L5" s="13">
        <v>8.2817897796630895</v>
      </c>
      <c r="M5" s="13">
        <v>8.2585000991821307</v>
      </c>
      <c r="N5" s="13">
        <v>8.4316301345825195</v>
      </c>
      <c r="O5" s="49">
        <v>8.3322601318359393</v>
      </c>
      <c r="P5" s="178">
        <v>8.3530797958374006</v>
      </c>
      <c r="Q5" s="50">
        <v>8.4241199493408203</v>
      </c>
      <c r="R5" s="51">
        <f>MAX(J5:Q5)</f>
        <v>8.4316301345825195</v>
      </c>
      <c r="S5" s="52">
        <f>MIN(J5:Q5)</f>
        <v>8.2585000991821307</v>
      </c>
      <c r="T5" s="52"/>
      <c r="U5" s="53"/>
      <c r="V5" s="54"/>
      <c r="W5" s="54"/>
      <c r="X5" s="16">
        <f>MAX(ABS(R5-B5),ABS(S5-B5))/G5</f>
        <v>220.38173736551155</v>
      </c>
    </row>
    <row r="6" spans="1:41" ht="15" customHeight="1" x14ac:dyDescent="0.2">
      <c r="A6" s="184"/>
      <c r="B6" s="17">
        <f>D6*6.894759087</f>
        <v>-34.473795435</v>
      </c>
      <c r="C6" s="17" t="s">
        <v>15</v>
      </c>
      <c r="D6" s="171">
        <v>-5</v>
      </c>
      <c r="E6" s="18">
        <v>0.01</v>
      </c>
      <c r="F6" s="19">
        <v>2.0000000000000001E-4</v>
      </c>
      <c r="G6" s="20">
        <f>$B$14*F6+0.000003*$B$14*ABS($D$3-23)</f>
        <v>0.41368554522000006</v>
      </c>
      <c r="H6" s="21">
        <v>-34.887480980219998</v>
      </c>
      <c r="I6" s="55">
        <v>-34.060109889780001</v>
      </c>
      <c r="J6" s="56">
        <v>3.44234991073608</v>
      </c>
      <c r="K6" s="57">
        <v>3.45337009429932</v>
      </c>
      <c r="L6" s="22">
        <v>3.4532198905944802</v>
      </c>
      <c r="M6" s="22">
        <v>3.4229800701141402</v>
      </c>
      <c r="N6" s="22">
        <v>3.5970098972320601</v>
      </c>
      <c r="O6" s="57">
        <v>3.50172996520996</v>
      </c>
      <c r="P6" s="179">
        <v>3.5174000263214098</v>
      </c>
      <c r="Q6" s="58">
        <v>3.5924499034881601</v>
      </c>
      <c r="R6" s="59">
        <v>0</v>
      </c>
      <c r="S6" s="60">
        <v>0</v>
      </c>
      <c r="T6" s="60"/>
      <c r="U6" s="61"/>
      <c r="V6" s="62"/>
      <c r="W6" s="62"/>
      <c r="X6" s="25">
        <v>83.3333333333333</v>
      </c>
    </row>
    <row r="7" spans="1:41" ht="15" customHeight="1" x14ac:dyDescent="0.2">
      <c r="A7" s="184"/>
      <c r="B7" s="17">
        <v>0</v>
      </c>
      <c r="C7" s="17" t="s">
        <v>15</v>
      </c>
      <c r="D7" s="171">
        <v>0</v>
      </c>
      <c r="E7" s="18">
        <v>0.01</v>
      </c>
      <c r="F7" s="19">
        <v>2.0000000000000001E-4</v>
      </c>
      <c r="G7" s="20">
        <v>0.41368554522000001</v>
      </c>
      <c r="H7" s="21">
        <v>-0.41368554522000001</v>
      </c>
      <c r="I7" s="55">
        <v>0.41368554522000001</v>
      </c>
      <c r="J7" s="56">
        <v>1.3347700238227799E-2</v>
      </c>
      <c r="K7" s="57">
        <v>1.06870997115038E-4</v>
      </c>
      <c r="L7" s="22">
        <v>1.63074000738561E-3</v>
      </c>
      <c r="M7" s="22">
        <v>2.9462700709700598E-2</v>
      </c>
      <c r="N7" s="22">
        <v>0.14895600080490101</v>
      </c>
      <c r="O7" s="57">
        <v>5.4734800010919599E-2</v>
      </c>
      <c r="P7" s="179">
        <v>6.8603500723838806E-2</v>
      </c>
      <c r="Q7" s="58">
        <v>0.14378599822521199</v>
      </c>
      <c r="R7" s="59">
        <v>0</v>
      </c>
      <c r="S7" s="60">
        <v>0</v>
      </c>
      <c r="T7" s="60"/>
      <c r="U7" s="61"/>
      <c r="V7" s="62"/>
      <c r="W7" s="62"/>
      <c r="X7" s="25">
        <v>0</v>
      </c>
    </row>
    <row r="8" spans="1:41" ht="15" customHeight="1" x14ac:dyDescent="0.2">
      <c r="A8" s="184"/>
      <c r="B8" s="17">
        <v>68.947590869999999</v>
      </c>
      <c r="C8" s="17" t="s">
        <v>15</v>
      </c>
      <c r="D8" s="171">
        <v>10</v>
      </c>
      <c r="E8" s="18">
        <v>0.01</v>
      </c>
      <c r="F8" s="19">
        <v>2.0000000000000001E-4</v>
      </c>
      <c r="G8" s="20">
        <v>0.41368554522000001</v>
      </c>
      <c r="H8" s="21">
        <v>68.533905324779994</v>
      </c>
      <c r="I8" s="55">
        <v>69.361276415220004</v>
      </c>
      <c r="J8" s="56">
        <v>6.9011597633361799</v>
      </c>
      <c r="K8" s="57">
        <v>6.8872299194335902</v>
      </c>
      <c r="L8" s="22">
        <v>6.8942298889160201</v>
      </c>
      <c r="M8" s="22">
        <v>6.9163098335266104</v>
      </c>
      <c r="N8" s="22">
        <v>6.7444500923156703</v>
      </c>
      <c r="O8" s="57">
        <v>6.83085012435913</v>
      </c>
      <c r="P8" s="179">
        <v>6.8184099197387704</v>
      </c>
      <c r="Q8" s="58">
        <v>6.74349021911621</v>
      </c>
      <c r="R8" s="59">
        <v>0</v>
      </c>
      <c r="S8" s="60">
        <v>0</v>
      </c>
      <c r="T8" s="60"/>
      <c r="U8" s="61"/>
      <c r="V8" s="62"/>
      <c r="W8" s="62"/>
      <c r="X8" s="25">
        <v>166.666666666667</v>
      </c>
    </row>
    <row r="9" spans="1:41" ht="15" customHeight="1" x14ac:dyDescent="0.2">
      <c r="A9" s="184"/>
      <c r="B9" s="17">
        <v>344.73795435</v>
      </c>
      <c r="C9" s="17" t="s">
        <v>15</v>
      </c>
      <c r="D9" s="171">
        <v>50</v>
      </c>
      <c r="E9" s="18">
        <v>0.01</v>
      </c>
      <c r="F9" s="19">
        <v>2.0000000000000001E-4</v>
      </c>
      <c r="G9" s="20">
        <v>0.41368554522000001</v>
      </c>
      <c r="H9" s="21">
        <v>344.32426880477999</v>
      </c>
      <c r="I9" s="55">
        <v>345.15163989522</v>
      </c>
      <c r="J9" s="56">
        <v>34.451900482177699</v>
      </c>
      <c r="K9" s="57">
        <v>34.435100555419901</v>
      </c>
      <c r="L9" s="22">
        <v>34.469200134277301</v>
      </c>
      <c r="M9" s="22">
        <v>34.467399597167997</v>
      </c>
      <c r="N9" s="22">
        <v>34.320999145507798</v>
      </c>
      <c r="O9" s="57">
        <v>34.382999420166001</v>
      </c>
      <c r="P9" s="179">
        <v>34.366001129150398</v>
      </c>
      <c r="Q9" s="58">
        <v>34.294300079345703</v>
      </c>
      <c r="R9" s="59">
        <v>0</v>
      </c>
      <c r="S9" s="60">
        <v>0</v>
      </c>
      <c r="T9" s="60"/>
      <c r="U9" s="61"/>
      <c r="V9" s="62"/>
      <c r="W9" s="62"/>
      <c r="X9" s="25">
        <v>833.33333333333303</v>
      </c>
    </row>
    <row r="10" spans="1:41" ht="15" customHeight="1" x14ac:dyDescent="0.2">
      <c r="A10" s="184"/>
      <c r="B10" s="17">
        <v>689.47590869999999</v>
      </c>
      <c r="C10" s="17" t="s">
        <v>15</v>
      </c>
      <c r="D10" s="171">
        <v>100</v>
      </c>
      <c r="E10" s="18">
        <v>0.01</v>
      </c>
      <c r="F10" s="19">
        <v>2.0000000000000001E-4</v>
      </c>
      <c r="G10" s="20">
        <v>0.41368554522000001</v>
      </c>
      <c r="H10" s="21">
        <v>689.06222315477999</v>
      </c>
      <c r="I10" s="55">
        <v>689.88959424522</v>
      </c>
      <c r="J10" s="56">
        <v>68.892402648925795</v>
      </c>
      <c r="K10" s="57">
        <v>68.872100830078097</v>
      </c>
      <c r="L10" s="22">
        <v>68.939697265625</v>
      </c>
      <c r="M10" s="22">
        <v>68.908401489257798</v>
      </c>
      <c r="N10" s="22">
        <v>68.796096801757798</v>
      </c>
      <c r="O10" s="57">
        <v>68.826202392578097</v>
      </c>
      <c r="P10" s="179">
        <v>68.803199768066406</v>
      </c>
      <c r="Q10" s="58">
        <v>68.735603332519503</v>
      </c>
      <c r="R10" s="59">
        <v>0</v>
      </c>
      <c r="S10" s="60">
        <v>0</v>
      </c>
      <c r="T10" s="60"/>
      <c r="U10" s="61"/>
      <c r="V10" s="62"/>
      <c r="W10" s="62"/>
      <c r="X10" s="25">
        <v>1666.6666666666699</v>
      </c>
    </row>
    <row r="11" spans="1:41" ht="15" customHeight="1" x14ac:dyDescent="0.2">
      <c r="A11" s="184"/>
      <c r="B11" s="17">
        <v>1034.2138630500001</v>
      </c>
      <c r="C11" s="17" t="s">
        <v>15</v>
      </c>
      <c r="D11" s="171">
        <v>150</v>
      </c>
      <c r="E11" s="18">
        <v>0.01</v>
      </c>
      <c r="F11" s="19">
        <v>2.0000000000000001E-4</v>
      </c>
      <c r="G11" s="20">
        <v>0.41368554522000001</v>
      </c>
      <c r="H11" s="21">
        <v>1033.8001775047801</v>
      </c>
      <c r="I11" s="55">
        <v>1034.6275485952201</v>
      </c>
      <c r="J11" s="56">
        <v>103.337997436523</v>
      </c>
      <c r="K11" s="57">
        <v>103.314002990723</v>
      </c>
      <c r="L11" s="22">
        <v>103.411003112793</v>
      </c>
      <c r="M11" s="22">
        <v>103.352996826172</v>
      </c>
      <c r="N11" s="22">
        <v>103.274002075195</v>
      </c>
      <c r="O11" s="57">
        <v>103.27500152587901</v>
      </c>
      <c r="P11" s="179">
        <v>103.24299621582</v>
      </c>
      <c r="Q11" s="58">
        <v>103.18000030517599</v>
      </c>
      <c r="R11" s="59">
        <v>0</v>
      </c>
      <c r="S11" s="60">
        <v>0</v>
      </c>
      <c r="T11" s="60"/>
      <c r="U11" s="61"/>
      <c r="V11" s="62"/>
      <c r="W11" s="62"/>
      <c r="X11" s="25">
        <v>2500</v>
      </c>
    </row>
    <row r="12" spans="1:41" ht="15" customHeight="1" x14ac:dyDescent="0.2">
      <c r="A12" s="184"/>
      <c r="B12" s="17">
        <v>1378.9518174</v>
      </c>
      <c r="C12" s="17" t="s">
        <v>15</v>
      </c>
      <c r="D12" s="171">
        <v>200</v>
      </c>
      <c r="E12" s="18">
        <v>0.01</v>
      </c>
      <c r="F12" s="19">
        <v>2.0000000000000001E-4</v>
      </c>
      <c r="G12" s="20">
        <v>0.41368554522000001</v>
      </c>
      <c r="H12" s="21">
        <v>1378.53813185478</v>
      </c>
      <c r="I12" s="55">
        <v>1379.36550294522</v>
      </c>
      <c r="J12" s="56">
        <v>137.92599487304699</v>
      </c>
      <c r="K12" s="57">
        <v>137.85899353027301</v>
      </c>
      <c r="L12" s="22">
        <v>137.88499450683599</v>
      </c>
      <c r="M12" s="22">
        <v>137.927001953125</v>
      </c>
      <c r="N12" s="22">
        <v>137.80299377441401</v>
      </c>
      <c r="O12" s="57">
        <v>137.88400268554699</v>
      </c>
      <c r="P12" s="179">
        <v>137.83700561523401</v>
      </c>
      <c r="Q12" s="58">
        <v>137.802001953125</v>
      </c>
      <c r="R12" s="59">
        <v>0</v>
      </c>
      <c r="S12" s="60">
        <v>0</v>
      </c>
      <c r="T12" s="60"/>
      <c r="U12" s="61"/>
      <c r="V12" s="62"/>
      <c r="W12" s="62"/>
      <c r="X12" s="25">
        <v>3333.3333333333298</v>
      </c>
    </row>
    <row r="13" spans="1:41" ht="15" customHeight="1" x14ac:dyDescent="0.2">
      <c r="A13" s="184"/>
      <c r="B13" s="17">
        <v>1723.6897717500001</v>
      </c>
      <c r="C13" s="17" t="s">
        <v>15</v>
      </c>
      <c r="D13" s="171">
        <v>250</v>
      </c>
      <c r="E13" s="18">
        <v>0.01</v>
      </c>
      <c r="F13" s="19">
        <v>2.0000000000000001E-4</v>
      </c>
      <c r="G13" s="20">
        <v>0.41368554522000001</v>
      </c>
      <c r="H13" s="21">
        <v>1723.2760862047801</v>
      </c>
      <c r="I13" s="55">
        <v>1724.1034572952201</v>
      </c>
      <c r="J13" s="56">
        <v>172.65699768066401</v>
      </c>
      <c r="K13" s="57">
        <v>172.51499938964801</v>
      </c>
      <c r="L13" s="22">
        <v>172.35699462890599</v>
      </c>
      <c r="M13" s="22">
        <v>172.63800048828099</v>
      </c>
      <c r="N13" s="22">
        <v>172.39199829101599</v>
      </c>
      <c r="O13" s="57">
        <v>172.669998168945</v>
      </c>
      <c r="P13" s="179">
        <v>172.60000610351599</v>
      </c>
      <c r="Q13" s="58">
        <v>172.61900329589801</v>
      </c>
      <c r="R13" s="59">
        <v>0</v>
      </c>
      <c r="S13" s="60">
        <v>0</v>
      </c>
      <c r="T13" s="60"/>
      <c r="U13" s="61"/>
      <c r="V13" s="62"/>
      <c r="W13" s="62"/>
      <c r="X13" s="25">
        <v>4166.6666666666697</v>
      </c>
    </row>
    <row r="14" spans="1:41" ht="15" customHeight="1" x14ac:dyDescent="0.2">
      <c r="A14" s="185"/>
      <c r="B14" s="26">
        <v>2068.4277261000002</v>
      </c>
      <c r="C14" s="26" t="s">
        <v>15</v>
      </c>
      <c r="D14" s="174">
        <v>300</v>
      </c>
      <c r="E14" s="27">
        <v>0.01</v>
      </c>
      <c r="F14" s="28">
        <v>2.0000000000000001E-4</v>
      </c>
      <c r="G14" s="29">
        <v>0.41368554522000001</v>
      </c>
      <c r="H14" s="30">
        <v>2068.01404055478</v>
      </c>
      <c r="I14" s="63">
        <v>2068.84141164522</v>
      </c>
      <c r="J14" s="64">
        <v>207.09199523925801</v>
      </c>
      <c r="K14" s="65">
        <v>206.95700073242199</v>
      </c>
      <c r="L14" s="31">
        <v>206.82899475097699</v>
      </c>
      <c r="M14" s="31">
        <v>207.07400512695301</v>
      </c>
      <c r="N14" s="31">
        <v>206.86199951171901</v>
      </c>
      <c r="O14" s="65">
        <v>207.11300659179699</v>
      </c>
      <c r="P14" s="180">
        <v>207.02999877929699</v>
      </c>
      <c r="Q14" s="66">
        <v>207.05799865722699</v>
      </c>
      <c r="R14" s="67">
        <v>0</v>
      </c>
      <c r="S14" s="68">
        <v>0</v>
      </c>
      <c r="T14" s="68"/>
      <c r="U14" s="69"/>
      <c r="V14" s="70"/>
      <c r="W14" s="70"/>
      <c r="X14" s="34">
        <v>5000</v>
      </c>
    </row>
    <row r="15" spans="1:41" ht="15" customHeight="1" x14ac:dyDescent="0.2">
      <c r="A15" s="183" t="s">
        <v>16</v>
      </c>
      <c r="B15" s="35">
        <v>2068.4277261000002</v>
      </c>
      <c r="C15" s="35" t="s">
        <v>15</v>
      </c>
      <c r="D15" s="170">
        <v>300</v>
      </c>
      <c r="E15" s="36">
        <v>0.01</v>
      </c>
      <c r="F15" s="37">
        <v>2.0000000000000001E-4</v>
      </c>
      <c r="G15" s="38">
        <v>0.41368554522000001</v>
      </c>
      <c r="H15" s="39">
        <v>2068.01404055478</v>
      </c>
      <c r="I15" s="47">
        <v>2068.84141164522</v>
      </c>
      <c r="J15" s="48">
        <v>207.093994140625</v>
      </c>
      <c r="K15" s="49">
        <v>206.95799255371099</v>
      </c>
      <c r="L15" s="13">
        <v>206.83200073242199</v>
      </c>
      <c r="M15" s="13">
        <v>207.07699584960901</v>
      </c>
      <c r="N15" s="13">
        <v>206.86500549316401</v>
      </c>
      <c r="O15" s="49">
        <v>207.11599731445301</v>
      </c>
      <c r="P15" s="178">
        <v>207.03300476074199</v>
      </c>
      <c r="Q15" s="50">
        <v>207.059005737305</v>
      </c>
      <c r="R15" s="51">
        <v>0</v>
      </c>
      <c r="S15" s="52">
        <v>0</v>
      </c>
      <c r="T15" s="52"/>
      <c r="U15" s="53"/>
      <c r="V15" s="54"/>
      <c r="W15" s="54"/>
      <c r="X15" s="16">
        <v>5000</v>
      </c>
    </row>
    <row r="16" spans="1:41" ht="15" customHeight="1" x14ac:dyDescent="0.2">
      <c r="A16" s="184"/>
      <c r="B16" s="17">
        <v>1723.6897717500001</v>
      </c>
      <c r="C16" s="17" t="s">
        <v>15</v>
      </c>
      <c r="D16" s="171">
        <v>250</v>
      </c>
      <c r="E16" s="18">
        <v>0.01</v>
      </c>
      <c r="F16" s="19">
        <v>2.0000000000000001E-4</v>
      </c>
      <c r="G16" s="20">
        <v>0.41368554522000001</v>
      </c>
      <c r="H16" s="21">
        <v>1723.2760862047801</v>
      </c>
      <c r="I16" s="55">
        <v>1724.1034572952201</v>
      </c>
      <c r="J16" s="56">
        <v>172.66499328613301</v>
      </c>
      <c r="K16" s="57">
        <v>172.52299499511699</v>
      </c>
      <c r="L16" s="22">
        <v>172.36399841308599</v>
      </c>
      <c r="M16" s="22">
        <v>172.64599609375</v>
      </c>
      <c r="N16" s="22">
        <v>172.399002075195</v>
      </c>
      <c r="O16" s="57">
        <v>172.68200683593801</v>
      </c>
      <c r="P16" s="179">
        <v>172.60899353027301</v>
      </c>
      <c r="Q16" s="58">
        <v>172.628005981445</v>
      </c>
      <c r="R16" s="59">
        <v>0</v>
      </c>
      <c r="S16" s="60">
        <v>0</v>
      </c>
      <c r="T16" s="60"/>
      <c r="U16" s="61"/>
      <c r="V16" s="62"/>
      <c r="W16" s="62"/>
      <c r="X16" s="25">
        <v>4166.6666666666697</v>
      </c>
    </row>
    <row r="17" spans="1:24" ht="15" customHeight="1" x14ac:dyDescent="0.2">
      <c r="A17" s="184"/>
      <c r="B17" s="17">
        <v>1378.9518174</v>
      </c>
      <c r="C17" s="17" t="s">
        <v>15</v>
      </c>
      <c r="D17" s="171">
        <v>200</v>
      </c>
      <c r="E17" s="18">
        <v>0.01</v>
      </c>
      <c r="F17" s="19">
        <v>2.0000000000000001E-4</v>
      </c>
      <c r="G17" s="20">
        <v>0.41368554522000001</v>
      </c>
      <c r="H17" s="21">
        <v>1378.53813185478</v>
      </c>
      <c r="I17" s="55">
        <v>1379.36550294522</v>
      </c>
      <c r="J17" s="56">
        <v>137.93299865722699</v>
      </c>
      <c r="K17" s="57">
        <v>137.86900329589801</v>
      </c>
      <c r="L17" s="22">
        <v>137.89500427246099</v>
      </c>
      <c r="M17" s="22">
        <v>137.94000244140599</v>
      </c>
      <c r="N17" s="22">
        <v>137.81399536132801</v>
      </c>
      <c r="O17" s="57">
        <v>137.89399719238301</v>
      </c>
      <c r="P17" s="179">
        <v>137.85200500488301</v>
      </c>
      <c r="Q17" s="58">
        <v>137.81799316406199</v>
      </c>
      <c r="R17" s="59">
        <v>0</v>
      </c>
      <c r="S17" s="60">
        <v>0</v>
      </c>
      <c r="T17" s="60"/>
      <c r="U17" s="61"/>
      <c r="V17" s="62"/>
      <c r="W17" s="62"/>
      <c r="X17" s="25">
        <v>3333.3333333333298</v>
      </c>
    </row>
    <row r="18" spans="1:24" ht="15" customHeight="1" x14ac:dyDescent="0.2">
      <c r="A18" s="184"/>
      <c r="B18" s="17">
        <v>1034.2138630500001</v>
      </c>
      <c r="C18" s="17" t="s">
        <v>15</v>
      </c>
      <c r="D18" s="171">
        <v>150</v>
      </c>
      <c r="E18" s="18">
        <v>0.01</v>
      </c>
      <c r="F18" s="19">
        <v>2.0000000000000001E-4</v>
      </c>
      <c r="G18" s="20">
        <v>0.41368554522000001</v>
      </c>
      <c r="H18" s="21">
        <v>1033.8001775047801</v>
      </c>
      <c r="I18" s="55">
        <v>1034.6275485952201</v>
      </c>
      <c r="J18" s="56">
        <v>103.351997375488</v>
      </c>
      <c r="K18" s="57">
        <v>103.330001831055</v>
      </c>
      <c r="L18" s="22">
        <v>103.42400360107401</v>
      </c>
      <c r="M18" s="22">
        <v>103.36799621582</v>
      </c>
      <c r="N18" s="22">
        <v>103.282997131348</v>
      </c>
      <c r="O18" s="57">
        <v>103.272003173828</v>
      </c>
      <c r="P18" s="179">
        <v>103.26100158691401</v>
      </c>
      <c r="Q18" s="58">
        <v>103.20099639892599</v>
      </c>
      <c r="R18" s="59">
        <v>0</v>
      </c>
      <c r="S18" s="60">
        <v>0</v>
      </c>
      <c r="T18" s="60"/>
      <c r="U18" s="61"/>
      <c r="V18" s="62"/>
      <c r="W18" s="62"/>
      <c r="X18" s="25">
        <v>2500</v>
      </c>
    </row>
    <row r="19" spans="1:24" ht="15" customHeight="1" x14ac:dyDescent="0.2">
      <c r="A19" s="184"/>
      <c r="B19" s="17">
        <v>689.47590869999999</v>
      </c>
      <c r="C19" s="17" t="s">
        <v>15</v>
      </c>
      <c r="D19" s="171">
        <v>100</v>
      </c>
      <c r="E19" s="18">
        <v>0.01</v>
      </c>
      <c r="F19" s="19">
        <v>2.0000000000000001E-4</v>
      </c>
      <c r="G19" s="20">
        <v>0.41368554522000001</v>
      </c>
      <c r="H19" s="21">
        <v>689.06222315477999</v>
      </c>
      <c r="I19" s="55">
        <v>689.88959424522</v>
      </c>
      <c r="J19" s="56">
        <v>68.906799316406193</v>
      </c>
      <c r="K19" s="57">
        <v>68.889602661132798</v>
      </c>
      <c r="L19" s="22">
        <v>68.952499389648395</v>
      </c>
      <c r="M19" s="22">
        <v>68.922798156738295</v>
      </c>
      <c r="N19" s="22">
        <v>68.804496765136705</v>
      </c>
      <c r="O19" s="57">
        <v>68.827697753906193</v>
      </c>
      <c r="P19" s="179">
        <v>68.822502136230497</v>
      </c>
      <c r="Q19" s="58">
        <v>68.758903503417997</v>
      </c>
      <c r="R19" s="59">
        <v>0</v>
      </c>
      <c r="S19" s="60">
        <v>0</v>
      </c>
      <c r="T19" s="60"/>
      <c r="U19" s="61"/>
      <c r="V19" s="62"/>
      <c r="W19" s="62"/>
      <c r="X19" s="25">
        <v>1666.6666666666699</v>
      </c>
    </row>
    <row r="20" spans="1:24" ht="15" customHeight="1" x14ac:dyDescent="0.2">
      <c r="A20" s="184"/>
      <c r="B20" s="17">
        <v>344.73795435</v>
      </c>
      <c r="C20" s="17" t="s">
        <v>15</v>
      </c>
      <c r="D20" s="171">
        <v>50</v>
      </c>
      <c r="E20" s="18">
        <v>0.01</v>
      </c>
      <c r="F20" s="19">
        <v>2.0000000000000001E-4</v>
      </c>
      <c r="G20" s="20">
        <v>0.41368554522000001</v>
      </c>
      <c r="H20" s="21">
        <v>344.32426880477999</v>
      </c>
      <c r="I20" s="55">
        <v>345.15163989522</v>
      </c>
      <c r="J20" s="56">
        <v>34.467899322509801</v>
      </c>
      <c r="K20" s="57">
        <v>34.4552001953125</v>
      </c>
      <c r="L20" s="22">
        <v>34.483299255371101</v>
      </c>
      <c r="M20" s="22">
        <v>34.483200073242202</v>
      </c>
      <c r="N20" s="22">
        <v>34.330398559570298</v>
      </c>
      <c r="O20" s="57">
        <v>34.383701324462898</v>
      </c>
      <c r="P20" s="179">
        <v>34.383998870849602</v>
      </c>
      <c r="Q20" s="58">
        <v>34.3171997070312</v>
      </c>
      <c r="R20" s="59">
        <v>0</v>
      </c>
      <c r="S20" s="60">
        <v>0</v>
      </c>
      <c r="T20" s="60"/>
      <c r="U20" s="61"/>
      <c r="V20" s="62"/>
      <c r="W20" s="62"/>
      <c r="X20" s="25">
        <v>833.33333333333303</v>
      </c>
    </row>
    <row r="21" spans="1:24" ht="15" customHeight="1" x14ac:dyDescent="0.2">
      <c r="A21" s="184"/>
      <c r="B21" s="17">
        <v>68.947590869999999</v>
      </c>
      <c r="C21" s="17" t="s">
        <v>15</v>
      </c>
      <c r="D21" s="171">
        <v>10</v>
      </c>
      <c r="E21" s="18">
        <v>0.01</v>
      </c>
      <c r="F21" s="19">
        <v>2.0000000000000001E-4</v>
      </c>
      <c r="G21" s="20">
        <v>0.41368554522000001</v>
      </c>
      <c r="H21" s="21">
        <v>68.533905324779994</v>
      </c>
      <c r="I21" s="55">
        <v>69.361276415220004</v>
      </c>
      <c r="J21" s="56">
        <v>6.9095602035522496</v>
      </c>
      <c r="K21" s="57">
        <v>6.9013500213623002</v>
      </c>
      <c r="L21" s="22">
        <v>6.8995399475097701</v>
      </c>
      <c r="M21" s="22">
        <v>6.9284200668334996</v>
      </c>
      <c r="N21" s="22">
        <v>6.7514500617981001</v>
      </c>
      <c r="O21" s="57">
        <v>6.8287100791931197</v>
      </c>
      <c r="P21" s="179">
        <v>6.8383598327636701</v>
      </c>
      <c r="Q21" s="58">
        <v>6.7708001136779803</v>
      </c>
      <c r="R21" s="59">
        <v>0</v>
      </c>
      <c r="S21" s="60">
        <v>0</v>
      </c>
      <c r="T21" s="60"/>
      <c r="U21" s="61"/>
      <c r="V21" s="62"/>
      <c r="W21" s="62"/>
      <c r="X21" s="25">
        <v>166.666666666667</v>
      </c>
    </row>
    <row r="22" spans="1:24" ht="15" customHeight="1" x14ac:dyDescent="0.2">
      <c r="A22" s="184"/>
      <c r="B22" s="17">
        <v>0</v>
      </c>
      <c r="C22" s="17" t="s">
        <v>15</v>
      </c>
      <c r="D22" s="171">
        <v>0</v>
      </c>
      <c r="E22" s="18">
        <v>0.01</v>
      </c>
      <c r="F22" s="19">
        <v>2.0000000000000001E-4</v>
      </c>
      <c r="G22" s="20">
        <v>0.41368554522000001</v>
      </c>
      <c r="H22" s="21">
        <v>-0.41368554522000001</v>
      </c>
      <c r="I22" s="55">
        <v>0.41368554522000001</v>
      </c>
      <c r="J22" s="56">
        <v>2.1771099418401701E-2</v>
      </c>
      <c r="K22" s="57">
        <v>1.40210995450616E-2</v>
      </c>
      <c r="L22" s="22">
        <v>4.7546699643135097E-3</v>
      </c>
      <c r="M22" s="22">
        <v>3.89456003904343E-2</v>
      </c>
      <c r="N22" s="22">
        <v>0.14467599987983701</v>
      </c>
      <c r="O22" s="57">
        <v>6.7035503685474396E-2</v>
      </c>
      <c r="P22" s="179">
        <v>5.0685398280620603E-2</v>
      </c>
      <c r="Q22" s="58">
        <v>0.11839900165796299</v>
      </c>
      <c r="R22" s="59">
        <v>0</v>
      </c>
      <c r="S22" s="60">
        <v>0</v>
      </c>
      <c r="T22" s="60"/>
      <c r="U22" s="61"/>
      <c r="V22" s="62"/>
      <c r="W22" s="62"/>
      <c r="X22" s="25">
        <v>0</v>
      </c>
    </row>
    <row r="23" spans="1:24" ht="15" customHeight="1" x14ac:dyDescent="0.2">
      <c r="A23" s="184"/>
      <c r="B23" s="17">
        <v>-34.473795435</v>
      </c>
      <c r="C23" s="17" t="s">
        <v>15</v>
      </c>
      <c r="D23" s="171">
        <v>-5</v>
      </c>
      <c r="E23" s="18">
        <v>0.01</v>
      </c>
      <c r="F23" s="19">
        <v>2.0000000000000001E-4</v>
      </c>
      <c r="G23" s="20">
        <v>0.41368554522000001</v>
      </c>
      <c r="H23" s="21">
        <v>-34.887480980219998</v>
      </c>
      <c r="I23" s="55">
        <v>-34.060109889780001</v>
      </c>
      <c r="J23" s="56">
        <v>3.42810010910034</v>
      </c>
      <c r="K23" s="57">
        <v>3.43400001525879</v>
      </c>
      <c r="L23" s="22">
        <v>3.4425299167633101</v>
      </c>
      <c r="M23" s="22">
        <v>3.4118199348449698</v>
      </c>
      <c r="N23" s="22">
        <v>3.5936300754547101</v>
      </c>
      <c r="O23" s="57">
        <v>3.5129199028015101</v>
      </c>
      <c r="P23" s="179">
        <v>3.50299000740051</v>
      </c>
      <c r="Q23" s="58">
        <v>3.5699698925018302</v>
      </c>
      <c r="R23" s="59">
        <v>0</v>
      </c>
      <c r="S23" s="60">
        <v>0</v>
      </c>
      <c r="T23" s="60"/>
      <c r="U23" s="61"/>
      <c r="V23" s="62"/>
      <c r="W23" s="62"/>
      <c r="X23" s="25">
        <v>83.3333333333333</v>
      </c>
    </row>
    <row r="24" spans="1:24" ht="15" customHeight="1" x14ac:dyDescent="0.2">
      <c r="A24" s="185"/>
      <c r="B24" s="26">
        <v>-82.737109043999993</v>
      </c>
      <c r="C24" s="26" t="s">
        <v>15</v>
      </c>
      <c r="D24" s="174">
        <v>-12</v>
      </c>
      <c r="E24" s="27">
        <v>0.01</v>
      </c>
      <c r="F24" s="28">
        <v>2.0000000000000001E-4</v>
      </c>
      <c r="G24" s="29">
        <v>0.41368554522000001</v>
      </c>
      <c r="H24" s="30">
        <v>-83.150794589219998</v>
      </c>
      <c r="I24" s="63">
        <v>-82.323423498780002</v>
      </c>
      <c r="J24" s="64">
        <v>8.2692899703979492</v>
      </c>
      <c r="K24" s="65">
        <v>8.27184963226318</v>
      </c>
      <c r="L24" s="31">
        <v>8.2777004241943395</v>
      </c>
      <c r="M24" s="31">
        <v>8.2497901916503906</v>
      </c>
      <c r="N24" s="31">
        <v>8.4268302917480504</v>
      </c>
      <c r="O24" s="65">
        <v>8.3433504104614293</v>
      </c>
      <c r="P24" s="180">
        <v>8.3329696655273402</v>
      </c>
      <c r="Q24" s="66">
        <v>8.3981504440307599</v>
      </c>
      <c r="R24" s="82">
        <v>0</v>
      </c>
      <c r="S24" s="83">
        <v>0</v>
      </c>
      <c r="T24" s="83"/>
      <c r="U24" s="84"/>
      <c r="V24" s="85"/>
      <c r="W24" s="85"/>
      <c r="X24" s="86">
        <v>200</v>
      </c>
    </row>
    <row r="25" spans="1:24" ht="15" customHeight="1" x14ac:dyDescent="0.2">
      <c r="A25" s="184" t="s">
        <v>30</v>
      </c>
      <c r="B25" s="93">
        <f>D25*6.894759087</f>
        <v>-82.737109043999993</v>
      </c>
      <c r="C25" s="93" t="s">
        <v>15</v>
      </c>
      <c r="D25" s="94">
        <v>-12</v>
      </c>
      <c r="E25" s="95">
        <v>0.01</v>
      </c>
      <c r="F25" s="96">
        <v>2.0000000000000001E-4</v>
      </c>
      <c r="G25" s="97">
        <v>0.41368554522000001</v>
      </c>
      <c r="H25" s="98">
        <f>B25-G25</f>
        <v>-83.150794589219998</v>
      </c>
      <c r="I25" s="99">
        <f>B25+G25</f>
        <v>-82.323423498779988</v>
      </c>
      <c r="J25" s="100">
        <v>8.2707300186157209</v>
      </c>
      <c r="K25" s="101">
        <v>8.2736797332763707</v>
      </c>
      <c r="L25" s="102">
        <v>8.2794704437255895</v>
      </c>
      <c r="M25" s="102">
        <v>8.2507896423339808</v>
      </c>
      <c r="N25" s="102">
        <v>8.4282398223877006</v>
      </c>
      <c r="O25" s="101">
        <v>8.3433103561401403</v>
      </c>
      <c r="P25" s="182">
        <v>8.3331499099731392</v>
      </c>
      <c r="Q25" s="103">
        <v>8.3979997634887695</v>
      </c>
      <c r="R25" s="104">
        <f>MAX(J25:Q25)</f>
        <v>8.4282398223877006</v>
      </c>
      <c r="S25" s="105">
        <f>MIN(J25:Q25)</f>
        <v>8.2507896423339808</v>
      </c>
      <c r="T25" s="105"/>
      <c r="U25" s="106"/>
      <c r="V25" s="107"/>
      <c r="W25" s="107"/>
      <c r="X25" s="108">
        <f>MAX(ABS(R25-B25),ABS(S25-B25))/G25</f>
        <v>220.37354198079487</v>
      </c>
    </row>
    <row r="26" spans="1:24" ht="15" customHeight="1" x14ac:dyDescent="0.2">
      <c r="A26" s="184"/>
      <c r="B26" s="17">
        <f>D26*6.894759087</f>
        <v>-34.473795435</v>
      </c>
      <c r="C26" s="17" t="s">
        <v>15</v>
      </c>
      <c r="D26" s="171">
        <v>-5</v>
      </c>
      <c r="E26" s="18">
        <v>0.01</v>
      </c>
      <c r="F26" s="19">
        <v>2.0000000000000001E-4</v>
      </c>
      <c r="G26" s="20">
        <v>0.41368554522000001</v>
      </c>
      <c r="H26" s="21">
        <v>-34.887480980219998</v>
      </c>
      <c r="I26" s="55">
        <v>-34.060109889780001</v>
      </c>
      <c r="J26" s="56">
        <v>3.4368801116943399</v>
      </c>
      <c r="K26" s="57">
        <v>3.4422700405120801</v>
      </c>
      <c r="L26" s="22">
        <v>3.4500699043273899</v>
      </c>
      <c r="M26" s="22">
        <v>3.4168500900268599</v>
      </c>
      <c r="N26" s="22">
        <v>3.59664011001587</v>
      </c>
      <c r="O26" s="57">
        <v>3.5166099071502699</v>
      </c>
      <c r="P26" s="179">
        <v>3.5008499622345002</v>
      </c>
      <c r="Q26" s="58">
        <v>3.5668001174926798</v>
      </c>
      <c r="R26" s="59">
        <v>0</v>
      </c>
      <c r="S26" s="60">
        <v>0</v>
      </c>
      <c r="T26" s="60"/>
      <c r="U26" s="61"/>
      <c r="V26" s="62"/>
      <c r="W26" s="62"/>
      <c r="X26" s="25">
        <v>83.3333333333333</v>
      </c>
    </row>
    <row r="27" spans="1:24" ht="15" customHeight="1" x14ac:dyDescent="0.2">
      <c r="A27" s="184"/>
      <c r="B27" s="17">
        <v>0</v>
      </c>
      <c r="C27" s="17" t="s">
        <v>15</v>
      </c>
      <c r="D27" s="171">
        <v>0</v>
      </c>
      <c r="E27" s="18">
        <v>0.01</v>
      </c>
      <c r="F27" s="19">
        <v>2.0000000000000001E-4</v>
      </c>
      <c r="G27" s="20">
        <v>0.41368554522000001</v>
      </c>
      <c r="H27" s="21">
        <v>-0.41368554522000001</v>
      </c>
      <c r="I27" s="55">
        <v>0.41368554522000001</v>
      </c>
      <c r="J27" s="56">
        <v>1.68238002806902E-2</v>
      </c>
      <c r="K27" s="57">
        <v>1.0902799665927901E-2</v>
      </c>
      <c r="L27" s="22">
        <v>5.2377501560840803E-5</v>
      </c>
      <c r="M27" s="22">
        <v>3.60260009765625E-2</v>
      </c>
      <c r="N27" s="22">
        <v>0.14595000445842701</v>
      </c>
      <c r="O27" s="57">
        <v>7.09424018859863E-2</v>
      </c>
      <c r="P27" s="179">
        <v>5.02272993326187E-2</v>
      </c>
      <c r="Q27" s="58">
        <v>0.117346003651619</v>
      </c>
      <c r="R27" s="59">
        <v>0</v>
      </c>
      <c r="S27" s="60">
        <v>0</v>
      </c>
      <c r="T27" s="60"/>
      <c r="U27" s="61"/>
      <c r="V27" s="62"/>
      <c r="W27" s="62"/>
      <c r="X27" s="25">
        <v>0</v>
      </c>
    </row>
    <row r="28" spans="1:24" ht="15" customHeight="1" x14ac:dyDescent="0.2">
      <c r="A28" s="184"/>
      <c r="B28" s="17">
        <v>68.947590869999999</v>
      </c>
      <c r="C28" s="17" t="s">
        <v>15</v>
      </c>
      <c r="D28" s="171">
        <v>10</v>
      </c>
      <c r="E28" s="18">
        <v>0.01</v>
      </c>
      <c r="F28" s="19">
        <v>2.0000000000000001E-4</v>
      </c>
      <c r="G28" s="20">
        <v>0.41368554522000001</v>
      </c>
      <c r="H28" s="21">
        <v>68.533905324779994</v>
      </c>
      <c r="I28" s="55">
        <v>69.361276415220004</v>
      </c>
      <c r="J28" s="56">
        <v>6.9002099037170401</v>
      </c>
      <c r="K28" s="57">
        <v>6.8935999870300302</v>
      </c>
      <c r="L28" s="22">
        <v>6.8938398361206099</v>
      </c>
      <c r="M28" s="22">
        <v>6.9256401062011701</v>
      </c>
      <c r="N28" s="22">
        <v>6.7500100135803196</v>
      </c>
      <c r="O28" s="57">
        <v>6.8182997703552202</v>
      </c>
      <c r="P28" s="179">
        <v>6.8384099006652797</v>
      </c>
      <c r="Q28" s="58">
        <v>6.7723898887634304</v>
      </c>
      <c r="R28" s="59">
        <v>0</v>
      </c>
      <c r="S28" s="60">
        <v>0</v>
      </c>
      <c r="T28" s="60"/>
      <c r="U28" s="61"/>
      <c r="V28" s="62"/>
      <c r="W28" s="62"/>
      <c r="X28" s="25">
        <v>166.666666666667</v>
      </c>
    </row>
    <row r="29" spans="1:24" ht="15" customHeight="1" x14ac:dyDescent="0.2">
      <c r="A29" s="184"/>
      <c r="B29" s="17">
        <v>344.73795435</v>
      </c>
      <c r="C29" s="17" t="s">
        <v>15</v>
      </c>
      <c r="D29" s="171">
        <v>50</v>
      </c>
      <c r="E29" s="18">
        <v>0.01</v>
      </c>
      <c r="F29" s="19">
        <v>2.0000000000000001E-4</v>
      </c>
      <c r="G29" s="20">
        <v>0.41368554522000001</v>
      </c>
      <c r="H29" s="21">
        <v>344.32426880477999</v>
      </c>
      <c r="I29" s="55">
        <v>345.15163989522</v>
      </c>
      <c r="J29" s="56">
        <v>34.4552001953125</v>
      </c>
      <c r="K29" s="57">
        <v>34.443901062011697</v>
      </c>
      <c r="L29" s="22">
        <v>34.467601776122997</v>
      </c>
      <c r="M29" s="22">
        <v>34.471401214599602</v>
      </c>
      <c r="N29" s="22">
        <v>34.323001861572301</v>
      </c>
      <c r="O29" s="57">
        <v>34.366199493408203</v>
      </c>
      <c r="P29" s="179">
        <v>34.382999420166001</v>
      </c>
      <c r="Q29" s="58">
        <v>34.32080078125</v>
      </c>
      <c r="R29" s="59">
        <v>0</v>
      </c>
      <c r="S29" s="60">
        <v>0</v>
      </c>
      <c r="T29" s="60"/>
      <c r="U29" s="61"/>
      <c r="V29" s="62"/>
      <c r="W29" s="62"/>
      <c r="X29" s="25">
        <v>833.33333333333303</v>
      </c>
    </row>
    <row r="30" spans="1:24" ht="15" customHeight="1" x14ac:dyDescent="0.2">
      <c r="A30" s="184"/>
      <c r="B30" s="17">
        <v>689.47590869999999</v>
      </c>
      <c r="C30" s="17" t="s">
        <v>15</v>
      </c>
      <c r="D30" s="171">
        <v>100</v>
      </c>
      <c r="E30" s="18">
        <v>0.01</v>
      </c>
      <c r="F30" s="19">
        <v>2.0000000000000001E-4</v>
      </c>
      <c r="G30" s="20">
        <v>0.41368554522000001</v>
      </c>
      <c r="H30" s="21">
        <v>689.06222315477999</v>
      </c>
      <c r="I30" s="55">
        <v>689.88959424522</v>
      </c>
      <c r="J30" s="56">
        <v>68.848396301269503</v>
      </c>
      <c r="K30" s="57">
        <v>68.833602905273395</v>
      </c>
      <c r="L30" s="22">
        <v>68.891899108886705</v>
      </c>
      <c r="M30" s="22">
        <v>68.867599487304702</v>
      </c>
      <c r="N30" s="22">
        <v>68.752296447753906</v>
      </c>
      <c r="O30" s="57">
        <v>68.762901306152301</v>
      </c>
      <c r="P30" s="179">
        <v>68.770599365234403</v>
      </c>
      <c r="Q30" s="58">
        <v>68.709602355957003</v>
      </c>
      <c r="R30" s="59">
        <v>0</v>
      </c>
      <c r="S30" s="60">
        <v>0</v>
      </c>
      <c r="T30" s="60"/>
      <c r="U30" s="61"/>
      <c r="V30" s="62"/>
      <c r="W30" s="62"/>
      <c r="X30" s="25">
        <v>1666.6666666666699</v>
      </c>
    </row>
    <row r="31" spans="1:24" ht="15" customHeight="1" x14ac:dyDescent="0.2">
      <c r="A31" s="184"/>
      <c r="B31" s="17">
        <v>1034.2138630500001</v>
      </c>
      <c r="C31" s="17" t="s">
        <v>15</v>
      </c>
      <c r="D31" s="171">
        <v>150</v>
      </c>
      <c r="E31" s="18">
        <v>0.01</v>
      </c>
      <c r="F31" s="19">
        <v>2.0000000000000001E-4</v>
      </c>
      <c r="G31" s="20">
        <v>0.41368554522000001</v>
      </c>
      <c r="H31" s="21">
        <v>1033.8001775047801</v>
      </c>
      <c r="I31" s="55">
        <v>1034.6275485952201</v>
      </c>
      <c r="J31" s="56">
        <v>103.34400177002</v>
      </c>
      <c r="K31" s="57">
        <v>103.32399749755901</v>
      </c>
      <c r="L31" s="22">
        <v>103.412002563477</v>
      </c>
      <c r="M31" s="22">
        <v>103.35800170898401</v>
      </c>
      <c r="N31" s="22">
        <v>103.27700042724599</v>
      </c>
      <c r="O31" s="57">
        <v>103.258003234863</v>
      </c>
      <c r="P31" s="179">
        <v>103.26100158691401</v>
      </c>
      <c r="Q31" s="58">
        <v>103.205001831055</v>
      </c>
      <c r="R31" s="59">
        <v>0</v>
      </c>
      <c r="S31" s="60">
        <v>0</v>
      </c>
      <c r="T31" s="60"/>
      <c r="U31" s="61"/>
      <c r="V31" s="62"/>
      <c r="W31" s="62"/>
      <c r="X31" s="25">
        <v>2500</v>
      </c>
    </row>
    <row r="32" spans="1:24" ht="15" customHeight="1" x14ac:dyDescent="0.2">
      <c r="A32" s="184"/>
      <c r="B32" s="17">
        <v>1378.9518174</v>
      </c>
      <c r="C32" s="17" t="s">
        <v>15</v>
      </c>
      <c r="D32" s="171">
        <v>200</v>
      </c>
      <c r="E32" s="18">
        <v>0.01</v>
      </c>
      <c r="F32" s="19">
        <v>2.0000000000000001E-4</v>
      </c>
      <c r="G32" s="20">
        <v>0.41368554522000001</v>
      </c>
      <c r="H32" s="21">
        <v>1378.53813185478</v>
      </c>
      <c r="I32" s="55">
        <v>1379.36550294522</v>
      </c>
      <c r="J32" s="56">
        <v>137.92799377441401</v>
      </c>
      <c r="K32" s="57">
        <v>137.86799621582</v>
      </c>
      <c r="L32" s="22">
        <v>137.88600158691401</v>
      </c>
      <c r="M32" s="22">
        <v>137.93200683593801</v>
      </c>
      <c r="N32" s="22">
        <v>137.80799865722699</v>
      </c>
      <c r="O32" s="57">
        <v>137.87699890136699</v>
      </c>
      <c r="P32" s="179">
        <v>137.85200500488301</v>
      </c>
      <c r="Q32" s="58">
        <v>137.82000732421901</v>
      </c>
      <c r="R32" s="59">
        <v>0</v>
      </c>
      <c r="S32" s="60">
        <v>0</v>
      </c>
      <c r="T32" s="60"/>
      <c r="U32" s="61"/>
      <c r="V32" s="62"/>
      <c r="W32" s="62"/>
      <c r="X32" s="25">
        <v>3333.3333333333298</v>
      </c>
    </row>
    <row r="33" spans="1:24" ht="15" customHeight="1" x14ac:dyDescent="0.2">
      <c r="A33" s="184"/>
      <c r="B33" s="17">
        <v>1723.6897717500001</v>
      </c>
      <c r="C33" s="17" t="s">
        <v>15</v>
      </c>
      <c r="D33" s="171">
        <v>250</v>
      </c>
      <c r="E33" s="18">
        <v>0.01</v>
      </c>
      <c r="F33" s="19">
        <v>2.0000000000000001E-4</v>
      </c>
      <c r="G33" s="20">
        <v>0.41368554522000001</v>
      </c>
      <c r="H33" s="21">
        <v>1723.2760862047801</v>
      </c>
      <c r="I33" s="55">
        <v>1724.1034572952201</v>
      </c>
      <c r="J33" s="56">
        <v>172.65800476074199</v>
      </c>
      <c r="K33" s="57">
        <v>172.52000427246099</v>
      </c>
      <c r="L33" s="22">
        <v>172.36000061035199</v>
      </c>
      <c r="M33" s="22">
        <v>172.64199829101599</v>
      </c>
      <c r="N33" s="22">
        <v>172.39599609375</v>
      </c>
      <c r="O33" s="57">
        <v>172.67599487304699</v>
      </c>
      <c r="P33" s="179">
        <v>172.60400390625</v>
      </c>
      <c r="Q33" s="58">
        <v>172.621994018555</v>
      </c>
      <c r="R33" s="59">
        <v>0</v>
      </c>
      <c r="S33" s="60">
        <v>0</v>
      </c>
      <c r="T33" s="60"/>
      <c r="U33" s="61"/>
      <c r="V33" s="62"/>
      <c r="W33" s="62"/>
      <c r="X33" s="25">
        <v>4166.6666666666697</v>
      </c>
    </row>
    <row r="34" spans="1:24" ht="15" customHeight="1" x14ac:dyDescent="0.2">
      <c r="A34" s="185"/>
      <c r="B34" s="26">
        <v>2068.4277261000002</v>
      </c>
      <c r="C34" s="26" t="s">
        <v>15</v>
      </c>
      <c r="D34" s="174">
        <v>300</v>
      </c>
      <c r="E34" s="27">
        <v>0.01</v>
      </c>
      <c r="F34" s="28">
        <v>2.0000000000000001E-4</v>
      </c>
      <c r="G34" s="29">
        <v>0.41368554522000001</v>
      </c>
      <c r="H34" s="30">
        <v>2068.01404055478</v>
      </c>
      <c r="I34" s="63">
        <v>2068.84141164522</v>
      </c>
      <c r="J34" s="64">
        <v>207.09300231933599</v>
      </c>
      <c r="K34" s="65">
        <v>206.96000671386699</v>
      </c>
      <c r="L34" s="31">
        <v>206.83200073242199</v>
      </c>
      <c r="M34" s="31">
        <v>207.07600402832</v>
      </c>
      <c r="N34" s="31">
        <v>206.86500549316401</v>
      </c>
      <c r="O34" s="65">
        <v>207.11399841308599</v>
      </c>
      <c r="P34" s="180">
        <v>207.03599548339801</v>
      </c>
      <c r="Q34" s="66">
        <v>207.05999755859401</v>
      </c>
      <c r="R34" s="67">
        <v>0</v>
      </c>
      <c r="S34" s="68">
        <v>0</v>
      </c>
      <c r="T34" s="68"/>
      <c r="U34" s="69"/>
      <c r="V34" s="70"/>
      <c r="W34" s="70"/>
      <c r="X34" s="34">
        <v>5000</v>
      </c>
    </row>
    <row r="35" spans="1:24" ht="15" customHeight="1" x14ac:dyDescent="0.2">
      <c r="A35" s="183" t="s">
        <v>31</v>
      </c>
      <c r="B35" s="35">
        <v>2068.4277261000002</v>
      </c>
      <c r="C35" s="35" t="s">
        <v>15</v>
      </c>
      <c r="D35" s="170">
        <v>300</v>
      </c>
      <c r="E35" s="36">
        <v>0.01</v>
      </c>
      <c r="F35" s="37">
        <v>2.0000000000000001E-4</v>
      </c>
      <c r="G35" s="38">
        <v>0.41368554522000001</v>
      </c>
      <c r="H35" s="39">
        <v>2068.01404055478</v>
      </c>
      <c r="I35" s="47">
        <v>2068.84141164522</v>
      </c>
      <c r="J35" s="48">
        <v>207.09700012207</v>
      </c>
      <c r="K35" s="49">
        <v>206.96299743652301</v>
      </c>
      <c r="L35" s="13">
        <v>206.83399963378901</v>
      </c>
      <c r="M35" s="13">
        <v>207.07899475097699</v>
      </c>
      <c r="N35" s="13">
        <v>206.86700439453099</v>
      </c>
      <c r="O35" s="49">
        <v>207.11799621582</v>
      </c>
      <c r="P35" s="178">
        <v>207.03700256347699</v>
      </c>
      <c r="Q35" s="50">
        <v>207.06199645996099</v>
      </c>
      <c r="R35" s="51">
        <v>0</v>
      </c>
      <c r="S35" s="52">
        <v>0</v>
      </c>
      <c r="T35" s="52"/>
      <c r="U35" s="53"/>
      <c r="V35" s="54"/>
      <c r="W35" s="54"/>
      <c r="X35" s="16">
        <v>5000</v>
      </c>
    </row>
    <row r="36" spans="1:24" ht="15" customHeight="1" x14ac:dyDescent="0.2">
      <c r="A36" s="184"/>
      <c r="B36" s="17">
        <v>1723.6897717500001</v>
      </c>
      <c r="C36" s="17" t="s">
        <v>15</v>
      </c>
      <c r="D36" s="171">
        <v>250</v>
      </c>
      <c r="E36" s="18">
        <v>0.01</v>
      </c>
      <c r="F36" s="19">
        <v>2.0000000000000001E-4</v>
      </c>
      <c r="G36" s="20">
        <v>0.41368554522000001</v>
      </c>
      <c r="H36" s="21">
        <v>1723.2760862047801</v>
      </c>
      <c r="I36" s="55">
        <v>1724.1034572952201</v>
      </c>
      <c r="J36" s="56">
        <v>172.66700744628901</v>
      </c>
      <c r="K36" s="57">
        <v>172.52699279785199</v>
      </c>
      <c r="L36" s="22">
        <v>172.36599731445301</v>
      </c>
      <c r="M36" s="22">
        <v>172.649002075195</v>
      </c>
      <c r="N36" s="22">
        <v>172.40400695800801</v>
      </c>
      <c r="O36" s="57">
        <v>172.684005737305</v>
      </c>
      <c r="P36" s="179">
        <v>172.61099243164099</v>
      </c>
      <c r="Q36" s="58">
        <v>172.628005981445</v>
      </c>
      <c r="R36" s="59">
        <v>0</v>
      </c>
      <c r="S36" s="60">
        <v>0</v>
      </c>
      <c r="T36" s="60"/>
      <c r="U36" s="61"/>
      <c r="V36" s="62"/>
      <c r="W36" s="62"/>
      <c r="X36" s="25">
        <v>4166.6666666666697</v>
      </c>
    </row>
    <row r="37" spans="1:24" ht="15" customHeight="1" x14ac:dyDescent="0.2">
      <c r="A37" s="184"/>
      <c r="B37" s="17">
        <v>1378.9518174</v>
      </c>
      <c r="C37" s="17" t="s">
        <v>15</v>
      </c>
      <c r="D37" s="171">
        <v>200</v>
      </c>
      <c r="E37" s="18">
        <v>0.01</v>
      </c>
      <c r="F37" s="19">
        <v>2.0000000000000001E-4</v>
      </c>
      <c r="G37" s="20">
        <v>0.41368554522000001</v>
      </c>
      <c r="H37" s="21">
        <v>1378.53813185478</v>
      </c>
      <c r="I37" s="55">
        <v>1379.36550294522</v>
      </c>
      <c r="J37" s="56">
        <v>137.93899536132801</v>
      </c>
      <c r="K37" s="57">
        <v>137.87899780273401</v>
      </c>
      <c r="L37" s="22">
        <v>137.89700317382801</v>
      </c>
      <c r="M37" s="22">
        <v>137.94299316406199</v>
      </c>
      <c r="N37" s="22">
        <v>137.815994262695</v>
      </c>
      <c r="O37" s="57">
        <v>137.89199829101599</v>
      </c>
      <c r="P37" s="179">
        <v>137.86500549316401</v>
      </c>
      <c r="Q37" s="58">
        <v>137.83200073242199</v>
      </c>
      <c r="R37" s="59">
        <v>0</v>
      </c>
      <c r="S37" s="60">
        <v>0</v>
      </c>
      <c r="T37" s="60"/>
      <c r="U37" s="61"/>
      <c r="V37" s="62"/>
      <c r="W37" s="62"/>
      <c r="X37" s="25">
        <v>3333.3333333333298</v>
      </c>
    </row>
    <row r="38" spans="1:24" ht="15" customHeight="1" x14ac:dyDescent="0.2">
      <c r="A38" s="184"/>
      <c r="B38" s="17">
        <v>1034.2138630500001</v>
      </c>
      <c r="C38" s="17" t="s">
        <v>15</v>
      </c>
      <c r="D38" s="171">
        <v>150</v>
      </c>
      <c r="E38" s="18">
        <v>0.01</v>
      </c>
      <c r="F38" s="19">
        <v>2.0000000000000001E-4</v>
      </c>
      <c r="G38" s="20">
        <v>0.41368554522000001</v>
      </c>
      <c r="H38" s="21">
        <v>1033.8001775047801</v>
      </c>
      <c r="I38" s="55">
        <v>1034.6275485952201</v>
      </c>
      <c r="J38" s="56">
        <v>103.35500335693401</v>
      </c>
      <c r="K38" s="57">
        <v>103.338996887207</v>
      </c>
      <c r="L38" s="22">
        <v>103.425003051758</v>
      </c>
      <c r="M38" s="22">
        <v>103.37200164794901</v>
      </c>
      <c r="N38" s="22">
        <v>103.286003112793</v>
      </c>
      <c r="O38" s="57">
        <v>103.272003173828</v>
      </c>
      <c r="P38" s="179">
        <v>103.27500152587901</v>
      </c>
      <c r="Q38" s="58">
        <v>103.221000671387</v>
      </c>
      <c r="R38" s="59">
        <v>0</v>
      </c>
      <c r="S38" s="60">
        <v>0</v>
      </c>
      <c r="T38" s="60"/>
      <c r="U38" s="61"/>
      <c r="V38" s="62"/>
      <c r="W38" s="62"/>
      <c r="X38" s="25">
        <v>2500</v>
      </c>
    </row>
    <row r="39" spans="1:24" ht="15" customHeight="1" x14ac:dyDescent="0.2">
      <c r="A39" s="184"/>
      <c r="B39" s="17">
        <v>689.47590869999999</v>
      </c>
      <c r="C39" s="17" t="s">
        <v>15</v>
      </c>
      <c r="D39" s="171">
        <v>100</v>
      </c>
      <c r="E39" s="18">
        <v>0.01</v>
      </c>
      <c r="F39" s="19">
        <v>2.0000000000000001E-4</v>
      </c>
      <c r="G39" s="20">
        <v>0.41368554522000001</v>
      </c>
      <c r="H39" s="21">
        <v>689.06222315477999</v>
      </c>
      <c r="I39" s="55">
        <v>689.88959424522</v>
      </c>
      <c r="J39" s="56">
        <v>68.914100646972699</v>
      </c>
      <c r="K39" s="57">
        <v>68.900497436523395</v>
      </c>
      <c r="L39" s="22">
        <v>68.955802917480497</v>
      </c>
      <c r="M39" s="22">
        <v>68.927398681640597</v>
      </c>
      <c r="N39" s="22">
        <v>68.806701660156193</v>
      </c>
      <c r="O39" s="57">
        <v>68.823699951171903</v>
      </c>
      <c r="P39" s="179">
        <v>68.834602355957003</v>
      </c>
      <c r="Q39" s="58">
        <v>68.780097961425795</v>
      </c>
      <c r="R39" s="59">
        <v>0</v>
      </c>
      <c r="S39" s="60">
        <v>0</v>
      </c>
      <c r="T39" s="60"/>
      <c r="U39" s="61"/>
      <c r="V39" s="62"/>
      <c r="W39" s="62"/>
      <c r="X39" s="25">
        <v>1666.6666666666699</v>
      </c>
    </row>
    <row r="40" spans="1:24" ht="15" customHeight="1" x14ac:dyDescent="0.2">
      <c r="A40" s="184"/>
      <c r="B40" s="17">
        <v>344.73795435</v>
      </c>
      <c r="C40" s="17" t="s">
        <v>15</v>
      </c>
      <c r="D40" s="171">
        <v>50</v>
      </c>
      <c r="E40" s="18">
        <v>0.01</v>
      </c>
      <c r="F40" s="19">
        <v>2.0000000000000001E-4</v>
      </c>
      <c r="G40" s="20">
        <v>0.41368554522000001</v>
      </c>
      <c r="H40" s="21">
        <v>344.32426880477999</v>
      </c>
      <c r="I40" s="55">
        <v>345.15163989522</v>
      </c>
      <c r="J40" s="56">
        <v>34.471900939941399</v>
      </c>
      <c r="K40" s="57">
        <v>34.463600158691399</v>
      </c>
      <c r="L40" s="22">
        <v>34.484699249267599</v>
      </c>
      <c r="M40" s="22">
        <v>34.489101409912102</v>
      </c>
      <c r="N40" s="22">
        <v>34.336399078369098</v>
      </c>
      <c r="O40" s="57">
        <v>34.382999420166001</v>
      </c>
      <c r="P40" s="179">
        <v>34.399398803710902</v>
      </c>
      <c r="Q40" s="58">
        <v>34.3362007141113</v>
      </c>
      <c r="R40" s="59">
        <v>0</v>
      </c>
      <c r="S40" s="60">
        <v>0</v>
      </c>
      <c r="T40" s="60"/>
      <c r="U40" s="61"/>
      <c r="V40" s="62"/>
      <c r="W40" s="62"/>
      <c r="X40" s="25">
        <v>833.33333333333303</v>
      </c>
    </row>
    <row r="41" spans="1:24" ht="15" customHeight="1" x14ac:dyDescent="0.2">
      <c r="A41" s="184"/>
      <c r="B41" s="17">
        <v>68.947590869999999</v>
      </c>
      <c r="C41" s="17" t="s">
        <v>15</v>
      </c>
      <c r="D41" s="171">
        <v>10</v>
      </c>
      <c r="E41" s="18">
        <v>0.01</v>
      </c>
      <c r="F41" s="19">
        <v>2.0000000000000001E-4</v>
      </c>
      <c r="G41" s="20">
        <v>0.41368554522000001</v>
      </c>
      <c r="H41" s="21">
        <v>68.533905324779994</v>
      </c>
      <c r="I41" s="55">
        <v>69.361276415220004</v>
      </c>
      <c r="J41" s="56">
        <v>6.9143700599670401</v>
      </c>
      <c r="K41" s="57">
        <v>6.9093999862670898</v>
      </c>
      <c r="L41" s="22">
        <v>6.9011898040771502</v>
      </c>
      <c r="M41" s="22">
        <v>6.9330101013183603</v>
      </c>
      <c r="N41" s="22">
        <v>6.75524997711182</v>
      </c>
      <c r="O41" s="57">
        <v>6.8269200325012198</v>
      </c>
      <c r="P41" s="179">
        <v>6.8513898849487296</v>
      </c>
      <c r="Q41" s="58">
        <v>6.78777980804443</v>
      </c>
      <c r="R41" s="59">
        <v>0</v>
      </c>
      <c r="S41" s="60">
        <v>0</v>
      </c>
      <c r="T41" s="60"/>
      <c r="U41" s="61"/>
      <c r="V41" s="62"/>
      <c r="W41" s="62"/>
      <c r="X41" s="25">
        <v>166.666666666667</v>
      </c>
    </row>
    <row r="42" spans="1:24" ht="15" customHeight="1" x14ac:dyDescent="0.2">
      <c r="A42" s="184"/>
      <c r="B42" s="17">
        <v>0</v>
      </c>
      <c r="C42" s="17" t="s">
        <v>15</v>
      </c>
      <c r="D42" s="171">
        <v>0</v>
      </c>
      <c r="E42" s="18">
        <v>0.01</v>
      </c>
      <c r="F42" s="19">
        <v>2.0000000000000001E-4</v>
      </c>
      <c r="G42" s="20">
        <v>0.41368554522000001</v>
      </c>
      <c r="H42" s="21">
        <v>-0.41368554522000001</v>
      </c>
      <c r="I42" s="55">
        <v>0.41368554522000001</v>
      </c>
      <c r="J42" s="56">
        <v>2.5986600667238201E-2</v>
      </c>
      <c r="K42" s="57">
        <v>2.1630199626088101E-2</v>
      </c>
      <c r="L42" s="22">
        <v>4.7725401818752297E-3</v>
      </c>
      <c r="M42" s="22">
        <v>4.3001100420951802E-2</v>
      </c>
      <c r="N42" s="22">
        <v>0.140548005700111</v>
      </c>
      <c r="O42" s="57">
        <v>6.4112901687622098E-2</v>
      </c>
      <c r="P42" s="179">
        <v>3.7401400506496402E-2</v>
      </c>
      <c r="Q42" s="58">
        <v>0.10120999813079801</v>
      </c>
      <c r="R42" s="59">
        <v>0</v>
      </c>
      <c r="S42" s="60">
        <v>0</v>
      </c>
      <c r="T42" s="60"/>
      <c r="U42" s="61"/>
      <c r="V42" s="62"/>
      <c r="W42" s="62"/>
      <c r="X42" s="25">
        <v>0</v>
      </c>
    </row>
    <row r="43" spans="1:24" ht="15" customHeight="1" x14ac:dyDescent="0.2">
      <c r="A43" s="184"/>
      <c r="B43" s="17">
        <v>-34.473795435</v>
      </c>
      <c r="C43" s="17" t="s">
        <v>15</v>
      </c>
      <c r="D43" s="171">
        <v>-5</v>
      </c>
      <c r="E43" s="18">
        <v>0.01</v>
      </c>
      <c r="F43" s="19">
        <v>2.0000000000000001E-4</v>
      </c>
      <c r="G43" s="20">
        <v>0.41368554522000001</v>
      </c>
      <c r="H43" s="21">
        <v>-34.887480980219998</v>
      </c>
      <c r="I43" s="55">
        <v>-34.060109889780001</v>
      </c>
      <c r="J43" s="56">
        <v>3.42856001853943</v>
      </c>
      <c r="K43" s="57">
        <v>3.4296898841857901</v>
      </c>
      <c r="L43" s="22">
        <v>3.4431200027465798</v>
      </c>
      <c r="M43" s="22">
        <v>3.4082601070404102</v>
      </c>
      <c r="N43" s="22">
        <v>3.5892701148986799</v>
      </c>
      <c r="O43" s="57">
        <v>3.5096600055694598</v>
      </c>
      <c r="P43" s="179">
        <v>3.4861199855804399</v>
      </c>
      <c r="Q43" s="58">
        <v>3.5504500865936302</v>
      </c>
      <c r="R43" s="59">
        <v>0</v>
      </c>
      <c r="S43" s="60">
        <v>0</v>
      </c>
      <c r="T43" s="60"/>
      <c r="U43" s="61"/>
      <c r="V43" s="62"/>
      <c r="W43" s="62"/>
      <c r="X43" s="25">
        <v>83.3333333333333</v>
      </c>
    </row>
    <row r="44" spans="1:24" ht="15" customHeight="1" x14ac:dyDescent="0.2">
      <c r="A44" s="185"/>
      <c r="B44" s="71">
        <v>-82.737109043999993</v>
      </c>
      <c r="C44" s="71" t="s">
        <v>15</v>
      </c>
      <c r="D44" s="72">
        <v>-12</v>
      </c>
      <c r="E44" s="73">
        <v>0.01</v>
      </c>
      <c r="F44" s="74">
        <v>2.0000000000000001E-4</v>
      </c>
      <c r="G44" s="75">
        <v>0.41368554522000001</v>
      </c>
      <c r="H44" s="76">
        <v>-83.150794589219998</v>
      </c>
      <c r="I44" s="77">
        <v>-82.323423498780002</v>
      </c>
      <c r="J44" s="78">
        <v>8.2653303146362305</v>
      </c>
      <c r="K44" s="79">
        <v>8.2649497985839808</v>
      </c>
      <c r="L44" s="80">
        <v>8.2760200500488299</v>
      </c>
      <c r="M44" s="80">
        <v>8.24639987945557</v>
      </c>
      <c r="N44" s="80">
        <v>8.4238500595092791</v>
      </c>
      <c r="O44" s="79">
        <v>8.3412904739379901</v>
      </c>
      <c r="P44" s="181">
        <v>8.3215503692627006</v>
      </c>
      <c r="Q44" s="81">
        <v>8.3826503753662092</v>
      </c>
      <c r="R44" s="82">
        <v>0</v>
      </c>
      <c r="S44" s="83">
        <v>0</v>
      </c>
      <c r="T44" s="83"/>
      <c r="U44" s="84"/>
      <c r="V44" s="85"/>
      <c r="W44" s="85"/>
      <c r="X44" s="86">
        <v>200</v>
      </c>
    </row>
    <row r="45" spans="1:24" ht="15" customHeight="1" x14ac:dyDescent="0.2">
      <c r="A45" s="183" t="s">
        <v>35</v>
      </c>
      <c r="B45" s="35">
        <f>D45*6.894759087</f>
        <v>-82.737109043999993</v>
      </c>
      <c r="C45" s="35" t="s">
        <v>15</v>
      </c>
      <c r="D45" s="170">
        <v>-12</v>
      </c>
      <c r="E45" s="36">
        <v>0.01</v>
      </c>
      <c r="F45" s="37">
        <v>2.0000000000000001E-4</v>
      </c>
      <c r="G45" s="38">
        <f>$B$14*F45+0.000003*$B$14*ABS($D$3-23)</f>
        <v>0.41368554522000006</v>
      </c>
      <c r="H45" s="39"/>
      <c r="I45" s="47"/>
      <c r="J45" s="48">
        <f>ABS(J24-J5)</f>
        <v>5.649566650390625E-3</v>
      </c>
      <c r="K45" s="13">
        <f>ABS(K24-K5)</f>
        <v>1.3460159301759589E-2</v>
      </c>
      <c r="L45" s="13">
        <f t="shared" ref="L45:Q45" si="0">ABS(L24-L5)</f>
        <v>4.08935546875E-3</v>
      </c>
      <c r="M45" s="13">
        <f t="shared" si="0"/>
        <v>8.7099075317400576E-3</v>
      </c>
      <c r="N45" s="13">
        <f t="shared" si="0"/>
        <v>4.7998428344691035E-3</v>
      </c>
      <c r="O45" s="13">
        <f t="shared" si="0"/>
        <v>1.1090278625490058E-2</v>
      </c>
      <c r="P45" s="13">
        <f t="shared" si="0"/>
        <v>2.011013031006037E-2</v>
      </c>
      <c r="Q45" s="13">
        <f t="shared" si="0"/>
        <v>2.596950531006037E-2</v>
      </c>
      <c r="R45" s="87">
        <f>MAX(J45:M45)</f>
        <v>1.3460159301759589E-2</v>
      </c>
      <c r="S45" s="88">
        <f>MIN(J45:M45)</f>
        <v>4.08935546875E-3</v>
      </c>
      <c r="T45" s="88">
        <f>AVERAGE(J45:M45)</f>
        <v>7.9772472381600679E-3</v>
      </c>
      <c r="U45" s="88">
        <f>STDEV(J45:M45)</f>
        <v>4.1284749053485878E-3</v>
      </c>
      <c r="V45" s="88"/>
      <c r="W45" s="88"/>
      <c r="X45" s="16">
        <f>MAX(J45:M45)/G45</f>
        <v>3.2537175778286881E-2</v>
      </c>
    </row>
    <row r="46" spans="1:24" ht="15" customHeight="1" x14ac:dyDescent="0.2">
      <c r="A46" s="184"/>
      <c r="B46" s="17">
        <f>D46*6.894759087</f>
        <v>-34.473795435</v>
      </c>
      <c r="C46" s="17" t="s">
        <v>15</v>
      </c>
      <c r="D46" s="171">
        <v>-5</v>
      </c>
      <c r="E46" s="18">
        <v>0.01</v>
      </c>
      <c r="F46" s="19">
        <v>2.0000000000000001E-4</v>
      </c>
      <c r="G46" s="20">
        <v>0.41368554522000001</v>
      </c>
      <c r="H46" s="21"/>
      <c r="I46" s="55"/>
      <c r="J46" s="56">
        <f>ABS(J23-J6)</f>
        <v>1.4249801635739967E-2</v>
      </c>
      <c r="K46" s="22">
        <f>ABS(K23-K6)</f>
        <v>1.9370079040530008E-2</v>
      </c>
      <c r="L46" s="22">
        <f t="shared" ref="L46:Q46" si="1">ABS(L23-L6)</f>
        <v>1.0689973831170096E-2</v>
      </c>
      <c r="M46" s="22">
        <f t="shared" si="1"/>
        <v>1.1160135269170368E-2</v>
      </c>
      <c r="N46" s="22">
        <f t="shared" si="1"/>
        <v>3.3798217773499672E-3</v>
      </c>
      <c r="O46" s="22">
        <f t="shared" si="1"/>
        <v>1.118993759155007E-2</v>
      </c>
      <c r="P46" s="22">
        <f t="shared" si="1"/>
        <v>1.441001892089977E-2</v>
      </c>
      <c r="Q46" s="22">
        <f t="shared" si="1"/>
        <v>2.2480010986329901E-2</v>
      </c>
      <c r="R46" s="89">
        <v>0</v>
      </c>
      <c r="S46" s="90">
        <v>0</v>
      </c>
      <c r="T46" s="90">
        <v>0</v>
      </c>
      <c r="U46" s="90">
        <v>0</v>
      </c>
      <c r="V46" s="90"/>
      <c r="W46" s="90"/>
      <c r="X46" s="25">
        <v>0</v>
      </c>
    </row>
    <row r="47" spans="1:24" ht="15" customHeight="1" x14ac:dyDescent="0.2">
      <c r="A47" s="184"/>
      <c r="B47" s="17">
        <v>0</v>
      </c>
      <c r="C47" s="17" t="s">
        <v>15</v>
      </c>
      <c r="D47" s="171">
        <v>0</v>
      </c>
      <c r="E47" s="18">
        <v>0.01</v>
      </c>
      <c r="F47" s="19">
        <v>2.0000000000000001E-4</v>
      </c>
      <c r="G47" s="20">
        <v>0.41368554522000001</v>
      </c>
      <c r="H47" s="21"/>
      <c r="I47" s="55"/>
      <c r="J47" s="56">
        <f>ABS(J22-J7)</f>
        <v>8.4233991801739017E-3</v>
      </c>
      <c r="K47" s="22">
        <f>ABS(K22-K7)</f>
        <v>1.3914228547946562E-2</v>
      </c>
      <c r="L47" s="22">
        <f t="shared" ref="L47:Q47" si="2">ABS(L22-L7)</f>
        <v>3.1239299569278999E-3</v>
      </c>
      <c r="M47" s="22">
        <f t="shared" si="2"/>
        <v>9.4828996807337015E-3</v>
      </c>
      <c r="N47" s="22">
        <f t="shared" si="2"/>
        <v>4.2800009250640036E-3</v>
      </c>
      <c r="O47" s="22">
        <f t="shared" si="2"/>
        <v>1.2300703674554797E-2</v>
      </c>
      <c r="P47" s="22">
        <f t="shared" si="2"/>
        <v>1.7918102443218203E-2</v>
      </c>
      <c r="Q47" s="22">
        <f t="shared" si="2"/>
        <v>2.5386996567248993E-2</v>
      </c>
      <c r="R47" s="89">
        <v>0</v>
      </c>
      <c r="S47" s="90">
        <v>0</v>
      </c>
      <c r="T47" s="90">
        <v>0</v>
      </c>
      <c r="U47" s="90">
        <v>0</v>
      </c>
      <c r="V47" s="90"/>
      <c r="W47" s="90"/>
      <c r="X47" s="25">
        <v>0</v>
      </c>
    </row>
    <row r="48" spans="1:24" ht="15" customHeight="1" x14ac:dyDescent="0.2">
      <c r="A48" s="184"/>
      <c r="B48" s="17">
        <v>68.947590869999999</v>
      </c>
      <c r="C48" s="17" t="s">
        <v>15</v>
      </c>
      <c r="D48" s="171">
        <v>10</v>
      </c>
      <c r="E48" s="18">
        <v>0.01</v>
      </c>
      <c r="F48" s="19">
        <v>2.0000000000000001E-4</v>
      </c>
      <c r="G48" s="20">
        <v>0.41368554522000001</v>
      </c>
      <c r="H48" s="21"/>
      <c r="I48" s="55"/>
      <c r="J48" s="56">
        <f>ABS(J21-J8)</f>
        <v>8.4004402160697822E-3</v>
      </c>
      <c r="K48" s="22">
        <f>ABS(K21-K8)</f>
        <v>1.4120101928710049E-2</v>
      </c>
      <c r="L48" s="22">
        <f t="shared" ref="L48:Q48" si="3">ABS(L21-L8)</f>
        <v>5.31005859375E-3</v>
      </c>
      <c r="M48" s="22">
        <f t="shared" si="3"/>
        <v>1.2110233306889207E-2</v>
      </c>
      <c r="N48" s="22">
        <f t="shared" si="3"/>
        <v>6.9999694824298686E-3</v>
      </c>
      <c r="O48" s="22">
        <f t="shared" si="3"/>
        <v>2.1400451660102959E-3</v>
      </c>
      <c r="P48" s="22">
        <f t="shared" si="3"/>
        <v>1.9949913024899679E-2</v>
      </c>
      <c r="Q48" s="22">
        <f t="shared" si="3"/>
        <v>2.7309894561770243E-2</v>
      </c>
      <c r="R48" s="89">
        <v>0</v>
      </c>
      <c r="S48" s="90">
        <v>0</v>
      </c>
      <c r="T48" s="90">
        <v>0</v>
      </c>
      <c r="U48" s="90">
        <v>0</v>
      </c>
      <c r="V48" s="90"/>
      <c r="W48" s="90"/>
      <c r="X48" s="25">
        <v>0</v>
      </c>
    </row>
    <row r="49" spans="1:24" ht="15" customHeight="1" x14ac:dyDescent="0.2">
      <c r="A49" s="184"/>
      <c r="B49" s="17">
        <v>344.73795435</v>
      </c>
      <c r="C49" s="17" t="s">
        <v>15</v>
      </c>
      <c r="D49" s="171">
        <v>50</v>
      </c>
      <c r="E49" s="18">
        <v>0.01</v>
      </c>
      <c r="F49" s="19">
        <v>2.0000000000000001E-4</v>
      </c>
      <c r="G49" s="20">
        <v>0.41368554522000001</v>
      </c>
      <c r="H49" s="21"/>
      <c r="I49" s="55"/>
      <c r="J49" s="56">
        <f>ABS(J20-J9)</f>
        <v>1.5998840332102304E-2</v>
      </c>
      <c r="K49" s="22">
        <f>ABS(K20-K9)</f>
        <v>2.0099639892599441E-2</v>
      </c>
      <c r="L49" s="22">
        <f t="shared" ref="L49:Q49" si="4">ABS(L20-L9)</f>
        <v>1.4099121093799738E-2</v>
      </c>
      <c r="M49" s="22">
        <f t="shared" si="4"/>
        <v>1.5800476074204539E-2</v>
      </c>
      <c r="N49" s="22">
        <f t="shared" si="4"/>
        <v>9.3994140625E-3</v>
      </c>
      <c r="O49" s="22">
        <f t="shared" si="4"/>
        <v>7.0190429689631628E-4</v>
      </c>
      <c r="P49" s="22">
        <f t="shared" si="4"/>
        <v>1.7997741699204539E-2</v>
      </c>
      <c r="Q49" s="22">
        <f t="shared" si="4"/>
        <v>2.2899627685497137E-2</v>
      </c>
      <c r="R49" s="89">
        <v>0</v>
      </c>
      <c r="S49" s="90">
        <v>0</v>
      </c>
      <c r="T49" s="90">
        <v>0</v>
      </c>
      <c r="U49" s="90">
        <v>0</v>
      </c>
      <c r="V49" s="90"/>
      <c r="W49" s="90"/>
      <c r="X49" s="25">
        <v>0</v>
      </c>
    </row>
    <row r="50" spans="1:24" ht="15" customHeight="1" x14ac:dyDescent="0.2">
      <c r="A50" s="184"/>
      <c r="B50" s="17">
        <v>689.47590869999999</v>
      </c>
      <c r="C50" s="17" t="s">
        <v>15</v>
      </c>
      <c r="D50" s="171">
        <v>100</v>
      </c>
      <c r="E50" s="18">
        <v>0.01</v>
      </c>
      <c r="F50" s="19">
        <v>2.0000000000000001E-4</v>
      </c>
      <c r="G50" s="20">
        <v>0.41368554522000001</v>
      </c>
      <c r="H50" s="21"/>
      <c r="I50" s="55"/>
      <c r="J50" s="56">
        <f>ABS(J19-J10)</f>
        <v>1.4396667480397696E-2</v>
      </c>
      <c r="K50" s="22">
        <f>ABS(K19-K10)</f>
        <v>1.7501831054701711E-2</v>
      </c>
      <c r="L50" s="22">
        <f t="shared" ref="L50:Q50" si="5">ABS(L19-L10)</f>
        <v>1.2802124023394867E-2</v>
      </c>
      <c r="M50" s="22">
        <f t="shared" si="5"/>
        <v>1.4396667480497172E-2</v>
      </c>
      <c r="N50" s="22">
        <f t="shared" si="5"/>
        <v>8.39996337890625E-3</v>
      </c>
      <c r="O50" s="22">
        <f t="shared" si="5"/>
        <v>1.4953613280965783E-3</v>
      </c>
      <c r="P50" s="22">
        <f t="shared" si="5"/>
        <v>1.9302368164090922E-2</v>
      </c>
      <c r="Q50" s="22">
        <f t="shared" si="5"/>
        <v>2.3300170898494343E-2</v>
      </c>
      <c r="R50" s="89">
        <v>0</v>
      </c>
      <c r="S50" s="90">
        <v>0</v>
      </c>
      <c r="T50" s="90">
        <v>0</v>
      </c>
      <c r="U50" s="90">
        <v>0</v>
      </c>
      <c r="V50" s="90"/>
      <c r="W50" s="90"/>
      <c r="X50" s="25">
        <v>0</v>
      </c>
    </row>
    <row r="51" spans="1:24" ht="15" customHeight="1" x14ac:dyDescent="0.2">
      <c r="A51" s="184"/>
      <c r="B51" s="17">
        <v>1034.2138630500001</v>
      </c>
      <c r="C51" s="17" t="s">
        <v>15</v>
      </c>
      <c r="D51" s="171">
        <v>150</v>
      </c>
      <c r="E51" s="18">
        <v>0.01</v>
      </c>
      <c r="F51" s="19">
        <v>2.0000000000000001E-4</v>
      </c>
      <c r="G51" s="20">
        <v>0.41368554522000001</v>
      </c>
      <c r="H51" s="21"/>
      <c r="I51" s="55"/>
      <c r="J51" s="56">
        <f>ABS(J18-J11)</f>
        <v>1.3999938965000069E-2</v>
      </c>
      <c r="K51" s="22">
        <f>ABS(K18-K11)</f>
        <v>1.5998840332002828E-2</v>
      </c>
      <c r="L51" s="22">
        <f t="shared" ref="L51:Q51" si="6">ABS(L18-L11)</f>
        <v>1.3000488281008415E-2</v>
      </c>
      <c r="M51" s="22">
        <f t="shared" si="6"/>
        <v>1.4999389647996964E-2</v>
      </c>
      <c r="N51" s="22">
        <f t="shared" si="6"/>
        <v>8.9950561529974493E-3</v>
      </c>
      <c r="O51" s="22">
        <f t="shared" si="6"/>
        <v>2.9983520510086237E-3</v>
      </c>
      <c r="P51" s="22">
        <f t="shared" si="6"/>
        <v>1.8005371094005795E-2</v>
      </c>
      <c r="Q51" s="22">
        <f t="shared" si="6"/>
        <v>2.099609375E-2</v>
      </c>
      <c r="R51" s="89">
        <v>0</v>
      </c>
      <c r="S51" s="90">
        <v>0</v>
      </c>
      <c r="T51" s="90">
        <v>0</v>
      </c>
      <c r="U51" s="90">
        <v>0</v>
      </c>
      <c r="V51" s="90"/>
      <c r="W51" s="90"/>
      <c r="X51" s="25">
        <v>0</v>
      </c>
    </row>
    <row r="52" spans="1:24" ht="15" customHeight="1" x14ac:dyDescent="0.2">
      <c r="A52" s="184"/>
      <c r="B52" s="17">
        <v>1378.9518174</v>
      </c>
      <c r="C52" s="17" t="s">
        <v>15</v>
      </c>
      <c r="D52" s="171">
        <v>200</v>
      </c>
      <c r="E52" s="18">
        <v>0.01</v>
      </c>
      <c r="F52" s="19">
        <v>2.0000000000000001E-4</v>
      </c>
      <c r="G52" s="20">
        <v>0.41368554522000001</v>
      </c>
      <c r="H52" s="21"/>
      <c r="I52" s="55"/>
      <c r="J52" s="56">
        <f>ABS(J17-J12)</f>
        <v>7.0037841800001388E-3</v>
      </c>
      <c r="K52" s="22">
        <f>ABS(K17-K12)</f>
        <v>1.0009765625E-2</v>
      </c>
      <c r="L52" s="22">
        <f t="shared" ref="L52:Q52" si="7">ABS(L17-L12)</f>
        <v>1.0009765625E-2</v>
      </c>
      <c r="M52" s="22">
        <f t="shared" si="7"/>
        <v>1.3000488280994205E-2</v>
      </c>
      <c r="N52" s="22">
        <f t="shared" si="7"/>
        <v>1.1001586914005657E-2</v>
      </c>
      <c r="O52" s="22">
        <f t="shared" si="7"/>
        <v>9.9945068360227651E-3</v>
      </c>
      <c r="P52" s="22">
        <f t="shared" si="7"/>
        <v>1.4999389649005934E-2</v>
      </c>
      <c r="Q52" s="22">
        <f t="shared" si="7"/>
        <v>1.5991210936988409E-2</v>
      </c>
      <c r="R52" s="89">
        <v>0</v>
      </c>
      <c r="S52" s="90">
        <v>0</v>
      </c>
      <c r="T52" s="90">
        <v>0</v>
      </c>
      <c r="U52" s="90">
        <v>0</v>
      </c>
      <c r="V52" s="90"/>
      <c r="W52" s="90"/>
      <c r="X52" s="25">
        <v>0</v>
      </c>
    </row>
    <row r="53" spans="1:24" ht="15" customHeight="1" x14ac:dyDescent="0.2">
      <c r="A53" s="184"/>
      <c r="B53" s="17">
        <v>1723.6897717500001</v>
      </c>
      <c r="C53" s="17" t="s">
        <v>15</v>
      </c>
      <c r="D53" s="171">
        <v>250</v>
      </c>
      <c r="E53" s="18">
        <v>0.01</v>
      </c>
      <c r="F53" s="19">
        <v>2.0000000000000001E-4</v>
      </c>
      <c r="G53" s="20">
        <v>0.41368554522000001</v>
      </c>
      <c r="H53" s="21"/>
      <c r="I53" s="55"/>
      <c r="J53" s="56">
        <f>ABS(J16-J13)</f>
        <v>7.9956054690057954E-3</v>
      </c>
      <c r="K53" s="22">
        <f>ABS(K16-K13)</f>
        <v>7.9956054689773737E-3</v>
      </c>
      <c r="L53" s="22">
        <f t="shared" ref="L53:Q53" si="8">ABS(L16-L13)</f>
        <v>7.0037841800001388E-3</v>
      </c>
      <c r="M53" s="22">
        <f t="shared" si="8"/>
        <v>7.9956054690057954E-3</v>
      </c>
      <c r="N53" s="22">
        <f t="shared" si="8"/>
        <v>7.003784179005379E-3</v>
      </c>
      <c r="O53" s="22">
        <f t="shared" si="8"/>
        <v>1.200866699301173E-2</v>
      </c>
      <c r="P53" s="22">
        <f t="shared" si="8"/>
        <v>8.9874267570166921E-3</v>
      </c>
      <c r="Q53" s="22">
        <f t="shared" si="8"/>
        <v>9.0026855469886868E-3</v>
      </c>
      <c r="R53" s="89">
        <v>0</v>
      </c>
      <c r="S53" s="90">
        <v>0</v>
      </c>
      <c r="T53" s="90">
        <v>0</v>
      </c>
      <c r="U53" s="90">
        <v>0</v>
      </c>
      <c r="V53" s="90"/>
      <c r="W53" s="90"/>
      <c r="X53" s="25">
        <v>0</v>
      </c>
    </row>
    <row r="54" spans="1:24" ht="15" customHeight="1" x14ac:dyDescent="0.2">
      <c r="A54" s="185"/>
      <c r="B54" s="26">
        <v>2068.4277261000002</v>
      </c>
      <c r="C54" s="26" t="s">
        <v>15</v>
      </c>
      <c r="D54" s="174">
        <v>300</v>
      </c>
      <c r="E54" s="27">
        <v>0.01</v>
      </c>
      <c r="F54" s="28">
        <v>2.0000000000000001E-4</v>
      </c>
      <c r="G54" s="29">
        <v>0.41368554522000001</v>
      </c>
      <c r="H54" s="30"/>
      <c r="I54" s="63"/>
      <c r="J54" s="64">
        <f>ABS(J15-J14)</f>
        <v>1.998901366988548E-3</v>
      </c>
      <c r="K54" s="31">
        <f>ABS(K15-K14)</f>
        <v>9.9182128900565658E-4</v>
      </c>
      <c r="L54" s="31">
        <f t="shared" ref="L54:Q54" si="9">ABS(L15-L14)</f>
        <v>3.0059814449998612E-3</v>
      </c>
      <c r="M54" s="31">
        <f t="shared" si="9"/>
        <v>2.9907226559942046E-3</v>
      </c>
      <c r="N54" s="31">
        <f t="shared" si="9"/>
        <v>3.0059814449998612E-3</v>
      </c>
      <c r="O54" s="31">
        <f t="shared" si="9"/>
        <v>2.9907226560226263E-3</v>
      </c>
      <c r="P54" s="31">
        <f t="shared" si="9"/>
        <v>3.0059814449998612E-3</v>
      </c>
      <c r="Q54" s="31">
        <f t="shared" si="9"/>
        <v>1.0070800780113132E-3</v>
      </c>
      <c r="R54" s="91">
        <v>0</v>
      </c>
      <c r="S54" s="92">
        <v>0</v>
      </c>
      <c r="T54" s="92">
        <v>0</v>
      </c>
      <c r="U54" s="92">
        <v>0</v>
      </c>
      <c r="V54" s="92"/>
      <c r="W54" s="92"/>
      <c r="X54" s="34">
        <v>0</v>
      </c>
    </row>
    <row r="55" spans="1:24" ht="15" customHeight="1" x14ac:dyDescent="0.2">
      <c r="A55" s="183" t="s">
        <v>32</v>
      </c>
      <c r="B55" s="35">
        <f>D55*6.894759087</f>
        <v>-82.737109043999993</v>
      </c>
      <c r="C55" s="35" t="s">
        <v>15</v>
      </c>
      <c r="D55" s="170">
        <v>-12</v>
      </c>
      <c r="E55" s="36">
        <v>0.01</v>
      </c>
      <c r="F55" s="37">
        <v>2.0000000000000001E-4</v>
      </c>
      <c r="G55" s="38">
        <v>0.41368554522000001</v>
      </c>
      <c r="H55" s="39"/>
      <c r="I55" s="47"/>
      <c r="J55" s="48">
        <f>ABS(J25-J44)</f>
        <v>5.3997039794904111E-3</v>
      </c>
      <c r="K55" s="13">
        <f>ABS(K25-K44)</f>
        <v>8.7299346923899179E-3</v>
      </c>
      <c r="L55" s="13">
        <f t="shared" ref="L55:Q55" si="10">ABS(L25-L44)</f>
        <v>3.4503936767595889E-3</v>
      </c>
      <c r="M55" s="13">
        <f t="shared" si="10"/>
        <v>4.3897628784108633E-3</v>
      </c>
      <c r="N55" s="13">
        <f t="shared" si="10"/>
        <v>4.3897628784215215E-3</v>
      </c>
      <c r="O55" s="13">
        <f t="shared" si="10"/>
        <v>2.0198822021502139E-3</v>
      </c>
      <c r="P55" s="13">
        <f t="shared" si="10"/>
        <v>1.1599540710438561E-2</v>
      </c>
      <c r="Q55" s="13">
        <f t="shared" si="10"/>
        <v>1.534938812256037E-2</v>
      </c>
      <c r="R55" s="87">
        <f>MAX(J55:M55)</f>
        <v>8.7299346923899179E-3</v>
      </c>
      <c r="S55" s="88">
        <f>MIN(J55:M55)</f>
        <v>3.4503936767595889E-3</v>
      </c>
      <c r="T55" s="88">
        <f>AVERAGE(J55:M55)</f>
        <v>5.4924488067626953E-3</v>
      </c>
      <c r="U55" s="88">
        <f>STDEV(J55:M55)</f>
        <v>2.3004218361841375E-3</v>
      </c>
      <c r="V55" s="88"/>
      <c r="W55" s="88"/>
      <c r="X55" s="16">
        <f>MAX(J55:M55)/G55</f>
        <v>2.110282748155316E-2</v>
      </c>
    </row>
    <row r="56" spans="1:24" ht="15" customHeight="1" x14ac:dyDescent="0.2">
      <c r="A56" s="184"/>
      <c r="B56" s="17">
        <f>D56*6.894759087</f>
        <v>-34.473795435</v>
      </c>
      <c r="C56" s="17" t="s">
        <v>15</v>
      </c>
      <c r="D56" s="171">
        <v>-5</v>
      </c>
      <c r="E56" s="18">
        <v>0.01</v>
      </c>
      <c r="F56" s="19">
        <v>2.0000000000000001E-4</v>
      </c>
      <c r="G56" s="20">
        <v>0.41368554522000001</v>
      </c>
      <c r="H56" s="21"/>
      <c r="I56" s="55"/>
      <c r="J56" s="56">
        <f>ABS(J26-J43)</f>
        <v>8.3200931549098911E-3</v>
      </c>
      <c r="K56" s="22">
        <f>ABS(K26-K43)</f>
        <v>1.2580156326289949E-2</v>
      </c>
      <c r="L56" s="22">
        <f t="shared" ref="L56:Q56" si="11">ABS(L26-L43)</f>
        <v>6.9499015808101028E-3</v>
      </c>
      <c r="M56" s="22">
        <f t="shared" si="11"/>
        <v>8.5899829864497512E-3</v>
      </c>
      <c r="N56" s="22">
        <f t="shared" si="11"/>
        <v>7.3699951171901645E-3</v>
      </c>
      <c r="O56" s="22">
        <f t="shared" si="11"/>
        <v>6.9499015808101028E-3</v>
      </c>
      <c r="P56" s="22">
        <f t="shared" si="11"/>
        <v>1.4729976654060284E-2</v>
      </c>
      <c r="Q56" s="22">
        <f t="shared" si="11"/>
        <v>1.6350030899049628E-2</v>
      </c>
      <c r="R56" s="89">
        <v>0</v>
      </c>
      <c r="S56" s="90">
        <v>0</v>
      </c>
      <c r="T56" s="90">
        <v>0</v>
      </c>
      <c r="U56" s="90">
        <v>0</v>
      </c>
      <c r="V56" s="90"/>
      <c r="W56" s="90"/>
      <c r="X56" s="25">
        <v>0</v>
      </c>
    </row>
    <row r="57" spans="1:24" ht="15" customHeight="1" x14ac:dyDescent="0.2">
      <c r="A57" s="184"/>
      <c r="B57" s="17">
        <v>0</v>
      </c>
      <c r="C57" s="17" t="s">
        <v>15</v>
      </c>
      <c r="D57" s="171">
        <v>0</v>
      </c>
      <c r="E57" s="18">
        <v>0.01</v>
      </c>
      <c r="F57" s="19">
        <v>2.0000000000000001E-4</v>
      </c>
      <c r="G57" s="20">
        <v>0.41368554522000001</v>
      </c>
      <c r="H57" s="21"/>
      <c r="I57" s="55"/>
      <c r="J57" s="56">
        <f>ABS(J27-J42)</f>
        <v>9.1628003865480007E-3</v>
      </c>
      <c r="K57" s="22">
        <f>ABS(K27-K42)</f>
        <v>1.07273999601602E-2</v>
      </c>
      <c r="L57" s="22">
        <f t="shared" ref="L57:Q57" si="12">ABS(L27-L42)</f>
        <v>4.720162680314389E-3</v>
      </c>
      <c r="M57" s="22">
        <f t="shared" si="12"/>
        <v>6.9750994443893016E-3</v>
      </c>
      <c r="N57" s="22">
        <f t="shared" si="12"/>
        <v>5.4019987583160123E-3</v>
      </c>
      <c r="O57" s="22">
        <f t="shared" si="12"/>
        <v>6.8295001983642023E-3</v>
      </c>
      <c r="P57" s="22">
        <f t="shared" si="12"/>
        <v>1.2825898826122298E-2</v>
      </c>
      <c r="Q57" s="22">
        <f t="shared" si="12"/>
        <v>1.6136005520820992E-2</v>
      </c>
      <c r="R57" s="89">
        <v>0</v>
      </c>
      <c r="S57" s="90">
        <v>0</v>
      </c>
      <c r="T57" s="90">
        <v>0</v>
      </c>
      <c r="U57" s="90">
        <v>0</v>
      </c>
      <c r="V57" s="90"/>
      <c r="W57" s="90"/>
      <c r="X57" s="25">
        <v>0</v>
      </c>
    </row>
    <row r="58" spans="1:24" ht="15" customHeight="1" x14ac:dyDescent="0.2">
      <c r="A58" s="184"/>
      <c r="B58" s="17">
        <v>68.947590869999999</v>
      </c>
      <c r="C58" s="17" t="s">
        <v>15</v>
      </c>
      <c r="D58" s="171">
        <v>10</v>
      </c>
      <c r="E58" s="18">
        <v>0.01</v>
      </c>
      <c r="F58" s="19">
        <v>2.0000000000000001E-4</v>
      </c>
      <c r="G58" s="20">
        <v>0.41368554522000001</v>
      </c>
      <c r="H58" s="21"/>
      <c r="I58" s="55"/>
      <c r="J58" s="56">
        <f>ABS(J28-J41)</f>
        <v>1.416015625E-2</v>
      </c>
      <c r="K58" s="22">
        <f>ABS(K28-K41)</f>
        <v>1.5799999237059659E-2</v>
      </c>
      <c r="L58" s="22">
        <f t="shared" ref="L58:Q58" si="13">ABS(L28-L41)</f>
        <v>7.3499679565403042E-3</v>
      </c>
      <c r="M58" s="22">
        <f t="shared" si="13"/>
        <v>7.3699951171901645E-3</v>
      </c>
      <c r="N58" s="22">
        <f t="shared" si="13"/>
        <v>5.2399635315003579E-3</v>
      </c>
      <c r="O58" s="22">
        <f t="shared" si="13"/>
        <v>8.6202621459996465E-3</v>
      </c>
      <c r="P58" s="22">
        <f t="shared" si="13"/>
        <v>1.297998428344993E-2</v>
      </c>
      <c r="Q58" s="22">
        <f t="shared" si="13"/>
        <v>1.5389919280999642E-2</v>
      </c>
      <c r="R58" s="89">
        <v>0</v>
      </c>
      <c r="S58" s="90">
        <v>0</v>
      </c>
      <c r="T58" s="90">
        <v>0</v>
      </c>
      <c r="U58" s="90">
        <v>0</v>
      </c>
      <c r="V58" s="90"/>
      <c r="W58" s="90"/>
      <c r="X58" s="25">
        <v>0</v>
      </c>
    </row>
    <row r="59" spans="1:24" ht="15" customHeight="1" x14ac:dyDescent="0.2">
      <c r="A59" s="184"/>
      <c r="B59" s="17">
        <v>344.73795435</v>
      </c>
      <c r="C59" s="17" t="s">
        <v>15</v>
      </c>
      <c r="D59" s="171">
        <v>50</v>
      </c>
      <c r="E59" s="18">
        <v>0.01</v>
      </c>
      <c r="F59" s="19">
        <v>2.0000000000000001E-4</v>
      </c>
      <c r="G59" s="20">
        <v>0.41368554522000001</v>
      </c>
      <c r="H59" s="21"/>
      <c r="I59" s="55"/>
      <c r="J59" s="56">
        <f>ABS(J29-J40)</f>
        <v>1.6700744628899145E-2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89">
        <v>0</v>
      </c>
      <c r="S59" s="90">
        <v>0</v>
      </c>
      <c r="T59" s="90">
        <v>0</v>
      </c>
      <c r="U59" s="90">
        <v>0</v>
      </c>
      <c r="V59" s="90"/>
      <c r="W59" s="90"/>
      <c r="X59" s="25">
        <v>0</v>
      </c>
    </row>
    <row r="60" spans="1:24" ht="15" customHeight="1" x14ac:dyDescent="0.2">
      <c r="A60" s="184"/>
      <c r="B60" s="17">
        <v>689.47590869999999</v>
      </c>
      <c r="C60" s="17" t="s">
        <v>15</v>
      </c>
      <c r="D60" s="171">
        <v>100</v>
      </c>
      <c r="E60" s="18">
        <v>0.01</v>
      </c>
      <c r="F60" s="19">
        <v>2.0000000000000001E-4</v>
      </c>
      <c r="G60" s="20">
        <v>0.41368554522000001</v>
      </c>
      <c r="H60" s="21"/>
      <c r="I60" s="55"/>
      <c r="J60" s="56">
        <f>ABS(J30-J39)</f>
        <v>6.5704345703196054E-2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89">
        <v>0</v>
      </c>
      <c r="S60" s="90">
        <v>0</v>
      </c>
      <c r="T60" s="90">
        <v>0</v>
      </c>
      <c r="U60" s="90">
        <v>0</v>
      </c>
      <c r="V60" s="90"/>
      <c r="W60" s="90"/>
      <c r="X60" s="25">
        <v>0</v>
      </c>
    </row>
    <row r="61" spans="1:24" ht="15" customHeight="1" x14ac:dyDescent="0.2">
      <c r="A61" s="184"/>
      <c r="B61" s="17">
        <v>1034.2138630500001</v>
      </c>
      <c r="C61" s="17" t="s">
        <v>15</v>
      </c>
      <c r="D61" s="171">
        <v>150</v>
      </c>
      <c r="E61" s="18">
        <v>0.01</v>
      </c>
      <c r="F61" s="19">
        <v>2.0000000000000001E-4</v>
      </c>
      <c r="G61" s="20">
        <v>0.41368554522000001</v>
      </c>
      <c r="H61" s="21"/>
      <c r="I61" s="55"/>
      <c r="J61" s="56">
        <f>ABS(J31-J38)</f>
        <v>1.1001586914005657E-2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89">
        <v>0</v>
      </c>
      <c r="S61" s="90">
        <v>0</v>
      </c>
      <c r="T61" s="90">
        <v>0</v>
      </c>
      <c r="U61" s="90">
        <v>0</v>
      </c>
      <c r="V61" s="90"/>
      <c r="W61" s="90"/>
      <c r="X61" s="25">
        <v>0</v>
      </c>
    </row>
    <row r="62" spans="1:24" ht="15" customHeight="1" x14ac:dyDescent="0.2">
      <c r="A62" s="184"/>
      <c r="B62" s="17">
        <v>1378.9518174</v>
      </c>
      <c r="C62" s="17" t="s">
        <v>15</v>
      </c>
      <c r="D62" s="171">
        <v>200</v>
      </c>
      <c r="E62" s="18">
        <v>0.01</v>
      </c>
      <c r="F62" s="19">
        <v>2.0000000000000001E-4</v>
      </c>
      <c r="G62" s="20">
        <v>0.41368554522000001</v>
      </c>
      <c r="H62" s="21"/>
      <c r="I62" s="55"/>
      <c r="J62" s="56">
        <f>ABS(J32-J37)</f>
        <v>1.1001586914005657E-2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89">
        <v>0</v>
      </c>
      <c r="S62" s="90">
        <v>0</v>
      </c>
      <c r="T62" s="90">
        <v>0</v>
      </c>
      <c r="U62" s="90">
        <v>0</v>
      </c>
      <c r="V62" s="90"/>
      <c r="W62" s="90"/>
      <c r="X62" s="25">
        <v>0</v>
      </c>
    </row>
    <row r="63" spans="1:24" ht="15" customHeight="1" x14ac:dyDescent="0.2">
      <c r="A63" s="184"/>
      <c r="B63" s="17">
        <v>1723.6897717500001</v>
      </c>
      <c r="C63" s="17" t="s">
        <v>15</v>
      </c>
      <c r="D63" s="171">
        <v>250</v>
      </c>
      <c r="E63" s="18">
        <v>0.01</v>
      </c>
      <c r="F63" s="19">
        <v>2.0000000000000001E-4</v>
      </c>
      <c r="G63" s="20">
        <v>0.41368554522000001</v>
      </c>
      <c r="H63" s="21"/>
      <c r="I63" s="55"/>
      <c r="J63" s="56">
        <f>ABS(J33-J36)</f>
        <v>9.0026855470171085E-3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89">
        <v>0</v>
      </c>
      <c r="S63" s="90">
        <v>0</v>
      </c>
      <c r="T63" s="90">
        <v>0</v>
      </c>
      <c r="U63" s="90">
        <v>0</v>
      </c>
      <c r="V63" s="90"/>
      <c r="W63" s="90"/>
      <c r="X63" s="25">
        <v>0</v>
      </c>
    </row>
    <row r="64" spans="1:24" ht="15" customHeight="1" x14ac:dyDescent="0.2">
      <c r="A64" s="185"/>
      <c r="B64" s="26">
        <v>2068.4277261000002</v>
      </c>
      <c r="C64" s="26" t="s">
        <v>15</v>
      </c>
      <c r="D64" s="174">
        <v>300</v>
      </c>
      <c r="E64" s="27">
        <v>0.01</v>
      </c>
      <c r="F64" s="28">
        <v>2.0000000000000001E-4</v>
      </c>
      <c r="G64" s="29">
        <v>0.41368554522000001</v>
      </c>
      <c r="H64" s="30"/>
      <c r="I64" s="63"/>
      <c r="J64" s="64">
        <f>ABS(J34-J35)</f>
        <v>3.9978027340055178E-3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91">
        <v>0</v>
      </c>
      <c r="S64" s="92">
        <v>0</v>
      </c>
      <c r="T64" s="92">
        <v>0</v>
      </c>
      <c r="U64" s="92">
        <v>0</v>
      </c>
      <c r="V64" s="92"/>
      <c r="W64" s="92"/>
      <c r="X64" s="34">
        <v>0</v>
      </c>
    </row>
    <row r="66" spans="1:25" ht="18" x14ac:dyDescent="0.2">
      <c r="A66" s="40" t="s">
        <v>17</v>
      </c>
      <c r="J66" s="5"/>
      <c r="K66" s="5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">
      <c r="A67" s="186" t="s">
        <v>0</v>
      </c>
      <c r="B67" s="187"/>
      <c r="C67" s="10"/>
      <c r="D67" s="10">
        <v>23</v>
      </c>
      <c r="E67" s="10" t="s">
        <v>1</v>
      </c>
      <c r="F67" s="11"/>
      <c r="H67" s="188" t="s">
        <v>12</v>
      </c>
      <c r="I67" s="189"/>
      <c r="J67" s="2"/>
      <c r="K67" s="2"/>
      <c r="L67" s="2"/>
      <c r="M67" s="2"/>
    </row>
    <row r="68" spans="1:25" ht="63" x14ac:dyDescent="0.2">
      <c r="A68" s="41" t="s">
        <v>18</v>
      </c>
      <c r="B68" s="41" t="s">
        <v>2</v>
      </c>
      <c r="C68" s="41" t="s">
        <v>19</v>
      </c>
      <c r="D68" s="10" t="s">
        <v>3</v>
      </c>
      <c r="E68" s="10" t="s">
        <v>4</v>
      </c>
      <c r="F68" s="10" t="s">
        <v>5</v>
      </c>
      <c r="G68" s="42" t="s">
        <v>6</v>
      </c>
      <c r="H68" s="43" t="s">
        <v>20</v>
      </c>
      <c r="I68" s="165" t="s">
        <v>21</v>
      </c>
      <c r="J68" s="175" t="str">
        <f>J4</f>
        <v>30-#1</v>
      </c>
      <c r="K68" s="176">
        <v>0</v>
      </c>
      <c r="L68" s="176">
        <v>0</v>
      </c>
      <c r="M68" s="176">
        <v>0</v>
      </c>
      <c r="N68" s="176">
        <v>0</v>
      </c>
      <c r="O68" s="176">
        <v>0</v>
      </c>
      <c r="P68" s="176">
        <v>0</v>
      </c>
      <c r="Q68" s="176">
        <v>0</v>
      </c>
      <c r="R68" s="166" t="s">
        <v>7</v>
      </c>
      <c r="S68" s="44" t="s">
        <v>8</v>
      </c>
      <c r="T68" s="45" t="s">
        <v>9</v>
      </c>
      <c r="U68" s="45" t="s">
        <v>10</v>
      </c>
      <c r="V68" s="45" t="s">
        <v>22</v>
      </c>
      <c r="W68" s="45" t="s">
        <v>23</v>
      </c>
      <c r="X68" s="46" t="s">
        <v>24</v>
      </c>
    </row>
    <row r="69" spans="1:25" ht="15" customHeight="1" x14ac:dyDescent="0.2">
      <c r="A69" s="183" t="s">
        <v>25</v>
      </c>
      <c r="B69" s="170">
        <v>0.1</v>
      </c>
      <c r="C69" s="35" t="s">
        <v>26</v>
      </c>
      <c r="D69" s="36">
        <v>1E-3</v>
      </c>
      <c r="E69" s="109">
        <v>1E-4</v>
      </c>
      <c r="F69" s="36">
        <v>2</v>
      </c>
      <c r="G69" s="110">
        <f>(ABS(B69)*E69+D69*F69)*(5+ABS($D$3-23))/5</f>
        <v>2.0100000000000001E-3</v>
      </c>
      <c r="H69" s="111">
        <f>B69-G69</f>
        <v>9.7990000000000008E-2</v>
      </c>
      <c r="I69" s="112">
        <f>B69+G69</f>
        <v>0.10201</v>
      </c>
      <c r="J69" s="113"/>
      <c r="K69" s="114"/>
      <c r="L69" s="115"/>
      <c r="M69" s="115"/>
      <c r="N69" s="115"/>
      <c r="O69" s="114"/>
      <c r="P69" s="114"/>
      <c r="Q69" s="115"/>
      <c r="R69" s="116">
        <f>MAX(J69:M69)</f>
        <v>0</v>
      </c>
      <c r="S69" s="117">
        <f>MIN(J69:M69)</f>
        <v>0</v>
      </c>
      <c r="T69" s="117"/>
      <c r="U69" s="14"/>
      <c r="V69" s="15"/>
      <c r="W69" s="15"/>
      <c r="X69" s="16">
        <f>MAX(ABS(R69-B69),ABS(S69-B69))/G69</f>
        <v>49.75124378109453</v>
      </c>
    </row>
    <row r="70" spans="1:25" ht="15" customHeight="1" x14ac:dyDescent="0.2">
      <c r="A70" s="184"/>
      <c r="B70" s="171">
        <v>10</v>
      </c>
      <c r="C70" s="17" t="s">
        <v>26</v>
      </c>
      <c r="D70" s="18">
        <v>1E-3</v>
      </c>
      <c r="E70" s="118">
        <v>1E-4</v>
      </c>
      <c r="F70" s="18">
        <v>2</v>
      </c>
      <c r="G70" s="119">
        <f>(ABS(B70)*E70+D70*F70)*(5+ABS($D$3-23))/5</f>
        <v>3.0000000000000001E-3</v>
      </c>
      <c r="H70" s="120">
        <v>9.9969999999999999</v>
      </c>
      <c r="I70" s="121">
        <f>B70+G70</f>
        <v>10.003</v>
      </c>
      <c r="J70" s="122"/>
      <c r="K70" s="123"/>
      <c r="L70" s="124"/>
      <c r="M70" s="124"/>
      <c r="N70" s="124"/>
      <c r="O70" s="123"/>
      <c r="P70" s="123"/>
      <c r="Q70" s="124"/>
      <c r="R70" s="125">
        <v>0</v>
      </c>
      <c r="S70" s="126">
        <v>0</v>
      </c>
      <c r="T70" s="126"/>
      <c r="U70" s="23"/>
      <c r="V70" s="24"/>
      <c r="W70" s="24"/>
      <c r="X70" s="25">
        <v>3333.3333333333298</v>
      </c>
    </row>
    <row r="71" spans="1:25" ht="15.75" customHeight="1" x14ac:dyDescent="0.2">
      <c r="A71" s="185"/>
      <c r="B71" s="174">
        <v>30</v>
      </c>
      <c r="C71" s="26" t="s">
        <v>26</v>
      </c>
      <c r="D71" s="27">
        <v>1E-3</v>
      </c>
      <c r="E71" s="127">
        <v>1E-4</v>
      </c>
      <c r="F71" s="27">
        <v>2</v>
      </c>
      <c r="G71" s="128">
        <v>5.0000000000000001E-3</v>
      </c>
      <c r="H71" s="129">
        <v>29.995000000000001</v>
      </c>
      <c r="I71" s="130">
        <v>30.004999999999999</v>
      </c>
      <c r="J71" s="131"/>
      <c r="K71" s="132"/>
      <c r="L71" s="132"/>
      <c r="M71" s="133"/>
      <c r="N71" s="133"/>
      <c r="O71" s="132"/>
      <c r="P71" s="132"/>
      <c r="Q71" s="132"/>
      <c r="R71" s="134">
        <v>0</v>
      </c>
      <c r="S71" s="135">
        <v>0</v>
      </c>
      <c r="T71" s="135"/>
      <c r="U71" s="32"/>
      <c r="V71" s="33"/>
      <c r="W71" s="33"/>
      <c r="X71" s="34">
        <v>6000</v>
      </c>
    </row>
    <row r="72" spans="1:25" ht="15" customHeight="1" x14ac:dyDescent="0.2">
      <c r="A72" s="183" t="s">
        <v>27</v>
      </c>
      <c r="B72" s="170">
        <v>0.1</v>
      </c>
      <c r="C72" s="35" t="s">
        <v>28</v>
      </c>
      <c r="D72" s="36">
        <v>1E-3</v>
      </c>
      <c r="E72" s="109">
        <v>1E-4</v>
      </c>
      <c r="F72" s="36">
        <v>2</v>
      </c>
      <c r="G72" s="110">
        <f>(ABS(B72)*E72+D72*F72)*(5+ABS($D$3-23))/5</f>
        <v>2.0100000000000001E-3</v>
      </c>
      <c r="H72" s="111">
        <v>9.7989999999999994E-2</v>
      </c>
      <c r="I72" s="112">
        <f>B72+G72</f>
        <v>0.10201</v>
      </c>
      <c r="J72" s="113"/>
      <c r="K72" s="114"/>
      <c r="L72" s="114"/>
      <c r="M72" s="115"/>
      <c r="N72" s="115"/>
      <c r="O72" s="114"/>
      <c r="P72" s="114"/>
      <c r="Q72" s="114"/>
      <c r="R72" s="116">
        <v>0</v>
      </c>
      <c r="S72" s="117">
        <v>0</v>
      </c>
      <c r="T72" s="117"/>
      <c r="U72" s="14"/>
      <c r="V72" s="15"/>
      <c r="W72" s="15"/>
      <c r="X72" s="16">
        <v>49.751243781094502</v>
      </c>
    </row>
    <row r="73" spans="1:25" ht="15" customHeight="1" x14ac:dyDescent="0.2">
      <c r="A73" s="184"/>
      <c r="B73" s="171">
        <v>12</v>
      </c>
      <c r="C73" s="17" t="s">
        <v>28</v>
      </c>
      <c r="D73" s="18">
        <v>1E-3</v>
      </c>
      <c r="E73" s="118">
        <v>1E-4</v>
      </c>
      <c r="F73" s="18">
        <v>2</v>
      </c>
      <c r="G73" s="119">
        <f>(ABS(B73)*E73+D73*F73)*(5+ABS($D$3-23))/5</f>
        <v>3.2000000000000002E-3</v>
      </c>
      <c r="H73" s="120">
        <v>11.9968</v>
      </c>
      <c r="I73" s="121">
        <f>B73+G73</f>
        <v>12.0032</v>
      </c>
      <c r="J73" s="122"/>
      <c r="K73" s="123"/>
      <c r="L73" s="123"/>
      <c r="M73" s="124"/>
      <c r="N73" s="124"/>
      <c r="O73" s="123"/>
      <c r="P73" s="123"/>
      <c r="Q73" s="123"/>
      <c r="R73" s="125">
        <v>0</v>
      </c>
      <c r="S73" s="126">
        <v>0</v>
      </c>
      <c r="T73" s="126"/>
      <c r="U73" s="23"/>
      <c r="V73" s="24"/>
      <c r="W73" s="24"/>
      <c r="X73" s="25">
        <v>3750</v>
      </c>
    </row>
    <row r="74" spans="1:25" ht="15.75" customHeight="1" x14ac:dyDescent="0.2">
      <c r="A74" s="185"/>
      <c r="B74" s="174">
        <v>24</v>
      </c>
      <c r="C74" s="26" t="s">
        <v>28</v>
      </c>
      <c r="D74" s="27">
        <v>1E-3</v>
      </c>
      <c r="E74" s="127">
        <v>1E-4</v>
      </c>
      <c r="F74" s="27">
        <v>2</v>
      </c>
      <c r="G74" s="128">
        <v>4.4000000000000003E-3</v>
      </c>
      <c r="H74" s="129">
        <v>23.9956</v>
      </c>
      <c r="I74" s="130">
        <v>24.0044</v>
      </c>
      <c r="J74" s="131"/>
      <c r="K74" s="132"/>
      <c r="L74" s="132"/>
      <c r="M74" s="133"/>
      <c r="N74" s="133"/>
      <c r="O74" s="132"/>
      <c r="P74" s="132"/>
      <c r="Q74" s="132"/>
      <c r="R74" s="134">
        <v>0</v>
      </c>
      <c r="S74" s="135">
        <v>0</v>
      </c>
      <c r="T74" s="135"/>
      <c r="U74" s="32"/>
      <c r="V74" s="33"/>
      <c r="W74" s="33"/>
      <c r="X74" s="34">
        <v>5454.5454545454504</v>
      </c>
    </row>
    <row r="75" spans="1:25" ht="15" customHeight="1" x14ac:dyDescent="0.2">
      <c r="A75" s="183" t="s">
        <v>34</v>
      </c>
      <c r="B75" s="170">
        <v>0.1</v>
      </c>
      <c r="C75" s="35" t="s">
        <v>28</v>
      </c>
      <c r="D75" s="36">
        <v>1E-3</v>
      </c>
      <c r="E75" s="109">
        <v>1E-4</v>
      </c>
      <c r="F75" s="36">
        <v>2</v>
      </c>
      <c r="G75" s="110">
        <f>(ABS(B75)*E75+D75*F75)*(5+ABS($D$3-23))/5</f>
        <v>2.0100000000000001E-3</v>
      </c>
      <c r="H75" s="111">
        <f>B75-G75</f>
        <v>9.7990000000000008E-2</v>
      </c>
      <c r="I75" s="112">
        <f>B75+G75</f>
        <v>0.10201</v>
      </c>
      <c r="J75" s="167"/>
      <c r="K75" s="142"/>
      <c r="L75" s="142"/>
      <c r="M75" s="143"/>
      <c r="N75" s="143"/>
      <c r="O75" s="142"/>
      <c r="P75" s="142"/>
      <c r="Q75" s="142"/>
      <c r="R75" s="116">
        <v>0</v>
      </c>
      <c r="S75" s="117">
        <v>0</v>
      </c>
      <c r="T75" s="117"/>
      <c r="U75" s="14"/>
      <c r="V75" s="15"/>
      <c r="W75" s="15"/>
      <c r="X75" s="16">
        <v>49.751243781094502</v>
      </c>
    </row>
    <row r="76" spans="1:25" ht="15" customHeight="1" x14ac:dyDescent="0.2">
      <c r="A76" s="184"/>
      <c r="B76" s="171">
        <v>12</v>
      </c>
      <c r="C76" s="17" t="s">
        <v>28</v>
      </c>
      <c r="D76" s="18">
        <v>1E-3</v>
      </c>
      <c r="E76" s="118">
        <v>1E-4</v>
      </c>
      <c r="F76" s="18">
        <v>2</v>
      </c>
      <c r="G76" s="119">
        <f>(ABS(B76)*E76+D76*F76)*(5+ABS($D$3-23))/5</f>
        <v>3.2000000000000002E-3</v>
      </c>
      <c r="H76" s="120">
        <f>B76-G76</f>
        <v>11.9968</v>
      </c>
      <c r="I76" s="121">
        <f>B76+G76</f>
        <v>12.0032</v>
      </c>
      <c r="J76" s="168"/>
      <c r="K76" s="144"/>
      <c r="L76" s="144"/>
      <c r="M76" s="145"/>
      <c r="N76" s="145"/>
      <c r="O76" s="144"/>
      <c r="P76" s="144"/>
      <c r="Q76" s="144"/>
      <c r="R76" s="125">
        <v>0</v>
      </c>
      <c r="S76" s="126">
        <v>0</v>
      </c>
      <c r="T76" s="126"/>
      <c r="U76" s="23"/>
      <c r="V76" s="24"/>
      <c r="W76" s="24"/>
      <c r="X76" s="25">
        <v>3750</v>
      </c>
    </row>
    <row r="77" spans="1:25" ht="15.75" customHeight="1" x14ac:dyDescent="0.2">
      <c r="A77" s="185"/>
      <c r="B77" s="174">
        <v>24</v>
      </c>
      <c r="C77" s="26" t="s">
        <v>28</v>
      </c>
      <c r="D77" s="27">
        <v>1E-3</v>
      </c>
      <c r="E77" s="127">
        <v>1E-4</v>
      </c>
      <c r="F77" s="27">
        <v>2</v>
      </c>
      <c r="G77" s="128">
        <v>4.4000000000000003E-3</v>
      </c>
      <c r="H77" s="129">
        <f>B77-G77</f>
        <v>23.9956</v>
      </c>
      <c r="I77" s="130">
        <f>B77+G77</f>
        <v>24.0044</v>
      </c>
      <c r="J77" s="169"/>
      <c r="K77" s="146"/>
      <c r="L77" s="146"/>
      <c r="M77" s="147"/>
      <c r="N77" s="147"/>
      <c r="O77" s="146"/>
      <c r="P77" s="146"/>
      <c r="Q77" s="146"/>
      <c r="R77" s="134">
        <v>0</v>
      </c>
      <c r="S77" s="135">
        <v>0</v>
      </c>
      <c r="T77" s="135"/>
      <c r="U77" s="32"/>
      <c r="V77" s="33"/>
      <c r="W77" s="33"/>
      <c r="X77" s="34">
        <v>5454.5454545454504</v>
      </c>
    </row>
    <row r="78" spans="1:25" ht="15" customHeight="1" x14ac:dyDescent="0.2">
      <c r="A78" s="183" t="s">
        <v>29</v>
      </c>
      <c r="B78" s="173">
        <v>18.521000000000001</v>
      </c>
      <c r="C78" s="170">
        <v>-200</v>
      </c>
      <c r="D78" s="36">
        <v>4.0000000000000001E-3</v>
      </c>
      <c r="E78" s="152"/>
      <c r="F78" s="151"/>
      <c r="G78" s="153">
        <v>3.85E-2</v>
      </c>
      <c r="H78" s="154">
        <f>B78-G78</f>
        <v>18.482500000000002</v>
      </c>
      <c r="I78" s="155">
        <f>B78+G78</f>
        <v>18.5595</v>
      </c>
      <c r="J78" s="113"/>
      <c r="K78" s="114"/>
      <c r="L78" s="115"/>
      <c r="M78" s="115"/>
      <c r="N78" s="115"/>
      <c r="O78" s="114"/>
      <c r="P78" s="114"/>
      <c r="Q78" s="115"/>
      <c r="R78" s="136">
        <v>0</v>
      </c>
      <c r="S78" s="137">
        <v>0</v>
      </c>
      <c r="T78" s="138"/>
      <c r="U78" s="14"/>
      <c r="V78" s="15"/>
      <c r="W78" s="15"/>
      <c r="X78" s="16">
        <v>481.06493506493501</v>
      </c>
    </row>
    <row r="79" spans="1:25" ht="15" customHeight="1" x14ac:dyDescent="0.2">
      <c r="A79" s="184"/>
      <c r="B79" s="172">
        <v>100</v>
      </c>
      <c r="C79" s="171">
        <v>0</v>
      </c>
      <c r="D79" s="18">
        <v>4.0000000000000001E-3</v>
      </c>
      <c r="E79" s="156"/>
      <c r="F79" s="157"/>
      <c r="G79" s="158">
        <v>3.85E-2</v>
      </c>
      <c r="H79" s="159">
        <f>B79-G79</f>
        <v>99.961500000000001</v>
      </c>
      <c r="I79" s="160">
        <f>B79+G79</f>
        <v>100.0385</v>
      </c>
      <c r="J79" s="122"/>
      <c r="K79" s="123"/>
      <c r="L79" s="124"/>
      <c r="M79" s="124"/>
      <c r="N79" s="124"/>
      <c r="O79" s="123"/>
      <c r="P79" s="123"/>
      <c r="Q79" s="124"/>
      <c r="R79" s="139">
        <v>0</v>
      </c>
      <c r="S79" s="140">
        <v>0</v>
      </c>
      <c r="T79" s="141"/>
      <c r="U79" s="23"/>
      <c r="V79" s="24"/>
      <c r="W79" s="24"/>
      <c r="X79" s="25">
        <v>2597.4025974025999</v>
      </c>
    </row>
    <row r="80" spans="1:25" ht="15" customHeight="1" x14ac:dyDescent="0.2">
      <c r="A80" s="185"/>
      <c r="B80" s="161">
        <v>375.7</v>
      </c>
      <c r="C80" s="174">
        <v>800</v>
      </c>
      <c r="D80" s="27">
        <v>4.0000000000000001E-3</v>
      </c>
      <c r="E80" s="127">
        <v>2.0000000000000001E-4</v>
      </c>
      <c r="F80" s="27">
        <v>1.8</v>
      </c>
      <c r="G80" s="162">
        <v>3.85E-2</v>
      </c>
      <c r="H80" s="163">
        <v>375.66149999999999</v>
      </c>
      <c r="I80" s="164">
        <v>375.73849999999999</v>
      </c>
      <c r="J80" s="131"/>
      <c r="K80" s="132"/>
      <c r="L80" s="133"/>
      <c r="M80" s="133"/>
      <c r="N80" s="133"/>
      <c r="O80" s="132"/>
      <c r="P80" s="132"/>
      <c r="Q80" s="133"/>
      <c r="R80" s="148">
        <v>0</v>
      </c>
      <c r="S80" s="149">
        <v>0</v>
      </c>
      <c r="T80" s="150"/>
      <c r="U80" s="32"/>
      <c r="V80" s="33"/>
      <c r="W80" s="33"/>
      <c r="X80" s="34">
        <v>9758.4415584415601</v>
      </c>
    </row>
  </sheetData>
  <mergeCells count="14">
    <mergeCell ref="H67:I67"/>
    <mergeCell ref="A69:A71"/>
    <mergeCell ref="H3:I3"/>
    <mergeCell ref="A5:A14"/>
    <mergeCell ref="A15:A24"/>
    <mergeCell ref="A25:A34"/>
    <mergeCell ref="A35:A44"/>
    <mergeCell ref="A78:A80"/>
    <mergeCell ref="A45:A54"/>
    <mergeCell ref="A75:A77"/>
    <mergeCell ref="A72:A74"/>
    <mergeCell ref="A3:B3"/>
    <mergeCell ref="A55:A64"/>
    <mergeCell ref="A67:B67"/>
  </mergeCells>
  <phoneticPr fontId="2" type="noConversion"/>
  <conditionalFormatting sqref="X6:X14 X79:X80">
    <cfRule type="cellIs" priority="1139" stopIfTrue="1" operator="between">
      <formula>0.5</formula>
      <formula>1</formula>
      <formula>1</formula>
    </cfRule>
  </conditionalFormatting>
  <conditionalFormatting sqref="W6:W14 W79:W80">
    <cfRule type="cellIs" dxfId="17" priority="1138" stopIfTrue="1" operator="lessThan">
      <formula>1.33</formula>
    </cfRule>
  </conditionalFormatting>
  <conditionalFormatting sqref="X5">
    <cfRule type="cellIs" priority="1136" stopIfTrue="1" operator="between">
      <formula>0.5</formula>
      <formula>1</formula>
      <formula>1</formula>
    </cfRule>
  </conditionalFormatting>
  <conditionalFormatting sqref="W5">
    <cfRule type="cellIs" dxfId="16" priority="1135" stopIfTrue="1" operator="lessThan">
      <formula>1.33</formula>
    </cfRule>
  </conditionalFormatting>
  <conditionalFormatting sqref="X16:X24">
    <cfRule type="cellIs" priority="1133" stopIfTrue="1" operator="between">
      <formula>0.5</formula>
      <formula>1</formula>
      <formula>1</formula>
    </cfRule>
  </conditionalFormatting>
  <conditionalFormatting sqref="W16:W24">
    <cfRule type="cellIs" dxfId="15" priority="1132" stopIfTrue="1" operator="lessThan">
      <formula>1.33</formula>
    </cfRule>
  </conditionalFormatting>
  <conditionalFormatting sqref="X15">
    <cfRule type="cellIs" priority="1130" stopIfTrue="1" operator="between">
      <formula>0.5</formula>
      <formula>1</formula>
      <formula>1</formula>
    </cfRule>
  </conditionalFormatting>
  <conditionalFormatting sqref="W15">
    <cfRule type="cellIs" dxfId="14" priority="1129" stopIfTrue="1" operator="lessThan">
      <formula>1.33</formula>
    </cfRule>
  </conditionalFormatting>
  <conditionalFormatting sqref="X26:X34">
    <cfRule type="cellIs" priority="1127" stopIfTrue="1" operator="between">
      <formula>0.5</formula>
      <formula>1</formula>
      <formula>1</formula>
    </cfRule>
  </conditionalFormatting>
  <conditionalFormatting sqref="W26:W34">
    <cfRule type="cellIs" dxfId="13" priority="1126" stopIfTrue="1" operator="lessThan">
      <formula>1.33</formula>
    </cfRule>
  </conditionalFormatting>
  <conditionalFormatting sqref="X25">
    <cfRule type="cellIs" priority="1124" stopIfTrue="1" operator="between">
      <formula>0.5</formula>
      <formula>1</formula>
      <formula>1</formula>
    </cfRule>
  </conditionalFormatting>
  <conditionalFormatting sqref="W25">
    <cfRule type="cellIs" dxfId="12" priority="1123" stopIfTrue="1" operator="lessThan">
      <formula>1.33</formula>
    </cfRule>
  </conditionalFormatting>
  <conditionalFormatting sqref="X36:X44">
    <cfRule type="cellIs" priority="1121" stopIfTrue="1" operator="between">
      <formula>0.5</formula>
      <formula>1</formula>
      <formula>1</formula>
    </cfRule>
  </conditionalFormatting>
  <conditionalFormatting sqref="W36:W44">
    <cfRule type="cellIs" dxfId="11" priority="1120" stopIfTrue="1" operator="lessThan">
      <formula>1.33</formula>
    </cfRule>
  </conditionalFormatting>
  <conditionalFormatting sqref="X35">
    <cfRule type="cellIs" priority="1118" stopIfTrue="1" operator="between">
      <formula>0.5</formula>
      <formula>1</formula>
      <formula>1</formula>
    </cfRule>
  </conditionalFormatting>
  <conditionalFormatting sqref="W35">
    <cfRule type="cellIs" dxfId="10" priority="1117" stopIfTrue="1" operator="lessThan">
      <formula>1.33</formula>
    </cfRule>
  </conditionalFormatting>
  <conditionalFormatting sqref="R55:W64">
    <cfRule type="cellIs" priority="1115" operator="greaterThan">
      <formula>#REF!</formula>
    </cfRule>
  </conditionalFormatting>
  <conditionalFormatting sqref="X55:X64">
    <cfRule type="cellIs" priority="1113" stopIfTrue="1" operator="between">
      <formula>0.5</formula>
      <formula>1</formula>
      <formula>1</formula>
    </cfRule>
  </conditionalFormatting>
  <conditionalFormatting sqref="X69">
    <cfRule type="cellIs" priority="1105" stopIfTrue="1" operator="between">
      <formula>0.5</formula>
      <formula>1</formula>
      <formula>1</formula>
    </cfRule>
  </conditionalFormatting>
  <conditionalFormatting sqref="W69">
    <cfRule type="cellIs" dxfId="9" priority="1104" stopIfTrue="1" operator="lessThan">
      <formula>1.33</formula>
    </cfRule>
  </conditionalFormatting>
  <conditionalFormatting sqref="R69:T69 R79:T80 R74:T77 R71:T71">
    <cfRule type="cellIs" priority="1101" operator="between">
      <formula>$I69-$G69/2</formula>
      <formula>$I69</formula>
      <formula>$H69</formula>
    </cfRule>
  </conditionalFormatting>
  <conditionalFormatting sqref="X71">
    <cfRule type="cellIs" priority="1099" stopIfTrue="1" operator="between">
      <formula>0.5</formula>
      <formula>1</formula>
      <formula>1</formula>
    </cfRule>
  </conditionalFormatting>
  <conditionalFormatting sqref="W71">
    <cfRule type="cellIs" dxfId="8" priority="1098" stopIfTrue="1" operator="lessThan">
      <formula>1.33</formula>
    </cfRule>
  </conditionalFormatting>
  <conditionalFormatting sqref="R70:T70">
    <cfRule type="cellIs" priority="1092" operator="between">
      <formula>$I70-$G70/2</formula>
      <formula>$I70</formula>
      <formula>$H70</formula>
    </cfRule>
  </conditionalFormatting>
  <conditionalFormatting sqref="X70">
    <cfRule type="cellIs" priority="1096" stopIfTrue="1" operator="between">
      <formula>0.5</formula>
      <formula>1</formula>
      <formula>1</formula>
    </cfRule>
  </conditionalFormatting>
  <conditionalFormatting sqref="W70">
    <cfRule type="cellIs" dxfId="7" priority="1095" stopIfTrue="1" operator="lessThan">
      <formula>1.33</formula>
    </cfRule>
  </conditionalFormatting>
  <conditionalFormatting sqref="X72">
    <cfRule type="cellIs" priority="1078" stopIfTrue="1" operator="between">
      <formula>0.5</formula>
      <formula>1</formula>
      <formula>1</formula>
    </cfRule>
  </conditionalFormatting>
  <conditionalFormatting sqref="W72">
    <cfRule type="cellIs" dxfId="6" priority="1077" stopIfTrue="1" operator="lessThan">
      <formula>1.33</formula>
    </cfRule>
  </conditionalFormatting>
  <conditionalFormatting sqref="R72:T72">
    <cfRule type="cellIs" priority="1074" operator="between">
      <formula>$I72-$G72/2</formula>
      <formula>$I72</formula>
      <formula>$H72</formula>
    </cfRule>
  </conditionalFormatting>
  <conditionalFormatting sqref="X74">
    <cfRule type="cellIs" priority="1072" stopIfTrue="1" operator="between">
      <formula>0.5</formula>
      <formula>1</formula>
      <formula>1</formula>
    </cfRule>
  </conditionalFormatting>
  <conditionalFormatting sqref="W74">
    <cfRule type="cellIs" dxfId="5" priority="1071" stopIfTrue="1" operator="lessThan">
      <formula>1.33</formula>
    </cfRule>
  </conditionalFormatting>
  <conditionalFormatting sqref="R73:T73">
    <cfRule type="cellIs" priority="1065" operator="between">
      <formula>$I73-$G73/2</formula>
      <formula>$I73</formula>
      <formula>$H73</formula>
    </cfRule>
  </conditionalFormatting>
  <conditionalFormatting sqref="X73">
    <cfRule type="cellIs" priority="1069" stopIfTrue="1" operator="between">
      <formula>0.5</formula>
      <formula>1</formula>
      <formula>1</formula>
    </cfRule>
  </conditionalFormatting>
  <conditionalFormatting sqref="W73">
    <cfRule type="cellIs" dxfId="4" priority="1068" stopIfTrue="1" operator="lessThan">
      <formula>1.33</formula>
    </cfRule>
  </conditionalFormatting>
  <conditionalFormatting sqref="X75">
    <cfRule type="cellIs" priority="1057" stopIfTrue="1" operator="between">
      <formula>0.5</formula>
      <formula>1</formula>
      <formula>1</formula>
    </cfRule>
  </conditionalFormatting>
  <conditionalFormatting sqref="W75">
    <cfRule type="cellIs" dxfId="3" priority="1056" stopIfTrue="1" operator="lessThan">
      <formula>1.33</formula>
    </cfRule>
  </conditionalFormatting>
  <conditionalFormatting sqref="X77">
    <cfRule type="cellIs" priority="1054" stopIfTrue="1" operator="between">
      <formula>0.5</formula>
      <formula>1</formula>
      <formula>1</formula>
    </cfRule>
  </conditionalFormatting>
  <conditionalFormatting sqref="W77">
    <cfRule type="cellIs" dxfId="2" priority="1053" stopIfTrue="1" operator="lessThan">
      <formula>1.33</formula>
    </cfRule>
  </conditionalFormatting>
  <conditionalFormatting sqref="X76">
    <cfRule type="cellIs" priority="1051" stopIfTrue="1" operator="between">
      <formula>0.5</formula>
      <formula>1</formula>
      <formula>1</formula>
    </cfRule>
  </conditionalFormatting>
  <conditionalFormatting sqref="W76">
    <cfRule type="cellIs" dxfId="1" priority="1050" stopIfTrue="1" operator="lessThan">
      <formula>1.33</formula>
    </cfRule>
  </conditionalFormatting>
  <conditionalFormatting sqref="R78:T78">
    <cfRule type="cellIs" priority="1006" operator="between">
      <formula>$I78-$G78/2</formula>
      <formula>$I78</formula>
      <formula>$H78</formula>
    </cfRule>
  </conditionalFormatting>
  <conditionalFormatting sqref="X78">
    <cfRule type="cellIs" priority="1004" stopIfTrue="1" operator="between">
      <formula>0.5</formula>
      <formula>1</formula>
      <formula>1</formula>
    </cfRule>
  </conditionalFormatting>
  <conditionalFormatting sqref="W78">
    <cfRule type="cellIs" dxfId="0" priority="1003" stopIfTrue="1" operator="lessThan">
      <formula>1.33</formula>
    </cfRule>
  </conditionalFormatting>
  <conditionalFormatting sqref="J5:M44 R5:T44">
    <cfRule type="cellIs" priority="1141" stopIfTrue="1" operator="notBetween">
      <formula>$H5</formula>
      <formula>$I5</formula>
      <formula>$H5</formula>
    </cfRule>
  </conditionalFormatting>
  <conditionalFormatting sqref="J55:K64">
    <cfRule type="cellIs" priority="836" operator="between">
      <formula>$G55/2</formula>
      <formula>$G55</formula>
      <formula>$G55</formula>
    </cfRule>
  </conditionalFormatting>
  <conditionalFormatting sqref="L71:M74 J69:K74 J75:M80">
    <cfRule type="cellIs" priority="833" operator="between">
      <formula>$I69-$G69/2</formula>
      <formula>$I69</formula>
      <formula>$H69</formula>
    </cfRule>
  </conditionalFormatting>
  <conditionalFormatting sqref="L69:M69">
    <cfRule type="cellIs" priority="830" operator="between">
      <formula>$I69-$G69/2</formula>
      <formula>$I69</formula>
      <formula>$H69</formula>
    </cfRule>
  </conditionalFormatting>
  <conditionalFormatting sqref="L70:M70">
    <cfRule type="cellIs" priority="827" operator="between">
      <formula>$I70-$G70/2</formula>
      <formula>$I70</formula>
      <formula>$H70</formula>
    </cfRule>
  </conditionalFormatting>
  <conditionalFormatting sqref="N5:Q44">
    <cfRule type="cellIs" priority="281" stopIfTrue="1" operator="notBetween">
      <formula>$H5</formula>
      <formula>$I5</formula>
      <formula>$H5</formula>
    </cfRule>
  </conditionalFormatting>
  <conditionalFormatting sqref="Q71:Q74 N69:P74 N75:Q80">
    <cfRule type="cellIs" priority="274" operator="between">
      <formula>$I69-$G69/2</formula>
      <formula>$I69</formula>
      <formula>$H69</formula>
    </cfRule>
  </conditionalFormatting>
  <conditionalFormatting sqref="Q69">
    <cfRule type="cellIs" priority="271" operator="between">
      <formula>$I69-$G69/2</formula>
      <formula>$I69</formula>
      <formula>$H69</formula>
    </cfRule>
  </conditionalFormatting>
  <conditionalFormatting sqref="Q70">
    <cfRule type="cellIs" priority="268" operator="between">
      <formula>$I70-$G70/2</formula>
      <formula>$I70</formula>
      <formula>$H70</formula>
    </cfRule>
  </conditionalFormatting>
  <conditionalFormatting sqref="R45:W54">
    <cfRule type="cellIs" priority="9" operator="greaterThan">
      <formula>#REF!</formula>
    </cfRule>
  </conditionalFormatting>
  <conditionalFormatting sqref="X45:X54">
    <cfRule type="cellIs" priority="7" stopIfTrue="1" operator="between">
      <formula>0.5</formula>
      <formula>1</formula>
      <formula>1</formula>
    </cfRule>
  </conditionalFormatting>
  <conditionalFormatting sqref="J45:K54">
    <cfRule type="cellIs" priority="5" operator="between">
      <formula>$G45/2</formula>
      <formula>$G45</formula>
      <formula>$G45</formula>
    </cfRule>
  </conditionalFormatting>
  <conditionalFormatting sqref="L55:Q64">
    <cfRule type="cellIs" priority="2" operator="between">
      <formula>$G55/2</formula>
      <formula>$G55</formula>
      <formula>$G55</formula>
    </cfRule>
  </conditionalFormatting>
  <conditionalFormatting sqref="L45:Q54">
    <cfRule type="cellIs" priority="1" operator="between">
      <formula>$G45/2</formula>
      <formula>$G45</formula>
      <formula>$G45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>Danaher TM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Allen</dc:creator>
  <cp:lastModifiedBy>Cao, Yongbo</cp:lastModifiedBy>
  <dcterms:created xsi:type="dcterms:W3CDTF">2016-04-21T08:48:22Z</dcterms:created>
  <dcterms:modified xsi:type="dcterms:W3CDTF">2016-10-26T00:41:39Z</dcterms:modified>
</cp:coreProperties>
</file>