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zqy49\Desktop\"/>
    </mc:Choice>
  </mc:AlternateContent>
  <xr:revisionPtr revIDLastSave="0" documentId="13_ncr:1_{EF10F769-D2B2-4CC5-82FE-48C2B539D0D8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Parameter Tuning" sheetId="1" r:id="rId1"/>
    <sheet name="large" sheetId="2" r:id="rId2"/>
    <sheet name="rts" sheetId="3" r:id="rId3"/>
    <sheet name="case" sheetId="5" r:id="rId4"/>
    <sheet name="inf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6" i="5"/>
  <c r="I4" i="3" l="1"/>
  <c r="I5" i="3"/>
  <c r="I6" i="3"/>
  <c r="I7" i="3"/>
  <c r="I3" i="3"/>
  <c r="H7" i="3"/>
  <c r="H6" i="3"/>
  <c r="H5" i="3"/>
  <c r="H4" i="3"/>
  <c r="H3" i="3"/>
  <c r="I4" i="2"/>
  <c r="I5" i="2"/>
  <c r="I6" i="2"/>
  <c r="I7" i="2"/>
  <c r="H4" i="2"/>
  <c r="H5" i="2"/>
  <c r="H6" i="2"/>
  <c r="H7" i="2"/>
  <c r="I3" i="2"/>
  <c r="H3" i="2"/>
  <c r="F6" i="1"/>
  <c r="F5" i="1"/>
  <c r="F4" i="1"/>
  <c r="F3" i="1"/>
  <c r="F2" i="1"/>
  <c r="E16" i="4" l="1"/>
  <c r="E15" i="4"/>
  <c r="E14" i="4"/>
  <c r="E13" i="4"/>
  <c r="E12" i="4"/>
  <c r="E11" i="4"/>
  <c r="E10" i="4"/>
  <c r="E9" i="4"/>
  <c r="E8" i="4"/>
  <c r="E7" i="4"/>
  <c r="C16" i="4"/>
  <c r="C15" i="4"/>
  <c r="C14" i="4"/>
  <c r="C13" i="4"/>
  <c r="C12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<sst xmlns="http://schemas.openxmlformats.org/spreadsheetml/2006/main" count="71" uniqueCount="48">
  <si>
    <t>R5_B40</t>
  </si>
  <si>
    <t>R10_B60</t>
  </si>
  <si>
    <t>R15_B80</t>
  </si>
  <si>
    <t>R20_B100</t>
  </si>
  <si>
    <t>j</t>
    <phoneticPr fontId="1" type="noConversion"/>
  </si>
  <si>
    <t>U_j</t>
    <phoneticPr fontId="1" type="noConversion"/>
  </si>
  <si>
    <t>F_j</t>
    <phoneticPr fontId="1" type="noConversion"/>
  </si>
  <si>
    <t>T_j</t>
    <phoneticPr fontId="1" type="noConversion"/>
  </si>
  <si>
    <t>M_j</t>
    <phoneticPr fontId="1" type="noConversion"/>
  </si>
  <si>
    <t>V-</t>
    <phoneticPr fontId="1" type="noConversion"/>
  </si>
  <si>
    <t>V+</t>
    <phoneticPr fontId="1" type="noConversion"/>
  </si>
  <si>
    <t>\alpha_j</t>
    <phoneticPr fontId="1" type="noConversion"/>
  </si>
  <si>
    <t>\beta_j</t>
    <phoneticPr fontId="1" type="noConversion"/>
  </si>
  <si>
    <t>\gamma_j</t>
    <phoneticPr fontId="1" type="noConversion"/>
  </si>
  <si>
    <t>CNSHA-JPOSK-JPKOB-CNSHA</t>
    <phoneticPr fontId="1" type="noConversion"/>
  </si>
  <si>
    <t>CNSHA-JPTOK-JPYOK-CNSHA</t>
    <phoneticPr fontId="1" type="noConversion"/>
  </si>
  <si>
    <t>CNSHA-JPNAG-JPSZU-CNSHA</t>
    <phoneticPr fontId="1" type="noConversion"/>
  </si>
  <si>
    <t>CNSHA-FPHKA-JOMOJ-SKBUS-CNSHA</t>
    <phoneticPr fontId="1" type="noConversion"/>
  </si>
  <si>
    <t>CNQIN-JPOSK-JPKOB-CNQIN</t>
    <phoneticPr fontId="1" type="noConversion"/>
  </si>
  <si>
    <t>CNQIN-JPTOP-JPYOK-CNQIN</t>
    <phoneticPr fontId="1" type="noConversion"/>
  </si>
  <si>
    <t>CNQIN-JPNAG-CNQIN</t>
    <phoneticPr fontId="1" type="noConversion"/>
  </si>
  <si>
    <t>CNQIN-FPHKA-JOMOJ-CNQIN</t>
    <phoneticPr fontId="1" type="noConversion"/>
  </si>
  <si>
    <t>CNSHA-TWKEE-TWTCH-TWKAO-CNSHA</t>
    <phoneticPr fontId="1" type="noConversion"/>
  </si>
  <si>
    <t>CNSHA-CNXIA-HKHKG-VNHPG-HKHKG-CNSHA</t>
    <phoneticPr fontId="1" type="noConversion"/>
  </si>
  <si>
    <t>(tl,k,N_max)</t>
    <phoneticPr fontId="1" type="noConversion"/>
  </si>
  <si>
    <t>t^*</t>
    <phoneticPr fontId="1" type="noConversion"/>
  </si>
  <si>
    <t>Z^*</t>
    <phoneticPr fontId="1" type="noConversion"/>
  </si>
  <si>
    <t>t</t>
    <phoneticPr fontId="1" type="noConversion"/>
  </si>
  <si>
    <t>Z</t>
    <phoneticPr fontId="1" type="noConversion"/>
  </si>
  <si>
    <t>Gap^{PTS}</t>
    <phoneticPr fontId="1" type="noConversion"/>
  </si>
  <si>
    <t>(5,5,3J)</t>
    <phoneticPr fontId="1" type="noConversion"/>
  </si>
  <si>
    <t>(2,5,3J)</t>
    <phoneticPr fontId="1" type="noConversion"/>
  </si>
  <si>
    <t>(5,5,4J)</t>
    <phoneticPr fontId="1" type="noConversion"/>
  </si>
  <si>
    <t>(5,2,3J)</t>
    <phoneticPr fontId="1" type="noConversion"/>
  </si>
  <si>
    <t>(2,10,3J)</t>
    <phoneticPr fontId="1" type="noConversion"/>
  </si>
  <si>
    <t>Instances</t>
    <phoneticPr fontId="1" type="noConversion"/>
  </si>
  <si>
    <t>t^{per}</t>
    <phoneticPr fontId="1" type="noConversion"/>
  </si>
  <si>
    <t>Z^{per}</t>
    <phoneticPr fontId="1" type="noConversion"/>
  </si>
  <si>
    <t>t^{PTS}</t>
    <phoneticPr fontId="1" type="noConversion"/>
  </si>
  <si>
    <t>Z^{PTS}</t>
    <phoneticPr fontId="1" type="noConversion"/>
  </si>
  <si>
    <t>Op</t>
    <phoneticPr fontId="1" type="noConversion"/>
  </si>
  <si>
    <t>R25_B140</t>
  </si>
  <si>
    <t>R30_B180</t>
  </si>
  <si>
    <t>/</t>
  </si>
  <si>
    <t>/</t>
    <phoneticPr fontId="1" type="noConversion"/>
  </si>
  <si>
    <t>t^{RTS}</t>
    <phoneticPr fontId="1" type="noConversion"/>
  </si>
  <si>
    <t>Z^{RTS}</t>
    <phoneticPr fontId="1" type="noConversion"/>
  </si>
  <si>
    <t>Gap^{RTS}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</si>
</sst>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0" fontId="0" fillId="0" borderId="0" xfId="1" applyNumberFormat="1" applyFont="1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13" sqref="H13"/>
    </sheetView>
  </sheetViews>
  <sheetFormatPr defaultRowHeight="13.9" x14ac:dyDescent="0.4"/>
  <cols>
    <col min="3" max="3" width="13.46484375" customWidth="1"/>
    <col min="4" max="4" width="10.796875" bestFit="1" customWidth="1"/>
    <col min="5" max="5" width="14.73046875" customWidth="1"/>
    <col min="6" max="6" width="10.796875" bestFit="1" customWidth="1"/>
  </cols>
  <sheetData>
    <row r="1" spans="1:8" x14ac:dyDescent="0.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s="11"/>
      <c r="H1" s="11"/>
    </row>
    <row r="2" spans="1:8" x14ac:dyDescent="0.4">
      <c r="A2" t="s">
        <v>30</v>
      </c>
      <c r="B2">
        <v>1.23</v>
      </c>
      <c r="C2" s="2">
        <v>198252000</v>
      </c>
      <c r="D2">
        <v>30.77</v>
      </c>
      <c r="E2" s="2">
        <v>199891300</v>
      </c>
      <c r="F2" s="1">
        <f>(E2-C2)/C2</f>
        <v>8.2687690414220277E-3</v>
      </c>
    </row>
    <row r="3" spans="1:8" x14ac:dyDescent="0.4">
      <c r="A3" t="s">
        <v>31</v>
      </c>
      <c r="B3">
        <v>0.98199999999999998</v>
      </c>
      <c r="C3" s="2">
        <v>178340000</v>
      </c>
      <c r="D3">
        <v>28.67</v>
      </c>
      <c r="E3" s="2">
        <v>182380000</v>
      </c>
      <c r="F3" s="1">
        <f>(E3-C3)/C3</f>
        <v>2.2653358752943817E-2</v>
      </c>
    </row>
    <row r="4" spans="1:8" x14ac:dyDescent="0.4">
      <c r="A4" t="s">
        <v>32</v>
      </c>
      <c r="B4">
        <v>1.3919999999999999</v>
      </c>
      <c r="C4" s="2">
        <v>224780000</v>
      </c>
      <c r="D4">
        <v>45.222999999999999</v>
      </c>
      <c r="E4" s="2">
        <v>230390000</v>
      </c>
      <c r="F4" s="1">
        <f>(E4-C4)/C4</f>
        <v>2.4957736453421121E-2</v>
      </c>
    </row>
    <row r="5" spans="1:8" x14ac:dyDescent="0.4">
      <c r="A5" t="s">
        <v>34</v>
      </c>
      <c r="B5">
        <v>0.78600000000000003</v>
      </c>
      <c r="C5" s="2">
        <v>198250000</v>
      </c>
      <c r="D5">
        <v>22.43</v>
      </c>
      <c r="E5" s="2">
        <v>204011900</v>
      </c>
      <c r="F5" s="1">
        <f>(E5-C5)/C5</f>
        <v>2.9063808322824715E-2</v>
      </c>
    </row>
    <row r="6" spans="1:8" x14ac:dyDescent="0.4">
      <c r="A6" t="s">
        <v>33</v>
      </c>
      <c r="B6">
        <v>1.8939999999999999</v>
      </c>
      <c r="C6" s="2">
        <v>196970000</v>
      </c>
      <c r="D6">
        <v>30.14</v>
      </c>
      <c r="E6" s="2">
        <v>204761000</v>
      </c>
      <c r="F6" s="1">
        <f>(E6-C6)/C6</f>
        <v>3.955424683962025E-2</v>
      </c>
    </row>
  </sheetData>
  <mergeCells count="1">
    <mergeCell ref="G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DDE0-835D-417E-B5D4-B729CAFBA8C1}">
  <dimension ref="A2:I11"/>
  <sheetViews>
    <sheetView workbookViewId="0">
      <selection activeCell="C23" sqref="C23"/>
    </sheetView>
  </sheetViews>
  <sheetFormatPr defaultRowHeight="13.9" x14ac:dyDescent="0.4"/>
  <cols>
    <col min="3" max="3" width="13.53125" customWidth="1"/>
    <col min="5" max="5" width="11.3984375" bestFit="1" customWidth="1"/>
    <col min="7" max="7" width="12.6640625" customWidth="1"/>
    <col min="9" max="9" width="9.46484375" bestFit="1" customWidth="1"/>
    <col min="15" max="15" width="10.796875" bestFit="1" customWidth="1"/>
    <col min="17" max="17" width="10.796875" bestFit="1" customWidth="1"/>
    <col min="19" max="19" width="10.796875" bestFit="1" customWidth="1"/>
  </cols>
  <sheetData>
    <row r="2" spans="1:9" x14ac:dyDescent="0.4">
      <c r="A2" s="8" t="s">
        <v>35</v>
      </c>
      <c r="B2" t="s">
        <v>25</v>
      </c>
      <c r="C2" t="s">
        <v>26</v>
      </c>
      <c r="D2" t="s">
        <v>36</v>
      </c>
      <c r="E2" t="s">
        <v>37</v>
      </c>
      <c r="F2" t="s">
        <v>38</v>
      </c>
      <c r="G2" t="s">
        <v>39</v>
      </c>
      <c r="H2" t="s">
        <v>29</v>
      </c>
      <c r="I2" t="s">
        <v>40</v>
      </c>
    </row>
    <row r="3" spans="1:9" x14ac:dyDescent="0.4">
      <c r="A3" t="s">
        <v>0</v>
      </c>
      <c r="B3">
        <v>0.5</v>
      </c>
      <c r="C3" s="2">
        <v>380178000</v>
      </c>
      <c r="D3">
        <v>1.39</v>
      </c>
      <c r="E3" s="2">
        <v>471414000</v>
      </c>
      <c r="F3">
        <v>22.95</v>
      </c>
      <c r="G3" s="2">
        <v>382980000</v>
      </c>
      <c r="H3" s="1">
        <f>(G3-C3)/C3</f>
        <v>7.3702318387702604E-3</v>
      </c>
      <c r="I3" s="1">
        <f>(E3-G3)/E3</f>
        <v>0.18759307105855999</v>
      </c>
    </row>
    <row r="4" spans="1:9" x14ac:dyDescent="0.4">
      <c r="A4" t="s">
        <v>1</v>
      </c>
      <c r="B4">
        <v>55.08</v>
      </c>
      <c r="C4" s="2">
        <v>593137000</v>
      </c>
      <c r="D4">
        <v>4.88</v>
      </c>
      <c r="E4" s="2">
        <v>765699000</v>
      </c>
      <c r="F4">
        <v>44.2</v>
      </c>
      <c r="G4" s="2">
        <v>612850000</v>
      </c>
      <c r="H4" s="1">
        <f t="shared" ref="H4:H7" si="0">(G4-C4)/C4</f>
        <v>3.3235154778744204E-2</v>
      </c>
      <c r="I4" s="1">
        <f t="shared" ref="I4:I7" si="1">(E4-G4)/E4</f>
        <v>0.19962021629909404</v>
      </c>
    </row>
    <row r="5" spans="1:9" x14ac:dyDescent="0.4">
      <c r="A5" t="s">
        <v>2</v>
      </c>
      <c r="B5">
        <v>74.14</v>
      </c>
      <c r="C5" s="2">
        <v>850262000</v>
      </c>
      <c r="D5">
        <v>39.200000000000003</v>
      </c>
      <c r="E5" s="2">
        <v>1145840000</v>
      </c>
      <c r="F5">
        <v>81.724000000000004</v>
      </c>
      <c r="G5" s="2">
        <v>873230000</v>
      </c>
      <c r="H5" s="1">
        <f t="shared" si="0"/>
        <v>2.7012850156775205E-2</v>
      </c>
      <c r="I5" s="1">
        <f t="shared" si="1"/>
        <v>0.23791279759826853</v>
      </c>
    </row>
    <row r="6" spans="1:9" x14ac:dyDescent="0.4">
      <c r="A6" t="s">
        <v>3</v>
      </c>
      <c r="B6" s="9">
        <v>979.05</v>
      </c>
      <c r="C6" s="2">
        <v>1000910000</v>
      </c>
      <c r="D6">
        <v>305.16000000000003</v>
      </c>
      <c r="E6" s="2">
        <v>1371390000</v>
      </c>
      <c r="F6">
        <v>112.36</v>
      </c>
      <c r="G6" s="2">
        <v>1051700000</v>
      </c>
      <c r="H6" s="1">
        <f t="shared" si="0"/>
        <v>5.0743823120959923E-2</v>
      </c>
      <c r="I6" s="1">
        <f t="shared" si="1"/>
        <v>0.23311384799364149</v>
      </c>
    </row>
    <row r="7" spans="1:9" x14ac:dyDescent="0.4">
      <c r="A7" t="s">
        <v>41</v>
      </c>
      <c r="B7">
        <v>1822.89</v>
      </c>
      <c r="C7" s="2">
        <v>22334000000</v>
      </c>
      <c r="D7">
        <v>1338.77</v>
      </c>
      <c r="E7" s="2">
        <v>26978000000</v>
      </c>
      <c r="F7">
        <v>148.38</v>
      </c>
      <c r="G7" s="2">
        <v>22897400000</v>
      </c>
      <c r="H7" s="1">
        <f t="shared" si="0"/>
        <v>2.522611265335363E-2</v>
      </c>
      <c r="I7" s="1">
        <f t="shared" si="1"/>
        <v>0.15125657943509527</v>
      </c>
    </row>
    <row r="8" spans="1:9" x14ac:dyDescent="0.4">
      <c r="A8" t="s">
        <v>42</v>
      </c>
      <c r="B8" t="s">
        <v>43</v>
      </c>
      <c r="C8" t="s">
        <v>43</v>
      </c>
      <c r="D8" t="s">
        <v>43</v>
      </c>
      <c r="E8" t="s">
        <v>43</v>
      </c>
      <c r="F8">
        <v>298.37</v>
      </c>
      <c r="G8" s="2">
        <v>27937400000</v>
      </c>
      <c r="H8" t="s">
        <v>43</v>
      </c>
      <c r="I8" t="s">
        <v>43</v>
      </c>
    </row>
    <row r="11" spans="1:9" x14ac:dyDescent="0.4">
      <c r="B11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AA06-00D7-4F08-8249-F20A7BCBA7F1}">
  <dimension ref="A2:I8"/>
  <sheetViews>
    <sheetView workbookViewId="0">
      <selection sqref="A1:XFD7"/>
    </sheetView>
  </sheetViews>
  <sheetFormatPr defaultRowHeight="13.9" x14ac:dyDescent="0.4"/>
  <cols>
    <col min="3" max="3" width="11.6640625" customWidth="1"/>
    <col min="5" max="5" width="13.6640625" customWidth="1"/>
    <col min="7" max="7" width="12.46484375" customWidth="1"/>
  </cols>
  <sheetData>
    <row r="2" spans="1:9" x14ac:dyDescent="0.4">
      <c r="A2" s="8" t="s">
        <v>35</v>
      </c>
      <c r="B2" t="s">
        <v>25</v>
      </c>
      <c r="C2" t="s">
        <v>26</v>
      </c>
      <c r="D2" t="s">
        <v>38</v>
      </c>
      <c r="E2" t="s">
        <v>39</v>
      </c>
      <c r="F2" t="s">
        <v>45</v>
      </c>
      <c r="G2" t="s">
        <v>46</v>
      </c>
      <c r="H2" t="s">
        <v>29</v>
      </c>
      <c r="I2" t="s">
        <v>47</v>
      </c>
    </row>
    <row r="3" spans="1:9" x14ac:dyDescent="0.4">
      <c r="A3" t="s">
        <v>0</v>
      </c>
      <c r="B3">
        <v>0.5</v>
      </c>
      <c r="C3" s="2">
        <v>380178000</v>
      </c>
      <c r="D3">
        <v>22.95</v>
      </c>
      <c r="E3" s="2">
        <v>382980000</v>
      </c>
      <c r="F3">
        <v>49.29</v>
      </c>
      <c r="G3" s="2">
        <v>401180000</v>
      </c>
      <c r="H3" s="1">
        <f>(E3-C3)/C3</f>
        <v>7.3702318387702604E-3</v>
      </c>
      <c r="I3" s="1">
        <f>(G3-C3)/C3</f>
        <v>5.524254428188901E-2</v>
      </c>
    </row>
    <row r="4" spans="1:9" x14ac:dyDescent="0.4">
      <c r="A4" t="s">
        <v>1</v>
      </c>
      <c r="B4">
        <v>55.08</v>
      </c>
      <c r="C4" s="2">
        <v>593137000</v>
      </c>
      <c r="D4">
        <v>44.2</v>
      </c>
      <c r="E4" s="2">
        <v>612850000</v>
      </c>
      <c r="F4">
        <v>78.349999999999994</v>
      </c>
      <c r="G4" s="2">
        <v>621850000</v>
      </c>
      <c r="H4" s="1">
        <f>(E4-C4)/C4</f>
        <v>3.3235154778744204E-2</v>
      </c>
      <c r="I4" s="1">
        <f t="shared" ref="I4:I7" si="0">(G4-C4)/C4</f>
        <v>4.8408715018621332E-2</v>
      </c>
    </row>
    <row r="5" spans="1:9" x14ac:dyDescent="0.4">
      <c r="A5" t="s">
        <v>2</v>
      </c>
      <c r="B5">
        <v>74.14</v>
      </c>
      <c r="C5" s="2">
        <v>850262000</v>
      </c>
      <c r="D5">
        <v>81.724000000000004</v>
      </c>
      <c r="E5" s="2">
        <v>873230000</v>
      </c>
      <c r="F5">
        <v>193.45</v>
      </c>
      <c r="G5" s="2">
        <v>897930000</v>
      </c>
      <c r="H5" s="1">
        <f>(E5-C5)/C5</f>
        <v>2.7012850156775205E-2</v>
      </c>
      <c r="I5" s="1">
        <f t="shared" si="0"/>
        <v>5.6062719491168603E-2</v>
      </c>
    </row>
    <row r="6" spans="1:9" x14ac:dyDescent="0.4">
      <c r="A6" t="s">
        <v>3</v>
      </c>
      <c r="B6" s="9">
        <v>979.05</v>
      </c>
      <c r="C6" s="2">
        <v>1000910000</v>
      </c>
      <c r="D6">
        <v>112.36</v>
      </c>
      <c r="E6" s="2">
        <v>1051700000</v>
      </c>
      <c r="F6">
        <v>432.01</v>
      </c>
      <c r="G6" s="2">
        <v>1115300000</v>
      </c>
      <c r="H6" s="1">
        <f>(E6-C6)/C6</f>
        <v>5.0743823120959923E-2</v>
      </c>
      <c r="I6" s="1">
        <f t="shared" si="0"/>
        <v>0.11428599974023639</v>
      </c>
    </row>
    <row r="7" spans="1:9" x14ac:dyDescent="0.4">
      <c r="A7" t="s">
        <v>41</v>
      </c>
      <c r="B7">
        <v>1822.89</v>
      </c>
      <c r="C7" s="2">
        <v>22334000000</v>
      </c>
      <c r="D7">
        <v>148.38</v>
      </c>
      <c r="E7" s="2">
        <v>22897400000</v>
      </c>
      <c r="F7">
        <v>623.86</v>
      </c>
      <c r="G7" s="2">
        <v>23797400000</v>
      </c>
      <c r="H7" s="1">
        <f>(E7-C7)/C7</f>
        <v>2.522611265335363E-2</v>
      </c>
      <c r="I7" s="1">
        <f t="shared" si="0"/>
        <v>6.552341721142653E-2</v>
      </c>
    </row>
    <row r="8" spans="1:9" x14ac:dyDescent="0.4">
      <c r="A8" t="s">
        <v>42</v>
      </c>
      <c r="B8" t="s">
        <v>43</v>
      </c>
      <c r="C8" t="s">
        <v>43</v>
      </c>
      <c r="D8">
        <v>298.37</v>
      </c>
      <c r="E8" s="2">
        <v>27937400000</v>
      </c>
      <c r="F8">
        <v>1293.67</v>
      </c>
      <c r="G8" s="2">
        <v>28863200000</v>
      </c>
      <c r="H8" t="s">
        <v>44</v>
      </c>
      <c r="I8" t="s">
        <v>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DC70-2305-426F-938B-FBC2265890F3}">
  <dimension ref="A1:D15"/>
  <sheetViews>
    <sheetView workbookViewId="0">
      <selection activeCell="G5" sqref="G5"/>
    </sheetView>
  </sheetViews>
  <sheetFormatPr defaultRowHeight="13.9" x14ac:dyDescent="0.4"/>
  <cols>
    <col min="3" max="3" width="11.86328125" bestFit="1" customWidth="1"/>
    <col min="4" max="4" width="10.53125" bestFit="1" customWidth="1"/>
  </cols>
  <sheetData>
    <row r="1" spans="1:4" x14ac:dyDescent="0.4">
      <c r="B1">
        <v>174.95</v>
      </c>
      <c r="C1" s="10">
        <v>608336000</v>
      </c>
    </row>
    <row r="2" spans="1:4" x14ac:dyDescent="0.4">
      <c r="C2" s="2"/>
    </row>
    <row r="3" spans="1:4" x14ac:dyDescent="0.4">
      <c r="C3" s="2"/>
    </row>
    <row r="4" spans="1:4" x14ac:dyDescent="0.4">
      <c r="C4" s="2"/>
    </row>
    <row r="5" spans="1:4" x14ac:dyDescent="0.4">
      <c r="C5" s="2"/>
    </row>
    <row r="6" spans="1:4" x14ac:dyDescent="0.4">
      <c r="A6">
        <v>1</v>
      </c>
      <c r="B6">
        <v>68.39</v>
      </c>
      <c r="C6" s="10">
        <v>648359000</v>
      </c>
      <c r="D6" s="1">
        <f>(C6-$C$1)/$C$1</f>
        <v>6.5790944478051602E-2</v>
      </c>
    </row>
    <row r="7" spans="1:4" x14ac:dyDescent="0.4">
      <c r="A7">
        <v>2</v>
      </c>
      <c r="B7">
        <v>92.2</v>
      </c>
      <c r="C7" s="10">
        <v>620903000</v>
      </c>
      <c r="D7" s="1">
        <f t="shared" ref="D7:D15" si="0">(C7-$C$1)/$C$1</f>
        <v>2.0657991636201047E-2</v>
      </c>
    </row>
    <row r="8" spans="1:4" x14ac:dyDescent="0.4">
      <c r="A8">
        <v>3</v>
      </c>
      <c r="B8">
        <v>89.72</v>
      </c>
      <c r="C8" s="10">
        <v>644223000</v>
      </c>
      <c r="D8" s="1">
        <f t="shared" si="0"/>
        <v>5.8992070171747193E-2</v>
      </c>
    </row>
    <row r="9" spans="1:4" x14ac:dyDescent="0.4">
      <c r="A9">
        <v>4</v>
      </c>
      <c r="B9">
        <v>78.290000000000006</v>
      </c>
      <c r="C9" s="10">
        <v>622482000</v>
      </c>
      <c r="D9" s="1">
        <f t="shared" si="0"/>
        <v>2.3253596696562427E-2</v>
      </c>
    </row>
    <row r="10" spans="1:4" x14ac:dyDescent="0.4">
      <c r="A10">
        <v>5</v>
      </c>
      <c r="B10">
        <v>76.290000000000006</v>
      </c>
      <c r="C10" s="10">
        <v>623998000</v>
      </c>
      <c r="D10" s="1">
        <f t="shared" si="0"/>
        <v>2.5745640567055049E-2</v>
      </c>
    </row>
    <row r="11" spans="1:4" x14ac:dyDescent="0.4">
      <c r="A11">
        <v>6</v>
      </c>
      <c r="B11">
        <v>85.92</v>
      </c>
      <c r="C11" s="10">
        <v>616728000</v>
      </c>
      <c r="D11" s="1">
        <f t="shared" si="0"/>
        <v>1.3795008021882644E-2</v>
      </c>
    </row>
    <row r="12" spans="1:4" x14ac:dyDescent="0.4">
      <c r="A12">
        <v>7</v>
      </c>
      <c r="B12">
        <v>72.03</v>
      </c>
      <c r="C12" s="10">
        <v>617334000</v>
      </c>
      <c r="D12" s="1">
        <f t="shared" si="0"/>
        <v>1.4791168038715446E-2</v>
      </c>
    </row>
    <row r="13" spans="1:4" x14ac:dyDescent="0.4">
      <c r="A13">
        <v>8</v>
      </c>
      <c r="B13">
        <v>78.790000000000006</v>
      </c>
      <c r="C13" s="10">
        <v>638802000</v>
      </c>
      <c r="D13" s="1">
        <f t="shared" si="0"/>
        <v>5.008087635780227E-2</v>
      </c>
    </row>
    <row r="14" spans="1:4" x14ac:dyDescent="0.4">
      <c r="A14">
        <v>9</v>
      </c>
      <c r="B14">
        <v>91.19</v>
      </c>
      <c r="C14" s="10">
        <v>618982000</v>
      </c>
      <c r="D14" s="1">
        <f t="shared" si="0"/>
        <v>1.7500197259409274E-2</v>
      </c>
    </row>
    <row r="15" spans="1:4" x14ac:dyDescent="0.4">
      <c r="A15">
        <v>10</v>
      </c>
      <c r="B15">
        <v>103.29</v>
      </c>
      <c r="C15" s="10">
        <v>620331000</v>
      </c>
      <c r="D15" s="1">
        <f t="shared" si="0"/>
        <v>1.971772178532916E-2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342D-70E5-42E2-95D1-DCBAECDFECA6}">
  <dimension ref="A1:J16"/>
  <sheetViews>
    <sheetView workbookViewId="0">
      <selection activeCell="D25" sqref="D25:G29"/>
    </sheetView>
  </sheetViews>
  <sheetFormatPr defaultRowHeight="13.9" x14ac:dyDescent="0.4"/>
  <sheetData>
    <row r="1" spans="1:10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4">
      <c r="A2" s="4">
        <v>1</v>
      </c>
      <c r="B2" s="3">
        <v>764</v>
      </c>
      <c r="C2" s="3">
        <v>105000</v>
      </c>
      <c r="D2" s="3">
        <v>330</v>
      </c>
      <c r="E2" s="3">
        <v>1980000</v>
      </c>
      <c r="F2" s="3">
        <v>10</v>
      </c>
      <c r="G2" s="3">
        <v>15</v>
      </c>
      <c r="H2" s="3">
        <v>1.7600000000000001E-2</v>
      </c>
      <c r="I2" s="3">
        <v>1.2</v>
      </c>
      <c r="J2" s="3">
        <v>1</v>
      </c>
    </row>
    <row r="3" spans="1:10" x14ac:dyDescent="0.4">
      <c r="A3" s="3">
        <v>2</v>
      </c>
      <c r="B3" s="3">
        <v>1080</v>
      </c>
      <c r="C3" s="3">
        <v>113750</v>
      </c>
      <c r="D3" s="3">
        <v>330</v>
      </c>
      <c r="E3" s="3">
        <v>2145000</v>
      </c>
      <c r="F3" s="3">
        <v>12</v>
      </c>
      <c r="G3" s="3">
        <v>16.5</v>
      </c>
      <c r="H3" s="3">
        <v>1.84E-2</v>
      </c>
      <c r="I3" s="3">
        <v>1.5</v>
      </c>
      <c r="J3" s="3">
        <v>0.8</v>
      </c>
    </row>
    <row r="4" spans="1:10" x14ac:dyDescent="0.4">
      <c r="A4" s="3">
        <v>3</v>
      </c>
      <c r="B4" s="3">
        <v>1098</v>
      </c>
      <c r="C4" s="3">
        <v>140000</v>
      </c>
      <c r="D4" s="3">
        <v>330</v>
      </c>
      <c r="E4" s="3">
        <v>2640000</v>
      </c>
      <c r="F4" s="3">
        <v>12</v>
      </c>
      <c r="G4" s="3">
        <v>18.78</v>
      </c>
      <c r="H4" s="3">
        <v>1.8800000000000001E-2</v>
      </c>
      <c r="I4" s="3">
        <v>1.65</v>
      </c>
      <c r="J4" s="3">
        <v>1.1000000000000001</v>
      </c>
    </row>
    <row r="7" spans="1:10" x14ac:dyDescent="0.4">
      <c r="A7">
        <v>1</v>
      </c>
      <c r="B7" s="6">
        <v>186849</v>
      </c>
      <c r="C7">
        <f>729+16+716</f>
        <v>1461</v>
      </c>
      <c r="D7">
        <v>6</v>
      </c>
      <c r="E7" s="3">
        <f>4000+3200+3200+4000</f>
        <v>14400</v>
      </c>
      <c r="F7" t="s">
        <v>14</v>
      </c>
    </row>
    <row r="8" spans="1:10" x14ac:dyDescent="0.4">
      <c r="A8">
        <v>2</v>
      </c>
      <c r="B8" s="6">
        <v>96159</v>
      </c>
      <c r="C8">
        <f>1021+25+1007</f>
        <v>2053</v>
      </c>
      <c r="D8">
        <v>6</v>
      </c>
      <c r="E8" s="3">
        <f>4000+3200+3200+4000</f>
        <v>14400</v>
      </c>
      <c r="F8" t="s">
        <v>15</v>
      </c>
    </row>
    <row r="9" spans="1:10" x14ac:dyDescent="0.4">
      <c r="A9">
        <v>3</v>
      </c>
      <c r="B9" s="6">
        <v>153920</v>
      </c>
      <c r="C9">
        <f>894+138+912</f>
        <v>1944</v>
      </c>
      <c r="D9">
        <v>6</v>
      </c>
      <c r="E9" s="3">
        <f>4000+3200+3200+4000</f>
        <v>14400</v>
      </c>
      <c r="F9" t="s">
        <v>16</v>
      </c>
    </row>
    <row r="10" spans="1:10" x14ac:dyDescent="0.4">
      <c r="A10">
        <v>4</v>
      </c>
      <c r="B10" s="6">
        <v>232397</v>
      </c>
      <c r="C10">
        <f>488+45+130+482</f>
        <v>1145</v>
      </c>
      <c r="D10">
        <v>8</v>
      </c>
      <c r="E10" s="3">
        <f>4000+3200+3200+4000+4000</f>
        <v>18400</v>
      </c>
      <c r="F10" t="s">
        <v>17</v>
      </c>
    </row>
    <row r="11" spans="1:10" x14ac:dyDescent="0.4">
      <c r="A11">
        <v>5</v>
      </c>
      <c r="B11" s="6">
        <v>234747</v>
      </c>
      <c r="C11" s="5">
        <f>816+16+804</f>
        <v>1636</v>
      </c>
      <c r="D11">
        <v>14</v>
      </c>
      <c r="E11" s="3">
        <f>4000+3200+3200+4000</f>
        <v>14400</v>
      </c>
      <c r="F11" t="s">
        <v>18</v>
      </c>
    </row>
    <row r="12" spans="1:10" x14ac:dyDescent="0.4">
      <c r="A12">
        <v>6</v>
      </c>
      <c r="B12" s="7">
        <v>164545</v>
      </c>
      <c r="C12">
        <f>1110+25+1096</f>
        <v>2231</v>
      </c>
      <c r="D12">
        <v>14</v>
      </c>
      <c r="E12" s="3">
        <f>4000+3200+3200+4000</f>
        <v>14400</v>
      </c>
      <c r="F12" t="s">
        <v>19</v>
      </c>
    </row>
    <row r="13" spans="1:10" x14ac:dyDescent="0.4">
      <c r="A13">
        <v>7</v>
      </c>
      <c r="B13" s="7">
        <v>149694</v>
      </c>
      <c r="C13">
        <f>1066+1066</f>
        <v>2132</v>
      </c>
      <c r="D13">
        <v>14</v>
      </c>
      <c r="E13" s="3">
        <f>4000+3200+4000</f>
        <v>11200</v>
      </c>
      <c r="F13" t="s">
        <v>20</v>
      </c>
    </row>
    <row r="14" spans="1:10" x14ac:dyDescent="0.4">
      <c r="A14">
        <v>8</v>
      </c>
      <c r="B14" s="7">
        <v>230861</v>
      </c>
      <c r="C14">
        <f>529+45+559</f>
        <v>1133</v>
      </c>
      <c r="D14">
        <v>14</v>
      </c>
      <c r="E14" s="3">
        <f>4000+3200+3200+4000</f>
        <v>14400</v>
      </c>
      <c r="F14" t="s">
        <v>21</v>
      </c>
    </row>
    <row r="15" spans="1:10" x14ac:dyDescent="0.4">
      <c r="A15">
        <v>9</v>
      </c>
      <c r="B15" s="7">
        <v>225581</v>
      </c>
      <c r="C15">
        <f>419+105+110+606</f>
        <v>1240</v>
      </c>
      <c r="D15">
        <v>8</v>
      </c>
      <c r="E15" s="3">
        <f>4000+3000+3000+3000+4000</f>
        <v>17000</v>
      </c>
      <c r="F15" t="s">
        <v>22</v>
      </c>
    </row>
    <row r="16" spans="1:10" x14ac:dyDescent="0.4">
      <c r="A16">
        <v>10</v>
      </c>
      <c r="B16" s="7">
        <v>130704</v>
      </c>
      <c r="C16">
        <f>564+292+480+480+829</f>
        <v>2645</v>
      </c>
      <c r="D16">
        <v>8</v>
      </c>
      <c r="E16" s="3">
        <f>4000+4000+4800+2400+4800+4000</f>
        <v>24000</v>
      </c>
      <c r="F16" t="s">
        <v>23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Parameter Tuning</vt:lpstr>
      <vt:lpstr>large</vt:lpstr>
      <vt:lpstr>rts</vt:lpstr>
      <vt:lpstr>case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Lazz</dc:creator>
  <cp:lastModifiedBy>Aiden Lazz</cp:lastModifiedBy>
  <dcterms:created xsi:type="dcterms:W3CDTF">2015-06-05T18:19:34Z</dcterms:created>
  <dcterms:modified xsi:type="dcterms:W3CDTF">2020-10-31T13:21:00Z</dcterms:modified>
</cp:coreProperties>
</file>