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 activeTab="1"/>
  </bookViews>
  <sheets>
    <sheet name="MC34063A" sheetId="1" r:id="rId1"/>
    <sheet name="AOZ1036DI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4" i="2" l="1"/>
  <c r="B14" i="2"/>
  <c r="B9" i="2"/>
  <c r="B8" i="2" l="1"/>
  <c r="E10" i="2"/>
  <c r="B10" i="2"/>
  <c r="E11" i="2"/>
  <c r="B11" i="2"/>
  <c r="B12" i="2" s="1"/>
  <c r="B13" i="2" l="1"/>
  <c r="E13" i="2"/>
  <c r="E12" i="2"/>
  <c r="B20" i="2"/>
  <c r="B21" i="2" s="1"/>
  <c r="B17" i="1"/>
  <c r="B15" i="1"/>
  <c r="B14" i="1"/>
  <c r="B10" i="1"/>
  <c r="B9" i="1"/>
  <c r="B11" i="1" s="1"/>
  <c r="B12" i="1" s="1"/>
  <c r="B16" i="1" s="1"/>
  <c r="B13" i="1" l="1"/>
</calcChain>
</file>

<file path=xl/sharedStrings.xml><?xml version="1.0" encoding="utf-8"?>
<sst xmlns="http://schemas.openxmlformats.org/spreadsheetml/2006/main" count="37" uniqueCount="37">
  <si>
    <t>f_min</t>
  </si>
  <si>
    <t>V_sat</t>
  </si>
  <si>
    <t>V_F</t>
  </si>
  <si>
    <t>V_out</t>
  </si>
  <si>
    <t>I_out</t>
  </si>
  <si>
    <t>V_ripple(pp)</t>
  </si>
  <si>
    <t>t_on/t_off</t>
  </si>
  <si>
    <t>(t_on+t_off)</t>
  </si>
  <si>
    <t>t_off</t>
  </si>
  <si>
    <t>t_on</t>
  </si>
  <si>
    <t>C_T</t>
  </si>
  <si>
    <t>I_pk</t>
  </si>
  <si>
    <t>R_SC</t>
  </si>
  <si>
    <t>L_min</t>
  </si>
  <si>
    <t>C_O</t>
  </si>
  <si>
    <t>V_in(min)</t>
  </si>
  <si>
    <t>Output current</t>
  </si>
  <si>
    <t>Input voltage</t>
  </si>
  <si>
    <t>Output voltage (min)</t>
  </si>
  <si>
    <t>Output voltage (max)</t>
  </si>
  <si>
    <t>m (min)</t>
  </si>
  <si>
    <t>m (max)</t>
  </si>
  <si>
    <t>Fixed R2</t>
  </si>
  <si>
    <t>R1 (min)</t>
  </si>
  <si>
    <t>R1 (max)</t>
  </si>
  <si>
    <t>Cin (max)</t>
  </si>
  <si>
    <t>Frequency</t>
  </si>
  <si>
    <t>L(min)</t>
  </si>
  <si>
    <t>L(max)</t>
  </si>
  <si>
    <t>dI_L (max)</t>
  </si>
  <si>
    <t>L</t>
  </si>
  <si>
    <t>I_Lpeak (max)</t>
  </si>
  <si>
    <t>Inductor Ripple current</t>
  </si>
  <si>
    <t>Inductor peak current</t>
  </si>
  <si>
    <t>C_in (min)</t>
  </si>
  <si>
    <t>C_o (min)</t>
  </si>
  <si>
    <t>C_o 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</si>
</sst>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H10" sqref="H10"/>
    </sheetView>
  </sheetViews>
  <sheetFormatPr defaultRowHeight="15" x14ac:dyDescent="0.25"/>
  <cols>
    <col min="1" max="1" width="12" customWidth="1"/>
    <col min="2" max="2" width="17.28515625" customWidth="1"/>
  </cols>
  <sheetData>
    <row r="1" spans="1:2" x14ac:dyDescent="0.25">
      <c r="A1" t="s">
        <v>1</v>
      </c>
      <c r="B1">
        <v>1</v>
      </c>
    </row>
    <row r="2" spans="1:2" x14ac:dyDescent="0.25">
      <c r="A2" t="s">
        <v>2</v>
      </c>
      <c r="B2">
        <v>0.8</v>
      </c>
    </row>
    <row r="3" spans="1:2" x14ac:dyDescent="0.25">
      <c r="A3" t="s">
        <v>3</v>
      </c>
      <c r="B3">
        <v>3.3</v>
      </c>
    </row>
    <row r="4" spans="1:2" x14ac:dyDescent="0.25">
      <c r="A4" t="s">
        <v>4</v>
      </c>
      <c r="B4">
        <v>0.5</v>
      </c>
    </row>
    <row r="5" spans="1:2" x14ac:dyDescent="0.25">
      <c r="A5" t="s">
        <v>0</v>
      </c>
      <c r="B5">
        <v>50000</v>
      </c>
    </row>
    <row r="6" spans="1:2" x14ac:dyDescent="0.25">
      <c r="A6" t="s">
        <v>5</v>
      </c>
      <c r="B6">
        <v>1.6500000000000001E-2</v>
      </c>
    </row>
    <row r="7" spans="1:2" x14ac:dyDescent="0.25">
      <c r="A7" t="s">
        <v>15</v>
      </c>
      <c r="B7">
        <v>10.8</v>
      </c>
    </row>
    <row r="9" spans="1:2" x14ac:dyDescent="0.25">
      <c r="A9" t="s">
        <v>6</v>
      </c>
      <c r="B9">
        <f>(B3+B2)/(B7-B1-B3)</f>
        <v>0.63076923076923064</v>
      </c>
    </row>
    <row r="10" spans="1:2" x14ac:dyDescent="0.25">
      <c r="A10" t="s">
        <v>7</v>
      </c>
      <c r="B10">
        <f>1/B5</f>
        <v>2.0000000000000002E-5</v>
      </c>
    </row>
    <row r="11" spans="1:2" x14ac:dyDescent="0.25">
      <c r="A11" t="s">
        <v>8</v>
      </c>
      <c r="B11">
        <f>B10/(B9+1)</f>
        <v>1.2264150943396228E-5</v>
      </c>
    </row>
    <row r="12" spans="1:2" x14ac:dyDescent="0.25">
      <c r="A12" t="s">
        <v>9</v>
      </c>
      <c r="B12">
        <f>B10-B11</f>
        <v>7.7358490566037733E-6</v>
      </c>
    </row>
    <row r="13" spans="1:2" x14ac:dyDescent="0.25">
      <c r="A13" t="s">
        <v>10</v>
      </c>
      <c r="B13">
        <f>B12*(4*10^-5)</f>
        <v>3.0943396226415096E-10</v>
      </c>
    </row>
    <row r="14" spans="1:2" x14ac:dyDescent="0.25">
      <c r="A14" t="s">
        <v>11</v>
      </c>
      <c r="B14">
        <f>2*B4</f>
        <v>1</v>
      </c>
    </row>
    <row r="15" spans="1:2" x14ac:dyDescent="0.25">
      <c r="A15" t="s">
        <v>12</v>
      </c>
      <c r="B15">
        <f>0.3/B14</f>
        <v>0.3</v>
      </c>
    </row>
    <row r="16" spans="1:2" x14ac:dyDescent="0.25">
      <c r="A16" t="s">
        <v>13</v>
      </c>
      <c r="B16">
        <f>((B7-B1-B3)/B14)*B12</f>
        <v>5.0283018867924536E-5</v>
      </c>
    </row>
    <row r="17" spans="1:2" x14ac:dyDescent="0.25">
      <c r="A17" t="s">
        <v>14</v>
      </c>
      <c r="B17">
        <f>(B14*B10)/(8*B6)</f>
        <v>1.5151515151515152E-4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I9" sqref="I9"/>
    </sheetView>
  </sheetViews>
  <sheetFormatPr defaultRowHeight="15" x14ac:dyDescent="0.25"/>
  <cols>
    <col min="1" max="1" width="24.85546875" customWidth="1"/>
    <col min="2" max="2" width="15" customWidth="1"/>
    <col min="4" max="4" width="10.5703125" customWidth="1"/>
  </cols>
  <sheetData>
    <row r="1" spans="1:5" x14ac:dyDescent="0.25">
      <c r="A1" t="s">
        <v>16</v>
      </c>
      <c r="B1">
        <v>4</v>
      </c>
    </row>
    <row r="2" spans="1:5" x14ac:dyDescent="0.25">
      <c r="A2" t="s">
        <v>17</v>
      </c>
      <c r="B2">
        <v>12</v>
      </c>
    </row>
    <row r="3" spans="1:5" x14ac:dyDescent="0.25">
      <c r="A3" t="s">
        <v>18</v>
      </c>
      <c r="B3">
        <v>4.4000000000000004</v>
      </c>
    </row>
    <row r="4" spans="1:5" x14ac:dyDescent="0.25">
      <c r="A4" t="s">
        <v>19</v>
      </c>
      <c r="B4">
        <v>7</v>
      </c>
    </row>
    <row r="5" spans="1:5" x14ac:dyDescent="0.25">
      <c r="A5" t="s">
        <v>22</v>
      </c>
      <c r="B5">
        <v>10000</v>
      </c>
    </row>
    <row r="6" spans="1:5" x14ac:dyDescent="0.25">
      <c r="A6" t="s">
        <v>26</v>
      </c>
      <c r="B6">
        <v>200000</v>
      </c>
    </row>
    <row r="8" spans="1:5" x14ac:dyDescent="0.25">
      <c r="A8" t="s">
        <v>32</v>
      </c>
      <c r="B8">
        <f>B1/4</f>
        <v>1</v>
      </c>
    </row>
    <row r="9" spans="1:5" x14ac:dyDescent="0.25">
      <c r="A9" t="s">
        <v>33</v>
      </c>
      <c r="B9">
        <f>B1+(B8/2)</f>
        <v>4.5</v>
      </c>
    </row>
    <row r="10" spans="1:5" x14ac:dyDescent="0.25">
      <c r="A10" t="s">
        <v>23</v>
      </c>
      <c r="B10">
        <f>((B3/0.8)-1)*B5</f>
        <v>45000</v>
      </c>
      <c r="D10" t="s">
        <v>24</v>
      </c>
      <c r="E10">
        <f>((B4/0.8)-1)*B5</f>
        <v>77500</v>
      </c>
    </row>
    <row r="11" spans="1:5" x14ac:dyDescent="0.25">
      <c r="A11" t="s">
        <v>20</v>
      </c>
      <c r="B11">
        <f>B3/B2</f>
        <v>0.3666666666666667</v>
      </c>
      <c r="D11" t="s">
        <v>21</v>
      </c>
      <c r="E11">
        <f>B4/B2</f>
        <v>0.58333333333333337</v>
      </c>
    </row>
    <row r="12" spans="1:5" x14ac:dyDescent="0.25">
      <c r="A12" t="s">
        <v>34</v>
      </c>
      <c r="B12">
        <f>((200*(1-B11)*B11*B1)/(B2*B6))</f>
        <v>7.7407407407407411E-5</v>
      </c>
      <c r="D12" t="s">
        <v>25</v>
      </c>
      <c r="E12">
        <f>((200*(1-E11)*E11*B1)/(B2*B6))</f>
        <v>8.101851851851853E-5</v>
      </c>
    </row>
    <row r="13" spans="1:5" x14ac:dyDescent="0.25">
      <c r="A13" t="s">
        <v>27</v>
      </c>
      <c r="B13">
        <f>((B3*(1-B11))/(B8*B6))</f>
        <v>1.3933333333333333E-5</v>
      </c>
      <c r="D13" t="s">
        <v>28</v>
      </c>
      <c r="E13">
        <f>((B4*(1-E11))/(B8*B6))</f>
        <v>1.4583333333333333E-5</v>
      </c>
    </row>
    <row r="14" spans="1:5" x14ac:dyDescent="0.25">
      <c r="A14" t="s">
        <v>35</v>
      </c>
      <c r="B14">
        <f>(200*B8)/(8*B6*B3)</f>
        <v>2.8409090909090906E-5</v>
      </c>
      <c r="D14" t="s">
        <v>36</v>
      </c>
      <c r="E14">
        <f>(200*B8)/(8*B6*B4)</f>
        <v>1.7857142857142858E-5</v>
      </c>
    </row>
    <row r="19" spans="1:2" x14ac:dyDescent="0.25">
      <c r="A19" t="s">
        <v>30</v>
      </c>
      <c r="B19" s="1">
        <v>1.4600000000000001E-5</v>
      </c>
    </row>
    <row r="20" spans="1:2" x14ac:dyDescent="0.25">
      <c r="A20" t="s">
        <v>29</v>
      </c>
      <c r="B20">
        <f>(B4/(B6*B19))*(1-E11)</f>
        <v>0.99885844748858432</v>
      </c>
    </row>
    <row r="21" spans="1:2" x14ac:dyDescent="0.25">
      <c r="A21" t="s">
        <v>31</v>
      </c>
      <c r="B21">
        <f>B1+(B20/2)</f>
        <v>4.4994292237442925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MC34063A</vt:lpstr>
      <vt:lpstr>AOZ1036DI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2011-10-16T10:22:23Z</dcterms:created>
  <dcterms:modified xsi:type="dcterms:W3CDTF">2011-10-19T08:47:13Z</dcterms:modified>
</cp:coreProperties>
</file>