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8D585291-8FA9-3349-8BD1-B39F9125297E}" xr6:coauthVersionLast="47" xr6:coauthVersionMax="47" xr10:uidLastSave="{00000000-0000-0000-0000-000000000000}"/>
  <bookViews>
    <workbookView xWindow="20360" yWindow="500" windowWidth="32620" windowHeight="22860" xr2:uid="{65B8354C-21CA-4BC3-A1D5-79EE0BBEB83F}"/>
  </bookViews>
  <sheets>
    <sheet name="BOM" sheetId="2" r:id="rId1"/>
    <sheet name="Sheet1" sheetId="4" r:id="rId2"/>
    <sheet name="Part Research" sheetId="1" r:id="rId3"/>
    <sheet name="iVa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I31" i="2"/>
  <c r="H31" i="2"/>
  <c r="G31" i="2"/>
  <c r="F31" i="2"/>
  <c r="D26" i="2"/>
  <c r="E26" i="2" s="1"/>
  <c r="D28" i="2"/>
  <c r="E28" i="2" s="1"/>
  <c r="C86" i="1"/>
  <c r="E131" i="1"/>
  <c r="D24" i="2"/>
  <c r="E24" i="2" s="1"/>
  <c r="E129" i="1"/>
  <c r="D25" i="2"/>
  <c r="E25" i="2" s="1"/>
  <c r="D23" i="2"/>
  <c r="D27" i="2"/>
  <c r="E27" i="2" s="1"/>
  <c r="D21" i="2"/>
  <c r="E21" i="2" s="1"/>
  <c r="D20" i="2"/>
  <c r="E20" i="2" s="1"/>
  <c r="D19" i="2"/>
  <c r="E19" i="2" s="1"/>
  <c r="D18" i="2"/>
  <c r="O4" i="2"/>
  <c r="N4" i="2"/>
  <c r="C125" i="1"/>
  <c r="C124" i="1"/>
  <c r="C140" i="1"/>
  <c r="C139" i="1"/>
  <c r="C92" i="1"/>
  <c r="C82" i="1"/>
  <c r="C84" i="1"/>
  <c r="C88" i="1"/>
  <c r="C90" i="1"/>
  <c r="C80" i="1"/>
  <c r="C127" i="1"/>
  <c r="C118" i="1"/>
  <c r="C117" i="1"/>
  <c r="C116" i="1"/>
  <c r="C115" i="1"/>
  <c r="C114" i="1"/>
  <c r="C113" i="1"/>
  <c r="C111" i="1"/>
  <c r="C110" i="1"/>
  <c r="C109" i="1"/>
  <c r="C108" i="1"/>
  <c r="C107" i="1"/>
  <c r="C112" i="1"/>
  <c r="C106" i="1"/>
  <c r="C105" i="1"/>
  <c r="F121" i="1" s="1"/>
  <c r="C79" i="1"/>
  <c r="C78" i="1"/>
  <c r="C74" i="1"/>
  <c r="C73" i="1"/>
  <c r="C72" i="1"/>
  <c r="C71" i="1"/>
  <c r="C70" i="1"/>
  <c r="E3" i="2"/>
  <c r="E4" i="2"/>
  <c r="E12" i="2"/>
  <c r="C36" i="1"/>
  <c r="C66" i="1"/>
  <c r="C65" i="1"/>
  <c r="C64" i="1"/>
  <c r="C59" i="1"/>
  <c r="C60" i="1"/>
  <c r="C61" i="1"/>
  <c r="C56" i="1"/>
  <c r="C55" i="1"/>
  <c r="C47" i="1"/>
  <c r="C54" i="1"/>
  <c r="D10" i="2" s="1"/>
  <c r="E10" i="2" s="1"/>
  <c r="E51" i="1"/>
  <c r="C51" i="1" s="1"/>
  <c r="E50" i="1"/>
  <c r="C50" i="1" s="1"/>
  <c r="D15" i="2" s="1"/>
  <c r="E15" i="2" s="1"/>
  <c r="E23" i="2"/>
  <c r="E18" i="2"/>
  <c r="E17" i="2"/>
  <c r="E16" i="2"/>
  <c r="E14" i="2"/>
  <c r="E13" i="2"/>
  <c r="E11" i="2"/>
  <c r="E9" i="2"/>
  <c r="E5" i="2"/>
  <c r="E2" i="2"/>
  <c r="C3" i="1"/>
  <c r="D7" i="2" s="1"/>
  <c r="E7" i="2" s="1"/>
  <c r="C48" i="1"/>
  <c r="C49" i="1"/>
  <c r="C44" i="1"/>
  <c r="C33" i="1"/>
  <c r="C40" i="1"/>
  <c r="C38" i="1"/>
  <c r="C25" i="1"/>
  <c r="C24" i="1"/>
  <c r="C23" i="1"/>
  <c r="C32" i="1"/>
  <c r="C29" i="1"/>
  <c r="C31" i="1"/>
  <c r="C17" i="1"/>
  <c r="C16" i="1"/>
  <c r="D6" i="2" s="1"/>
  <c r="E6" i="2" s="1"/>
  <c r="C30" i="1"/>
  <c r="C6" i="1"/>
  <c r="C5" i="1"/>
  <c r="D8" i="2"/>
  <c r="E8" i="2" s="1"/>
  <c r="C15" i="1"/>
  <c r="C14" i="1"/>
  <c r="C13" i="1"/>
  <c r="C12" i="1"/>
  <c r="C11" i="1"/>
  <c r="C10" i="1"/>
  <c r="C9" i="1"/>
  <c r="C8" i="1"/>
  <c r="C2" i="1"/>
  <c r="E31" i="2" l="1"/>
  <c r="C85" i="1"/>
  <c r="F101" i="1"/>
</calcChain>
</file>

<file path=xl/sharedStrings.xml><?xml version="1.0" encoding="utf-8"?>
<sst xmlns="http://schemas.openxmlformats.org/spreadsheetml/2006/main" count="378" uniqueCount="222">
  <si>
    <t>cost/ea</t>
  </si>
  <si>
    <t>Price</t>
  </si>
  <si>
    <t>pkg</t>
  </si>
  <si>
    <t>5 Way Tactile Switch 10x10x9mm</t>
  </si>
  <si>
    <t>https://www.amazon.com/Mecion-Tactile-Switches-10x10x9mm-Momentary/dp/B093DD1461</t>
  </si>
  <si>
    <t>https://www.amazon.com/MCP23017-I2C-GPIO-Expander-Breakout/dp/B09PZLTLZZ</t>
  </si>
  <si>
    <t>I2C SSD1306 128x32 Pixels Blue Character Display</t>
  </si>
  <si>
    <t>https://www.amazon.com/dp/B0B7J5D87L</t>
  </si>
  <si>
    <t>I2C SSD1306 128x32 Pixels White Character Display</t>
  </si>
  <si>
    <t>https://www.amazon.com/dp/B0B7H7NXMB</t>
  </si>
  <si>
    <t>https://www.amazon.com/Hosyond-Display-Self-Luminous-Compatible-Raspberry/dp/B09C5K91H7</t>
  </si>
  <si>
    <t>I2C SSD1306 128x64 Pixels Bi-Color Display</t>
  </si>
  <si>
    <t>https://www.amazon.com/Display-Module-SSD1306-Du-pont-Arduino/dp/B08V8KWXM6</t>
  </si>
  <si>
    <t>I2C SSD1315 128x64 Pixels Bi-Color Display</t>
  </si>
  <si>
    <t>https://www.amazon.com/dp/B0711RKXB5</t>
  </si>
  <si>
    <t>https://www.amazon.com/1-5inch-Interface-Raspberry-Examples-Provided/dp/B07D9NVJPZ</t>
  </si>
  <si>
    <t>SPI 0.95" SSD1331 OLED 96x64 Color Display</t>
  </si>
  <si>
    <t>SPI 1.5" SSD1351 OLED 128x128 Color Display</t>
  </si>
  <si>
    <t>SPI 1.44" ST7735S TFT 128×128 Color</t>
  </si>
  <si>
    <t>https://www.amazon.com/xicoolee-1-44inch-Raspberry-Resolution-Interface/dp/B0BKFQ8QRV</t>
  </si>
  <si>
    <t>https://seengreat.com/product/186/</t>
  </si>
  <si>
    <t>https://www.adafruit.com/product/5346</t>
  </si>
  <si>
    <t>MCP23017-E/SO</t>
  </si>
  <si>
    <t>https://www.amazon.com/Nilight-Waterproof-Terminal-Connector-10-Warranty/dp/B07FJPMML6/</t>
  </si>
  <si>
    <t>2 Pin Connector</t>
  </si>
  <si>
    <t>Power In</t>
  </si>
  <si>
    <t>Power Out</t>
  </si>
  <si>
    <t>Display</t>
  </si>
  <si>
    <t xml:space="preserve">MCU - </t>
  </si>
  <si>
    <t>Xiao ESP32C3</t>
  </si>
  <si>
    <t>Part</t>
  </si>
  <si>
    <t>Model</t>
  </si>
  <si>
    <t>Quantity</t>
  </si>
  <si>
    <t>Cost/ea</t>
  </si>
  <si>
    <t>Extended Cost</t>
  </si>
  <si>
    <t>5 Position Switch</t>
  </si>
  <si>
    <t>Port Expander</t>
  </si>
  <si>
    <t>Servo Connector</t>
  </si>
  <si>
    <t>Current Sensor</t>
  </si>
  <si>
    <t>Power In Connector</t>
  </si>
  <si>
    <t>Power Out Connector</t>
  </si>
  <si>
    <t>Level Shifter</t>
  </si>
  <si>
    <t>https://www.amazon.com/STARELO-Receptacle-Weatherproof-Dustproof-Radiation/dp/B0C4SDL5LF</t>
  </si>
  <si>
    <t>NEMA 5-15R, Weatherproof</t>
  </si>
  <si>
    <t>https://www.amazon.com/Self-Luminous-Display-Compatible-Arduino-Raspberry/dp/B09JWN8K99</t>
  </si>
  <si>
    <t>I2C  0.96" 128x64 OLED White Display</t>
  </si>
  <si>
    <t>https://www.amazon.com/dp/B08VNNCLHD</t>
  </si>
  <si>
    <t>NEMA 5-20R Weatherproof</t>
  </si>
  <si>
    <t>https://www.amazon.com/STARELO-Receptacle-Generator-Weatherproof-Dustproof/dp/B0B6ZKDN2J</t>
  </si>
  <si>
    <t>15A 125V Panel Mount</t>
  </si>
  <si>
    <t>https://www.amazon.com/RuiLing-Water-Proof-Dust-Proof-Industrial-Electrical/dp/B07RZZHG6H</t>
  </si>
  <si>
    <t>https://www.amazon.com/TAODAN-Waterproof-Industrial-Electrical-Connector/dp/B0BQ2XY4PX</t>
  </si>
  <si>
    <t>C20 Panel Mount Plug Adapter</t>
  </si>
  <si>
    <t>https://www.amazon.com/uxcell-Adapter-Module-Connector-Staight/dp/B07PYWTH5H</t>
  </si>
  <si>
    <t>https://www.amazon.com/Cablelera-North-American-Extension-ZWACPFAC-06/dp/B00GMPVAJM</t>
  </si>
  <si>
    <t xml:space="preserve">NEMA 5-15P to C19, 6', 14 AWG, 15A, 125V </t>
  </si>
  <si>
    <t>https://www.amazon.com/dp/B00KHV1M1I</t>
  </si>
  <si>
    <t>C14 to C19 Cord, 4'</t>
  </si>
  <si>
    <t>https://www.amazon.com/Socket-IEC320-Industrial-Three-Hole-Electrical/dp/B07XZLJGJY</t>
  </si>
  <si>
    <t>AC Power Socket IEC320 C19</t>
  </si>
  <si>
    <t>https://www.amazon.com/uxcell-Panel-Adapter-Module-Socket/dp/B07PVNJC88</t>
  </si>
  <si>
    <t>C14 Panel Mount Plug Adapter</t>
  </si>
  <si>
    <t>6Ft Nema 5-15P to C19 Heavy Duty</t>
  </si>
  <si>
    <t>https://www.amazon.com/5-15P-Heavy-Power-14AWG-Black/dp/B0C2K9XNTX</t>
  </si>
  <si>
    <t>https://www.digikey.com/en/products/detail/qualtek/739W-X2-30/3691965</t>
  </si>
  <si>
    <t>NEMA 5-120R Panel Mount Receptacle</t>
  </si>
  <si>
    <t>iVAC Pro Tool Plus</t>
  </si>
  <si>
    <t>iVAC Pro Remote</t>
  </si>
  <si>
    <t>iVAC Switch Box</t>
  </si>
  <si>
    <t>iVAC Pro Switch (120v 20A)</t>
  </si>
  <si>
    <t>MCP23017 I2C Port Expander</t>
  </si>
  <si>
    <t>https://www.aliexpress.us/item/3256805685141537.html</t>
  </si>
  <si>
    <t>https://www.aliexpress.us/item/2255800534100451.html</t>
  </si>
  <si>
    <t>https://www.amazon.com/gp/product/B0C3Q74VXZ</t>
  </si>
  <si>
    <t>WS2812 5mm Diffused</t>
  </si>
  <si>
    <t>WS2812 5mm Diffused Flat</t>
  </si>
  <si>
    <t>https://www.adafruit.com/product/1734</t>
  </si>
  <si>
    <t>WS2812 8mm Diffused</t>
  </si>
  <si>
    <t>https://www.adafruit.com/product/1938</t>
  </si>
  <si>
    <t>Status Indicator</t>
  </si>
  <si>
    <t>128x64 OLED</t>
  </si>
  <si>
    <t>https://www.amazon.com/DAOKI-Current-Sensor-Module-Arduino/dp/B00XT0PL20</t>
  </si>
  <si>
    <t>30a Current Sensor</t>
  </si>
  <si>
    <t>https://www.aliexpress.us/item/2251832659225395.html</t>
  </si>
  <si>
    <t>https://www.aliexpress.us/item/3256803253576018.html</t>
  </si>
  <si>
    <t>https://www.aliexpress.us/item/3256805565434910.html</t>
  </si>
  <si>
    <t>https://www.ebay.com/itm/176029462520?chn=ps&amp;mkevt=1&amp;mkcid=28&amp;srsltid=AfmBOopgI0Cc1oOeLfrnUPhYN-5tHWrtU8Ul_27sw_Q7RcPavQk3jhoE0g8</t>
  </si>
  <si>
    <t>Tactile Push Button Switch SMD FMHXG</t>
  </si>
  <si>
    <t>https://www.amazon.com/Ruiwaer-10x10x9mm-Momentary-Surface-Switches/dp/B0CC26Q2MB</t>
  </si>
  <si>
    <t>https://www.amazon.com/HiLetgo-Isolated-Switching-Supply-Module/dp/B07V5XP92F</t>
  </si>
  <si>
    <t>AC/DC Module - 0.6A</t>
  </si>
  <si>
    <t>https://www.amazon.com/EC-Buying-Step-Down-Intelligent-Switching/dp/B09Z253MQ2</t>
  </si>
  <si>
    <t>https://www.amazon.com/Acxico-700mA-Module-Converter-Supply/dp/B093GW6SZ1</t>
  </si>
  <si>
    <t>AC to DC 5V @ 0.7A (18.2mmx23.4mm)</t>
  </si>
  <si>
    <t>Power Supply - 5v 1.2A (23.8mmx51mm</t>
  </si>
  <si>
    <t>Power Cord</t>
  </si>
  <si>
    <t>https://www.amazon.com/Bergen-Industries-Inc-PS615143-Appliance/dp/B07BQ8MRKR/ref=sr_1_6?crid=3F19W3RO6VRYD&amp;keywords=tool+power+cord&amp;qid=1707781088&amp;sprefix=tool+power+cord%2Caps%2C78&amp;sr=8-6</t>
  </si>
  <si>
    <t>https://www.nextlevelneo.com/products/color-flow-rgb-5mm-leds500-count-pack-ws2812b-rgb</t>
  </si>
  <si>
    <t>Hub</t>
  </si>
  <si>
    <t>Switch Controller</t>
  </si>
  <si>
    <t>X</t>
  </si>
  <si>
    <t>Servo Controller</t>
  </si>
  <si>
    <t>ASC723</t>
  </si>
  <si>
    <t>Power Supply - No Power In</t>
  </si>
  <si>
    <t>Power Supply -  Power In</t>
  </si>
  <si>
    <t>Inline
Current Sensor</t>
  </si>
  <si>
    <t>External
Current Sensor</t>
  </si>
  <si>
    <t>PCB</t>
  </si>
  <si>
    <t>Enclosure - Hub</t>
  </si>
  <si>
    <t>Enclosure - Inline</t>
  </si>
  <si>
    <t>Enclosure - External</t>
  </si>
  <si>
    <t>5V 2A Wall Converter</t>
  </si>
  <si>
    <t>5V 2A Power Supply</t>
  </si>
  <si>
    <t>https://www.amazon.com/NOYITO-Precision-85V-265V-DC100-370V-Industrial/dp/B07CBS768L/</t>
  </si>
  <si>
    <t>https://www.amazon.com/NOYITO-Converter-100-240V-Switching-Interface/dp/B07CN33B95/</t>
  </si>
  <si>
    <t>https://www.digikey.com/en/products/detail/mean-well-usa-inc/IRM-10-5/7704657</t>
  </si>
  <si>
    <t>https://www.mouser.com/ProductDetail/MEAN-WELL/APV-12-5?qs=DNaZHaGatO22h%252Buh76sklA%3D%3D</t>
  </si>
  <si>
    <t>https://www.mouser.com/ProductDetail/MEAN-WELL/IRM-10-5?qs=WkdRfq4wf1Mbq1AdfDJBoQ%3D%3D</t>
  </si>
  <si>
    <t>Diaod</t>
  </si>
  <si>
    <t>1N4007 Replacement - BAS16</t>
  </si>
  <si>
    <t>https://www.digikey.com/en/products/detail/nexperia-usa-inc/BAS316-135/1232075</t>
  </si>
  <si>
    <t>https://www.mouser.com/ProductDetail/Diotec-Semiconductor/MMBT3904?qs=OlC7AqGiEDkK1MwiyUU6mg%3D%3D</t>
  </si>
  <si>
    <t>Low Power Transistor, MMBT3904, SOT23</t>
  </si>
  <si>
    <t>40A Relay</t>
  </si>
  <si>
    <t>https://www.digikey.com/en/products/detail/cui-devices/PR24-5V-900-1A/16752706</t>
  </si>
  <si>
    <t>https://www.mouser.com/ProductDetail/CUI-Devices/PR24-5V-900-1A?qs=T%252BzbugeAwjhwJxQVS2rIuQ%3D%3D</t>
  </si>
  <si>
    <t>https://www.mouser.com/ProductDetail/Diotec-Semiconductor/BAS16?qs=OlC7AqGiEDnnA%2Fkl3F9q3w%3D%3D</t>
  </si>
  <si>
    <t>https://www.mouser.com/ProductDetail/Lite-On/LTV-817S-D?qs=WAWaI72GHKyXGgiY1hNeaA%3D%3D</t>
  </si>
  <si>
    <t>Opto Isolator - TLV-817</t>
  </si>
  <si>
    <t>https://www.mouser.com/ProductDetail/Texas-Instruments/TLV9104IDR?qs=P1JMDcb91o6eCAqap4YOcQ%3D%3D</t>
  </si>
  <si>
    <t>Opamp - TLV9104</t>
  </si>
  <si>
    <t>CURRENT DETECTOR</t>
  </si>
  <si>
    <t>Hall Sensor</t>
  </si>
  <si>
    <t>https://www.mouser.com/ProductDetail/Allegro-MicroSystems/A1324LLHLX-T?qs=pUKx8fyJudBwo82DLcN5vg%3D%3D</t>
  </si>
  <si>
    <t>1uF 1206</t>
  </si>
  <si>
    <t>4.99K 1%</t>
  </si>
  <si>
    <t>300K</t>
  </si>
  <si>
    <t>.22uF 1206</t>
  </si>
  <si>
    <t>.002uF 1206</t>
  </si>
  <si>
    <t>BAT55GW</t>
  </si>
  <si>
    <t>10uF 1206</t>
  </si>
  <si>
    <t>100K 1206</t>
  </si>
  <si>
    <t>1M 1206</t>
  </si>
  <si>
    <t>.1uF 1206</t>
  </si>
  <si>
    <t>10M 1206</t>
  </si>
  <si>
    <t>Relay Module</t>
  </si>
  <si>
    <t>https://www.mouser.com/ProductDetail/Samsung-Electro-Mechanics/CL31B105KBHNFNE?qs=h6Piwd%2FnvzlRSi1VmWERcg%3D%3D</t>
  </si>
  <si>
    <t>https://www.mouser.com/ProductDetail/Samsung-Electro-Mechanics/CL31B104KBCNNND?qs=349EhDEZ59qCo56p90fuww%3D%3D</t>
  </si>
  <si>
    <t>https://www.mouser.com/ProductDetail/Samsung-Electro-Mechanics/CL31B106KQHNFNE?qs=xZ%2FP%252Ba9zWqZai9%2FtlGbSiw%3D%3D</t>
  </si>
  <si>
    <t>https://www.mouser.com/ProductDetail/Nexperia/BAT54GWJ?qs=EO%252B2iqeaG03qzVr9l4ml1Q%3D%3D</t>
  </si>
  <si>
    <t>https://www.mouser.com/ProductDetail/YAGEO/RT1206FRE074K99L?qs=b9F7ecf%252B2s2jAf1W%2FUSxkg%3D%3D</t>
  </si>
  <si>
    <t>https://www.mouser.com/ProductDetail/SEI-Stackpole/RNCP1206FTD10K0?qs=FESYatJ8odLQ8lJwene6Dg%3D%3D</t>
  </si>
  <si>
    <t>https://www.mouser.com/ProductDetail/YAGEO/RT1206FRE07300KL?qs=yNCrj0CQcyJ2771qf8eS9w%3D%3D</t>
  </si>
  <si>
    <t>https://www.mouser.com/ProductDetail/Bourns/CRT1206-FZ-1004ELF?qs=Zq5ylnUbLm7NEIs0KGI1bw%3D%3D</t>
  </si>
  <si>
    <t>https://www.mouser.com/ProductDetail/Vishay-Beyschlag/MCA1206MD1005BP500?qs=OlC7AqGiEDk5aUB%2FGGKesQ%3D%3D</t>
  </si>
  <si>
    <t>1M Pot</t>
  </si>
  <si>
    <t>https://www.mouser.com/ProductDetail/Bourns/PVG3A105C01R00?qs=M0b1YOHIqsYQKqhAxaLQ1g%3D%3D</t>
  </si>
  <si>
    <t>https://www.mouser.com/ProductDetail/BI-Technologies-TT-Electronics/35WR1MEGLFTR?qs=K%2Fj%2Fqf%252B0fqKz3t%2FLKZk09Q%3D%3D</t>
  </si>
  <si>
    <t>https://www.mouser.com/ProductDetail/Bourns/MOV-20D331KTR?qs=CQ3B1E%252BbPs0te19uuqRX2w%3D%3D</t>
  </si>
  <si>
    <t>MOV</t>
  </si>
  <si>
    <t>https://www.mouser.com/ProductDetail/onsemi/BAS16HT3G?qs=atIEnC%2F2K4WzW25Cf0SM%252Bw%3D%3D</t>
  </si>
  <si>
    <t>BAS16HT3G</t>
  </si>
  <si>
    <t>220 1206</t>
  </si>
  <si>
    <t>https://www.mouser.com/ProductDetail/YAGEO/RT1206FRE07220RL?qs=yNCrj0CQcyIDJm%252BN6MoQJw%3D%3D</t>
  </si>
  <si>
    <t>https://www.mouser.com/ProductDetail/Hirose-Connector/DF63M-2P-3.96DS01?qs=sGAEpiMZZMvlX3nhDDO4ADf%252Bp9sbtHSJ4%2Fcjdc40S%252Bk%3D</t>
  </si>
  <si>
    <t>Power Connector</t>
  </si>
  <si>
    <t>https://www.mouser.com/ProductDetail/CUI-Devices/TB001-500-02BE?qs=sGAEpiMZZMvPvGwLNS671%2FDanv8Jav06SIfJcN9KPIVGn2b90zlTyg%3D%3D</t>
  </si>
  <si>
    <t>1uF Radial Cap</t>
  </si>
  <si>
    <t>https://www.mouser.com/ProductDetail/Chemi-Con/EKMG500ELL1R0ME11D?qs=N98n18CgKly5IA8YqoWNmQ%3D%3D</t>
  </si>
  <si>
    <t>10uF Radial Cap</t>
  </si>
  <si>
    <t>https://www.mouser.com/ProductDetail/KEMET/EST106M050AC3JA?qs=Wj%2FVkw3K%252BMDBlsscd5UoOQ%3D%3D</t>
  </si>
  <si>
    <t>R1</t>
  </si>
  <si>
    <t>RESISTOR_SMD1206-RES</t>
  </si>
  <si>
    <t>R2</t>
  </si>
  <si>
    <t>C1</t>
  </si>
  <si>
    <t>.1uF</t>
  </si>
  <si>
    <t>C025-024X044</t>
  </si>
  <si>
    <t>C5</t>
  </si>
  <si>
    <t>C2</t>
  </si>
  <si>
    <t>10uF</t>
  </si>
  <si>
    <t>C-POLRADIAL-5MM-DIA</t>
  </si>
  <si>
    <t>C6</t>
  </si>
  <si>
    <t>J1</t>
  </si>
  <si>
    <t>AK550-2</t>
  </si>
  <si>
    <t>P1</t>
  </si>
  <si>
    <t>D3</t>
  </si>
  <si>
    <t>DIODEBAS16HT3G</t>
  </si>
  <si>
    <t>D4</t>
  </si>
  <si>
    <t>BAT760-7SOD323</t>
  </si>
  <si>
    <t>PS1</t>
  </si>
  <si>
    <t>IRM-10-5</t>
  </si>
  <si>
    <t>D1</t>
  </si>
  <si>
    <t>LED-WS2812B</t>
  </si>
  <si>
    <t>D2</t>
  </si>
  <si>
    <t>U4</t>
  </si>
  <si>
    <t>LTV-817S</t>
  </si>
  <si>
    <t>Q1</t>
  </si>
  <si>
    <t>MMBT3904IDR</t>
  </si>
  <si>
    <t>MOV1</t>
  </si>
  <si>
    <t>MOV20D331K</t>
  </si>
  <si>
    <t>U2</t>
  </si>
  <si>
    <t>OLED-0.96-I2C-128X64</t>
  </si>
  <si>
    <t>K1</t>
  </si>
  <si>
    <t>PR24-5V-900-1A</t>
  </si>
  <si>
    <t>SW1</t>
  </si>
  <si>
    <t>SWITCH-5-WAY</t>
  </si>
  <si>
    <t>U1</t>
  </si>
  <si>
    <t>UC-XIAO-THRUHOLEHYBRID-SMT-THT</t>
  </si>
  <si>
    <t>Resistor</t>
  </si>
  <si>
    <t>MCP</t>
  </si>
  <si>
    <t>Capacitor</t>
  </si>
  <si>
    <t>Connector</t>
  </si>
  <si>
    <t>Diode</t>
  </si>
  <si>
    <t>Transistor</t>
  </si>
  <si>
    <t>Power Module</t>
  </si>
  <si>
    <t>Opto Isolator</t>
  </si>
  <si>
    <t>Relay</t>
  </si>
  <si>
    <t>https://www.mouser.com/ProductDetail/Nexperia/BAT760F?qs=45Avz0nZxhsjnn5%2FNeSyOw%3D%3D</t>
  </si>
  <si>
    <t>BAT760</t>
  </si>
  <si>
    <t>https://www.jameco.com/z/IRM-10-5-MEAN-WELL-AC-to-DC-Power-Supply-Encapsulated-Type-5-Volts-2-Amps-10-Watts_2193184.html</t>
  </si>
  <si>
    <t>https://www.arrow.com/en/products/pr23-5v-900-1a/cui-devices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</si>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</sst>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44" fontId="0" fillId="0" borderId="0" xfId="2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44" fontId="0" fillId="0" borderId="2" xfId="2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0" xfId="2" applyFont="1" applyBorder="1"/>
    <xf numFmtId="0" fontId="0" fillId="0" borderId="5" xfId="0" applyBorder="1"/>
    <xf numFmtId="0" fontId="0" fillId="0" borderId="6" xfId="0" applyBorder="1"/>
    <xf numFmtId="44" fontId="0" fillId="0" borderId="7" xfId="2" applyFont="1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NOYITO-Precision-85V-265V-DC100-370V-Industrial/dp/B07CBS768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amazon.com/DAOKI-Current-Sensor-Module-Arduino/dp/B00XT0PL20" TargetMode="External"/><Relationship Id="rId7" Type="http://schemas.openxmlformats.org/officeDocument/2006/relationships/hyperlink" Target="https://www.amazon.com/Bergen-Industries-Inc-PS615143-Appliance/dp/B07BQ8MRKR/ref=sr_1_6?crid=3F19W3RO6VRYD&amp;keywords=tool+power+cord&amp;qid=1707781088&amp;sprefix=tool+power+cord%2Caps%2C78&amp;sr=8-6" TargetMode="External"/><Relationship Id="rId12" Type="http://schemas.openxmlformats.org/officeDocument/2006/relationships/hyperlink" Target="https://www.arrow.com/en/products/pr23-5v-900-1a/cui-devices" TargetMode="External"/><Relationship Id="rId2" Type="http://schemas.openxmlformats.org/officeDocument/2006/relationships/hyperlink" Target="https://www.aliexpress.us/item/2255800534100451.html" TargetMode="External"/><Relationship Id="rId1" Type="http://schemas.openxmlformats.org/officeDocument/2006/relationships/hyperlink" Target="https://www.aliexpress.us/item/3256805685141537.html" TargetMode="External"/><Relationship Id="rId6" Type="http://schemas.openxmlformats.org/officeDocument/2006/relationships/hyperlink" Target="https://www.amazon.com/HiLetgo-Isolated-Switching-Supply-Module/dp/B07V5XP92F" TargetMode="External"/><Relationship Id="rId11" Type="http://schemas.openxmlformats.org/officeDocument/2006/relationships/hyperlink" Target="https://www.jameco.com/z/IRM-10-5-MEAN-WELL-AC-to-DC-Power-Supply-Encapsulated-Type-5-Volts-2-Amps-10-Watts_2193184.html" TargetMode="External"/><Relationship Id="rId5" Type="http://schemas.openxmlformats.org/officeDocument/2006/relationships/hyperlink" Target="https://www.amazon.com/Ruiwaer-10x10x9mm-Momentary-Surface-Switches/dp/B0CC26Q2MB" TargetMode="External"/><Relationship Id="rId10" Type="http://schemas.openxmlformats.org/officeDocument/2006/relationships/hyperlink" Target="https://www.mouser.com/ProductDetail/MEAN-WELL/IRM-10-5?qs=WkdRfq4wf1Mbq1AdfDJBoQ%3D%3D" TargetMode="External"/><Relationship Id="rId4" Type="http://schemas.openxmlformats.org/officeDocument/2006/relationships/hyperlink" Target="https://www.amazon.com/gp/product/B0C3Q74VXZ" TargetMode="External"/><Relationship Id="rId9" Type="http://schemas.openxmlformats.org/officeDocument/2006/relationships/hyperlink" Target="https://www.amazon.com/NOYITO-Converter-100-240V-Switching-Interface/dp/B07CN33B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78B1D-A1C6-405B-9680-CB9F6A601E9A}">
  <dimension ref="A1:O31"/>
  <sheetViews>
    <sheetView tabSelected="1" workbookViewId="0">
      <selection activeCell="I32" sqref="I32"/>
    </sheetView>
  </sheetViews>
  <sheetFormatPr baseColWidth="10" defaultColWidth="8.83203125" defaultRowHeight="15" x14ac:dyDescent="0.2"/>
  <cols>
    <col min="1" max="1" width="23.83203125" customWidth="1"/>
    <col min="2" max="2" width="19" customWidth="1"/>
    <col min="5" max="5" width="15.1640625" customWidth="1"/>
    <col min="6" max="6" width="15.83203125" style="4" customWidth="1"/>
    <col min="7" max="7" width="15.5" style="4" customWidth="1"/>
    <col min="8" max="9" width="17.5" style="4" customWidth="1"/>
    <col min="10" max="10" width="12.83203125" style="4" customWidth="1"/>
  </cols>
  <sheetData>
    <row r="1" spans="1:15" ht="32" x14ac:dyDescent="0.2">
      <c r="A1" s="5" t="s">
        <v>30</v>
      </c>
      <c r="B1" s="5" t="s">
        <v>31</v>
      </c>
      <c r="C1" s="5" t="s">
        <v>32</v>
      </c>
      <c r="D1" s="5" t="s">
        <v>33</v>
      </c>
      <c r="E1" s="5" t="s">
        <v>34</v>
      </c>
      <c r="F1" s="6" t="s">
        <v>105</v>
      </c>
      <c r="G1" s="6" t="s">
        <v>106</v>
      </c>
      <c r="H1" s="5" t="s">
        <v>101</v>
      </c>
      <c r="I1" s="5" t="s">
        <v>99</v>
      </c>
      <c r="J1" s="5" t="s">
        <v>98</v>
      </c>
    </row>
    <row r="2" spans="1:15" s="21" customFormat="1" x14ac:dyDescent="0.2">
      <c r="A2" s="21" t="s">
        <v>28</v>
      </c>
      <c r="B2" s="21" t="s">
        <v>29</v>
      </c>
      <c r="C2" s="21">
        <v>1</v>
      </c>
      <c r="D2" s="22">
        <v>4.99</v>
      </c>
      <c r="E2" s="22">
        <f t="shared" ref="E2:E6" si="0">C2*D2</f>
        <v>4.99</v>
      </c>
      <c r="F2" s="23" t="s">
        <v>100</v>
      </c>
      <c r="G2" s="23" t="s">
        <v>100</v>
      </c>
      <c r="H2" s="23" t="s">
        <v>100</v>
      </c>
      <c r="I2" s="23" t="s">
        <v>100</v>
      </c>
      <c r="J2" s="23" t="s">
        <v>100</v>
      </c>
    </row>
    <row r="3" spans="1:15" s="21" customFormat="1" x14ac:dyDescent="0.2">
      <c r="A3" s="21" t="s">
        <v>108</v>
      </c>
      <c r="C3" s="21">
        <v>1</v>
      </c>
      <c r="D3" s="22">
        <v>5</v>
      </c>
      <c r="E3" s="22">
        <f t="shared" si="0"/>
        <v>5</v>
      </c>
      <c r="F3" s="23"/>
      <c r="G3" s="23"/>
      <c r="H3" s="23"/>
      <c r="I3" s="23"/>
      <c r="J3" s="23" t="s">
        <v>221</v>
      </c>
      <c r="N3" s="21">
        <v>117</v>
      </c>
      <c r="O3" s="21">
        <v>92</v>
      </c>
    </row>
    <row r="4" spans="1:15" s="21" customFormat="1" x14ac:dyDescent="0.2">
      <c r="A4" s="21" t="s">
        <v>109</v>
      </c>
      <c r="C4" s="21">
        <v>1</v>
      </c>
      <c r="D4" s="22">
        <v>5</v>
      </c>
      <c r="E4" s="22">
        <f t="shared" ref="E4" si="1">C4*D4</f>
        <v>5</v>
      </c>
      <c r="F4" s="23" t="s">
        <v>100</v>
      </c>
      <c r="G4" s="23"/>
      <c r="H4" s="23"/>
      <c r="I4" s="23"/>
      <c r="J4" s="23"/>
      <c r="N4" s="21">
        <f>N3/25.4</f>
        <v>4.6062992125984259</v>
      </c>
      <c r="O4" s="21">
        <f>O3/25.4</f>
        <v>3.6220472440944884</v>
      </c>
    </row>
    <row r="5" spans="1:15" s="21" customFormat="1" x14ac:dyDescent="0.2">
      <c r="A5" s="21" t="s">
        <v>110</v>
      </c>
      <c r="C5" s="21">
        <v>1</v>
      </c>
      <c r="D5" s="22">
        <v>5</v>
      </c>
      <c r="E5" s="22">
        <f t="shared" si="0"/>
        <v>5</v>
      </c>
      <c r="F5" s="23"/>
      <c r="G5" s="23" t="s">
        <v>100</v>
      </c>
      <c r="H5" s="23" t="s">
        <v>100</v>
      </c>
      <c r="I5" s="23" t="s">
        <v>100</v>
      </c>
      <c r="J5" s="23"/>
    </row>
    <row r="6" spans="1:15" s="21" customFormat="1" x14ac:dyDescent="0.2">
      <c r="A6" s="21" t="s">
        <v>27</v>
      </c>
      <c r="B6" s="21" t="s">
        <v>80</v>
      </c>
      <c r="C6" s="21">
        <v>1</v>
      </c>
      <c r="D6" s="22">
        <f>'Part Research'!C16</f>
        <v>2.3980000000000001</v>
      </c>
      <c r="E6" s="22">
        <f t="shared" si="0"/>
        <v>2.3980000000000001</v>
      </c>
      <c r="F6" s="23" t="s">
        <v>100</v>
      </c>
      <c r="G6" s="23" t="s">
        <v>100</v>
      </c>
      <c r="H6" s="23" t="s">
        <v>100</v>
      </c>
      <c r="I6" s="23" t="s">
        <v>100</v>
      </c>
      <c r="J6" s="23" t="s">
        <v>100</v>
      </c>
    </row>
    <row r="7" spans="1:15" s="21" customFormat="1" x14ac:dyDescent="0.2">
      <c r="A7" s="21" t="s">
        <v>35</v>
      </c>
      <c r="C7" s="21">
        <v>1</v>
      </c>
      <c r="D7" s="22">
        <f>'Part Research'!C3</f>
        <v>0.89900000000000002</v>
      </c>
      <c r="E7" s="22">
        <f>C7*D7</f>
        <v>0.89900000000000002</v>
      </c>
      <c r="F7" s="23" t="s">
        <v>100</v>
      </c>
      <c r="G7" s="23" t="s">
        <v>100</v>
      </c>
      <c r="H7" s="23" t="s">
        <v>100</v>
      </c>
      <c r="I7" s="23" t="s">
        <v>100</v>
      </c>
      <c r="J7" s="23" t="s">
        <v>100</v>
      </c>
    </row>
    <row r="8" spans="1:15" s="21" customFormat="1" x14ac:dyDescent="0.2">
      <c r="A8" s="21" t="s">
        <v>36</v>
      </c>
      <c r="B8" s="21" t="s">
        <v>209</v>
      </c>
      <c r="C8" s="21">
        <v>1</v>
      </c>
      <c r="D8" s="22">
        <f>'Part Research'!E6</f>
        <v>5.95</v>
      </c>
      <c r="E8" s="22">
        <f t="shared" ref="E8:E29" si="2">C8*D8</f>
        <v>5.95</v>
      </c>
      <c r="F8" s="23" t="s">
        <v>100</v>
      </c>
      <c r="G8" s="23" t="s">
        <v>100</v>
      </c>
      <c r="H8" s="23" t="s">
        <v>100</v>
      </c>
      <c r="I8" s="23" t="s">
        <v>100</v>
      </c>
      <c r="J8" s="23" t="s">
        <v>100</v>
      </c>
    </row>
    <row r="9" spans="1:15" s="21" customFormat="1" x14ac:dyDescent="0.2">
      <c r="A9" s="21" t="s">
        <v>37</v>
      </c>
      <c r="C9" s="21">
        <v>1</v>
      </c>
      <c r="D9" s="22"/>
      <c r="E9" s="22">
        <f t="shared" si="2"/>
        <v>0</v>
      </c>
      <c r="F9" s="23"/>
      <c r="G9" s="23"/>
      <c r="H9" s="23" t="s">
        <v>100</v>
      </c>
      <c r="I9" s="23"/>
      <c r="J9" s="23"/>
    </row>
    <row r="10" spans="1:15" s="21" customFormat="1" x14ac:dyDescent="0.2">
      <c r="A10" s="21" t="s">
        <v>38</v>
      </c>
      <c r="B10" s="21" t="s">
        <v>102</v>
      </c>
      <c r="C10" s="21">
        <v>1</v>
      </c>
      <c r="D10" s="22">
        <f>'Part Research'!C54</f>
        <v>1.998</v>
      </c>
      <c r="E10" s="22">
        <f t="shared" si="2"/>
        <v>1.998</v>
      </c>
      <c r="F10" s="23" t="s">
        <v>100</v>
      </c>
      <c r="G10" s="23" t="s">
        <v>100</v>
      </c>
      <c r="H10" s="23"/>
      <c r="I10" s="23"/>
      <c r="J10" s="23"/>
    </row>
    <row r="11" spans="1:15" s="21" customFormat="1" x14ac:dyDescent="0.2">
      <c r="A11" s="21" t="s">
        <v>103</v>
      </c>
      <c r="C11" s="21">
        <v>1</v>
      </c>
      <c r="D11" s="22"/>
      <c r="E11" s="22">
        <f t="shared" si="2"/>
        <v>0</v>
      </c>
      <c r="F11" s="23" t="s">
        <v>100</v>
      </c>
      <c r="G11" s="23" t="s">
        <v>100</v>
      </c>
      <c r="H11" s="23" t="s">
        <v>100</v>
      </c>
      <c r="I11" s="23" t="s">
        <v>100</v>
      </c>
      <c r="J11" s="23" t="s">
        <v>100</v>
      </c>
    </row>
    <row r="12" spans="1:15" s="21" customFormat="1" x14ac:dyDescent="0.2">
      <c r="A12" s="21" t="s">
        <v>104</v>
      </c>
      <c r="C12" s="21">
        <v>1</v>
      </c>
      <c r="D12" s="22"/>
      <c r="E12" s="22">
        <f t="shared" ref="E12" si="3">C12*D12</f>
        <v>0</v>
      </c>
      <c r="F12" s="23" t="s">
        <v>100</v>
      </c>
      <c r="G12" s="23" t="s">
        <v>100</v>
      </c>
      <c r="H12" s="23" t="s">
        <v>100</v>
      </c>
      <c r="I12" s="23" t="s">
        <v>100</v>
      </c>
      <c r="J12" s="23" t="s">
        <v>100</v>
      </c>
    </row>
    <row r="13" spans="1:15" s="21" customFormat="1" x14ac:dyDescent="0.2">
      <c r="A13" s="21" t="s">
        <v>39</v>
      </c>
      <c r="C13" s="21">
        <v>1</v>
      </c>
      <c r="D13" s="22"/>
      <c r="E13" s="22">
        <f t="shared" si="2"/>
        <v>0</v>
      </c>
      <c r="F13" s="23" t="s">
        <v>100</v>
      </c>
      <c r="G13" s="23" t="s">
        <v>100</v>
      </c>
      <c r="H13" s="23" t="s">
        <v>100</v>
      </c>
      <c r="I13" s="23" t="s">
        <v>100</v>
      </c>
      <c r="J13" s="23" t="s">
        <v>100</v>
      </c>
    </row>
    <row r="14" spans="1:15" s="21" customFormat="1" x14ac:dyDescent="0.2">
      <c r="A14" s="21" t="s">
        <v>40</v>
      </c>
      <c r="C14" s="21">
        <v>1</v>
      </c>
      <c r="D14" s="22"/>
      <c r="E14" s="22">
        <f t="shared" si="2"/>
        <v>0</v>
      </c>
      <c r="F14" s="23"/>
      <c r="G14" s="23"/>
      <c r="H14" s="23"/>
      <c r="I14" s="23" t="s">
        <v>100</v>
      </c>
      <c r="J14" s="23"/>
    </row>
    <row r="15" spans="1:15" s="21" customFormat="1" x14ac:dyDescent="0.2">
      <c r="A15" s="21" t="s">
        <v>79</v>
      </c>
      <c r="B15" s="25" t="s">
        <v>192</v>
      </c>
      <c r="C15" s="21">
        <v>2</v>
      </c>
      <c r="D15" s="22">
        <f>'Part Research'!C50</f>
        <v>0.99</v>
      </c>
      <c r="E15" s="22">
        <f t="shared" si="2"/>
        <v>1.98</v>
      </c>
      <c r="F15" s="23" t="s">
        <v>100</v>
      </c>
      <c r="G15" s="23" t="s">
        <v>100</v>
      </c>
      <c r="H15" s="23" t="s">
        <v>100</v>
      </c>
      <c r="I15" s="23" t="s">
        <v>100</v>
      </c>
      <c r="J15" s="23" t="s">
        <v>100</v>
      </c>
    </row>
    <row r="16" spans="1:15" s="21" customFormat="1" x14ac:dyDescent="0.2">
      <c r="A16" s="21" t="s">
        <v>41</v>
      </c>
      <c r="C16" s="21">
        <v>0</v>
      </c>
      <c r="D16" s="22"/>
      <c r="E16" s="22">
        <f t="shared" si="2"/>
        <v>0</v>
      </c>
      <c r="F16" s="23" t="s">
        <v>100</v>
      </c>
      <c r="G16" s="23" t="s">
        <v>100</v>
      </c>
      <c r="H16" s="23" t="s">
        <v>100</v>
      </c>
      <c r="I16" s="23" t="s">
        <v>100</v>
      </c>
      <c r="J16" s="23" t="s">
        <v>100</v>
      </c>
    </row>
    <row r="17" spans="1:10" s="21" customFormat="1" x14ac:dyDescent="0.2">
      <c r="A17" s="21" t="s">
        <v>107</v>
      </c>
      <c r="C17" s="21">
        <v>1</v>
      </c>
      <c r="D17" s="22">
        <v>5</v>
      </c>
      <c r="E17" s="22">
        <f t="shared" si="2"/>
        <v>5</v>
      </c>
      <c r="F17" s="23" t="s">
        <v>100</v>
      </c>
      <c r="G17" s="23" t="s">
        <v>100</v>
      </c>
      <c r="H17" s="23" t="s">
        <v>100</v>
      </c>
      <c r="I17" s="23" t="s">
        <v>100</v>
      </c>
      <c r="J17" s="23" t="s">
        <v>100</v>
      </c>
    </row>
    <row r="18" spans="1:10" s="21" customFormat="1" x14ac:dyDescent="0.2">
      <c r="A18" s="21" t="s">
        <v>208</v>
      </c>
      <c r="B18" s="24">
        <v>220</v>
      </c>
      <c r="C18" s="21">
        <v>2</v>
      </c>
      <c r="D18" s="22">
        <f>'Part Research'!C92</f>
        <v>0.14000000000000001</v>
      </c>
      <c r="E18" s="22">
        <f t="shared" si="2"/>
        <v>0.28000000000000003</v>
      </c>
      <c r="F18" s="23" t="s">
        <v>100</v>
      </c>
      <c r="G18" s="23" t="s">
        <v>100</v>
      </c>
      <c r="H18" s="23" t="s">
        <v>100</v>
      </c>
      <c r="I18" s="23" t="s">
        <v>100</v>
      </c>
      <c r="J18" s="23" t="s">
        <v>100</v>
      </c>
    </row>
    <row r="19" spans="1:10" s="21" customFormat="1" x14ac:dyDescent="0.2">
      <c r="A19" s="21" t="s">
        <v>210</v>
      </c>
      <c r="B19" s="21" t="s">
        <v>175</v>
      </c>
      <c r="C19" s="21">
        <v>2</v>
      </c>
      <c r="D19" s="22">
        <f>'Part Research'!C107</f>
        <v>0.12</v>
      </c>
      <c r="E19" s="22">
        <f t="shared" si="2"/>
        <v>0.24</v>
      </c>
      <c r="F19" s="23" t="s">
        <v>100</v>
      </c>
      <c r="G19" s="23" t="s">
        <v>100</v>
      </c>
      <c r="H19" s="23" t="s">
        <v>100</v>
      </c>
      <c r="I19" s="23" t="s">
        <v>100</v>
      </c>
      <c r="J19" s="23" t="s">
        <v>100</v>
      </c>
    </row>
    <row r="20" spans="1:10" s="21" customFormat="1" x14ac:dyDescent="0.2">
      <c r="A20" s="21" t="s">
        <v>210</v>
      </c>
      <c r="B20" s="21" t="s">
        <v>179</v>
      </c>
      <c r="C20" s="21">
        <v>2</v>
      </c>
      <c r="D20" s="22">
        <f>'Part Research'!C111</f>
        <v>0.16</v>
      </c>
      <c r="E20" s="22">
        <f t="shared" si="2"/>
        <v>0.32</v>
      </c>
      <c r="F20" s="23" t="s">
        <v>100</v>
      </c>
      <c r="G20" s="23" t="s">
        <v>100</v>
      </c>
      <c r="H20" s="23" t="s">
        <v>100</v>
      </c>
      <c r="I20" s="23" t="s">
        <v>100</v>
      </c>
      <c r="J20" s="23" t="s">
        <v>100</v>
      </c>
    </row>
    <row r="21" spans="1:10" s="21" customFormat="1" x14ac:dyDescent="0.2">
      <c r="A21" s="21" t="s">
        <v>159</v>
      </c>
      <c r="B21" s="25" t="s">
        <v>199</v>
      </c>
      <c r="C21" s="21">
        <v>1</v>
      </c>
      <c r="D21" s="22">
        <f>'Part Research'!C90</f>
        <v>0.62</v>
      </c>
      <c r="E21" s="22">
        <f t="shared" si="2"/>
        <v>0.62</v>
      </c>
      <c r="F21" s="23" t="s">
        <v>100</v>
      </c>
      <c r="G21" s="23" t="s">
        <v>100</v>
      </c>
      <c r="H21" s="23" t="s">
        <v>100</v>
      </c>
      <c r="I21" s="23" t="s">
        <v>100</v>
      </c>
      <c r="J21" s="23" t="s">
        <v>100</v>
      </c>
    </row>
    <row r="22" spans="1:10" s="21" customFormat="1" x14ac:dyDescent="0.2">
      <c r="A22" s="21" t="s">
        <v>211</v>
      </c>
      <c r="B22" s="25" t="s">
        <v>183</v>
      </c>
      <c r="C22" s="21">
        <v>2</v>
      </c>
      <c r="D22" s="22"/>
      <c r="E22" s="22"/>
      <c r="F22" s="23" t="s">
        <v>100</v>
      </c>
      <c r="G22" s="23" t="s">
        <v>100</v>
      </c>
      <c r="H22" s="23" t="s">
        <v>100</v>
      </c>
      <c r="I22" s="23" t="s">
        <v>100</v>
      </c>
      <c r="J22" s="23" t="s">
        <v>100</v>
      </c>
    </row>
    <row r="23" spans="1:10" s="21" customFormat="1" x14ac:dyDescent="0.2">
      <c r="A23" s="21" t="s">
        <v>212</v>
      </c>
      <c r="B23" s="25" t="s">
        <v>161</v>
      </c>
      <c r="C23" s="21">
        <v>1</v>
      </c>
      <c r="D23" s="22">
        <f>'Part Research'!C80</f>
        <v>0.11</v>
      </c>
      <c r="E23" s="22">
        <f t="shared" si="2"/>
        <v>0.11</v>
      </c>
      <c r="F23" s="23"/>
      <c r="G23" s="23"/>
      <c r="H23" s="23"/>
      <c r="I23" s="23" t="s">
        <v>100</v>
      </c>
      <c r="J23" s="23"/>
    </row>
    <row r="24" spans="1:10" s="21" customFormat="1" x14ac:dyDescent="0.2">
      <c r="A24" s="21" t="s">
        <v>212</v>
      </c>
      <c r="B24" s="25" t="s">
        <v>188</v>
      </c>
      <c r="C24" s="21">
        <v>1</v>
      </c>
      <c r="D24" s="22">
        <f>'Part Research'!C129</f>
        <v>0.36</v>
      </c>
      <c r="E24" s="22">
        <f t="shared" si="2"/>
        <v>0.36</v>
      </c>
      <c r="F24" s="23" t="s">
        <v>100</v>
      </c>
      <c r="G24" s="23" t="s">
        <v>100</v>
      </c>
      <c r="H24" s="23" t="s">
        <v>100</v>
      </c>
      <c r="I24" s="23" t="s">
        <v>100</v>
      </c>
      <c r="J24" s="23" t="s">
        <v>100</v>
      </c>
    </row>
    <row r="25" spans="1:10" s="21" customFormat="1" x14ac:dyDescent="0.2">
      <c r="A25" s="21" t="s">
        <v>213</v>
      </c>
      <c r="B25" s="25" t="s">
        <v>197</v>
      </c>
      <c r="C25" s="21">
        <v>1</v>
      </c>
      <c r="D25" s="22">
        <f>'Part Research'!C82</f>
        <v>0.1</v>
      </c>
      <c r="E25" s="22">
        <f t="shared" si="2"/>
        <v>0.1</v>
      </c>
      <c r="F25" s="23"/>
      <c r="G25" s="23"/>
      <c r="H25" s="23"/>
      <c r="I25" s="23" t="s">
        <v>100</v>
      </c>
      <c r="J25" s="23"/>
    </row>
    <row r="26" spans="1:10" s="21" customFormat="1" x14ac:dyDescent="0.2">
      <c r="A26" s="21" t="s">
        <v>214</v>
      </c>
      <c r="B26" s="25" t="s">
        <v>190</v>
      </c>
      <c r="C26" s="21">
        <v>1</v>
      </c>
      <c r="D26" s="22">
        <f>'Part Research'!C131</f>
        <v>7.2</v>
      </c>
      <c r="E26" s="22">
        <f t="shared" si="2"/>
        <v>7.2</v>
      </c>
      <c r="F26" s="23" t="s">
        <v>100</v>
      </c>
      <c r="G26" s="23" t="s">
        <v>100</v>
      </c>
      <c r="H26" s="23" t="s">
        <v>100</v>
      </c>
      <c r="I26" s="23" t="s">
        <v>100</v>
      </c>
      <c r="J26" s="23" t="s">
        <v>100</v>
      </c>
    </row>
    <row r="27" spans="1:10" s="21" customFormat="1" x14ac:dyDescent="0.2">
      <c r="A27" s="21" t="s">
        <v>215</v>
      </c>
      <c r="B27" s="25" t="s">
        <v>195</v>
      </c>
      <c r="C27" s="21">
        <v>1</v>
      </c>
      <c r="D27" s="22">
        <f>'Part Research'!C88</f>
        <v>0.11</v>
      </c>
      <c r="E27" s="22">
        <f t="shared" si="2"/>
        <v>0.11</v>
      </c>
      <c r="F27" s="23"/>
      <c r="G27" s="23"/>
      <c r="H27" s="23"/>
      <c r="I27" s="23" t="s">
        <v>100</v>
      </c>
      <c r="J27" s="23"/>
    </row>
    <row r="28" spans="1:10" s="21" customFormat="1" x14ac:dyDescent="0.2">
      <c r="A28" s="21" t="s">
        <v>216</v>
      </c>
      <c r="B28" s="25" t="s">
        <v>203</v>
      </c>
      <c r="C28" s="21">
        <v>1</v>
      </c>
      <c r="D28" s="22">
        <f>'Part Research'!C86</f>
        <v>1.33</v>
      </c>
      <c r="E28" s="22">
        <f>C28*D28</f>
        <v>1.33</v>
      </c>
      <c r="F28" s="23"/>
      <c r="G28" s="23"/>
      <c r="H28" s="23"/>
      <c r="I28" s="23" t="s">
        <v>100</v>
      </c>
      <c r="J28" s="23"/>
    </row>
    <row r="29" spans="1:10" s="21" customFormat="1" x14ac:dyDescent="0.2">
      <c r="G29" s="23"/>
      <c r="H29" s="23"/>
      <c r="I29" s="23"/>
      <c r="J29" s="23"/>
    </row>
    <row r="30" spans="1:10" s="21" customFormat="1" x14ac:dyDescent="0.2">
      <c r="D30" s="22"/>
      <c r="E30" s="22"/>
      <c r="F30" s="23"/>
      <c r="G30" s="23"/>
      <c r="H30" s="23"/>
      <c r="I30" s="23"/>
      <c r="J30" s="23"/>
    </row>
    <row r="31" spans="1:10" s="21" customFormat="1" x14ac:dyDescent="0.2">
      <c r="D31" s="22"/>
      <c r="E31" s="22">
        <f>SUM(E2:E23)</f>
        <v>39.785000000000004</v>
      </c>
      <c r="F31" s="23">
        <f>SUMIF(F$2:F$30,"=X",$E$2:$E$30)</f>
        <v>37.234999999999999</v>
      </c>
      <c r="G31" s="23">
        <f>SUMIF(G$2:G$30,"=X",$E$2:$E$30)</f>
        <v>37.234999999999999</v>
      </c>
      <c r="H31" s="23">
        <f>SUMIF(H$2:H$30,"=X",$E$2:$E$30)</f>
        <v>35.237000000000002</v>
      </c>
      <c r="I31" s="23">
        <f>SUMIF(I$2:I$30,"=X",$E$2:$E$30)</f>
        <v>36.887</v>
      </c>
      <c r="J31" s="23">
        <f>SUMIF(J$2:J$30,"=X",$E$2:$E$30)</f>
        <v>35.237000000000002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B0DE-80C1-6F45-9995-6D1B0CAD4FFF}">
  <dimension ref="A1:C20"/>
  <sheetViews>
    <sheetView workbookViewId="0">
      <selection activeCell="D18" sqref="D18"/>
    </sheetView>
  </sheetViews>
  <sheetFormatPr baseColWidth="10" defaultRowHeight="15" x14ac:dyDescent="0.2"/>
  <cols>
    <col min="1" max="1" width="6" bestFit="1" customWidth="1"/>
    <col min="2" max="3" width="32.5" bestFit="1" customWidth="1"/>
  </cols>
  <sheetData>
    <row r="1" spans="1:3" x14ac:dyDescent="0.2">
      <c r="A1" s="18" t="s">
        <v>171</v>
      </c>
      <c r="B1" s="19">
        <v>220</v>
      </c>
      <c r="C1" s="20" t="s">
        <v>172</v>
      </c>
    </row>
    <row r="2" spans="1:3" x14ac:dyDescent="0.2">
      <c r="A2" s="18" t="s">
        <v>173</v>
      </c>
      <c r="B2" s="19">
        <v>220</v>
      </c>
      <c r="C2" s="20" t="s">
        <v>172</v>
      </c>
    </row>
    <row r="3" spans="1:3" x14ac:dyDescent="0.2">
      <c r="A3" s="18" t="s">
        <v>174</v>
      </c>
      <c r="B3" s="20" t="s">
        <v>175</v>
      </c>
      <c r="C3" s="20" t="s">
        <v>176</v>
      </c>
    </row>
    <row r="4" spans="1:3" x14ac:dyDescent="0.2">
      <c r="A4" s="18" t="s">
        <v>177</v>
      </c>
      <c r="B4" s="20" t="s">
        <v>175</v>
      </c>
      <c r="C4" s="20" t="s">
        <v>176</v>
      </c>
    </row>
    <row r="5" spans="1:3" x14ac:dyDescent="0.2">
      <c r="A5" s="18" t="s">
        <v>178</v>
      </c>
      <c r="B5" s="20" t="s">
        <v>179</v>
      </c>
      <c r="C5" s="20" t="s">
        <v>180</v>
      </c>
    </row>
    <row r="6" spans="1:3" x14ac:dyDescent="0.2">
      <c r="A6" s="18" t="s">
        <v>181</v>
      </c>
      <c r="B6" s="20" t="s">
        <v>179</v>
      </c>
      <c r="C6" s="20" t="s">
        <v>180</v>
      </c>
    </row>
    <row r="7" spans="1:3" x14ac:dyDescent="0.2">
      <c r="A7" s="18" t="s">
        <v>182</v>
      </c>
      <c r="B7" s="20" t="s">
        <v>183</v>
      </c>
      <c r="C7" s="20" t="s">
        <v>183</v>
      </c>
    </row>
    <row r="8" spans="1:3" x14ac:dyDescent="0.2">
      <c r="A8" s="18" t="s">
        <v>184</v>
      </c>
      <c r="B8" s="20" t="s">
        <v>183</v>
      </c>
      <c r="C8" s="20" t="s">
        <v>183</v>
      </c>
    </row>
    <row r="9" spans="1:3" x14ac:dyDescent="0.2">
      <c r="A9" s="18" t="s">
        <v>185</v>
      </c>
      <c r="B9" s="20" t="s">
        <v>161</v>
      </c>
      <c r="C9" s="20" t="s">
        <v>186</v>
      </c>
    </row>
    <row r="10" spans="1:3" x14ac:dyDescent="0.2">
      <c r="A10" s="18" t="s">
        <v>187</v>
      </c>
      <c r="B10" s="20" t="s">
        <v>188</v>
      </c>
      <c r="C10" s="20" t="s">
        <v>188</v>
      </c>
    </row>
    <row r="11" spans="1:3" x14ac:dyDescent="0.2">
      <c r="A11" s="18" t="s">
        <v>189</v>
      </c>
      <c r="B11" s="20" t="s">
        <v>190</v>
      </c>
      <c r="C11" s="20" t="s">
        <v>190</v>
      </c>
    </row>
    <row r="12" spans="1:3" x14ac:dyDescent="0.2">
      <c r="A12" s="18" t="s">
        <v>191</v>
      </c>
      <c r="B12" s="20" t="s">
        <v>192</v>
      </c>
      <c r="C12" s="20" t="s">
        <v>192</v>
      </c>
    </row>
    <row r="13" spans="1:3" x14ac:dyDescent="0.2">
      <c r="A13" s="18" t="s">
        <v>193</v>
      </c>
      <c r="B13" s="20" t="s">
        <v>192</v>
      </c>
      <c r="C13" s="20" t="s">
        <v>192</v>
      </c>
    </row>
    <row r="14" spans="1:3" x14ac:dyDescent="0.2">
      <c r="A14" s="18" t="s">
        <v>194</v>
      </c>
      <c r="B14" s="20" t="s">
        <v>195</v>
      </c>
      <c r="C14" s="20" t="s">
        <v>195</v>
      </c>
    </row>
    <row r="15" spans="1:3" x14ac:dyDescent="0.2">
      <c r="A15" s="18" t="s">
        <v>196</v>
      </c>
      <c r="B15" s="20" t="s">
        <v>197</v>
      </c>
      <c r="C15" s="20" t="s">
        <v>197</v>
      </c>
    </row>
    <row r="16" spans="1:3" x14ac:dyDescent="0.2">
      <c r="A16" s="18" t="s">
        <v>198</v>
      </c>
      <c r="B16" s="20" t="s">
        <v>199</v>
      </c>
      <c r="C16" s="20" t="s">
        <v>199</v>
      </c>
    </row>
    <row r="17" spans="1:3" x14ac:dyDescent="0.2">
      <c r="A17" s="18" t="s">
        <v>200</v>
      </c>
      <c r="B17" s="20" t="s">
        <v>201</v>
      </c>
      <c r="C17" s="20" t="s">
        <v>201</v>
      </c>
    </row>
    <row r="18" spans="1:3" x14ac:dyDescent="0.2">
      <c r="A18" s="18" t="s">
        <v>202</v>
      </c>
      <c r="B18" s="20" t="s">
        <v>203</v>
      </c>
      <c r="C18" s="20" t="s">
        <v>203</v>
      </c>
    </row>
    <row r="19" spans="1:3" x14ac:dyDescent="0.2">
      <c r="A19" s="18" t="s">
        <v>204</v>
      </c>
      <c r="B19" s="20" t="s">
        <v>205</v>
      </c>
      <c r="C19" s="20" t="s">
        <v>205</v>
      </c>
    </row>
    <row r="20" spans="1:3" x14ac:dyDescent="0.2">
      <c r="A20" s="18" t="s">
        <v>206</v>
      </c>
      <c r="B20" s="20" t="s">
        <v>207</v>
      </c>
      <c r="C20" s="20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F341D-09D8-48FF-B9F6-628C5EE284DD}">
  <dimension ref="B1:R140"/>
  <sheetViews>
    <sheetView topLeftCell="A89" workbookViewId="0">
      <selection activeCell="H85" sqref="H85"/>
    </sheetView>
  </sheetViews>
  <sheetFormatPr baseColWidth="10" defaultColWidth="8.83203125" defaultRowHeight="15" x14ac:dyDescent="0.2"/>
  <cols>
    <col min="2" max="2" width="50.33203125" customWidth="1"/>
    <col min="3" max="3" width="8.83203125" style="3"/>
    <col min="5" max="5" width="8.83203125" style="3"/>
  </cols>
  <sheetData>
    <row r="1" spans="2:8" x14ac:dyDescent="0.2">
      <c r="C1" s="3" t="s">
        <v>0</v>
      </c>
      <c r="D1" t="s">
        <v>2</v>
      </c>
      <c r="E1" s="3" t="s">
        <v>1</v>
      </c>
      <c r="F1" t="s">
        <v>32</v>
      </c>
    </row>
    <row r="2" spans="2:8" x14ac:dyDescent="0.2">
      <c r="B2" t="s">
        <v>3</v>
      </c>
      <c r="C2" s="3">
        <f>E2/D2</f>
        <v>0.999</v>
      </c>
      <c r="D2">
        <v>10</v>
      </c>
      <c r="E2" s="3">
        <v>9.99</v>
      </c>
      <c r="H2" t="s">
        <v>4</v>
      </c>
    </row>
    <row r="3" spans="2:8" x14ac:dyDescent="0.2">
      <c r="B3" t="s">
        <v>3</v>
      </c>
      <c r="C3" s="3">
        <f>E3/D3</f>
        <v>0.89900000000000002</v>
      </c>
      <c r="D3">
        <v>10</v>
      </c>
      <c r="E3" s="3">
        <v>8.99</v>
      </c>
      <c r="H3" t="s">
        <v>73</v>
      </c>
    </row>
    <row r="5" spans="2:8" x14ac:dyDescent="0.2">
      <c r="B5" t="s">
        <v>70</v>
      </c>
      <c r="C5" s="3">
        <f t="shared" ref="C5:C6" si="0">E5/D5</f>
        <v>8.77</v>
      </c>
      <c r="D5">
        <v>1</v>
      </c>
      <c r="E5" s="3">
        <v>8.77</v>
      </c>
      <c r="H5" t="s">
        <v>5</v>
      </c>
    </row>
    <row r="6" spans="2:8" x14ac:dyDescent="0.2">
      <c r="B6" t="s">
        <v>70</v>
      </c>
      <c r="C6" s="3">
        <f t="shared" si="0"/>
        <v>5.95</v>
      </c>
      <c r="D6">
        <v>1</v>
      </c>
      <c r="E6" s="3">
        <v>5.95</v>
      </c>
      <c r="H6" t="s">
        <v>21</v>
      </c>
    </row>
    <row r="8" spans="2:8" x14ac:dyDescent="0.2">
      <c r="B8" t="s">
        <v>6</v>
      </c>
      <c r="C8" s="3">
        <f t="shared" ref="C8:C15" si="1">E8/D8</f>
        <v>2.665</v>
      </c>
      <c r="D8">
        <v>6</v>
      </c>
      <c r="E8" s="3">
        <v>15.99</v>
      </c>
      <c r="H8" t="s">
        <v>9</v>
      </c>
    </row>
    <row r="9" spans="2:8" x14ac:dyDescent="0.2">
      <c r="B9" t="s">
        <v>8</v>
      </c>
      <c r="C9" s="3">
        <f t="shared" si="1"/>
        <v>2.665</v>
      </c>
      <c r="D9">
        <v>6</v>
      </c>
      <c r="E9" s="3">
        <v>15.99</v>
      </c>
      <c r="H9" t="s">
        <v>7</v>
      </c>
    </row>
    <row r="10" spans="2:8" x14ac:dyDescent="0.2">
      <c r="B10" t="s">
        <v>11</v>
      </c>
      <c r="C10" s="3">
        <f t="shared" si="1"/>
        <v>2.9980000000000002</v>
      </c>
      <c r="D10">
        <v>5</v>
      </c>
      <c r="E10" s="3">
        <v>14.99</v>
      </c>
      <c r="H10" t="s">
        <v>10</v>
      </c>
    </row>
    <row r="11" spans="2:8" x14ac:dyDescent="0.2">
      <c r="B11" t="s">
        <v>13</v>
      </c>
      <c r="C11" s="3">
        <f t="shared" si="1"/>
        <v>3.2475000000000001</v>
      </c>
      <c r="D11">
        <v>4</v>
      </c>
      <c r="E11" s="3">
        <v>12.99</v>
      </c>
      <c r="H11" t="s">
        <v>12</v>
      </c>
    </row>
    <row r="12" spans="2:8" x14ac:dyDescent="0.2">
      <c r="B12" t="s">
        <v>16</v>
      </c>
      <c r="C12" s="3">
        <f t="shared" si="1"/>
        <v>12.99</v>
      </c>
      <c r="D12">
        <v>1</v>
      </c>
      <c r="E12" s="3">
        <v>12.99</v>
      </c>
      <c r="H12" t="s">
        <v>14</v>
      </c>
    </row>
    <row r="13" spans="2:8" x14ac:dyDescent="0.2">
      <c r="B13" t="s">
        <v>17</v>
      </c>
      <c r="C13" s="3">
        <f t="shared" si="1"/>
        <v>18.59</v>
      </c>
      <c r="D13">
        <v>1</v>
      </c>
      <c r="E13" s="3">
        <v>18.59</v>
      </c>
      <c r="H13" t="s">
        <v>15</v>
      </c>
    </row>
    <row r="14" spans="2:8" x14ac:dyDescent="0.2">
      <c r="B14" t="s">
        <v>18</v>
      </c>
      <c r="C14" s="3">
        <f t="shared" si="1"/>
        <v>15.59</v>
      </c>
      <c r="D14">
        <v>1</v>
      </c>
      <c r="E14" s="3">
        <v>15.59</v>
      </c>
      <c r="H14" t="s">
        <v>19</v>
      </c>
    </row>
    <row r="15" spans="2:8" x14ac:dyDescent="0.2">
      <c r="B15" t="s">
        <v>18</v>
      </c>
      <c r="C15" s="3">
        <f t="shared" si="1"/>
        <v>8.99</v>
      </c>
      <c r="D15">
        <v>1</v>
      </c>
      <c r="E15" s="3">
        <v>8.99</v>
      </c>
      <c r="H15" t="s">
        <v>20</v>
      </c>
    </row>
    <row r="16" spans="2:8" x14ac:dyDescent="0.2">
      <c r="B16" t="s">
        <v>45</v>
      </c>
      <c r="C16" s="3">
        <f t="shared" ref="C16" si="2">E16/D16</f>
        <v>2.3980000000000001</v>
      </c>
      <c r="D16">
        <v>5</v>
      </c>
      <c r="E16" s="3">
        <v>11.99</v>
      </c>
      <c r="H16" t="s">
        <v>44</v>
      </c>
    </row>
    <row r="17" spans="2:8" x14ac:dyDescent="0.2">
      <c r="B17" t="s">
        <v>45</v>
      </c>
      <c r="C17" s="3">
        <f t="shared" ref="C17" si="3">E17/D17</f>
        <v>2.2989999999999999</v>
      </c>
      <c r="D17">
        <v>10</v>
      </c>
      <c r="E17" s="3">
        <v>22.99</v>
      </c>
      <c r="H17" t="s">
        <v>46</v>
      </c>
    </row>
    <row r="20" spans="2:8" x14ac:dyDescent="0.2">
      <c r="B20" t="s">
        <v>24</v>
      </c>
      <c r="H20" t="s">
        <v>23</v>
      </c>
    </row>
    <row r="22" spans="2:8" x14ac:dyDescent="0.2">
      <c r="B22" t="s">
        <v>25</v>
      </c>
    </row>
    <row r="23" spans="2:8" x14ac:dyDescent="0.2">
      <c r="B23" t="s">
        <v>52</v>
      </c>
      <c r="C23" s="3">
        <f t="shared" ref="C23" si="4">E23/D23</f>
        <v>2.798</v>
      </c>
      <c r="D23">
        <v>5</v>
      </c>
      <c r="E23" s="3">
        <v>13.99</v>
      </c>
      <c r="H23" t="s">
        <v>53</v>
      </c>
    </row>
    <row r="24" spans="2:8" x14ac:dyDescent="0.2">
      <c r="B24" t="s">
        <v>55</v>
      </c>
      <c r="C24" s="3">
        <f t="shared" ref="C24" si="5">E24/D24</f>
        <v>8.99</v>
      </c>
      <c r="D24">
        <v>1</v>
      </c>
      <c r="E24" s="3">
        <v>8.99</v>
      </c>
      <c r="H24" t="s">
        <v>54</v>
      </c>
    </row>
    <row r="25" spans="2:8" x14ac:dyDescent="0.2">
      <c r="B25" t="s">
        <v>57</v>
      </c>
      <c r="C25" s="3">
        <f>E25/D25</f>
        <v>6.99</v>
      </c>
      <c r="D25">
        <v>1</v>
      </c>
      <c r="E25" s="3">
        <v>6.99</v>
      </c>
      <c r="H25" t="s">
        <v>56</v>
      </c>
    </row>
    <row r="26" spans="2:8" x14ac:dyDescent="0.2">
      <c r="B26" t="s">
        <v>61</v>
      </c>
      <c r="H26" t="s">
        <v>60</v>
      </c>
    </row>
    <row r="28" spans="2:8" x14ac:dyDescent="0.2">
      <c r="B28" t="s">
        <v>26</v>
      </c>
    </row>
    <row r="29" spans="2:8" x14ac:dyDescent="0.2">
      <c r="B29" t="s">
        <v>49</v>
      </c>
      <c r="C29" s="3">
        <f t="shared" ref="C29" si="6">E29/D29</f>
        <v>4.9950000000000001</v>
      </c>
      <c r="D29">
        <v>2</v>
      </c>
      <c r="E29" s="3">
        <v>9.99</v>
      </c>
      <c r="H29" t="s">
        <v>50</v>
      </c>
    </row>
    <row r="30" spans="2:8" x14ac:dyDescent="0.2">
      <c r="B30" t="s">
        <v>43</v>
      </c>
      <c r="C30" s="3">
        <f t="shared" ref="C30" si="7">E30/D30</f>
        <v>7.9980000000000002</v>
      </c>
      <c r="D30">
        <v>5</v>
      </c>
      <c r="E30" s="3">
        <v>39.99</v>
      </c>
      <c r="H30" t="s">
        <v>42</v>
      </c>
    </row>
    <row r="31" spans="2:8" x14ac:dyDescent="0.2">
      <c r="B31" s="1" t="s">
        <v>47</v>
      </c>
      <c r="C31" s="3">
        <f t="shared" ref="C31:C33" si="8">E31/D31</f>
        <v>9.99</v>
      </c>
      <c r="D31">
        <v>1</v>
      </c>
      <c r="E31" s="3">
        <v>9.99</v>
      </c>
      <c r="H31" t="s">
        <v>48</v>
      </c>
    </row>
    <row r="32" spans="2:8" x14ac:dyDescent="0.2">
      <c r="B32" t="s">
        <v>49</v>
      </c>
      <c r="C32" s="3">
        <f t="shared" si="8"/>
        <v>4.9950000000000001</v>
      </c>
      <c r="D32">
        <v>2</v>
      </c>
      <c r="E32" s="3">
        <v>9.99</v>
      </c>
      <c r="H32" t="s">
        <v>51</v>
      </c>
    </row>
    <row r="33" spans="2:8" x14ac:dyDescent="0.2">
      <c r="B33" t="s">
        <v>65</v>
      </c>
      <c r="C33" s="3">
        <f t="shared" si="8"/>
        <v>2.4700000000000002</v>
      </c>
      <c r="D33">
        <v>1</v>
      </c>
      <c r="E33" s="3">
        <v>2.4700000000000002</v>
      </c>
      <c r="H33" t="s">
        <v>64</v>
      </c>
    </row>
    <row r="36" spans="2:8" x14ac:dyDescent="0.2">
      <c r="B36" t="s">
        <v>95</v>
      </c>
      <c r="C36" s="3">
        <f t="shared" ref="C36" si="9">E36/D36</f>
        <v>7.37</v>
      </c>
      <c r="D36">
        <v>1</v>
      </c>
      <c r="E36" s="3">
        <v>7.37</v>
      </c>
      <c r="H36" s="2" t="s">
        <v>96</v>
      </c>
    </row>
    <row r="38" spans="2:8" x14ac:dyDescent="0.2">
      <c r="B38" t="s">
        <v>59</v>
      </c>
      <c r="C38" s="3">
        <f>E38/D38</f>
        <v>2.4850000000000003</v>
      </c>
      <c r="D38">
        <v>10</v>
      </c>
      <c r="E38" s="3">
        <v>24.85</v>
      </c>
      <c r="H38" t="s">
        <v>58</v>
      </c>
    </row>
    <row r="40" spans="2:8" x14ac:dyDescent="0.2">
      <c r="B40" t="s">
        <v>62</v>
      </c>
      <c r="C40" s="3">
        <f>E40/D40</f>
        <v>10.99</v>
      </c>
      <c r="D40">
        <v>1</v>
      </c>
      <c r="E40" s="3">
        <v>10.99</v>
      </c>
      <c r="H40" t="s">
        <v>63</v>
      </c>
    </row>
    <row r="44" spans="2:8" x14ac:dyDescent="0.2">
      <c r="B44" t="s">
        <v>22</v>
      </c>
      <c r="C44" s="3">
        <f t="shared" ref="C44" si="10">E44/D44</f>
        <v>1.62</v>
      </c>
      <c r="D44">
        <v>1</v>
      </c>
      <c r="E44" s="3">
        <v>1.62</v>
      </c>
    </row>
    <row r="47" spans="2:8" x14ac:dyDescent="0.2">
      <c r="B47" t="s">
        <v>75</v>
      </c>
      <c r="C47" s="3">
        <f t="shared" ref="C47:C48" si="11">E47/D47</f>
        <v>0.1164</v>
      </c>
      <c r="D47">
        <v>100</v>
      </c>
      <c r="E47" s="3">
        <v>11.64</v>
      </c>
      <c r="H47" t="s">
        <v>83</v>
      </c>
    </row>
    <row r="48" spans="2:8" x14ac:dyDescent="0.2">
      <c r="B48" t="s">
        <v>75</v>
      </c>
      <c r="C48" s="3">
        <f t="shared" si="11"/>
        <v>8.199999999999999E-2</v>
      </c>
      <c r="D48">
        <v>50</v>
      </c>
      <c r="E48" s="3">
        <v>4.0999999999999996</v>
      </c>
      <c r="H48" s="2" t="s">
        <v>71</v>
      </c>
    </row>
    <row r="49" spans="2:14" x14ac:dyDescent="0.2">
      <c r="B49" t="s">
        <v>74</v>
      </c>
      <c r="C49" s="3">
        <f t="shared" ref="C49:C50" si="12">E49/D49</f>
        <v>9.2799999999999994E-2</v>
      </c>
      <c r="D49">
        <v>100</v>
      </c>
      <c r="E49" s="3">
        <v>9.2799999999999994</v>
      </c>
      <c r="H49" s="2" t="s">
        <v>72</v>
      </c>
      <c r="N49" t="s">
        <v>97</v>
      </c>
    </row>
    <row r="50" spans="2:14" x14ac:dyDescent="0.2">
      <c r="B50" t="s">
        <v>74</v>
      </c>
      <c r="C50" s="3">
        <f t="shared" si="12"/>
        <v>0.99</v>
      </c>
      <c r="D50">
        <v>5</v>
      </c>
      <c r="E50" s="3">
        <f>9.9/2</f>
        <v>4.95</v>
      </c>
      <c r="H50" t="s">
        <v>78</v>
      </c>
    </row>
    <row r="51" spans="2:14" x14ac:dyDescent="0.2">
      <c r="B51" t="s">
        <v>77</v>
      </c>
      <c r="C51" s="3">
        <f t="shared" ref="C51" si="13">E51/D51</f>
        <v>0.99</v>
      </c>
      <c r="D51">
        <v>5</v>
      </c>
      <c r="E51" s="3">
        <f>9.9/2</f>
        <v>4.95</v>
      </c>
      <c r="H51" t="s">
        <v>76</v>
      </c>
    </row>
    <row r="54" spans="2:14" x14ac:dyDescent="0.2">
      <c r="B54" t="s">
        <v>82</v>
      </c>
      <c r="C54" s="3">
        <f t="shared" ref="C54:C55" si="14">E54/D54</f>
        <v>1.998</v>
      </c>
      <c r="D54">
        <v>5</v>
      </c>
      <c r="E54" s="3">
        <v>9.99</v>
      </c>
      <c r="H54" s="2" t="s">
        <v>81</v>
      </c>
    </row>
    <row r="55" spans="2:14" x14ac:dyDescent="0.2">
      <c r="B55" t="s">
        <v>82</v>
      </c>
      <c r="C55" s="3">
        <f t="shared" si="14"/>
        <v>0.64</v>
      </c>
      <c r="D55">
        <v>1</v>
      </c>
      <c r="E55" s="3">
        <v>0.64</v>
      </c>
      <c r="H55" t="s">
        <v>84</v>
      </c>
    </row>
    <row r="56" spans="2:14" x14ac:dyDescent="0.2">
      <c r="B56" t="s">
        <v>82</v>
      </c>
      <c r="C56" s="3">
        <f t="shared" ref="C56" si="15">E56/D56</f>
        <v>0.62</v>
      </c>
      <c r="D56">
        <v>1</v>
      </c>
      <c r="E56" s="3">
        <v>0.62</v>
      </c>
      <c r="H56" t="s">
        <v>85</v>
      </c>
    </row>
    <row r="59" spans="2:14" x14ac:dyDescent="0.2">
      <c r="B59" t="s">
        <v>87</v>
      </c>
      <c r="C59" s="3">
        <f t="shared" ref="C59" si="16">E59/D59</f>
        <v>0.43200000000000005</v>
      </c>
      <c r="D59">
        <v>10</v>
      </c>
      <c r="E59" s="3">
        <v>4.32</v>
      </c>
      <c r="H59" t="s">
        <v>86</v>
      </c>
    </row>
    <row r="60" spans="2:14" x14ac:dyDescent="0.2">
      <c r="B60" t="s">
        <v>87</v>
      </c>
      <c r="C60" s="3">
        <f t="shared" ref="C60" si="17">E60/D60</f>
        <v>0.999</v>
      </c>
      <c r="D60">
        <v>10</v>
      </c>
      <c r="E60" s="3">
        <v>9.99</v>
      </c>
      <c r="H60" s="2" t="s">
        <v>73</v>
      </c>
    </row>
    <row r="61" spans="2:14" x14ac:dyDescent="0.2">
      <c r="B61" t="s">
        <v>87</v>
      </c>
      <c r="C61" s="3">
        <f t="shared" ref="C61" si="18">E61/D61</f>
        <v>0.79900000000000004</v>
      </c>
      <c r="D61">
        <v>10</v>
      </c>
      <c r="E61" s="3">
        <v>7.99</v>
      </c>
      <c r="H61" s="2" t="s">
        <v>88</v>
      </c>
    </row>
    <row r="64" spans="2:14" x14ac:dyDescent="0.2">
      <c r="B64" t="s">
        <v>94</v>
      </c>
      <c r="C64" s="3">
        <f t="shared" ref="C64:C65" si="19">E64/D64</f>
        <v>4.8949999999999996</v>
      </c>
      <c r="D64">
        <v>2</v>
      </c>
      <c r="E64" s="3">
        <v>9.7899999999999991</v>
      </c>
      <c r="H64" s="2" t="s">
        <v>89</v>
      </c>
    </row>
    <row r="65" spans="2:18" x14ac:dyDescent="0.2">
      <c r="B65" t="s">
        <v>90</v>
      </c>
      <c r="C65" s="3">
        <f t="shared" si="19"/>
        <v>3.33</v>
      </c>
      <c r="D65">
        <v>3</v>
      </c>
      <c r="E65" s="3">
        <v>9.99</v>
      </c>
      <c r="H65" t="s">
        <v>91</v>
      </c>
    </row>
    <row r="66" spans="2:18" x14ac:dyDescent="0.2">
      <c r="B66" t="s">
        <v>93</v>
      </c>
      <c r="C66" s="3">
        <f t="shared" ref="C66" si="20">E66/D66</f>
        <v>1.998</v>
      </c>
      <c r="D66">
        <v>5</v>
      </c>
      <c r="E66" s="3">
        <v>9.99</v>
      </c>
      <c r="H66" t="s">
        <v>92</v>
      </c>
    </row>
    <row r="70" spans="2:18" x14ac:dyDescent="0.2">
      <c r="B70" t="s">
        <v>111</v>
      </c>
      <c r="C70" s="3">
        <f t="shared" ref="C70" si="21">E70/D70</f>
        <v>4.4950000000000001</v>
      </c>
      <c r="D70">
        <v>2</v>
      </c>
      <c r="E70" s="3">
        <v>8.99</v>
      </c>
      <c r="H70" s="2" t="s">
        <v>114</v>
      </c>
    </row>
    <row r="71" spans="2:18" x14ac:dyDescent="0.2">
      <c r="B71" t="s">
        <v>112</v>
      </c>
      <c r="C71" s="3">
        <f t="shared" ref="C71" si="22">E71/D71</f>
        <v>9.99</v>
      </c>
      <c r="D71">
        <v>1</v>
      </c>
      <c r="E71" s="3">
        <v>9.99</v>
      </c>
      <c r="H71" s="2" t="s">
        <v>113</v>
      </c>
    </row>
    <row r="72" spans="2:18" x14ac:dyDescent="0.2">
      <c r="B72" t="s">
        <v>112</v>
      </c>
      <c r="C72" s="3">
        <f t="shared" ref="C72" si="23">E72/D72</f>
        <v>9.6199999999999992</v>
      </c>
      <c r="D72">
        <v>1</v>
      </c>
      <c r="E72" s="3">
        <v>9.6199999999999992</v>
      </c>
      <c r="H72" t="s">
        <v>115</v>
      </c>
    </row>
    <row r="73" spans="2:18" x14ac:dyDescent="0.2">
      <c r="B73" t="s">
        <v>112</v>
      </c>
      <c r="C73" s="3">
        <f t="shared" ref="C73" si="24">E73/D73</f>
        <v>6.71</v>
      </c>
      <c r="D73">
        <v>1</v>
      </c>
      <c r="E73" s="3">
        <v>6.71</v>
      </c>
      <c r="H73" t="s">
        <v>116</v>
      </c>
    </row>
    <row r="74" spans="2:18" x14ac:dyDescent="0.2">
      <c r="B74" t="s">
        <v>112</v>
      </c>
      <c r="C74" s="3">
        <f t="shared" ref="C74" si="25">E74/D74</f>
        <v>8.31</v>
      </c>
      <c r="D74">
        <v>1</v>
      </c>
      <c r="E74" s="3">
        <v>8.31</v>
      </c>
      <c r="H74" s="2" t="s">
        <v>117</v>
      </c>
    </row>
    <row r="75" spans="2:18" ht="16" thickBot="1" x14ac:dyDescent="0.25"/>
    <row r="76" spans="2:18" x14ac:dyDescent="0.2">
      <c r="B76" s="7" t="s">
        <v>145</v>
      </c>
      <c r="C76" s="8"/>
      <c r="D76" s="9"/>
      <c r="E76" s="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10"/>
    </row>
    <row r="77" spans="2:18" x14ac:dyDescent="0.2">
      <c r="B77" s="11"/>
      <c r="C77" s="12"/>
      <c r="E77" s="12"/>
      <c r="R77" s="13"/>
    </row>
    <row r="78" spans="2:18" x14ac:dyDescent="0.2">
      <c r="B78" s="11" t="s">
        <v>119</v>
      </c>
      <c r="C78" s="12">
        <f t="shared" ref="C78" si="26">E78/D78</f>
        <v>0.12</v>
      </c>
      <c r="D78">
        <v>1</v>
      </c>
      <c r="E78" s="12">
        <v>0.12</v>
      </c>
      <c r="H78" t="s">
        <v>120</v>
      </c>
      <c r="O78" t="s">
        <v>118</v>
      </c>
      <c r="R78" s="13"/>
    </row>
    <row r="79" spans="2:18" x14ac:dyDescent="0.2">
      <c r="B79" s="11" t="s">
        <v>119</v>
      </c>
      <c r="C79" s="12">
        <f t="shared" ref="C79" si="27">E79/D79</f>
        <v>0.1</v>
      </c>
      <c r="D79">
        <v>1</v>
      </c>
      <c r="E79" s="12">
        <v>0.1</v>
      </c>
      <c r="H79" t="s">
        <v>126</v>
      </c>
      <c r="R79" s="13"/>
    </row>
    <row r="80" spans="2:18" x14ac:dyDescent="0.2">
      <c r="B80" s="11" t="s">
        <v>161</v>
      </c>
      <c r="C80" s="12">
        <f t="shared" ref="C80" si="28">E80/D80</f>
        <v>0.11</v>
      </c>
      <c r="D80">
        <v>1</v>
      </c>
      <c r="E80" s="12">
        <v>0.11</v>
      </c>
      <c r="F80">
        <v>1</v>
      </c>
      <c r="H80" t="s">
        <v>160</v>
      </c>
      <c r="R80" s="13"/>
    </row>
    <row r="81" spans="2:18" x14ac:dyDescent="0.2">
      <c r="B81" s="11"/>
      <c r="C81" s="12"/>
      <c r="E81" s="12"/>
      <c r="R81" s="13"/>
    </row>
    <row r="82" spans="2:18" x14ac:dyDescent="0.2">
      <c r="B82" s="11" t="s">
        <v>122</v>
      </c>
      <c r="C82" s="12">
        <f t="shared" ref="C82" si="29">E82/D82</f>
        <v>0.1</v>
      </c>
      <c r="D82">
        <v>1</v>
      </c>
      <c r="E82" s="12">
        <v>0.1</v>
      </c>
      <c r="F82">
        <v>1</v>
      </c>
      <c r="H82" t="s">
        <v>121</v>
      </c>
      <c r="R82" s="13"/>
    </row>
    <row r="83" spans="2:18" x14ac:dyDescent="0.2">
      <c r="B83" s="11"/>
      <c r="C83" s="12"/>
      <c r="E83" s="12"/>
      <c r="R83" s="13"/>
    </row>
    <row r="84" spans="2:18" x14ac:dyDescent="0.2">
      <c r="B84" s="11" t="s">
        <v>123</v>
      </c>
      <c r="C84" s="12">
        <f t="shared" ref="C84:C86" si="30">E84/D84</f>
        <v>2.35</v>
      </c>
      <c r="D84">
        <v>1</v>
      </c>
      <c r="E84" s="12">
        <v>2.35</v>
      </c>
      <c r="H84" t="s">
        <v>124</v>
      </c>
      <c r="R84" s="13"/>
    </row>
    <row r="85" spans="2:18" x14ac:dyDescent="0.2">
      <c r="B85" s="11" t="s">
        <v>123</v>
      </c>
      <c r="C85" s="12">
        <f t="shared" si="30"/>
        <v>2.35</v>
      </c>
      <c r="D85">
        <v>1</v>
      </c>
      <c r="E85" s="12">
        <v>2.35</v>
      </c>
      <c r="F85">
        <v>1</v>
      </c>
      <c r="H85" t="s">
        <v>125</v>
      </c>
      <c r="R85" s="13"/>
    </row>
    <row r="86" spans="2:18" x14ac:dyDescent="0.2">
      <c r="B86" s="11" t="s">
        <v>123</v>
      </c>
      <c r="C86" s="12">
        <f t="shared" si="30"/>
        <v>1.33</v>
      </c>
      <c r="D86">
        <v>1</v>
      </c>
      <c r="E86" s="12">
        <v>1.33</v>
      </c>
      <c r="H86" s="2" t="s">
        <v>220</v>
      </c>
      <c r="R86" s="13"/>
    </row>
    <row r="87" spans="2:18" x14ac:dyDescent="0.2">
      <c r="R87" s="13"/>
    </row>
    <row r="88" spans="2:18" x14ac:dyDescent="0.2">
      <c r="B88" s="11" t="s">
        <v>128</v>
      </c>
      <c r="C88" s="12">
        <f t="shared" ref="C88" si="31">E88/D88</f>
        <v>0.11</v>
      </c>
      <c r="D88">
        <v>1</v>
      </c>
      <c r="E88" s="12">
        <v>0.11</v>
      </c>
      <c r="F88">
        <v>1</v>
      </c>
      <c r="H88" t="s">
        <v>127</v>
      </c>
      <c r="R88" s="13"/>
    </row>
    <row r="89" spans="2:18" x14ac:dyDescent="0.2">
      <c r="B89" s="11"/>
      <c r="E89" s="12"/>
      <c r="R89" s="13"/>
    </row>
    <row r="90" spans="2:18" x14ac:dyDescent="0.2">
      <c r="B90" s="11" t="s">
        <v>159</v>
      </c>
      <c r="C90" s="12">
        <f t="shared" ref="C90" si="32">E90/D90</f>
        <v>0.62</v>
      </c>
      <c r="D90">
        <v>1</v>
      </c>
      <c r="E90" s="12">
        <v>0.62</v>
      </c>
      <c r="F90">
        <v>1</v>
      </c>
      <c r="H90" t="s">
        <v>158</v>
      </c>
      <c r="R90" s="13"/>
    </row>
    <row r="91" spans="2:18" x14ac:dyDescent="0.2">
      <c r="B91" s="11"/>
      <c r="C91" s="12"/>
      <c r="E91" s="12"/>
      <c r="R91" s="13"/>
    </row>
    <row r="92" spans="2:18" x14ac:dyDescent="0.2">
      <c r="B92" s="11" t="s">
        <v>162</v>
      </c>
      <c r="C92" s="12">
        <f t="shared" ref="C92" si="33">E92/D92</f>
        <v>0.14000000000000001</v>
      </c>
      <c r="D92">
        <v>1</v>
      </c>
      <c r="E92" s="12">
        <v>0.14000000000000001</v>
      </c>
      <c r="F92">
        <v>2</v>
      </c>
      <c r="H92" t="s">
        <v>163</v>
      </c>
      <c r="R92" s="13"/>
    </row>
    <row r="93" spans="2:18" x14ac:dyDescent="0.2">
      <c r="B93" s="11"/>
      <c r="C93" s="12"/>
      <c r="E93" s="12"/>
      <c r="R93" s="13"/>
    </row>
    <row r="94" spans="2:18" x14ac:dyDescent="0.2">
      <c r="B94" s="11"/>
      <c r="C94" s="12"/>
      <c r="E94" s="12"/>
      <c r="R94" s="13"/>
    </row>
    <row r="95" spans="2:18" x14ac:dyDescent="0.2">
      <c r="B95" s="11"/>
      <c r="C95" s="12"/>
      <c r="E95" s="12"/>
      <c r="R95" s="13"/>
    </row>
    <row r="96" spans="2:18" x14ac:dyDescent="0.2">
      <c r="B96" s="11"/>
      <c r="C96" s="12"/>
      <c r="E96" s="12"/>
      <c r="R96" s="13"/>
    </row>
    <row r="97" spans="2:18" x14ac:dyDescent="0.2">
      <c r="B97" s="11"/>
      <c r="C97" s="12"/>
      <c r="E97" s="12"/>
      <c r="R97" s="13"/>
    </row>
    <row r="98" spans="2:18" x14ac:dyDescent="0.2">
      <c r="B98" s="11"/>
      <c r="C98" s="12"/>
      <c r="E98" s="12"/>
      <c r="R98" s="13"/>
    </row>
    <row r="99" spans="2:18" ht="16" thickBot="1" x14ac:dyDescent="0.25">
      <c r="B99" s="14"/>
      <c r="C99" s="15"/>
      <c r="D99" s="16"/>
      <c r="E99" s="1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7"/>
    </row>
    <row r="101" spans="2:18" x14ac:dyDescent="0.2">
      <c r="F101">
        <f>SUMPRODUCT(F76:F99,C76:C99)</f>
        <v>3.5700000000000003</v>
      </c>
    </row>
    <row r="102" spans="2:18" ht="16" thickBot="1" x14ac:dyDescent="0.25"/>
    <row r="103" spans="2:18" x14ac:dyDescent="0.2">
      <c r="B103" s="7" t="s">
        <v>131</v>
      </c>
      <c r="C103" s="8"/>
      <c r="D103" s="9"/>
      <c r="E103" s="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0"/>
    </row>
    <row r="104" spans="2:18" x14ac:dyDescent="0.2">
      <c r="B104" s="11"/>
      <c r="C104" s="12"/>
      <c r="E104" s="12"/>
      <c r="R104" s="13"/>
    </row>
    <row r="105" spans="2:18" x14ac:dyDescent="0.2">
      <c r="B105" s="11" t="s">
        <v>130</v>
      </c>
      <c r="C105" s="12">
        <f t="shared" ref="C105" si="34">E105/D105</f>
        <v>1.3</v>
      </c>
      <c r="D105">
        <v>1</v>
      </c>
      <c r="E105" s="12">
        <v>1.3</v>
      </c>
      <c r="F105">
        <v>1</v>
      </c>
      <c r="H105" t="s">
        <v>129</v>
      </c>
      <c r="R105" s="13"/>
    </row>
    <row r="106" spans="2:18" x14ac:dyDescent="0.2">
      <c r="B106" s="11" t="s">
        <v>132</v>
      </c>
      <c r="C106" s="12">
        <f t="shared" ref="C106" si="35">E106/D106</f>
        <v>2.08</v>
      </c>
      <c r="D106">
        <v>1</v>
      </c>
      <c r="E106" s="12">
        <v>2.08</v>
      </c>
      <c r="F106">
        <v>2</v>
      </c>
      <c r="H106" t="s">
        <v>133</v>
      </c>
      <c r="R106" s="13"/>
    </row>
    <row r="107" spans="2:18" x14ac:dyDescent="0.2">
      <c r="B107" s="11" t="s">
        <v>143</v>
      </c>
      <c r="C107" s="12">
        <f t="shared" ref="C107" si="36">E107/D107</f>
        <v>0.12</v>
      </c>
      <c r="D107">
        <v>1</v>
      </c>
      <c r="E107" s="12">
        <v>0.12</v>
      </c>
      <c r="F107">
        <v>1</v>
      </c>
      <c r="H107" t="s">
        <v>146</v>
      </c>
      <c r="R107" s="13"/>
    </row>
    <row r="108" spans="2:18" x14ac:dyDescent="0.2">
      <c r="B108" s="11" t="s">
        <v>137</v>
      </c>
      <c r="C108" s="12">
        <f t="shared" ref="C108" si="37">E108/D108</f>
        <v>0.11</v>
      </c>
      <c r="D108">
        <v>1</v>
      </c>
      <c r="E108" s="12">
        <v>0.11</v>
      </c>
      <c r="F108">
        <v>4</v>
      </c>
      <c r="H108" t="s">
        <v>147</v>
      </c>
      <c r="R108" s="13"/>
    </row>
    <row r="109" spans="2:18" x14ac:dyDescent="0.2">
      <c r="B109" s="11" t="s">
        <v>138</v>
      </c>
      <c r="C109" s="12">
        <f t="shared" ref="C109" si="38">E109/D109</f>
        <v>0.12</v>
      </c>
      <c r="D109">
        <v>1</v>
      </c>
      <c r="E109" s="12">
        <v>0.12</v>
      </c>
      <c r="F109">
        <v>1</v>
      </c>
      <c r="R109" s="13"/>
    </row>
    <row r="110" spans="2:18" x14ac:dyDescent="0.2">
      <c r="B110" s="11" t="s">
        <v>134</v>
      </c>
      <c r="C110" s="12">
        <f t="shared" ref="C110" si="39">E110/D110</f>
        <v>0.12</v>
      </c>
      <c r="D110">
        <v>1</v>
      </c>
      <c r="E110" s="12">
        <v>0.12</v>
      </c>
      <c r="F110">
        <v>2</v>
      </c>
      <c r="H110" t="s">
        <v>146</v>
      </c>
      <c r="R110" s="13"/>
    </row>
    <row r="111" spans="2:18" x14ac:dyDescent="0.2">
      <c r="B111" s="11" t="s">
        <v>140</v>
      </c>
      <c r="C111" s="12">
        <f t="shared" ref="C111" si="40">E111/D111</f>
        <v>0.16</v>
      </c>
      <c r="D111">
        <v>1</v>
      </c>
      <c r="E111" s="12">
        <v>0.16</v>
      </c>
      <c r="F111">
        <v>1</v>
      </c>
      <c r="H111" t="s">
        <v>148</v>
      </c>
      <c r="R111" s="13"/>
    </row>
    <row r="112" spans="2:18" x14ac:dyDescent="0.2">
      <c r="B112" s="11" t="s">
        <v>139</v>
      </c>
      <c r="C112" s="12">
        <f t="shared" ref="C112" si="41">E112/D112</f>
        <v>0.17</v>
      </c>
      <c r="D112">
        <v>1</v>
      </c>
      <c r="E112" s="12">
        <v>0.17</v>
      </c>
      <c r="F112">
        <v>2</v>
      </c>
      <c r="H112" t="s">
        <v>149</v>
      </c>
      <c r="R112" s="13"/>
    </row>
    <row r="113" spans="2:18" x14ac:dyDescent="0.2">
      <c r="B113" s="11" t="s">
        <v>135</v>
      </c>
      <c r="C113" s="12">
        <f t="shared" ref="C113" si="42">E113/D113</f>
        <v>0.14000000000000001</v>
      </c>
      <c r="D113">
        <v>1</v>
      </c>
      <c r="E113" s="12">
        <v>0.14000000000000001</v>
      </c>
      <c r="F113">
        <v>3</v>
      </c>
      <c r="H113" t="s">
        <v>150</v>
      </c>
      <c r="R113" s="13"/>
    </row>
    <row r="114" spans="2:18" x14ac:dyDescent="0.2">
      <c r="B114" s="11" t="s">
        <v>141</v>
      </c>
      <c r="C114" s="12">
        <f t="shared" ref="C114" si="43">E114/D114</f>
        <v>0.1</v>
      </c>
      <c r="D114">
        <v>1</v>
      </c>
      <c r="E114" s="12">
        <v>0.1</v>
      </c>
      <c r="F114">
        <v>4</v>
      </c>
      <c r="H114" t="s">
        <v>151</v>
      </c>
      <c r="R114" s="13"/>
    </row>
    <row r="115" spans="2:18" x14ac:dyDescent="0.2">
      <c r="B115" s="11" t="s">
        <v>136</v>
      </c>
      <c r="C115" s="12">
        <f t="shared" ref="C115:C117" si="44">E115/D115</f>
        <v>0.14000000000000001</v>
      </c>
      <c r="D115">
        <v>1</v>
      </c>
      <c r="E115" s="12">
        <v>0.14000000000000001</v>
      </c>
      <c r="F115">
        <v>2</v>
      </c>
      <c r="H115" t="s">
        <v>152</v>
      </c>
      <c r="R115" s="13"/>
    </row>
    <row r="116" spans="2:18" x14ac:dyDescent="0.2">
      <c r="B116" s="11" t="s">
        <v>142</v>
      </c>
      <c r="C116" s="12">
        <f t="shared" si="44"/>
        <v>0.13</v>
      </c>
      <c r="D116">
        <v>1</v>
      </c>
      <c r="E116" s="12">
        <v>0.13</v>
      </c>
      <c r="F116">
        <v>1</v>
      </c>
      <c r="H116" t="s">
        <v>153</v>
      </c>
      <c r="R116" s="13"/>
    </row>
    <row r="117" spans="2:18" x14ac:dyDescent="0.2">
      <c r="B117" s="11" t="s">
        <v>144</v>
      </c>
      <c r="C117" s="12">
        <f t="shared" si="44"/>
        <v>0.6</v>
      </c>
      <c r="D117">
        <v>1</v>
      </c>
      <c r="E117" s="12">
        <v>0.6</v>
      </c>
      <c r="F117">
        <v>1</v>
      </c>
      <c r="H117" t="s">
        <v>154</v>
      </c>
      <c r="R117" s="13"/>
    </row>
    <row r="118" spans="2:18" x14ac:dyDescent="0.2">
      <c r="B118" s="11" t="s">
        <v>155</v>
      </c>
      <c r="C118" s="12">
        <f t="shared" ref="C118" si="45">E118/D118</f>
        <v>1.44</v>
      </c>
      <c r="D118">
        <v>1</v>
      </c>
      <c r="E118" s="12">
        <v>1.44</v>
      </c>
      <c r="F118">
        <v>1</v>
      </c>
      <c r="H118" t="s">
        <v>156</v>
      </c>
      <c r="R118" s="13"/>
    </row>
    <row r="119" spans="2:18" ht="16" thickBot="1" x14ac:dyDescent="0.25">
      <c r="B119" s="14"/>
      <c r="C119" s="15"/>
      <c r="D119" s="16"/>
      <c r="E119" s="15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7"/>
    </row>
    <row r="121" spans="2:18" x14ac:dyDescent="0.2">
      <c r="F121">
        <f>SUMPRODUCT(F105:F118,C105:C118)</f>
        <v>10.15</v>
      </c>
    </row>
    <row r="124" spans="2:18" x14ac:dyDescent="0.2">
      <c r="B124" t="s">
        <v>167</v>
      </c>
      <c r="C124" s="12">
        <f t="shared" ref="C124" si="46">E124/D124</f>
        <v>9.4E-2</v>
      </c>
      <c r="D124">
        <v>1</v>
      </c>
      <c r="E124" s="12">
        <v>9.4E-2</v>
      </c>
      <c r="F124">
        <v>1</v>
      </c>
      <c r="H124" t="s">
        <v>168</v>
      </c>
    </row>
    <row r="125" spans="2:18" x14ac:dyDescent="0.2">
      <c r="B125" t="s">
        <v>169</v>
      </c>
      <c r="C125" s="12">
        <f t="shared" ref="C125" si="47">E125/D125</f>
        <v>4.1000000000000002E-2</v>
      </c>
      <c r="D125">
        <v>1</v>
      </c>
      <c r="E125" s="12">
        <v>4.1000000000000002E-2</v>
      </c>
      <c r="F125">
        <v>1</v>
      </c>
      <c r="H125" t="s">
        <v>170</v>
      </c>
    </row>
    <row r="127" spans="2:18" ht="16" thickBot="1" x14ac:dyDescent="0.25">
      <c r="B127" s="11" t="s">
        <v>155</v>
      </c>
      <c r="C127" s="12">
        <f t="shared" ref="C127" si="48">E127/D127</f>
        <v>0.6</v>
      </c>
      <c r="D127">
        <v>1</v>
      </c>
      <c r="E127" s="12">
        <v>0.6</v>
      </c>
      <c r="F127" s="16"/>
      <c r="G127" s="16"/>
      <c r="H127" s="16" t="s">
        <v>157</v>
      </c>
      <c r="I127" s="16"/>
    </row>
    <row r="129" spans="2:8" x14ac:dyDescent="0.2">
      <c r="B129" t="s">
        <v>218</v>
      </c>
      <c r="C129" s="3">
        <v>0.36</v>
      </c>
      <c r="D129">
        <v>1</v>
      </c>
      <c r="E129" s="12">
        <f>C129/D129</f>
        <v>0.36</v>
      </c>
      <c r="H129" t="s">
        <v>217</v>
      </c>
    </row>
    <row r="131" spans="2:8" x14ac:dyDescent="0.2">
      <c r="B131" t="s">
        <v>190</v>
      </c>
      <c r="C131" s="3">
        <v>7.2</v>
      </c>
      <c r="D131">
        <v>1</v>
      </c>
      <c r="E131" s="12">
        <f>C131/D131</f>
        <v>7.2</v>
      </c>
      <c r="H131" s="2" t="s">
        <v>219</v>
      </c>
    </row>
    <row r="133" spans="2:8" x14ac:dyDescent="0.2">
      <c r="B133" t="s">
        <v>159</v>
      </c>
      <c r="H133" t="s">
        <v>158</v>
      </c>
    </row>
    <row r="139" spans="2:8" x14ac:dyDescent="0.2">
      <c r="B139" t="s">
        <v>165</v>
      </c>
      <c r="C139" s="12">
        <f t="shared" ref="C139" si="49">E139/D139</f>
        <v>3.18</v>
      </c>
      <c r="D139">
        <v>1</v>
      </c>
      <c r="E139" s="12">
        <v>3.18</v>
      </c>
      <c r="F139">
        <v>1</v>
      </c>
      <c r="H139" t="s">
        <v>164</v>
      </c>
    </row>
    <row r="140" spans="2:8" x14ac:dyDescent="0.2">
      <c r="B140" t="s">
        <v>165</v>
      </c>
      <c r="C140" s="12">
        <f t="shared" ref="C140" si="50">E140/D140</f>
        <v>0.45</v>
      </c>
      <c r="D140">
        <v>1</v>
      </c>
      <c r="E140" s="12">
        <v>0.45</v>
      </c>
      <c r="F140">
        <v>1</v>
      </c>
      <c r="H140" t="s">
        <v>166</v>
      </c>
    </row>
  </sheetData>
  <hyperlinks>
    <hyperlink ref="H48" r:id="rId1" xr:uid="{ED972068-0F18-6848-8879-2AADF6DC3DC2}"/>
    <hyperlink ref="H49" r:id="rId2" xr:uid="{5AAD89A9-79BF-6141-A4BD-96A246BBFA30}"/>
    <hyperlink ref="H54" r:id="rId3" xr:uid="{57ABA11B-66DE-F446-84A5-4417AFA1BBCB}"/>
    <hyperlink ref="H60" r:id="rId4" xr:uid="{6FEBD5F4-A2ED-9F4D-9EAF-F1582707BBB9}"/>
    <hyperlink ref="H61" r:id="rId5" xr:uid="{DA984527-7678-8647-981F-45108827B256}"/>
    <hyperlink ref="H64" r:id="rId6" xr:uid="{1B058753-6352-694B-A644-78615DB565EA}"/>
    <hyperlink ref="H36" r:id="rId7" xr:uid="{F90E4953-6E7A-1F4E-87F7-10F69A6A7944}"/>
    <hyperlink ref="H71" r:id="rId8" xr:uid="{C3612641-B6C6-0849-82C2-A08EB42A5489}"/>
    <hyperlink ref="H70" r:id="rId9" xr:uid="{34165342-2670-2F4A-9D49-A09A4DCBB930}"/>
    <hyperlink ref="H74" r:id="rId10" xr:uid="{0A69FAC4-3AFF-924E-B1CF-26703822B158}"/>
    <hyperlink ref="H131" r:id="rId11" xr:uid="{4DC20B51-188D-C148-A572-34666A16BE83}"/>
    <hyperlink ref="H86" r:id="rId12" xr:uid="{5DBCDA6F-597E-5A49-BAE6-92DBD9E9105B}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692F-1FA3-49A7-89B0-6CDF67EE220B}">
  <dimension ref="A1:B4"/>
  <sheetViews>
    <sheetView workbookViewId="0">
      <selection activeCell="B22" sqref="B22:C22"/>
    </sheetView>
  </sheetViews>
  <sheetFormatPr baseColWidth="10" defaultColWidth="8.83203125" defaultRowHeight="15" x14ac:dyDescent="0.2"/>
  <cols>
    <col min="1" max="1" width="27.5" customWidth="1"/>
  </cols>
  <sheetData>
    <row r="1" spans="1:2" x14ac:dyDescent="0.2">
      <c r="A1" t="s">
        <v>66</v>
      </c>
      <c r="B1">
        <v>73.95</v>
      </c>
    </row>
    <row r="2" spans="1:2" x14ac:dyDescent="0.2">
      <c r="A2" t="s">
        <v>67</v>
      </c>
      <c r="B2">
        <v>33.950000000000003</v>
      </c>
    </row>
    <row r="3" spans="1:2" x14ac:dyDescent="0.2">
      <c r="A3" t="s">
        <v>68</v>
      </c>
      <c r="B3">
        <v>60.95</v>
      </c>
    </row>
    <row r="4" spans="1:2" x14ac:dyDescent="0.2">
      <c r="A4" t="s">
        <v>69</v>
      </c>
      <c r="B4">
        <v>83.95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Sheet1</vt:lpstr>
      <vt:lpstr>Part Research</vt:lpstr>
      <vt:lpstr>iVac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Sasala, Thomas M</dc:creator>
  <cp:lastModifiedBy>The Guru</cp:lastModifiedBy>
  <dcterms:created xsi:type="dcterms:W3CDTF">2023-11-02T16:38:25Z</dcterms:created>
  <dcterms:modified xsi:type="dcterms:W3CDTF">2024-03-04T03:38:56Z</dcterms:modified>
</cp:coreProperties>
</file>