
<file path=[Content_Types].xml><?xml version="1.0" encoding="utf-8"?>
<Types xmlns="http://schemas.openxmlformats.org/package/2006/content-types">
  <Default Extension="bin" ContentType="application/vnd.openxmlformats-officedocument.spreadsheetml.printerSettings"/>
  <Default Extension="jpeg" ContentType="image/jpeg"/>
  <Default Extension="png" ContentType="image/png"/>
  <Default Extension="rels" ContentType="application/vnd.openxmlformats-package.relationships+xml"/>
  <Default Extension="svg" ContentType="image/svg+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dRichValueTypes.xml" ContentType="application/vnd.ms-excel.rdrichvaluetype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drawings/drawing2.xml" ContentType="application/vnd.openxmlformats-officedocument.drawingml.chartshapes+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drawings/drawing3.xml" ContentType="application/vnd.openxmlformats-officedocument.drawingml.chartshapes+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drawings/drawing4.xml" ContentType="application/vnd.openxmlformats-officedocument.drawingml.chartshapes+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drawings/drawing5.xml" ContentType="application/vnd.openxmlformats-officedocument.drawingml.chartshapes+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drawings/drawing9.xml" ContentType="application/vnd.openxmlformats-officedocument.drawing+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xl/drawings/drawing10.xml" ContentType="application/vnd.openxmlformats-officedocument.drawing+xml"/>
  <Override PartName="/xl/drawings/drawing11.xml" ContentType="application/vnd.openxmlformats-officedocument.drawing+xml"/>
  <Override PartName="/xl/drawings/drawing12.xml" ContentType="application/vnd.openxmlformats-officedocument.drawing+xml"/>
  <Override PartName="/xl/drawings/drawing13.xml" ContentType="application/vnd.openxmlformats-officedocument.drawing+xml"/>
  <Override PartName="/xl/drawings/drawing14.xml" ContentType="application/vnd.openxmlformats-officedocument.drawing+xml"/>
  <Override PartName="/xl/drawings/drawing15.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626"/>
  <workbookPr showInkAnnotation="0" codeName="ThisWorkbook"/>
  <mc:AlternateContent xmlns:mc="http://schemas.openxmlformats.org/markup-compatibility/2006">
    <mc:Choice Requires="x15">
      <x15ac:absPath xmlns:x15ac="http://schemas.microsoft.com/office/spreadsheetml/2010/11/ac" url="C:\Users\Administrator\Desktop\CyberSOFONET MW\Audit Recom Tracking Tool\Audit_Recommendations_Tracking_Tool_Project\Tool\Web_tool\"/>
    </mc:Choice>
  </mc:AlternateContent>
  <xr:revisionPtr revIDLastSave="0" documentId="13_ncr:1_{5EB288DC-99D6-4D5B-81DF-5A58F16F2BC3}" xr6:coauthVersionLast="47" xr6:coauthVersionMax="47" xr10:uidLastSave="{00000000-0000-0000-0000-000000000000}"/>
  <bookViews>
    <workbookView xWindow="-120" yWindow="-120" windowWidth="20730" windowHeight="11040" tabRatio="772" firstSheet="1" activeTab="1" xr2:uid="{00000000-000D-0000-FFFF-FFFF00000000}"/>
  </bookViews>
  <sheets>
    <sheet name="Start" sheetId="17" r:id="rId1"/>
    <sheet name="Menu" sheetId="15" r:id="rId2"/>
    <sheet name="Metrics" sheetId="22" r:id="rId3"/>
    <sheet name="Database" sheetId="2" r:id="rId4"/>
    <sheet name="Dashboard" sheetId="16" r:id="rId5"/>
    <sheet name="Reports" sheetId="19" r:id="rId6"/>
    <sheet name="Fully Implemented Reports" sheetId="20" r:id="rId7"/>
    <sheet name="Not Implemented Recommendations" sheetId="21" r:id="rId8"/>
    <sheet name="Summary" sheetId="9" r:id="rId9"/>
    <sheet name="Ongoing" sheetId="29" r:id="rId10"/>
    <sheet name="Partially Implemented" sheetId="30" r:id="rId11"/>
  </sheets>
  <externalReferences>
    <externalReference r:id="rId12"/>
  </externalReferences>
  <definedNames>
    <definedName name="Database1">Database!$B:$R</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C8" i="30" l="1" a="1"/>
  <c r="C8" i="30" s="1"/>
  <c r="F11" i="9"/>
  <c r="F12" i="9"/>
  <c r="F15" i="9"/>
  <c r="F16" i="9"/>
  <c r="F19" i="9"/>
  <c r="F20" i="9"/>
  <c r="F23" i="9"/>
  <c r="F24" i="9"/>
  <c r="F27" i="9"/>
  <c r="F28" i="9"/>
  <c r="F31" i="9"/>
  <c r="F32" i="9"/>
  <c r="F35" i="9"/>
  <c r="F36" i="9"/>
  <c r="F39" i="9"/>
  <c r="F40" i="9"/>
  <c r="F43" i="9"/>
  <c r="F44" i="9"/>
  <c r="F47" i="9"/>
  <c r="E12" i="9"/>
  <c r="E13" i="9"/>
  <c r="E16" i="9"/>
  <c r="E17" i="9"/>
  <c r="E20" i="9"/>
  <c r="E21" i="9"/>
  <c r="E24" i="9"/>
  <c r="E25" i="9"/>
  <c r="E28" i="9"/>
  <c r="E29" i="9"/>
  <c r="E32" i="9"/>
  <c r="E33" i="9"/>
  <c r="E36" i="9"/>
  <c r="E37" i="9"/>
  <c r="E40" i="9"/>
  <c r="E41" i="9"/>
  <c r="E44" i="9"/>
  <c r="E45" i="9"/>
  <c r="E9" i="9"/>
  <c r="D11" i="9"/>
  <c r="D12" i="9"/>
  <c r="D15" i="9"/>
  <c r="D16" i="9"/>
  <c r="D19" i="9"/>
  <c r="D20" i="9"/>
  <c r="D23" i="9"/>
  <c r="D24" i="9"/>
  <c r="D27" i="9"/>
  <c r="D28" i="9"/>
  <c r="D31" i="9"/>
  <c r="D32" i="9"/>
  <c r="D35" i="9"/>
  <c r="D36" i="9"/>
  <c r="D39" i="9"/>
  <c r="D40" i="9"/>
  <c r="D43" i="9"/>
  <c r="D44" i="9"/>
  <c r="D47" i="9"/>
  <c r="B7" i="2" a="1"/>
  <c r="H13" i="9"/>
  <c r="H14" i="9"/>
  <c r="H15" i="9"/>
  <c r="H17" i="9"/>
  <c r="H18" i="9"/>
  <c r="H19" i="9"/>
  <c r="H21" i="9"/>
  <c r="H22" i="9"/>
  <c r="H23" i="9"/>
  <c r="H25" i="9"/>
  <c r="H26" i="9"/>
  <c r="H27" i="9"/>
  <c r="H29" i="9"/>
  <c r="H30" i="9"/>
  <c r="H31" i="9"/>
  <c r="H33" i="9"/>
  <c r="H34" i="9"/>
  <c r="H35" i="9"/>
  <c r="H37" i="9"/>
  <c r="H38" i="9"/>
  <c r="H39" i="9"/>
  <c r="H41" i="9"/>
  <c r="H42" i="9"/>
  <c r="H43" i="9"/>
  <c r="H45" i="9"/>
  <c r="H46" i="9"/>
  <c r="H47" i="9"/>
  <c r="B7" i="2" l="1"/>
  <c r="C8" i="21" a="1"/>
  <c r="C8" i="21" s="1"/>
  <c r="F9" i="9"/>
  <c r="F13" i="9"/>
  <c r="F17" i="9"/>
  <c r="F21" i="9"/>
  <c r="F25" i="9"/>
  <c r="F29" i="9"/>
  <c r="F33" i="9"/>
  <c r="F37" i="9"/>
  <c r="F41" i="9"/>
  <c r="F45" i="9"/>
  <c r="E10" i="9"/>
  <c r="E14" i="9"/>
  <c r="E18" i="9"/>
  <c r="E22" i="9"/>
  <c r="E26" i="9"/>
  <c r="E30" i="9"/>
  <c r="E34" i="9"/>
  <c r="E38" i="9"/>
  <c r="E42" i="9"/>
  <c r="E46" i="9"/>
  <c r="D9" i="9"/>
  <c r="D13" i="9"/>
  <c r="D17" i="9"/>
  <c r="D21" i="9"/>
  <c r="D25" i="9"/>
  <c r="D29" i="9"/>
  <c r="D33" i="9"/>
  <c r="D37" i="9"/>
  <c r="D41" i="9"/>
  <c r="D45" i="9"/>
  <c r="C8" i="29" a="1"/>
  <c r="C8" i="29" s="1"/>
  <c r="H44" i="9"/>
  <c r="H40" i="9"/>
  <c r="H36" i="9"/>
  <c r="H32" i="9"/>
  <c r="H28" i="9"/>
  <c r="H24" i="9"/>
  <c r="H20" i="9"/>
  <c r="H16" i="9"/>
  <c r="H12" i="9"/>
  <c r="D46" i="9"/>
  <c r="D42" i="9"/>
  <c r="D38" i="9"/>
  <c r="D34" i="9"/>
  <c r="D30" i="9"/>
  <c r="D26" i="9"/>
  <c r="D22" i="9"/>
  <c r="D18" i="9"/>
  <c r="D14" i="9"/>
  <c r="D10" i="9"/>
  <c r="E47" i="9"/>
  <c r="E43" i="9"/>
  <c r="E39" i="9"/>
  <c r="E35" i="9"/>
  <c r="E31" i="9"/>
  <c r="E27" i="9"/>
  <c r="E23" i="9"/>
  <c r="E19" i="9"/>
  <c r="E15" i="9"/>
  <c r="E11" i="9"/>
  <c r="F46" i="9"/>
  <c r="F42" i="9"/>
  <c r="F38" i="9"/>
  <c r="F34" i="9"/>
  <c r="F30" i="9"/>
  <c r="F26" i="9"/>
  <c r="F22" i="9"/>
  <c r="F18" i="9"/>
  <c r="F14" i="9"/>
  <c r="F10" i="9"/>
  <c r="B9" i="20" a="1"/>
  <c r="B9" i="20" s="1"/>
  <c r="C11" i="19"/>
  <c r="B11" i="19"/>
  <c r="U12" i="2"/>
  <c r="G12" i="9"/>
  <c r="G13" i="9"/>
  <c r="G14" i="9"/>
  <c r="G15" i="9"/>
  <c r="G16" i="9"/>
  <c r="G17" i="9"/>
  <c r="G18" i="9"/>
  <c r="G19" i="9"/>
  <c r="G20" i="9"/>
  <c r="G21" i="9"/>
  <c r="G22" i="9"/>
  <c r="G23" i="9"/>
  <c r="G24" i="9"/>
  <c r="G25" i="9"/>
  <c r="G26" i="9"/>
  <c r="G27" i="9"/>
  <c r="G28" i="9"/>
  <c r="G29" i="9"/>
  <c r="G30" i="9"/>
  <c r="G31" i="9"/>
  <c r="G32" i="9"/>
  <c r="G33" i="9"/>
  <c r="G34" i="9"/>
  <c r="G35" i="9"/>
  <c r="G36" i="9"/>
  <c r="G37" i="9"/>
  <c r="G38" i="9"/>
  <c r="G39" i="9"/>
  <c r="G40" i="9"/>
  <c r="G41" i="9"/>
  <c r="G42" i="9"/>
  <c r="G43" i="9"/>
  <c r="G44" i="9"/>
  <c r="G45" i="9"/>
  <c r="G46" i="9"/>
  <c r="G47" i="9"/>
  <c r="T7" i="2" a="1"/>
  <c r="U11" i="2" s="1"/>
  <c r="T7" i="2" l="1"/>
  <c r="U7" i="2" s="1"/>
  <c r="U10" i="2"/>
  <c r="U8" i="2"/>
  <c r="U9" i="2"/>
  <c r="B7" i="16"/>
  <c r="C8" i="19" l="1"/>
  <c r="C19" i="19" l="1"/>
  <c r="C18" i="19"/>
  <c r="C17" i="19"/>
  <c r="C16" i="19"/>
  <c r="C15" i="19"/>
  <c r="C14" i="19"/>
  <c r="C13" i="19"/>
  <c r="C12" i="19"/>
  <c r="C10" i="19"/>
  <c r="C9" i="19"/>
  <c r="B19" i="19"/>
  <c r="B18" i="19"/>
  <c r="B17" i="19"/>
  <c r="B16" i="19"/>
  <c r="B15" i="19"/>
  <c r="B14" i="19"/>
  <c r="B13" i="19"/>
  <c r="B12" i="19"/>
  <c r="B10" i="19"/>
  <c r="B9" i="19"/>
  <c r="B8" i="19"/>
  <c r="B8" i="9" l="1" a="1"/>
  <c r="H9" i="9" l="1"/>
  <c r="H10" i="9"/>
  <c r="H11" i="9"/>
  <c r="G11" i="9"/>
  <c r="G10" i="9"/>
  <c r="B8" i="9"/>
  <c r="G9" i="9"/>
  <c r="G8" i="9" l="1"/>
  <c r="M11" i="9" s="1"/>
  <c r="F8" i="9"/>
  <c r="M10" i="9" s="1"/>
  <c r="E8" i="9"/>
  <c r="D8" i="9"/>
  <c r="M8" i="9" s="1"/>
  <c r="H8" i="9"/>
  <c r="M9" i="9"/>
  <c r="L9" i="9"/>
  <c r="L8" i="9" l="1"/>
  <c r="L10" i="9"/>
  <c r="L11" i="9"/>
  <c r="M12" i="9"/>
  <c r="N12" i="9" s="1"/>
  <c r="O12" i="9" s="1"/>
  <c r="N10" i="9" l="1"/>
  <c r="O10" i="9" s="1"/>
  <c r="N8" i="9"/>
  <c r="O8" i="9" s="1"/>
  <c r="N11" i="9"/>
  <c r="O11" i="9" s="1"/>
  <c r="N9" i="9"/>
  <c r="O9" i="9" s="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1">
    <bk>
      <extLst>
        <ext uri="{3e2802c4-a4d2-4d8b-9148-e3be6c30e623}">
          <xlrd:rvb i="0"/>
        </ext>
      </extLst>
    </bk>
  </futureMetadata>
  <cellMetadata count="1">
    <bk>
      <rc t="1" v="0"/>
    </bk>
  </cellMetadata>
  <valueMetadata count="1">
    <bk>
      <rc t="2" v="0"/>
    </bk>
  </valueMetadata>
</metadata>
</file>

<file path=xl/sharedStrings.xml><?xml version="1.0" encoding="utf-8"?>
<sst xmlns="http://schemas.openxmlformats.org/spreadsheetml/2006/main" count="133" uniqueCount="52">
  <si>
    <t>Report Title</t>
  </si>
  <si>
    <t>Publication Date</t>
  </si>
  <si>
    <t>Page and Paragraph Reference</t>
  </si>
  <si>
    <t>Recommendation Text</t>
  </si>
  <si>
    <t>Lead Body</t>
  </si>
  <si>
    <t>Sector</t>
  </si>
  <si>
    <t>Key Issues</t>
  </si>
  <si>
    <t>Acceptance Status</t>
  </si>
  <si>
    <t>Implementation Status</t>
  </si>
  <si>
    <t>Actual/Expected Implementation Date</t>
  </si>
  <si>
    <t>SAIs Comfirmation of Implemetation</t>
  </si>
  <si>
    <t>Summary of entity response</t>
  </si>
  <si>
    <t>Fully Implemented</t>
  </si>
  <si>
    <t>Partially Implmented</t>
  </si>
  <si>
    <t>Ongoing</t>
  </si>
  <si>
    <t>Not Implemented</t>
  </si>
  <si>
    <t>RP008</t>
  </si>
  <si>
    <t>Implementation Status Summary</t>
  </si>
  <si>
    <t>Database</t>
  </si>
  <si>
    <t>Unique Lead Body</t>
  </si>
  <si>
    <t>Sub Totals</t>
  </si>
  <si>
    <t>%age</t>
  </si>
  <si>
    <t>%Remainders</t>
  </si>
  <si>
    <t>Recommendation Number</t>
  </si>
  <si>
    <t>Select or Recommendation Number eg. RP001</t>
  </si>
  <si>
    <t>Metrics</t>
  </si>
  <si>
    <t>Description</t>
  </si>
  <si>
    <t>The name of the Audit report that contains recommendations</t>
  </si>
  <si>
    <t>The specific date the report was publicised</t>
  </si>
  <si>
    <t xml:space="preserve">Refers to the recommendation citations highlited in the report </t>
  </si>
  <si>
    <t>Detailed description of the recommendations made based on the Audit finndings</t>
  </si>
  <si>
    <t xml:space="preserve">Responsible audited entity </t>
  </si>
  <si>
    <t>Additional Body</t>
  </si>
  <si>
    <t>Any other third parties involved in the executions of the services</t>
  </si>
  <si>
    <t>Refers to the economic sector under which the Audit report belongs to</t>
  </si>
  <si>
    <t>Indicate the specific descripancies noted</t>
  </si>
  <si>
    <t>A measure of acknowledgment of the issues raised in the Audit findings</t>
  </si>
  <si>
    <t>A measure of how the recommendations are being addressed</t>
  </si>
  <si>
    <t>Due date being given to address outstanding Audit finding issues</t>
  </si>
  <si>
    <t xml:space="preserve">Given there is a proof of concept from an implementation progress report </t>
  </si>
  <si>
    <t>A responsible entity required to implement recommendations</t>
  </si>
  <si>
    <t>Details of the action(s) taken by an entity to address Audit finding issues</t>
  </si>
  <si>
    <t>Indicates the reference number of the recommendations in the report uniquely</t>
  </si>
  <si>
    <t>Fully Implemented Recommendations Chart</t>
  </si>
  <si>
    <t>Partially implemented Recommendations Chart</t>
  </si>
  <si>
    <t>Total Recommendations</t>
  </si>
  <si>
    <t>Not Implemented Recommendations Chart</t>
  </si>
  <si>
    <t>AUDIT RECOMMENDATION TRACKING TOOL - MODEL SAI</t>
  </si>
  <si>
    <t>AUDIT RECOMMENDATION TRACKING TOOL MENU</t>
  </si>
  <si>
    <t>Partially Implemented</t>
  </si>
  <si>
    <t>Summary of entity response/action</t>
  </si>
  <si>
    <t>Responsible Entity Confirmation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</si>
</sst>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4" x14ac:knownFonts="1">
    <font>
      <sz val="11"/>
      <color theme="1"/>
      <name val="Calibri"/>
      <family val="2"/>
      <scheme val="minor"/>
    </font>
    <font>
      <b/>
      <sz val="13"/>
      <color theme="3"/>
      <name val="Calibri"/>
      <family val="2"/>
      <scheme val="minor"/>
    </font>
    <font>
      <b/>
      <sz val="11"/>
      <color theme="1"/>
      <name val="Calibri"/>
      <family val="2"/>
      <scheme val="minor"/>
    </font>
    <font>
      <b/>
      <sz val="12"/>
      <color theme="1"/>
      <name val="Calibri"/>
      <family val="2"/>
      <scheme val="minor"/>
    </font>
    <font>
      <b/>
      <sz val="13"/>
      <color theme="0"/>
      <name val="Calibri"/>
      <family val="2"/>
      <scheme val="minor"/>
    </font>
    <font>
      <u/>
      <sz val="11"/>
      <color theme="10"/>
      <name val="Calibri"/>
      <family val="2"/>
      <scheme val="minor"/>
    </font>
    <font>
      <sz val="8"/>
      <name val="Calibri"/>
      <family val="2"/>
      <scheme val="minor"/>
    </font>
    <font>
      <sz val="12"/>
      <color theme="1"/>
      <name val="Calibri"/>
      <family val="2"/>
      <scheme val="minor"/>
    </font>
    <font>
      <sz val="11"/>
      <color theme="1"/>
      <name val="Calibri"/>
      <family val="2"/>
      <scheme val="minor"/>
    </font>
    <font>
      <b/>
      <sz val="14"/>
      <color theme="0"/>
      <name val="Calibri"/>
      <family val="2"/>
      <scheme val="minor"/>
    </font>
    <font>
      <b/>
      <sz val="11"/>
      <color theme="1"/>
      <name val="Calibri"/>
      <family val="2"/>
      <charset val="162"/>
      <scheme val="minor"/>
    </font>
    <font>
      <i/>
      <sz val="10"/>
      <color theme="1" tint="0.34998626667073579"/>
      <name val="Calibri"/>
      <family val="2"/>
      <charset val="162"/>
      <scheme val="minor"/>
    </font>
    <font>
      <b/>
      <sz val="16"/>
      <color theme="1"/>
      <name val="Calibri"/>
      <family val="2"/>
      <scheme val="minor"/>
    </font>
    <font>
      <b/>
      <sz val="26"/>
      <color theme="1"/>
      <name val="Calibri"/>
      <family val="2"/>
      <scheme val="minor"/>
    </font>
  </fonts>
  <fills count="13">
    <fill>
      <patternFill patternType="none"/>
    </fill>
    <fill>
      <patternFill patternType="gray125"/>
    </fill>
    <fill>
      <patternFill patternType="solid">
        <fgColor theme="4" tint="-0.499984740745262"/>
        <bgColor indexed="64"/>
      </patternFill>
    </fill>
    <fill>
      <patternFill patternType="solid">
        <fgColor theme="4" tint="0.59999389629810485"/>
        <bgColor indexed="64"/>
      </patternFill>
    </fill>
    <fill>
      <patternFill patternType="solid">
        <fgColor theme="4"/>
        <bgColor indexed="64"/>
      </patternFill>
    </fill>
    <fill>
      <patternFill patternType="solid">
        <fgColor theme="0"/>
        <bgColor indexed="64"/>
      </patternFill>
    </fill>
    <fill>
      <patternFill patternType="solid">
        <fgColor theme="5"/>
        <bgColor indexed="64"/>
      </patternFill>
    </fill>
    <fill>
      <patternFill patternType="solid">
        <fgColor theme="4" tint="0.39997558519241921"/>
        <bgColor indexed="64"/>
      </patternFill>
    </fill>
    <fill>
      <patternFill patternType="solid">
        <fgColor theme="6" tint="0.59999389629810485"/>
        <bgColor indexed="64"/>
      </patternFill>
    </fill>
    <fill>
      <patternFill patternType="solid">
        <fgColor theme="2" tint="-0.749992370372631"/>
        <bgColor indexed="64"/>
      </patternFill>
    </fill>
    <fill>
      <patternFill patternType="solid">
        <fgColor theme="1"/>
        <bgColor indexed="64"/>
      </patternFill>
    </fill>
    <fill>
      <patternFill patternType="solid">
        <fgColor theme="3" tint="0.79998168889431442"/>
        <bgColor indexed="64"/>
      </patternFill>
    </fill>
    <fill>
      <patternFill patternType="solid">
        <fgColor theme="2"/>
        <bgColor indexed="64"/>
      </patternFill>
    </fill>
  </fills>
  <borders count="9">
    <border>
      <left/>
      <right/>
      <top/>
      <bottom/>
      <diagonal/>
    </border>
    <border>
      <left/>
      <right/>
      <top/>
      <bottom style="thick">
        <color theme="4" tint="0.499984740745262"/>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top style="thin">
        <color indexed="64"/>
      </top>
      <bottom/>
      <diagonal/>
    </border>
    <border>
      <left/>
      <right style="thin">
        <color indexed="64"/>
      </right>
      <top style="thin">
        <color indexed="64"/>
      </top>
      <bottom/>
      <diagonal/>
    </border>
  </borders>
  <cellStyleXfs count="4">
    <xf numFmtId="0" fontId="0" fillId="0" borderId="0"/>
    <xf numFmtId="0" fontId="1" fillId="0" borderId="1" applyNumberFormat="0" applyFill="0" applyAlignment="0" applyProtection="0"/>
    <xf numFmtId="0" fontId="5" fillId="0" borderId="0" applyNumberFormat="0" applyFill="0" applyBorder="0" applyAlignment="0" applyProtection="0"/>
    <xf numFmtId="9" fontId="8" fillId="0" borderId="0" applyFont="0" applyFill="0" applyBorder="0" applyAlignment="0" applyProtection="0"/>
  </cellStyleXfs>
  <cellXfs count="47">
    <xf numFmtId="0" fontId="0" fillId="0" borderId="0" xfId="0"/>
    <xf numFmtId="0" fontId="0" fillId="0" borderId="0" xfId="0" applyAlignment="1">
      <alignment vertical="center"/>
    </xf>
    <xf numFmtId="0" fontId="0" fillId="0" borderId="2" xfId="0" applyBorder="1" applyAlignment="1">
      <alignment vertical="center"/>
    </xf>
    <xf numFmtId="0" fontId="3" fillId="3" borderId="2" xfId="0" applyFont="1" applyFill="1" applyBorder="1" applyAlignment="1">
      <alignment horizontal="center" vertical="center"/>
    </xf>
    <xf numFmtId="0" fontId="0" fillId="0" borderId="0" xfId="0" applyAlignment="1">
      <alignment vertical="center" wrapText="1"/>
    </xf>
    <xf numFmtId="0" fontId="5" fillId="0" borderId="0" xfId="2" applyAlignment="1">
      <alignment vertical="center"/>
    </xf>
    <xf numFmtId="49" fontId="0" fillId="0" borderId="3" xfId="0" applyNumberFormat="1" applyBorder="1" applyAlignment="1">
      <alignment horizontal="left"/>
    </xf>
    <xf numFmtId="0" fontId="2" fillId="4" borderId="2" xfId="0" applyFont="1" applyFill="1" applyBorder="1" applyAlignment="1">
      <alignment vertical="center"/>
    </xf>
    <xf numFmtId="0" fontId="3" fillId="3" borderId="2" xfId="0" applyFont="1" applyFill="1" applyBorder="1" applyAlignment="1">
      <alignment horizontal="left" vertical="center"/>
    </xf>
    <xf numFmtId="0" fontId="0" fillId="0" borderId="0" xfId="0" applyAlignment="1">
      <alignment horizontal="left" vertical="center"/>
    </xf>
    <xf numFmtId="0" fontId="5" fillId="5" borderId="0" xfId="2" applyFill="1"/>
    <xf numFmtId="0" fontId="0" fillId="5" borderId="0" xfId="0" applyFill="1"/>
    <xf numFmtId="0" fontId="0" fillId="0" borderId="2" xfId="0" applyBorder="1" applyAlignment="1">
      <alignment horizontal="left" vertical="center"/>
    </xf>
    <xf numFmtId="0" fontId="7" fillId="5" borderId="2" xfId="0" applyFont="1" applyFill="1" applyBorder="1" applyAlignment="1">
      <alignment horizontal="left" vertical="center"/>
    </xf>
    <xf numFmtId="49" fontId="0" fillId="0" borderId="2" xfId="0" applyNumberFormat="1" applyBorder="1" applyAlignment="1">
      <alignment horizontal="left"/>
    </xf>
    <xf numFmtId="0" fontId="0" fillId="5" borderId="2" xfId="0" applyFill="1" applyBorder="1"/>
    <xf numFmtId="0" fontId="0" fillId="7" borderId="2" xfId="0" applyFill="1" applyBorder="1"/>
    <xf numFmtId="0" fontId="0" fillId="6" borderId="2" xfId="0" applyFill="1" applyBorder="1"/>
    <xf numFmtId="0" fontId="0" fillId="5" borderId="6" xfId="0" applyFill="1" applyBorder="1"/>
    <xf numFmtId="9" fontId="0" fillId="0" borderId="2" xfId="3" applyFont="1" applyBorder="1" applyAlignment="1">
      <alignment vertical="center"/>
    </xf>
    <xf numFmtId="9" fontId="0" fillId="0" borderId="2" xfId="0" applyNumberFormat="1" applyBorder="1" applyAlignment="1">
      <alignment vertical="center"/>
    </xf>
    <xf numFmtId="0" fontId="0" fillId="8" borderId="2" xfId="0" applyFill="1" applyBorder="1"/>
    <xf numFmtId="0" fontId="0" fillId="8" borderId="2" xfId="0" applyFill="1" applyBorder="1" applyAlignment="1">
      <alignment wrapText="1"/>
    </xf>
    <xf numFmtId="0" fontId="0" fillId="9" borderId="0" xfId="0" applyFill="1"/>
    <xf numFmtId="0" fontId="0" fillId="10" borderId="0" xfId="0" applyFill="1"/>
    <xf numFmtId="0" fontId="0" fillId="8" borderId="0" xfId="0" applyFill="1"/>
    <xf numFmtId="49" fontId="10" fillId="11" borderId="7" xfId="0" applyNumberFormat="1" applyFont="1" applyFill="1" applyBorder="1" applyAlignment="1" applyProtection="1">
      <alignment horizontal="center" vertical="center" shrinkToFit="1"/>
      <protection locked="0"/>
    </xf>
    <xf numFmtId="49" fontId="10" fillId="11" borderId="8" xfId="0" applyNumberFormat="1" applyFont="1" applyFill="1" applyBorder="1" applyAlignment="1" applyProtection="1">
      <alignment horizontal="center" vertical="center" shrinkToFit="1"/>
      <protection locked="0"/>
    </xf>
    <xf numFmtId="0" fontId="0" fillId="0" borderId="2" xfId="0" applyBorder="1" applyAlignment="1" applyProtection="1">
      <alignment horizontal="left" vertical="center" shrinkToFit="1"/>
      <protection locked="0"/>
    </xf>
    <xf numFmtId="0" fontId="11" fillId="0" borderId="2" xfId="0" applyFont="1" applyBorder="1" applyAlignment="1" applyProtection="1">
      <alignment vertical="center" shrinkToFit="1"/>
      <protection locked="0"/>
    </xf>
    <xf numFmtId="0" fontId="11" fillId="0" borderId="5" xfId="0" applyFont="1" applyBorder="1" applyAlignment="1" applyProtection="1">
      <alignment vertical="center" shrinkToFit="1"/>
      <protection locked="0"/>
    </xf>
    <xf numFmtId="0" fontId="0" fillId="12" borderId="0" xfId="0" applyFill="1"/>
    <xf numFmtId="0" fontId="5" fillId="0" borderId="0" xfId="2" applyAlignment="1">
      <alignment horizontal="left" vertical="center"/>
    </xf>
    <xf numFmtId="0" fontId="0" fillId="0" borderId="0" xfId="0" applyAlignment="1">
      <alignment horizontal="left" vertical="center" wrapText="1"/>
    </xf>
    <xf numFmtId="49" fontId="0" fillId="0" borderId="0" xfId="0" applyNumberFormat="1"/>
    <xf numFmtId="49" fontId="0" fillId="0" borderId="0" xfId="0" applyNumberFormat="1" applyAlignment="1">
      <alignment wrapText="1"/>
    </xf>
    <xf numFmtId="14" fontId="0" fillId="0" borderId="2" xfId="0" applyNumberFormat="1" applyBorder="1" applyAlignment="1">
      <alignment horizontal="left" vertical="center"/>
    </xf>
    <xf numFmtId="15" fontId="0" fillId="0" borderId="2" xfId="0" applyNumberFormat="1" applyBorder="1" applyAlignment="1">
      <alignment horizontal="left" vertical="center"/>
    </xf>
    <xf numFmtId="0" fontId="0" fillId="5" borderId="2" xfId="0" applyFill="1" applyBorder="1" applyAlignment="1">
      <alignment horizontal="left"/>
    </xf>
    <xf numFmtId="0" fontId="13" fillId="5" borderId="0" xfId="0" applyFont="1" applyFill="1" applyAlignment="1">
      <alignment horizontal="center" vertical="center"/>
    </xf>
    <xf numFmtId="0" fontId="12" fillId="5" borderId="0" xfId="0" applyFont="1" applyFill="1" applyAlignment="1">
      <alignment horizontal="center"/>
    </xf>
    <xf numFmtId="0" fontId="4" fillId="4" borderId="4" xfId="1" applyFont="1" applyFill="1" applyBorder="1" applyAlignment="1">
      <alignment horizontal="center" vertical="center"/>
    </xf>
    <xf numFmtId="0" fontId="9" fillId="4" borderId="3" xfId="0" applyFont="1" applyFill="1" applyBorder="1" applyAlignment="1">
      <alignment horizontal="center"/>
    </xf>
    <xf numFmtId="0" fontId="9" fillId="4" borderId="4" xfId="0" applyFont="1" applyFill="1" applyBorder="1" applyAlignment="1">
      <alignment horizontal="center"/>
    </xf>
    <xf numFmtId="0" fontId="9" fillId="4" borderId="5" xfId="0" applyFont="1" applyFill="1" applyBorder="1" applyAlignment="1">
      <alignment horizontal="center"/>
    </xf>
    <xf numFmtId="0" fontId="9" fillId="4" borderId="0" xfId="0" applyFont="1" applyFill="1" applyAlignment="1">
      <alignment horizontal="center"/>
    </xf>
    <xf numFmtId="0" fontId="4" fillId="2" borderId="2" xfId="1" applyFont="1" applyFill="1" applyBorder="1" applyAlignment="1">
      <alignment horizontal="center" vertical="center"/>
    </xf>
  </cellXfs>
  <cellStyles count="4">
    <cellStyle name="Heading 2" xfId="1" builtinId="17"/>
    <cellStyle name="Hyperlink" xfId="2" builtinId="8"/>
    <cellStyle name="Normal" xfId="0" builtinId="0"/>
    <cellStyle name="Percent" xfId="3" builtinId="5"/>
  </cellStyles>
  <dxfs count="1">
    <dxf>
      <fill>
        <patternFill>
          <bgColor rgb="FFFF5B5B"/>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18" Type="http://schemas.microsoft.com/office/2017/06/relationships/rdRichValueStructure" Target="richData/rdrichvaluestructure.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externalLink" Target="externalLinks/externalLink1.xml"/><Relationship Id="rId17" Type="http://schemas.microsoft.com/office/2017/06/relationships/rdRichValue" Target="richData/rdrichvalue.xml"/><Relationship Id="rId2" Type="http://schemas.openxmlformats.org/officeDocument/2006/relationships/worksheet" Target="worksheets/sheet2.xml"/><Relationship Id="rId16" Type="http://schemas.openxmlformats.org/officeDocument/2006/relationships/sheetMetadata" Target="metadata.xml"/><Relationship Id="rId20"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19" Type="http://schemas.microsoft.com/office/2017/06/relationships/rdRichValueTypes" Target="richData/rdRichValueType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charts/_rels/chart1.xml.rels><?xml version="1.0" encoding="UTF-8" standalone="yes"?>
<Relationships xmlns="http://schemas.openxmlformats.org/package/2006/relationships"><Relationship Id="rId3" Type="http://schemas.openxmlformats.org/officeDocument/2006/relationships/chartUserShapes" Target="../drawings/drawing2.xml"/><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3" Type="http://schemas.openxmlformats.org/officeDocument/2006/relationships/chartUserShapes" Target="../drawings/drawing3.xml"/><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3" Type="http://schemas.openxmlformats.org/officeDocument/2006/relationships/chartUserShapes" Target="../drawings/drawing4.xml"/><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3" Type="http://schemas.openxmlformats.org/officeDocument/2006/relationships/chartUserShapes" Target="../drawings/drawing5.xml"/><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strRef>
          <c:f>Summary!$K$8</c:f>
          <c:strCache>
            <c:ptCount val="1"/>
            <c:pt idx="0">
              <c:v>Fully Implemented</c:v>
            </c:pt>
          </c:strCache>
        </c:strRef>
      </c:tx>
      <c:overlay val="0"/>
      <c:spPr>
        <a:noFill/>
        <a:ln>
          <a:noFill/>
        </a:ln>
        <a:effectLst/>
      </c:spPr>
      <c:txPr>
        <a:bodyPr rot="0" spcFirstLastPara="1" vertOverflow="ellipsis" vert="horz" wrap="square" anchor="ctr" anchorCtr="1"/>
        <a:lstStyle/>
        <a:p>
          <a:pPr>
            <a:defRPr sz="1400" b="1" i="0" u="none" strike="noStrike" kern="1200" spc="0" baseline="0">
              <a:solidFill>
                <a:schemeClr val="accent6"/>
              </a:solidFill>
              <a:latin typeface="+mn-lt"/>
              <a:ea typeface="+mn-ea"/>
              <a:cs typeface="+mn-cs"/>
            </a:defRPr>
          </a:pPr>
          <a:endParaRPr lang="en-US"/>
        </a:p>
      </c:txPr>
    </c:title>
    <c:autoTitleDeleted val="0"/>
    <c:plotArea>
      <c:layout>
        <c:manualLayout>
          <c:layoutTarget val="inner"/>
          <c:xMode val="edge"/>
          <c:yMode val="edge"/>
          <c:x val="0.25012510936132981"/>
          <c:y val="0.17171296296296298"/>
          <c:w val="0.46641666666666665"/>
          <c:h val="0.77736111111111106"/>
        </c:manualLayout>
      </c:layout>
      <c:doughnutChart>
        <c:varyColors val="1"/>
        <c:ser>
          <c:idx val="0"/>
          <c:order val="0"/>
          <c:tx>
            <c:strRef>
              <c:f>Summary!$N$8:$O$8</c:f>
              <c:strCache>
                <c:ptCount val="2"/>
                <c:pt idx="0">
                  <c:v>67%</c:v>
                </c:pt>
                <c:pt idx="1">
                  <c:v>33%</c:v>
                </c:pt>
              </c:strCache>
            </c:strRef>
          </c:tx>
          <c:spPr>
            <a:ln cap="rnd">
              <a:solidFill>
                <a:schemeClr val="accent6"/>
              </a:solidFill>
            </a:ln>
          </c:spPr>
          <c:dPt>
            <c:idx val="0"/>
            <c:bubble3D val="0"/>
            <c:spPr>
              <a:solidFill>
                <a:schemeClr val="accent6"/>
              </a:solidFill>
              <a:ln w="165100" cap="flat">
                <a:solidFill>
                  <a:schemeClr val="accent6"/>
                </a:solidFill>
                <a:round/>
              </a:ln>
              <a:effectLst/>
            </c:spPr>
            <c:extLst>
              <c:ext xmlns:c16="http://schemas.microsoft.com/office/drawing/2014/chart" uri="{C3380CC4-5D6E-409C-BE32-E72D297353CC}">
                <c16:uniqueId val="{00000001-250E-45B7-B155-59E334CBBEA9}"/>
              </c:ext>
            </c:extLst>
          </c:dPt>
          <c:dPt>
            <c:idx val="1"/>
            <c:bubble3D val="0"/>
            <c:spPr>
              <a:solidFill>
                <a:schemeClr val="accent3"/>
              </a:solidFill>
              <a:ln w="88900" cap="rnd">
                <a:solidFill>
                  <a:schemeClr val="accent3"/>
                </a:solidFill>
              </a:ln>
              <a:effectLst/>
            </c:spPr>
            <c:extLst>
              <c:ext xmlns:c16="http://schemas.microsoft.com/office/drawing/2014/chart" uri="{C3380CC4-5D6E-409C-BE32-E72D297353CC}">
                <c16:uniqueId val="{00000003-250E-45B7-B155-59E334CBBEA9}"/>
              </c:ext>
            </c:extLst>
          </c:dPt>
          <c:val>
            <c:numRef>
              <c:f>Summary!$N$8:$O$8</c:f>
              <c:numCache>
                <c:formatCode>0%</c:formatCode>
                <c:ptCount val="2"/>
                <c:pt idx="0">
                  <c:v>0.66666666666666663</c:v>
                </c:pt>
                <c:pt idx="1">
                  <c:v>0.33333333333333337</c:v>
                </c:pt>
              </c:numCache>
            </c:numRef>
          </c:val>
          <c:extLst>
            <c:ext xmlns:c16="http://schemas.microsoft.com/office/drawing/2014/chart" uri="{C3380CC4-5D6E-409C-BE32-E72D297353CC}">
              <c16:uniqueId val="{00000004-250E-45B7-B155-59E334CBBEA9}"/>
            </c:ext>
          </c:extLst>
        </c:ser>
        <c:dLbls>
          <c:showLegendKey val="0"/>
          <c:showVal val="0"/>
          <c:showCatName val="0"/>
          <c:showSerName val="0"/>
          <c:showPercent val="0"/>
          <c:showBubbleSize val="0"/>
          <c:showLeaderLines val="1"/>
        </c:dLbls>
        <c:firstSliceAng val="0"/>
        <c:holeSize val="79"/>
      </c:doughnut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accent6"/>
      </a:solidFill>
      <a:round/>
    </a:ln>
    <a:effectLst/>
  </c:spPr>
  <c:txPr>
    <a:bodyPr/>
    <a:lstStyle/>
    <a:p>
      <a:pPr>
        <a:defRPr/>
      </a:pPr>
      <a:endParaRPr lang="en-US"/>
    </a:p>
  </c:txPr>
  <c:printSettings>
    <c:headerFooter/>
    <c:pageMargins b="0.75" l="0.7" r="0.7" t="0.75" header="0.3" footer="0.3"/>
    <c:pageSetup/>
  </c:printSettings>
  <c:userShapes r:id="rId3"/>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strRef>
          <c:f>Summary!$K$9</c:f>
          <c:strCache>
            <c:ptCount val="1"/>
            <c:pt idx="0">
              <c:v>Partially Implmented</c:v>
            </c:pt>
          </c:strCache>
        </c:strRef>
      </c:tx>
      <c:overlay val="0"/>
      <c:spPr>
        <a:noFill/>
        <a:ln>
          <a:noFill/>
        </a:ln>
        <a:effectLst/>
      </c:spPr>
      <c:txPr>
        <a:bodyPr rot="0" spcFirstLastPara="1" vertOverflow="ellipsis" vert="horz" wrap="square" anchor="ctr" anchorCtr="1"/>
        <a:lstStyle/>
        <a:p>
          <a:pPr>
            <a:defRPr lang="en-US" sz="1400" b="1" i="0" u="none" strike="noStrike" kern="1200" spc="0" baseline="0">
              <a:solidFill>
                <a:schemeClr val="accent5"/>
              </a:solidFill>
              <a:latin typeface="+mn-lt"/>
              <a:ea typeface="+mn-ea"/>
              <a:cs typeface="+mn-cs"/>
            </a:defRPr>
          </a:pPr>
          <a:endParaRPr lang="en-US"/>
        </a:p>
      </c:txPr>
    </c:title>
    <c:autoTitleDeleted val="0"/>
    <c:plotArea>
      <c:layout>
        <c:manualLayout>
          <c:layoutTarget val="inner"/>
          <c:xMode val="edge"/>
          <c:yMode val="edge"/>
          <c:x val="0.26804408124063356"/>
          <c:y val="0.23694251056455781"/>
          <c:w val="0.48494200054646164"/>
          <c:h val="0.61826984464779744"/>
        </c:manualLayout>
      </c:layout>
      <c:doughnutChart>
        <c:varyColors val="1"/>
        <c:ser>
          <c:idx val="0"/>
          <c:order val="0"/>
          <c:spPr>
            <a:ln>
              <a:noFill/>
            </a:ln>
          </c:spPr>
          <c:dPt>
            <c:idx val="0"/>
            <c:bubble3D val="0"/>
            <c:spPr>
              <a:solidFill>
                <a:schemeClr val="accent5"/>
              </a:solidFill>
              <a:ln w="165100">
                <a:solidFill>
                  <a:schemeClr val="accent5"/>
                </a:solidFill>
              </a:ln>
              <a:effectLst>
                <a:softEdge rad="0"/>
              </a:effectLst>
            </c:spPr>
            <c:extLst>
              <c:ext xmlns:c16="http://schemas.microsoft.com/office/drawing/2014/chart" uri="{C3380CC4-5D6E-409C-BE32-E72D297353CC}">
                <c16:uniqueId val="{00000001-6B51-4A97-A068-AB2D8AD885A6}"/>
              </c:ext>
            </c:extLst>
          </c:dPt>
          <c:dPt>
            <c:idx val="1"/>
            <c:bubble3D val="0"/>
            <c:spPr>
              <a:solidFill>
                <a:schemeClr val="accent3"/>
              </a:solidFill>
              <a:ln w="88900">
                <a:solidFill>
                  <a:schemeClr val="accent3"/>
                </a:solidFill>
              </a:ln>
              <a:effectLst/>
            </c:spPr>
            <c:extLst>
              <c:ext xmlns:c16="http://schemas.microsoft.com/office/drawing/2014/chart" uri="{C3380CC4-5D6E-409C-BE32-E72D297353CC}">
                <c16:uniqueId val="{00000003-6B51-4A97-A068-AB2D8AD885A6}"/>
              </c:ext>
            </c:extLst>
          </c:dPt>
          <c:val>
            <c:numRef>
              <c:f>Summary!$N$9:$O$9</c:f>
              <c:numCache>
                <c:formatCode>0%</c:formatCode>
                <c:ptCount val="2"/>
                <c:pt idx="0">
                  <c:v>0.16666666666666666</c:v>
                </c:pt>
                <c:pt idx="1">
                  <c:v>0.83333333333333337</c:v>
                </c:pt>
              </c:numCache>
            </c:numRef>
          </c:val>
          <c:extLst>
            <c:ext xmlns:c16="http://schemas.microsoft.com/office/drawing/2014/chart" uri="{C3380CC4-5D6E-409C-BE32-E72D297353CC}">
              <c16:uniqueId val="{00000004-6B51-4A97-A068-AB2D8AD885A6}"/>
            </c:ext>
          </c:extLst>
        </c:ser>
        <c:dLbls>
          <c:showLegendKey val="0"/>
          <c:showVal val="0"/>
          <c:showCatName val="0"/>
          <c:showSerName val="0"/>
          <c:showPercent val="0"/>
          <c:showBubbleSize val="0"/>
          <c:showLeaderLines val="1"/>
        </c:dLbls>
        <c:firstSliceAng val="0"/>
        <c:holeSize val="78"/>
      </c:doughnut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accent5"/>
      </a:solidFill>
      <a:round/>
    </a:ln>
    <a:effectLst/>
  </c:spPr>
  <c:txPr>
    <a:bodyPr/>
    <a:lstStyle/>
    <a:p>
      <a:pPr>
        <a:defRPr lang="en-US" sz="900" b="0" i="0" u="none" strike="noStrike" kern="1200" baseline="0">
          <a:solidFill>
            <a:schemeClr val="tx1"/>
          </a:solidFill>
          <a:latin typeface="+mn-lt"/>
          <a:ea typeface="+mn-ea"/>
          <a:cs typeface="+mn-cs"/>
        </a:defRPr>
      </a:pPr>
      <a:endParaRPr lang="en-US"/>
    </a:p>
  </c:txPr>
  <c:printSettings>
    <c:headerFooter/>
    <c:pageMargins b="0.75" l="0.7" r="0.7" t="0.75" header="0.3" footer="0.3"/>
    <c:pageSetup/>
  </c:printSettings>
  <c:userShapes r:id="rId3"/>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strRef>
          <c:f>Summary!$K$10</c:f>
          <c:strCache>
            <c:ptCount val="1"/>
            <c:pt idx="0">
              <c:v>Ongoing</c:v>
            </c:pt>
          </c:strCache>
        </c:strRef>
      </c:tx>
      <c:overlay val="0"/>
      <c:spPr>
        <a:noFill/>
        <a:ln>
          <a:noFill/>
        </a:ln>
        <a:effectLst/>
      </c:spPr>
      <c:txPr>
        <a:bodyPr rot="0" spcFirstLastPara="1" vertOverflow="ellipsis" vert="horz" wrap="square" anchor="ctr" anchorCtr="1"/>
        <a:lstStyle/>
        <a:p>
          <a:pPr>
            <a:defRPr sz="1400" b="1" i="0" u="none" strike="noStrike" kern="1200" spc="0" baseline="0">
              <a:solidFill>
                <a:schemeClr val="accent4"/>
              </a:solidFill>
              <a:latin typeface="+mn-lt"/>
              <a:ea typeface="+mn-ea"/>
              <a:cs typeface="+mn-cs"/>
            </a:defRPr>
          </a:pPr>
          <a:endParaRPr lang="en-US"/>
        </a:p>
      </c:txPr>
    </c:title>
    <c:autoTitleDeleted val="0"/>
    <c:plotArea>
      <c:layout>
        <c:manualLayout>
          <c:layoutTarget val="inner"/>
          <c:xMode val="edge"/>
          <c:yMode val="edge"/>
          <c:x val="0.23897363489629803"/>
          <c:y val="0.24995186412509246"/>
          <c:w val="0.52663688284838983"/>
          <c:h val="0.61610415252147532"/>
        </c:manualLayout>
      </c:layout>
      <c:doughnutChart>
        <c:varyColors val="1"/>
        <c:ser>
          <c:idx val="0"/>
          <c:order val="0"/>
          <c:spPr>
            <a:ln>
              <a:noFill/>
            </a:ln>
          </c:spPr>
          <c:dPt>
            <c:idx val="0"/>
            <c:bubble3D val="0"/>
            <c:spPr>
              <a:solidFill>
                <a:schemeClr val="accent4"/>
              </a:solidFill>
              <a:ln w="165100">
                <a:solidFill>
                  <a:schemeClr val="accent4"/>
                </a:solidFill>
              </a:ln>
              <a:effectLst/>
            </c:spPr>
            <c:extLst>
              <c:ext xmlns:c16="http://schemas.microsoft.com/office/drawing/2014/chart" uri="{C3380CC4-5D6E-409C-BE32-E72D297353CC}">
                <c16:uniqueId val="{00000001-E686-4317-A518-F9CD2470CE7D}"/>
              </c:ext>
            </c:extLst>
          </c:dPt>
          <c:dPt>
            <c:idx val="1"/>
            <c:bubble3D val="0"/>
            <c:spPr>
              <a:solidFill>
                <a:schemeClr val="accent3"/>
              </a:solidFill>
              <a:ln w="88900">
                <a:solidFill>
                  <a:schemeClr val="accent3"/>
                </a:solidFill>
              </a:ln>
              <a:effectLst/>
            </c:spPr>
            <c:extLst>
              <c:ext xmlns:c16="http://schemas.microsoft.com/office/drawing/2014/chart" uri="{C3380CC4-5D6E-409C-BE32-E72D297353CC}">
                <c16:uniqueId val="{00000003-E686-4317-A518-F9CD2470CE7D}"/>
              </c:ext>
            </c:extLst>
          </c:dPt>
          <c:val>
            <c:numRef>
              <c:f>Summary!$N$10:$O$10</c:f>
              <c:numCache>
                <c:formatCode>0%</c:formatCode>
                <c:ptCount val="2"/>
                <c:pt idx="0">
                  <c:v>0</c:v>
                </c:pt>
                <c:pt idx="1">
                  <c:v>1</c:v>
                </c:pt>
              </c:numCache>
            </c:numRef>
          </c:val>
          <c:extLst>
            <c:ext xmlns:c16="http://schemas.microsoft.com/office/drawing/2014/chart" uri="{C3380CC4-5D6E-409C-BE32-E72D297353CC}">
              <c16:uniqueId val="{00000004-E686-4317-A518-F9CD2470CE7D}"/>
            </c:ext>
          </c:extLst>
        </c:ser>
        <c:dLbls>
          <c:showLegendKey val="0"/>
          <c:showVal val="0"/>
          <c:showCatName val="0"/>
          <c:showSerName val="0"/>
          <c:showPercent val="0"/>
          <c:showBubbleSize val="0"/>
          <c:showLeaderLines val="1"/>
        </c:dLbls>
        <c:firstSliceAng val="0"/>
        <c:holeSize val="78"/>
      </c:doughnut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accent4"/>
      </a:solidFill>
      <a:round/>
    </a:ln>
    <a:effectLst/>
  </c:spPr>
  <c:txPr>
    <a:bodyPr/>
    <a:lstStyle/>
    <a:p>
      <a:pPr>
        <a:defRPr/>
      </a:pPr>
      <a:endParaRPr lang="en-US"/>
    </a:p>
  </c:txPr>
  <c:printSettings>
    <c:headerFooter/>
    <c:pageMargins b="0.75" l="0.7" r="0.7" t="0.75" header="0.3" footer="0.3"/>
    <c:pageSetup/>
  </c:printSettings>
  <c:userShapes r:id="rId3"/>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strRef>
          <c:f>Summary!$K$11</c:f>
          <c:strCache>
            <c:ptCount val="1"/>
            <c:pt idx="0">
              <c:v>Not Implemented</c:v>
            </c:pt>
          </c:strCache>
        </c:strRef>
      </c:tx>
      <c:overlay val="0"/>
      <c:spPr>
        <a:noFill/>
        <a:ln>
          <a:noFill/>
        </a:ln>
        <a:effectLst/>
      </c:spPr>
      <c:txPr>
        <a:bodyPr rot="0" spcFirstLastPara="1" vertOverflow="ellipsis" vert="horz" wrap="square" anchor="ctr" anchorCtr="1"/>
        <a:lstStyle/>
        <a:p>
          <a:pPr>
            <a:defRPr sz="1400" b="1" i="0" u="none" strike="noStrike" kern="1200" spc="0" baseline="0">
              <a:solidFill>
                <a:srgbClr val="FF0000"/>
              </a:solidFill>
              <a:latin typeface="+mn-lt"/>
              <a:ea typeface="+mn-ea"/>
              <a:cs typeface="+mn-cs"/>
            </a:defRPr>
          </a:pPr>
          <a:endParaRPr lang="en-US"/>
        </a:p>
      </c:txPr>
    </c:title>
    <c:autoTitleDeleted val="0"/>
    <c:plotArea>
      <c:layout>
        <c:manualLayout>
          <c:layoutTarget val="inner"/>
          <c:xMode val="edge"/>
          <c:yMode val="edge"/>
          <c:x val="0.27611548556430449"/>
          <c:y val="0.24715787215787216"/>
          <c:w val="0.48985690235690238"/>
          <c:h val="0.62414199914199919"/>
        </c:manualLayout>
      </c:layout>
      <c:doughnutChart>
        <c:varyColors val="1"/>
        <c:ser>
          <c:idx val="0"/>
          <c:order val="0"/>
          <c:spPr>
            <a:ln>
              <a:noFill/>
            </a:ln>
          </c:spPr>
          <c:dPt>
            <c:idx val="0"/>
            <c:bubble3D val="0"/>
            <c:spPr>
              <a:solidFill>
                <a:srgbClr val="FF0000"/>
              </a:solidFill>
              <a:ln w="165100">
                <a:solidFill>
                  <a:srgbClr val="FF0000"/>
                </a:solidFill>
              </a:ln>
              <a:effectLst/>
            </c:spPr>
            <c:extLst>
              <c:ext xmlns:c16="http://schemas.microsoft.com/office/drawing/2014/chart" uri="{C3380CC4-5D6E-409C-BE32-E72D297353CC}">
                <c16:uniqueId val="{00000001-9D3A-4C5C-A89B-80A21AA028CA}"/>
              </c:ext>
            </c:extLst>
          </c:dPt>
          <c:dPt>
            <c:idx val="1"/>
            <c:bubble3D val="0"/>
            <c:spPr>
              <a:solidFill>
                <a:schemeClr val="accent3"/>
              </a:solidFill>
              <a:ln w="88900">
                <a:solidFill>
                  <a:schemeClr val="accent3"/>
                </a:solidFill>
              </a:ln>
              <a:effectLst/>
            </c:spPr>
            <c:extLst>
              <c:ext xmlns:c16="http://schemas.microsoft.com/office/drawing/2014/chart" uri="{C3380CC4-5D6E-409C-BE32-E72D297353CC}">
                <c16:uniqueId val="{00000003-9D3A-4C5C-A89B-80A21AA028CA}"/>
              </c:ext>
            </c:extLst>
          </c:dPt>
          <c:val>
            <c:numRef>
              <c:f>Summary!$N$11:$O$11</c:f>
              <c:numCache>
                <c:formatCode>0%</c:formatCode>
                <c:ptCount val="2"/>
                <c:pt idx="0">
                  <c:v>0.16666666666666666</c:v>
                </c:pt>
                <c:pt idx="1">
                  <c:v>0.83333333333333337</c:v>
                </c:pt>
              </c:numCache>
            </c:numRef>
          </c:val>
          <c:extLst>
            <c:ext xmlns:c16="http://schemas.microsoft.com/office/drawing/2014/chart" uri="{C3380CC4-5D6E-409C-BE32-E72D297353CC}">
              <c16:uniqueId val="{00000004-9D3A-4C5C-A89B-80A21AA028CA}"/>
            </c:ext>
          </c:extLst>
        </c:ser>
        <c:dLbls>
          <c:showLegendKey val="0"/>
          <c:showVal val="0"/>
          <c:showCatName val="0"/>
          <c:showSerName val="0"/>
          <c:showPercent val="0"/>
          <c:showBubbleSize val="0"/>
          <c:showLeaderLines val="1"/>
        </c:dLbls>
        <c:firstSliceAng val="0"/>
        <c:holeSize val="80"/>
      </c:doughnut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rgbClr val="FF0000"/>
      </a:solidFill>
      <a:round/>
    </a:ln>
    <a:effectLst/>
  </c:spPr>
  <c:txPr>
    <a:bodyPr/>
    <a:lstStyle/>
    <a:p>
      <a:pPr>
        <a:defRPr/>
      </a:pPr>
      <a:endParaRPr lang="en-US"/>
    </a:p>
  </c:txPr>
  <c:printSettings>
    <c:headerFooter/>
    <c:pageMargins b="0.75" l="0.7" r="0.7" t="0.75" header="0.3" footer="0.3"/>
    <c:pageSetup/>
  </c:printSettings>
  <c:userShapes r:id="rId3"/>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ysClr val="windowText" lastClr="000000"/>
                </a:solidFill>
                <a:latin typeface="+mn-lt"/>
                <a:ea typeface="+mn-ea"/>
                <a:cs typeface="+mn-cs"/>
              </a:defRPr>
            </a:pPr>
            <a:r>
              <a:rPr lang="en-US" b="1">
                <a:solidFill>
                  <a:sysClr val="windowText" lastClr="000000"/>
                </a:solidFill>
              </a:rPr>
              <a:t>Implementation Status Summary</a:t>
            </a:r>
          </a:p>
        </c:rich>
      </c:tx>
      <c:overlay val="0"/>
      <c:spPr>
        <a:noFill/>
        <a:ln>
          <a:noFill/>
        </a:ln>
        <a:effectLst/>
      </c:spPr>
      <c:txPr>
        <a:bodyPr rot="0" spcFirstLastPara="1" vertOverflow="ellipsis" vert="horz" wrap="square" anchor="ctr" anchorCtr="1"/>
        <a:lstStyle/>
        <a:p>
          <a:pPr>
            <a:defRPr sz="1400" b="1" i="0" u="none" strike="noStrike" kern="1200" spc="0" baseline="0">
              <a:solidFill>
                <a:sysClr val="windowText" lastClr="000000"/>
              </a:solidFill>
              <a:latin typeface="+mn-lt"/>
              <a:ea typeface="+mn-ea"/>
              <a:cs typeface="+mn-cs"/>
            </a:defRPr>
          </a:pPr>
          <a:endParaRPr lang="en-US"/>
        </a:p>
      </c:txPr>
    </c:title>
    <c:autoTitleDeleted val="0"/>
    <c:plotArea>
      <c:layout/>
      <c:barChart>
        <c:barDir val="col"/>
        <c:grouping val="clustered"/>
        <c:varyColors val="0"/>
        <c:ser>
          <c:idx val="4"/>
          <c:order val="0"/>
          <c:tx>
            <c:strRef>
              <c:f>Summary!$H$7</c:f>
              <c:strCache>
                <c:ptCount val="1"/>
                <c:pt idx="0">
                  <c:v>Total Recommendations</c:v>
                </c:pt>
              </c:strCache>
            </c:strRef>
          </c:tx>
          <c:spPr>
            <a:solidFill>
              <a:schemeClr val="accent2"/>
            </a:solidFill>
            <a:ln>
              <a:noFill/>
            </a:ln>
            <a:effectLst/>
          </c:spPr>
          <c:invertIfNegative val="0"/>
          <c:cat>
            <c:strRef>
              <c:f>Summary!$B$8:$B$1400</c:f>
              <c:strCache>
                <c:ptCount val="2"/>
                <c:pt idx="0">
                  <c:v>HM Treasury</c:v>
                </c:pt>
                <c:pt idx="1">
                  <c:v>Ministry of Health and Medical Services</c:v>
                </c:pt>
              </c:strCache>
            </c:strRef>
          </c:cat>
          <c:val>
            <c:numRef>
              <c:f>Summary!$H$8:$H$14</c:f>
              <c:numCache>
                <c:formatCode>General</c:formatCode>
                <c:ptCount val="7"/>
                <c:pt idx="0">
                  <c:v>5</c:v>
                </c:pt>
                <c:pt idx="1">
                  <c:v>1</c:v>
                </c:pt>
                <c:pt idx="2">
                  <c:v>0</c:v>
                </c:pt>
                <c:pt idx="3">
                  <c:v>0</c:v>
                </c:pt>
                <c:pt idx="4">
                  <c:v>0</c:v>
                </c:pt>
                <c:pt idx="5">
                  <c:v>0</c:v>
                </c:pt>
                <c:pt idx="6">
                  <c:v>0</c:v>
                </c:pt>
              </c:numCache>
            </c:numRef>
          </c:val>
          <c:extLst>
            <c:ext xmlns:c16="http://schemas.microsoft.com/office/drawing/2014/chart" uri="{C3380CC4-5D6E-409C-BE32-E72D297353CC}">
              <c16:uniqueId val="{00000004-60EE-4CF0-AE9A-215160EB8466}"/>
            </c:ext>
          </c:extLst>
        </c:ser>
        <c:ser>
          <c:idx val="0"/>
          <c:order val="1"/>
          <c:tx>
            <c:strRef>
              <c:f>Summary!$D$7</c:f>
              <c:strCache>
                <c:ptCount val="1"/>
                <c:pt idx="0">
                  <c:v>Fully Implemented</c:v>
                </c:pt>
              </c:strCache>
            </c:strRef>
          </c:tx>
          <c:spPr>
            <a:solidFill>
              <a:schemeClr val="accent6"/>
            </a:solidFill>
            <a:ln>
              <a:noFill/>
            </a:ln>
            <a:effectLst/>
          </c:spPr>
          <c:invertIfNegative val="0"/>
          <c:cat>
            <c:strRef>
              <c:f>Summary!$B$8:$B$1400</c:f>
              <c:strCache>
                <c:ptCount val="2"/>
                <c:pt idx="0">
                  <c:v>HM Treasury</c:v>
                </c:pt>
                <c:pt idx="1">
                  <c:v>Ministry of Health and Medical Services</c:v>
                </c:pt>
              </c:strCache>
            </c:strRef>
          </c:cat>
          <c:val>
            <c:numRef>
              <c:f>Summary!$D$8:$D$14</c:f>
              <c:numCache>
                <c:formatCode>General</c:formatCode>
                <c:ptCount val="7"/>
                <c:pt idx="0">
                  <c:v>3</c:v>
                </c:pt>
                <c:pt idx="1">
                  <c:v>1</c:v>
                </c:pt>
                <c:pt idx="2">
                  <c:v>0</c:v>
                </c:pt>
                <c:pt idx="3">
                  <c:v>0</c:v>
                </c:pt>
                <c:pt idx="4">
                  <c:v>0</c:v>
                </c:pt>
                <c:pt idx="5">
                  <c:v>0</c:v>
                </c:pt>
                <c:pt idx="6">
                  <c:v>0</c:v>
                </c:pt>
              </c:numCache>
            </c:numRef>
          </c:val>
          <c:extLst>
            <c:ext xmlns:c16="http://schemas.microsoft.com/office/drawing/2014/chart" uri="{C3380CC4-5D6E-409C-BE32-E72D297353CC}">
              <c16:uniqueId val="{00000000-60EE-4CF0-AE9A-215160EB8466}"/>
            </c:ext>
          </c:extLst>
        </c:ser>
        <c:ser>
          <c:idx val="1"/>
          <c:order val="2"/>
          <c:tx>
            <c:strRef>
              <c:f>Summary!$E$7</c:f>
              <c:strCache>
                <c:ptCount val="1"/>
                <c:pt idx="0">
                  <c:v>Partially Implemented</c:v>
                </c:pt>
              </c:strCache>
            </c:strRef>
          </c:tx>
          <c:spPr>
            <a:solidFill>
              <a:schemeClr val="accent5"/>
            </a:solidFill>
            <a:ln>
              <a:noFill/>
            </a:ln>
            <a:effectLst/>
          </c:spPr>
          <c:invertIfNegative val="0"/>
          <c:cat>
            <c:strRef>
              <c:f>Summary!$B$8:$B$1400</c:f>
              <c:strCache>
                <c:ptCount val="2"/>
                <c:pt idx="0">
                  <c:v>HM Treasury</c:v>
                </c:pt>
                <c:pt idx="1">
                  <c:v>Ministry of Health and Medical Services</c:v>
                </c:pt>
              </c:strCache>
            </c:strRef>
          </c:cat>
          <c:val>
            <c:numRef>
              <c:f>Summary!$E$8:$E$14</c:f>
              <c:numCache>
                <c:formatCode>General</c:formatCode>
                <c:ptCount val="7"/>
                <c:pt idx="0">
                  <c:v>1</c:v>
                </c:pt>
                <c:pt idx="1">
                  <c:v>0</c:v>
                </c:pt>
                <c:pt idx="2">
                  <c:v>0</c:v>
                </c:pt>
                <c:pt idx="3">
                  <c:v>0</c:v>
                </c:pt>
                <c:pt idx="4">
                  <c:v>0</c:v>
                </c:pt>
                <c:pt idx="5">
                  <c:v>0</c:v>
                </c:pt>
                <c:pt idx="6">
                  <c:v>0</c:v>
                </c:pt>
              </c:numCache>
            </c:numRef>
          </c:val>
          <c:extLst>
            <c:ext xmlns:c16="http://schemas.microsoft.com/office/drawing/2014/chart" uri="{C3380CC4-5D6E-409C-BE32-E72D297353CC}">
              <c16:uniqueId val="{00000001-60EE-4CF0-AE9A-215160EB8466}"/>
            </c:ext>
          </c:extLst>
        </c:ser>
        <c:ser>
          <c:idx val="2"/>
          <c:order val="3"/>
          <c:tx>
            <c:strRef>
              <c:f>Summary!$F$7</c:f>
              <c:strCache>
                <c:ptCount val="1"/>
                <c:pt idx="0">
                  <c:v>Ongoing</c:v>
                </c:pt>
              </c:strCache>
            </c:strRef>
          </c:tx>
          <c:spPr>
            <a:solidFill>
              <a:schemeClr val="accent4"/>
            </a:solidFill>
            <a:ln>
              <a:noFill/>
            </a:ln>
            <a:effectLst/>
          </c:spPr>
          <c:invertIfNegative val="0"/>
          <c:cat>
            <c:strRef>
              <c:f>Summary!$B$8:$B$1400</c:f>
              <c:strCache>
                <c:ptCount val="2"/>
                <c:pt idx="0">
                  <c:v>HM Treasury</c:v>
                </c:pt>
                <c:pt idx="1">
                  <c:v>Ministry of Health and Medical Services</c:v>
                </c:pt>
              </c:strCache>
            </c:strRef>
          </c:cat>
          <c:val>
            <c:numRef>
              <c:f>Summary!$F$8:$F$14</c:f>
              <c:numCache>
                <c:formatCode>General</c:formatCode>
                <c:ptCount val="7"/>
                <c:pt idx="0">
                  <c:v>0</c:v>
                </c:pt>
                <c:pt idx="1">
                  <c:v>0</c:v>
                </c:pt>
                <c:pt idx="2">
                  <c:v>0</c:v>
                </c:pt>
                <c:pt idx="3">
                  <c:v>0</c:v>
                </c:pt>
                <c:pt idx="4">
                  <c:v>0</c:v>
                </c:pt>
                <c:pt idx="5">
                  <c:v>0</c:v>
                </c:pt>
                <c:pt idx="6">
                  <c:v>0</c:v>
                </c:pt>
              </c:numCache>
            </c:numRef>
          </c:val>
          <c:extLst>
            <c:ext xmlns:c16="http://schemas.microsoft.com/office/drawing/2014/chart" uri="{C3380CC4-5D6E-409C-BE32-E72D297353CC}">
              <c16:uniqueId val="{00000002-60EE-4CF0-AE9A-215160EB8466}"/>
            </c:ext>
          </c:extLst>
        </c:ser>
        <c:ser>
          <c:idx val="3"/>
          <c:order val="4"/>
          <c:tx>
            <c:strRef>
              <c:f>Summary!$G$7</c:f>
              <c:strCache>
                <c:ptCount val="1"/>
                <c:pt idx="0">
                  <c:v>Not Implemented</c:v>
                </c:pt>
              </c:strCache>
            </c:strRef>
          </c:tx>
          <c:spPr>
            <a:solidFill>
              <a:srgbClr val="FF0000"/>
            </a:solidFill>
            <a:ln>
              <a:noFill/>
            </a:ln>
            <a:effectLst/>
          </c:spPr>
          <c:invertIfNegative val="0"/>
          <c:cat>
            <c:strRef>
              <c:f>Summary!$B$8:$B$1400</c:f>
              <c:strCache>
                <c:ptCount val="2"/>
                <c:pt idx="0">
                  <c:v>HM Treasury</c:v>
                </c:pt>
                <c:pt idx="1">
                  <c:v>Ministry of Health and Medical Services</c:v>
                </c:pt>
              </c:strCache>
            </c:strRef>
          </c:cat>
          <c:val>
            <c:numRef>
              <c:f>Summary!$G$8:$G$14</c:f>
              <c:numCache>
                <c:formatCode>General</c:formatCode>
                <c:ptCount val="7"/>
                <c:pt idx="0">
                  <c:v>1</c:v>
                </c:pt>
                <c:pt idx="1">
                  <c:v>0</c:v>
                </c:pt>
                <c:pt idx="2">
                  <c:v>0</c:v>
                </c:pt>
                <c:pt idx="3">
                  <c:v>0</c:v>
                </c:pt>
                <c:pt idx="4">
                  <c:v>0</c:v>
                </c:pt>
                <c:pt idx="5">
                  <c:v>0</c:v>
                </c:pt>
                <c:pt idx="6">
                  <c:v>0</c:v>
                </c:pt>
              </c:numCache>
            </c:numRef>
          </c:val>
          <c:extLst>
            <c:ext xmlns:c16="http://schemas.microsoft.com/office/drawing/2014/chart" uri="{C3380CC4-5D6E-409C-BE32-E72D297353CC}">
              <c16:uniqueId val="{00000003-60EE-4CF0-AE9A-215160EB8466}"/>
            </c:ext>
          </c:extLst>
        </c:ser>
        <c:dLbls>
          <c:showLegendKey val="0"/>
          <c:showVal val="0"/>
          <c:showCatName val="0"/>
          <c:showSerName val="0"/>
          <c:showPercent val="0"/>
          <c:showBubbleSize val="0"/>
        </c:dLbls>
        <c:gapWidth val="30"/>
        <c:overlap val="-27"/>
        <c:axId val="747556623"/>
        <c:axId val="747557039"/>
      </c:barChart>
      <c:catAx>
        <c:axId val="747556623"/>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47557039"/>
        <c:crosses val="autoZero"/>
        <c:auto val="1"/>
        <c:lblAlgn val="ctr"/>
        <c:lblOffset val="100"/>
        <c:noMultiLvlLbl val="0"/>
      </c:catAx>
      <c:valAx>
        <c:axId val="747557039"/>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47556623"/>
        <c:crosses val="autoZero"/>
        <c:crossBetween val="between"/>
        <c:majorUnit val="1"/>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ysClr val="window" lastClr="FFFFFF"/>
    </a:solidFill>
    <a:ln w="9525" cap="flat" cmpd="sng" algn="ctr">
      <a:solidFill>
        <a:sysClr val="windowText" lastClr="000000"/>
      </a:solidFill>
      <a:round/>
    </a:ln>
    <a:effectLst/>
  </c:spPr>
  <c:txPr>
    <a:bodyPr/>
    <a:lstStyle/>
    <a:p>
      <a:pPr>
        <a:defRPr/>
      </a:pPr>
      <a:endParaRPr lang="en-US"/>
    </a:p>
  </c:txPr>
  <c:printSettings>
    <c:headerFooter/>
    <c:pageMargins b="0.75" l="0.7" r="0.7" t="0.75" header="0.3" footer="0.3"/>
    <c:pageSetup/>
  </c:printSettings>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ysClr val="windowText" lastClr="000000"/>
                </a:solidFill>
                <a:latin typeface="+mn-lt"/>
                <a:ea typeface="+mn-ea"/>
                <a:cs typeface="+mn-cs"/>
              </a:defRPr>
            </a:pPr>
            <a:r>
              <a:rPr lang="en-US" b="1">
                <a:solidFill>
                  <a:sysClr val="windowText" lastClr="000000"/>
                </a:solidFill>
              </a:rPr>
              <a:t>Fully Implemented Recommendations Summary</a:t>
            </a:r>
          </a:p>
        </c:rich>
      </c:tx>
      <c:layout>
        <c:manualLayout>
          <c:xMode val="edge"/>
          <c:yMode val="edge"/>
          <c:x val="0.14478342749529191"/>
          <c:y val="1.7660044150110375E-2"/>
        </c:manualLayout>
      </c:layout>
      <c:overlay val="0"/>
      <c:spPr>
        <a:noFill/>
        <a:ln>
          <a:noFill/>
        </a:ln>
        <a:effectLst/>
      </c:spPr>
      <c:txPr>
        <a:bodyPr rot="0" spcFirstLastPara="1" vertOverflow="ellipsis" vert="horz" wrap="square" anchor="ctr" anchorCtr="1"/>
        <a:lstStyle/>
        <a:p>
          <a:pPr>
            <a:defRPr sz="1400" b="1" i="0" u="none" strike="noStrike" kern="1200" spc="0" baseline="0">
              <a:solidFill>
                <a:sysClr val="windowText" lastClr="000000"/>
              </a:solidFill>
              <a:latin typeface="+mn-lt"/>
              <a:ea typeface="+mn-ea"/>
              <a:cs typeface="+mn-cs"/>
            </a:defRPr>
          </a:pPr>
          <a:endParaRPr lang="en-US"/>
        </a:p>
      </c:txPr>
    </c:title>
    <c:autoTitleDeleted val="0"/>
    <c:plotArea>
      <c:layout/>
      <c:barChart>
        <c:barDir val="col"/>
        <c:grouping val="clustered"/>
        <c:varyColors val="0"/>
        <c:ser>
          <c:idx val="1"/>
          <c:order val="0"/>
          <c:tx>
            <c:strRef>
              <c:f>Summary!$H$7</c:f>
              <c:strCache>
                <c:ptCount val="1"/>
                <c:pt idx="0">
                  <c:v>Total Recommendations</c:v>
                </c:pt>
              </c:strCache>
            </c:strRef>
          </c:tx>
          <c:spPr>
            <a:solidFill>
              <a:schemeClr val="accent2"/>
            </a:solidFill>
            <a:ln>
              <a:noFill/>
            </a:ln>
            <a:effectLst/>
          </c:spPr>
          <c:invertIfNegative val="0"/>
          <c:cat>
            <c:strRef>
              <c:f>Summary!$B$8:$B$14000</c:f>
              <c:strCache>
                <c:ptCount val="2"/>
                <c:pt idx="0">
                  <c:v>HM Treasury</c:v>
                </c:pt>
                <c:pt idx="1">
                  <c:v>Ministry of Health and Medical Services</c:v>
                </c:pt>
              </c:strCache>
            </c:strRef>
          </c:cat>
          <c:val>
            <c:numRef>
              <c:f>Summary!$H$8:$H$14</c:f>
              <c:numCache>
                <c:formatCode>General</c:formatCode>
                <c:ptCount val="7"/>
                <c:pt idx="0">
                  <c:v>5</c:v>
                </c:pt>
                <c:pt idx="1">
                  <c:v>1</c:v>
                </c:pt>
                <c:pt idx="2">
                  <c:v>0</c:v>
                </c:pt>
                <c:pt idx="3">
                  <c:v>0</c:v>
                </c:pt>
                <c:pt idx="4">
                  <c:v>0</c:v>
                </c:pt>
                <c:pt idx="5">
                  <c:v>0</c:v>
                </c:pt>
                <c:pt idx="6">
                  <c:v>0</c:v>
                </c:pt>
              </c:numCache>
            </c:numRef>
          </c:val>
          <c:extLst>
            <c:ext xmlns:c16="http://schemas.microsoft.com/office/drawing/2014/chart" uri="{C3380CC4-5D6E-409C-BE32-E72D297353CC}">
              <c16:uniqueId val="{00000004-E366-4279-B7A1-54A50C044989}"/>
            </c:ext>
          </c:extLst>
        </c:ser>
        <c:ser>
          <c:idx val="0"/>
          <c:order val="1"/>
          <c:tx>
            <c:strRef>
              <c:f>Summary!$D$7</c:f>
              <c:strCache>
                <c:ptCount val="1"/>
                <c:pt idx="0">
                  <c:v>Fully Implemented</c:v>
                </c:pt>
              </c:strCache>
            </c:strRef>
          </c:tx>
          <c:spPr>
            <a:solidFill>
              <a:schemeClr val="accent6"/>
            </a:solidFill>
            <a:ln>
              <a:noFill/>
            </a:ln>
            <a:effectLst/>
          </c:spPr>
          <c:invertIfNegative val="0"/>
          <c:cat>
            <c:strRef>
              <c:f>Summary!$B$8:$B$14000</c:f>
              <c:strCache>
                <c:ptCount val="2"/>
                <c:pt idx="0">
                  <c:v>HM Treasury</c:v>
                </c:pt>
                <c:pt idx="1">
                  <c:v>Ministry of Health and Medical Services</c:v>
                </c:pt>
              </c:strCache>
            </c:strRef>
          </c:cat>
          <c:val>
            <c:numRef>
              <c:f>Summary!$D$8:$D$14</c:f>
              <c:numCache>
                <c:formatCode>General</c:formatCode>
                <c:ptCount val="7"/>
                <c:pt idx="0">
                  <c:v>3</c:v>
                </c:pt>
                <c:pt idx="1">
                  <c:v>1</c:v>
                </c:pt>
                <c:pt idx="2">
                  <c:v>0</c:v>
                </c:pt>
                <c:pt idx="3">
                  <c:v>0</c:v>
                </c:pt>
                <c:pt idx="4">
                  <c:v>0</c:v>
                </c:pt>
                <c:pt idx="5">
                  <c:v>0</c:v>
                </c:pt>
                <c:pt idx="6">
                  <c:v>0</c:v>
                </c:pt>
              </c:numCache>
            </c:numRef>
          </c:val>
          <c:extLst>
            <c:ext xmlns:c16="http://schemas.microsoft.com/office/drawing/2014/chart" uri="{C3380CC4-5D6E-409C-BE32-E72D297353CC}">
              <c16:uniqueId val="{00000000-E366-4279-B7A1-54A50C044989}"/>
            </c:ext>
          </c:extLst>
        </c:ser>
        <c:dLbls>
          <c:showLegendKey val="0"/>
          <c:showVal val="0"/>
          <c:showCatName val="0"/>
          <c:showSerName val="0"/>
          <c:showPercent val="0"/>
          <c:showBubbleSize val="0"/>
        </c:dLbls>
        <c:gapWidth val="108"/>
        <c:overlap val="-25"/>
        <c:axId val="1713287823"/>
        <c:axId val="1713288239"/>
      </c:barChart>
      <c:catAx>
        <c:axId val="1713287823"/>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13288239"/>
        <c:crosses val="autoZero"/>
        <c:auto val="1"/>
        <c:lblAlgn val="ctr"/>
        <c:lblOffset val="100"/>
        <c:noMultiLvlLbl val="0"/>
      </c:catAx>
      <c:valAx>
        <c:axId val="1713288239"/>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13287823"/>
        <c:crosses val="autoZero"/>
        <c:crossBetween val="between"/>
        <c:majorUnit val="1"/>
        <c:minorUnit val="1"/>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ysClr val="window" lastClr="FFFFFF"/>
    </a:solidFill>
    <a:ln w="9525" cap="flat" cmpd="sng" algn="ctr">
      <a:solidFill>
        <a:sysClr val="windowText" lastClr="000000"/>
      </a:solidFill>
      <a:round/>
    </a:ln>
    <a:effectLst/>
  </c:spPr>
  <c:txPr>
    <a:bodyPr/>
    <a:lstStyle/>
    <a:p>
      <a:pPr>
        <a:defRPr/>
      </a:pPr>
      <a:endParaRPr lang="en-US"/>
    </a:p>
  </c:txPr>
  <c:printSettings>
    <c:headerFooter/>
    <c:pageMargins b="0.75" l="0.7" r="0.7" t="0.75" header="0.3" footer="0.3"/>
    <c:pageSetup/>
  </c:printSettings>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ysClr val="windowText" lastClr="000000"/>
                </a:solidFill>
                <a:latin typeface="+mn-lt"/>
                <a:ea typeface="+mn-ea"/>
                <a:cs typeface="+mn-cs"/>
              </a:defRPr>
            </a:pPr>
            <a:r>
              <a:rPr lang="en-US" b="1">
                <a:solidFill>
                  <a:sysClr val="windowText" lastClr="000000"/>
                </a:solidFill>
              </a:rPr>
              <a:t>Partially</a:t>
            </a:r>
            <a:r>
              <a:rPr lang="en-US" b="1" baseline="0">
                <a:solidFill>
                  <a:sysClr val="windowText" lastClr="000000"/>
                </a:solidFill>
              </a:rPr>
              <a:t> Implemented Recommendations Summary</a:t>
            </a:r>
            <a:endParaRPr lang="en-US" b="1">
              <a:solidFill>
                <a:sysClr val="windowText" lastClr="000000"/>
              </a:solidFill>
            </a:endParaRPr>
          </a:p>
        </c:rich>
      </c:tx>
      <c:overlay val="0"/>
      <c:spPr>
        <a:noFill/>
        <a:ln>
          <a:noFill/>
        </a:ln>
        <a:effectLst/>
      </c:spPr>
      <c:txPr>
        <a:bodyPr rot="0" spcFirstLastPara="1" vertOverflow="ellipsis" vert="horz" wrap="square" anchor="ctr" anchorCtr="1"/>
        <a:lstStyle/>
        <a:p>
          <a:pPr>
            <a:defRPr sz="1400" b="1" i="0" u="none" strike="noStrike" kern="1200" spc="0" baseline="0">
              <a:solidFill>
                <a:sysClr val="windowText" lastClr="000000"/>
              </a:solidFill>
              <a:latin typeface="+mn-lt"/>
              <a:ea typeface="+mn-ea"/>
              <a:cs typeface="+mn-cs"/>
            </a:defRPr>
          </a:pPr>
          <a:endParaRPr lang="en-US"/>
        </a:p>
      </c:txPr>
    </c:title>
    <c:autoTitleDeleted val="0"/>
    <c:plotArea>
      <c:layout/>
      <c:barChart>
        <c:barDir val="col"/>
        <c:grouping val="clustered"/>
        <c:varyColors val="0"/>
        <c:ser>
          <c:idx val="1"/>
          <c:order val="0"/>
          <c:tx>
            <c:strRef>
              <c:f>Summary!$H$7</c:f>
              <c:strCache>
                <c:ptCount val="1"/>
                <c:pt idx="0">
                  <c:v>Total Recommendations</c:v>
                </c:pt>
              </c:strCache>
            </c:strRef>
          </c:tx>
          <c:spPr>
            <a:solidFill>
              <a:schemeClr val="accent2"/>
            </a:solidFill>
            <a:ln>
              <a:noFill/>
            </a:ln>
            <a:effectLst/>
          </c:spPr>
          <c:invertIfNegative val="0"/>
          <c:cat>
            <c:strRef>
              <c:f>Summary!$B$8:$B$14000</c:f>
              <c:strCache>
                <c:ptCount val="2"/>
                <c:pt idx="0">
                  <c:v>HM Treasury</c:v>
                </c:pt>
                <c:pt idx="1">
                  <c:v>Ministry of Health and Medical Services</c:v>
                </c:pt>
              </c:strCache>
            </c:strRef>
          </c:cat>
          <c:val>
            <c:numRef>
              <c:f>Summary!$H$8:$H$14</c:f>
              <c:numCache>
                <c:formatCode>General</c:formatCode>
                <c:ptCount val="7"/>
                <c:pt idx="0">
                  <c:v>5</c:v>
                </c:pt>
                <c:pt idx="1">
                  <c:v>1</c:v>
                </c:pt>
                <c:pt idx="2">
                  <c:v>0</c:v>
                </c:pt>
                <c:pt idx="3">
                  <c:v>0</c:v>
                </c:pt>
                <c:pt idx="4">
                  <c:v>0</c:v>
                </c:pt>
                <c:pt idx="5">
                  <c:v>0</c:v>
                </c:pt>
                <c:pt idx="6">
                  <c:v>0</c:v>
                </c:pt>
              </c:numCache>
            </c:numRef>
          </c:val>
          <c:extLst>
            <c:ext xmlns:c16="http://schemas.microsoft.com/office/drawing/2014/chart" uri="{C3380CC4-5D6E-409C-BE32-E72D297353CC}">
              <c16:uniqueId val="{00000001-DCAA-4D2B-A057-A2377F26A3F2}"/>
            </c:ext>
          </c:extLst>
        </c:ser>
        <c:ser>
          <c:idx val="0"/>
          <c:order val="1"/>
          <c:tx>
            <c:strRef>
              <c:f>Summary!$E$7</c:f>
              <c:strCache>
                <c:ptCount val="1"/>
                <c:pt idx="0">
                  <c:v>Partially Implemented</c:v>
                </c:pt>
              </c:strCache>
            </c:strRef>
          </c:tx>
          <c:spPr>
            <a:solidFill>
              <a:schemeClr val="accent1"/>
            </a:solidFill>
            <a:ln>
              <a:noFill/>
            </a:ln>
            <a:effectLst/>
          </c:spPr>
          <c:invertIfNegative val="0"/>
          <c:cat>
            <c:strRef>
              <c:f>Summary!$B$8:$B$14000</c:f>
              <c:strCache>
                <c:ptCount val="2"/>
                <c:pt idx="0">
                  <c:v>HM Treasury</c:v>
                </c:pt>
                <c:pt idx="1">
                  <c:v>Ministry of Health and Medical Services</c:v>
                </c:pt>
              </c:strCache>
            </c:strRef>
          </c:cat>
          <c:val>
            <c:numRef>
              <c:f>Summary!$E$8:$E$14</c:f>
              <c:numCache>
                <c:formatCode>General</c:formatCode>
                <c:ptCount val="7"/>
                <c:pt idx="0">
                  <c:v>1</c:v>
                </c:pt>
                <c:pt idx="1">
                  <c:v>0</c:v>
                </c:pt>
                <c:pt idx="2">
                  <c:v>0</c:v>
                </c:pt>
                <c:pt idx="3">
                  <c:v>0</c:v>
                </c:pt>
                <c:pt idx="4">
                  <c:v>0</c:v>
                </c:pt>
                <c:pt idx="5">
                  <c:v>0</c:v>
                </c:pt>
                <c:pt idx="6">
                  <c:v>0</c:v>
                </c:pt>
              </c:numCache>
            </c:numRef>
          </c:val>
          <c:extLst>
            <c:ext xmlns:c16="http://schemas.microsoft.com/office/drawing/2014/chart" uri="{C3380CC4-5D6E-409C-BE32-E72D297353CC}">
              <c16:uniqueId val="{00000000-DCAA-4D2B-A057-A2377F26A3F2}"/>
            </c:ext>
          </c:extLst>
        </c:ser>
        <c:dLbls>
          <c:showLegendKey val="0"/>
          <c:showVal val="0"/>
          <c:showCatName val="0"/>
          <c:showSerName val="0"/>
          <c:showPercent val="0"/>
          <c:showBubbleSize val="0"/>
        </c:dLbls>
        <c:gapWidth val="97"/>
        <c:overlap val="-27"/>
        <c:axId val="225073632"/>
        <c:axId val="225072800"/>
      </c:barChart>
      <c:catAx>
        <c:axId val="225073632"/>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25072800"/>
        <c:crosses val="autoZero"/>
        <c:auto val="1"/>
        <c:lblAlgn val="ctr"/>
        <c:lblOffset val="100"/>
        <c:noMultiLvlLbl val="0"/>
      </c:catAx>
      <c:valAx>
        <c:axId val="225072800"/>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25073632"/>
        <c:crosses val="autoZero"/>
        <c:crossBetween val="between"/>
        <c:majorUnit val="1"/>
        <c:minorUnit val="1"/>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ysClr val="window" lastClr="FFFFFF"/>
    </a:solidFill>
    <a:ln w="9525" cap="flat" cmpd="sng" algn="ctr">
      <a:solidFill>
        <a:sysClr val="windowText" lastClr="000000"/>
      </a:solidFill>
      <a:round/>
    </a:ln>
    <a:effectLst/>
  </c:spPr>
  <c:txPr>
    <a:bodyPr/>
    <a:lstStyle/>
    <a:p>
      <a:pPr>
        <a:defRPr/>
      </a:pPr>
      <a:endParaRPr lang="en-US"/>
    </a:p>
  </c:txPr>
  <c:printSettings>
    <c:headerFooter/>
    <c:pageMargins b="0.75" l="0.7" r="0.7" t="0.75" header="0.3" footer="0.3"/>
    <c:pageSetup/>
  </c:printSettings>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ysClr val="windowText" lastClr="000000"/>
                </a:solidFill>
                <a:latin typeface="+mn-lt"/>
                <a:ea typeface="+mn-ea"/>
                <a:cs typeface="+mn-cs"/>
              </a:defRPr>
            </a:pPr>
            <a:r>
              <a:rPr lang="en-US" b="1">
                <a:solidFill>
                  <a:sysClr val="windowText" lastClr="000000"/>
                </a:solidFill>
              </a:rPr>
              <a:t>Not</a:t>
            </a:r>
            <a:r>
              <a:rPr lang="en-US" b="1" baseline="0">
                <a:solidFill>
                  <a:sysClr val="windowText" lastClr="000000"/>
                </a:solidFill>
              </a:rPr>
              <a:t> Implemented Recommendations Summary</a:t>
            </a:r>
            <a:endParaRPr lang="en-US" b="1">
              <a:solidFill>
                <a:sysClr val="windowText" lastClr="000000"/>
              </a:solidFill>
            </a:endParaRPr>
          </a:p>
        </c:rich>
      </c:tx>
      <c:overlay val="0"/>
      <c:spPr>
        <a:noFill/>
        <a:ln>
          <a:noFill/>
        </a:ln>
        <a:effectLst/>
      </c:spPr>
      <c:txPr>
        <a:bodyPr rot="0" spcFirstLastPara="1" vertOverflow="ellipsis" vert="horz" wrap="square" anchor="ctr" anchorCtr="1"/>
        <a:lstStyle/>
        <a:p>
          <a:pPr>
            <a:defRPr sz="1400" b="1" i="0" u="none" strike="noStrike" kern="1200" spc="0" baseline="0">
              <a:solidFill>
                <a:sysClr val="windowText" lastClr="000000"/>
              </a:solidFill>
              <a:latin typeface="+mn-lt"/>
              <a:ea typeface="+mn-ea"/>
              <a:cs typeface="+mn-cs"/>
            </a:defRPr>
          </a:pPr>
          <a:endParaRPr lang="en-US"/>
        </a:p>
      </c:txPr>
    </c:title>
    <c:autoTitleDeleted val="0"/>
    <c:plotArea>
      <c:layout/>
      <c:barChart>
        <c:barDir val="col"/>
        <c:grouping val="clustered"/>
        <c:varyColors val="0"/>
        <c:ser>
          <c:idx val="1"/>
          <c:order val="0"/>
          <c:tx>
            <c:strRef>
              <c:f>Summary!$H$7</c:f>
              <c:strCache>
                <c:ptCount val="1"/>
                <c:pt idx="0">
                  <c:v>Total Recommendations</c:v>
                </c:pt>
              </c:strCache>
            </c:strRef>
          </c:tx>
          <c:spPr>
            <a:solidFill>
              <a:schemeClr val="accent2"/>
            </a:solidFill>
            <a:ln>
              <a:noFill/>
            </a:ln>
            <a:effectLst/>
          </c:spPr>
          <c:invertIfNegative val="0"/>
          <c:cat>
            <c:strRef>
              <c:extLst>
                <c:ext xmlns:c15="http://schemas.microsoft.com/office/drawing/2012/chart" uri="{02D57815-91ED-43cb-92C2-25804820EDAC}">
                  <c15:fullRef>
                    <c15:sqref>Summary!$B$8:$B$1900</c15:sqref>
                  </c15:fullRef>
                </c:ext>
              </c:extLst>
              <c:f>(Summary!$B$8:$B$14,Summary!$B$20:$B$1900)</c:f>
              <c:strCache>
                <c:ptCount val="2"/>
                <c:pt idx="0">
                  <c:v>HM Treasury</c:v>
                </c:pt>
                <c:pt idx="1">
                  <c:v>Ministry of Health and Medical Services</c:v>
                </c:pt>
              </c:strCache>
            </c:strRef>
          </c:cat>
          <c:val>
            <c:numRef>
              <c:extLst>
                <c:ext xmlns:c15="http://schemas.microsoft.com/office/drawing/2012/chart" uri="{02D57815-91ED-43cb-92C2-25804820EDAC}">
                  <c15:fullRef>
                    <c15:sqref>Summary!$H$8:$H$19</c15:sqref>
                  </c15:fullRef>
                </c:ext>
              </c:extLst>
              <c:f>Summary!$H$8:$H$14</c:f>
              <c:numCache>
                <c:formatCode>General</c:formatCode>
                <c:ptCount val="7"/>
                <c:pt idx="0">
                  <c:v>5</c:v>
                </c:pt>
                <c:pt idx="1">
                  <c:v>1</c:v>
                </c:pt>
                <c:pt idx="2">
                  <c:v>0</c:v>
                </c:pt>
                <c:pt idx="3">
                  <c:v>0</c:v>
                </c:pt>
                <c:pt idx="4">
                  <c:v>0</c:v>
                </c:pt>
                <c:pt idx="5">
                  <c:v>0</c:v>
                </c:pt>
                <c:pt idx="6">
                  <c:v>0</c:v>
                </c:pt>
              </c:numCache>
            </c:numRef>
          </c:val>
          <c:extLst>
            <c:ext xmlns:c16="http://schemas.microsoft.com/office/drawing/2014/chart" uri="{C3380CC4-5D6E-409C-BE32-E72D297353CC}">
              <c16:uniqueId val="{00000000-F87E-42A6-A1C2-3FD273837F2F}"/>
            </c:ext>
          </c:extLst>
        </c:ser>
        <c:ser>
          <c:idx val="0"/>
          <c:order val="1"/>
          <c:tx>
            <c:strRef>
              <c:f>Summary!$G$7</c:f>
              <c:strCache>
                <c:ptCount val="1"/>
                <c:pt idx="0">
                  <c:v>Not Implemented</c:v>
                </c:pt>
              </c:strCache>
            </c:strRef>
          </c:tx>
          <c:spPr>
            <a:solidFill>
              <a:srgbClr val="FF0000"/>
            </a:solidFill>
            <a:ln>
              <a:noFill/>
            </a:ln>
            <a:effectLst/>
          </c:spPr>
          <c:invertIfNegative val="0"/>
          <c:cat>
            <c:strRef>
              <c:extLst>
                <c:ext xmlns:c15="http://schemas.microsoft.com/office/drawing/2012/chart" uri="{02D57815-91ED-43cb-92C2-25804820EDAC}">
                  <c15:fullRef>
                    <c15:sqref>Summary!$B$8:$B$1900</c15:sqref>
                  </c15:fullRef>
                </c:ext>
              </c:extLst>
              <c:f>(Summary!$B$8:$B$14,Summary!$B$20:$B$1900)</c:f>
              <c:strCache>
                <c:ptCount val="2"/>
                <c:pt idx="0">
                  <c:v>HM Treasury</c:v>
                </c:pt>
                <c:pt idx="1">
                  <c:v>Ministry of Health and Medical Services</c:v>
                </c:pt>
              </c:strCache>
            </c:strRef>
          </c:cat>
          <c:val>
            <c:numRef>
              <c:extLst>
                <c:ext xmlns:c15="http://schemas.microsoft.com/office/drawing/2012/chart" uri="{02D57815-91ED-43cb-92C2-25804820EDAC}">
                  <c15:fullRef>
                    <c15:sqref>Summary!$G$8:$G$19</c15:sqref>
                  </c15:fullRef>
                </c:ext>
              </c:extLst>
              <c:f>Summary!$G$8:$G$14</c:f>
              <c:numCache>
                <c:formatCode>General</c:formatCode>
                <c:ptCount val="7"/>
                <c:pt idx="0">
                  <c:v>1</c:v>
                </c:pt>
                <c:pt idx="1">
                  <c:v>0</c:v>
                </c:pt>
                <c:pt idx="2">
                  <c:v>0</c:v>
                </c:pt>
                <c:pt idx="3">
                  <c:v>0</c:v>
                </c:pt>
                <c:pt idx="4">
                  <c:v>0</c:v>
                </c:pt>
                <c:pt idx="5">
                  <c:v>0</c:v>
                </c:pt>
                <c:pt idx="6">
                  <c:v>0</c:v>
                </c:pt>
              </c:numCache>
            </c:numRef>
          </c:val>
          <c:extLst>
            <c:ext xmlns:c16="http://schemas.microsoft.com/office/drawing/2014/chart" uri="{C3380CC4-5D6E-409C-BE32-E72D297353CC}">
              <c16:uniqueId val="{00000001-F87E-42A6-A1C2-3FD273837F2F}"/>
            </c:ext>
          </c:extLst>
        </c:ser>
        <c:dLbls>
          <c:showLegendKey val="0"/>
          <c:showVal val="0"/>
          <c:showCatName val="0"/>
          <c:showSerName val="0"/>
          <c:showPercent val="0"/>
          <c:showBubbleSize val="0"/>
        </c:dLbls>
        <c:gapWidth val="141"/>
        <c:overlap val="-27"/>
        <c:axId val="476232816"/>
        <c:axId val="476237808"/>
      </c:barChart>
      <c:catAx>
        <c:axId val="47623281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76237808"/>
        <c:crosses val="autoZero"/>
        <c:auto val="1"/>
        <c:lblAlgn val="ctr"/>
        <c:lblOffset val="100"/>
        <c:noMultiLvlLbl val="0"/>
      </c:catAx>
      <c:valAx>
        <c:axId val="476237808"/>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76232816"/>
        <c:crosses val="autoZero"/>
        <c:crossBetween val="between"/>
        <c:majorUnit val="1"/>
        <c:minorUnit val="1"/>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ysClr val="window" lastClr="FFFFFF"/>
    </a:solidFill>
    <a:ln w="9525" cap="flat" cmpd="sng" algn="ctr">
      <a:solidFill>
        <a:sysClr val="windowText" lastClr="000000"/>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8" Type="http://schemas.openxmlformats.org/officeDocument/2006/relationships/image" Target="../media/image2.svg"/><Relationship Id="rId3" Type="http://schemas.openxmlformats.org/officeDocument/2006/relationships/chart" Target="../charts/chart3.xml"/><Relationship Id="rId7" Type="http://schemas.openxmlformats.org/officeDocument/2006/relationships/image" Target="../media/image1.png"/><Relationship Id="rId2" Type="http://schemas.openxmlformats.org/officeDocument/2006/relationships/chart" Target="../charts/chart2.xml"/><Relationship Id="rId1" Type="http://schemas.openxmlformats.org/officeDocument/2006/relationships/chart" Target="../charts/chart1.xml"/><Relationship Id="rId6" Type="http://schemas.openxmlformats.org/officeDocument/2006/relationships/hyperlink" Target="#Menu!A1"/><Relationship Id="rId5" Type="http://schemas.openxmlformats.org/officeDocument/2006/relationships/hyperlink" Target="#Menu!A8"/><Relationship Id="rId10" Type="http://schemas.openxmlformats.org/officeDocument/2006/relationships/image" Target="../media/image4.jpeg"/><Relationship Id="rId4" Type="http://schemas.openxmlformats.org/officeDocument/2006/relationships/chart" Target="../charts/chart4.xml"/><Relationship Id="rId9" Type="http://schemas.openxmlformats.org/officeDocument/2006/relationships/image" Target="../media/image3.png"/></Relationships>
</file>

<file path=xl/drawings/_rels/drawing6.xml.rels><?xml version="1.0" encoding="UTF-8" standalone="yes"?>
<Relationships xmlns="http://schemas.openxmlformats.org/package/2006/relationships"><Relationship Id="rId8" Type="http://schemas.openxmlformats.org/officeDocument/2006/relationships/image" Target="../media/image8.svg"/><Relationship Id="rId13" Type="http://schemas.openxmlformats.org/officeDocument/2006/relationships/image" Target="../media/image12.svg"/><Relationship Id="rId18" Type="http://schemas.openxmlformats.org/officeDocument/2006/relationships/image" Target="../media/image17.png"/><Relationship Id="rId26" Type="http://schemas.openxmlformats.org/officeDocument/2006/relationships/hyperlink" Target="#Database!A8"/><Relationship Id="rId3" Type="http://schemas.openxmlformats.org/officeDocument/2006/relationships/hyperlink" Target="#Settings!A8"/><Relationship Id="rId21" Type="http://schemas.openxmlformats.org/officeDocument/2006/relationships/image" Target="../media/image20.svg"/><Relationship Id="rId7" Type="http://schemas.openxmlformats.org/officeDocument/2006/relationships/image" Target="../media/image7.png"/><Relationship Id="rId12" Type="http://schemas.openxmlformats.org/officeDocument/2006/relationships/image" Target="../media/image11.png"/><Relationship Id="rId17" Type="http://schemas.openxmlformats.org/officeDocument/2006/relationships/image" Target="../media/image16.svg"/><Relationship Id="rId25" Type="http://schemas.openxmlformats.org/officeDocument/2006/relationships/hyperlink" Target="#'Not Implemented Recommendations'!A1"/><Relationship Id="rId2" Type="http://schemas.openxmlformats.org/officeDocument/2006/relationships/hyperlink" Target="#Start!A8"/><Relationship Id="rId16" Type="http://schemas.openxmlformats.org/officeDocument/2006/relationships/image" Target="../media/image15.png"/><Relationship Id="rId20" Type="http://schemas.openxmlformats.org/officeDocument/2006/relationships/image" Target="../media/image19.png"/><Relationship Id="rId29" Type="http://schemas.openxmlformats.org/officeDocument/2006/relationships/hyperlink" Target="#Metrics!A1"/><Relationship Id="rId1" Type="http://schemas.openxmlformats.org/officeDocument/2006/relationships/hyperlink" Target="#'Fully Implemented Reports'!A1"/><Relationship Id="rId6" Type="http://schemas.openxmlformats.org/officeDocument/2006/relationships/hyperlink" Target="#Settings!A1"/><Relationship Id="rId11" Type="http://schemas.openxmlformats.org/officeDocument/2006/relationships/image" Target="../media/image10.svg"/><Relationship Id="rId24" Type="http://schemas.openxmlformats.org/officeDocument/2006/relationships/hyperlink" Target="#Reports!A8"/><Relationship Id="rId32" Type="http://schemas.openxmlformats.org/officeDocument/2006/relationships/image" Target="../media/image4.jpeg"/><Relationship Id="rId5" Type="http://schemas.openxmlformats.org/officeDocument/2006/relationships/image" Target="../media/image6.svg"/><Relationship Id="rId15" Type="http://schemas.openxmlformats.org/officeDocument/2006/relationships/image" Target="../media/image14.svg"/><Relationship Id="rId23" Type="http://schemas.openxmlformats.org/officeDocument/2006/relationships/hyperlink" Target="#Summary!A8"/><Relationship Id="rId28" Type="http://schemas.openxmlformats.org/officeDocument/2006/relationships/image" Target="../media/image3.png"/><Relationship Id="rId10" Type="http://schemas.openxmlformats.org/officeDocument/2006/relationships/image" Target="../media/image9.png"/><Relationship Id="rId19" Type="http://schemas.openxmlformats.org/officeDocument/2006/relationships/image" Target="../media/image18.svg"/><Relationship Id="rId31" Type="http://schemas.openxmlformats.org/officeDocument/2006/relationships/image" Target="../media/image22.svg"/><Relationship Id="rId4" Type="http://schemas.openxmlformats.org/officeDocument/2006/relationships/image" Target="../media/image5.png"/><Relationship Id="rId9" Type="http://schemas.openxmlformats.org/officeDocument/2006/relationships/hyperlink" Target="#Start!A1"/><Relationship Id="rId14" Type="http://schemas.openxmlformats.org/officeDocument/2006/relationships/image" Target="../media/image13.png"/><Relationship Id="rId22" Type="http://schemas.openxmlformats.org/officeDocument/2006/relationships/hyperlink" Target="#Dashboard!A8"/><Relationship Id="rId27" Type="http://schemas.openxmlformats.org/officeDocument/2006/relationships/hyperlink" Target="#Metrics!A8"/><Relationship Id="rId30" Type="http://schemas.openxmlformats.org/officeDocument/2006/relationships/image" Target="../media/image21.png"/></Relationships>
</file>

<file path=xl/drawings/_rels/drawing7.xml.rels><?xml version="1.0" encoding="UTF-8" standalone="yes"?>
<Relationships xmlns="http://schemas.openxmlformats.org/package/2006/relationships"><Relationship Id="rId8" Type="http://schemas.openxmlformats.org/officeDocument/2006/relationships/image" Target="../media/image2.svg"/><Relationship Id="rId3" Type="http://schemas.openxmlformats.org/officeDocument/2006/relationships/image" Target="../media/image9.png"/><Relationship Id="rId7" Type="http://schemas.openxmlformats.org/officeDocument/2006/relationships/image" Target="../media/image1.png"/><Relationship Id="rId12" Type="http://schemas.openxmlformats.org/officeDocument/2006/relationships/image" Target="../media/image8.svg"/><Relationship Id="rId2" Type="http://schemas.openxmlformats.org/officeDocument/2006/relationships/hyperlink" Target="#Start!A1"/><Relationship Id="rId1" Type="http://schemas.openxmlformats.org/officeDocument/2006/relationships/hyperlink" Target="#Start!A8"/><Relationship Id="rId6" Type="http://schemas.openxmlformats.org/officeDocument/2006/relationships/hyperlink" Target="#Menu!A1"/><Relationship Id="rId11" Type="http://schemas.openxmlformats.org/officeDocument/2006/relationships/image" Target="../media/image7.png"/><Relationship Id="rId5" Type="http://schemas.openxmlformats.org/officeDocument/2006/relationships/hyperlink" Target="#Menu!A8"/><Relationship Id="rId10" Type="http://schemas.openxmlformats.org/officeDocument/2006/relationships/hyperlink" Target="#Settings!A1"/><Relationship Id="rId4" Type="http://schemas.openxmlformats.org/officeDocument/2006/relationships/image" Target="../media/image23.svg"/><Relationship Id="rId9" Type="http://schemas.openxmlformats.org/officeDocument/2006/relationships/hyperlink" Target="#Settings!A8"/></Relationships>
</file>

<file path=xl/drawings/_rels/drawing8.xml.rels><?xml version="1.0" encoding="UTF-8" standalone="yes"?>
<Relationships xmlns="http://schemas.openxmlformats.org/package/2006/relationships"><Relationship Id="rId8" Type="http://schemas.openxmlformats.org/officeDocument/2006/relationships/hyperlink" Target="#Reports!A8"/><Relationship Id="rId3" Type="http://schemas.openxmlformats.org/officeDocument/2006/relationships/image" Target="../media/image1.png"/><Relationship Id="rId7" Type="http://schemas.openxmlformats.org/officeDocument/2006/relationships/image" Target="../media/image16.svg"/><Relationship Id="rId2" Type="http://schemas.openxmlformats.org/officeDocument/2006/relationships/hyperlink" Target="#Menu!A1"/><Relationship Id="rId1" Type="http://schemas.openxmlformats.org/officeDocument/2006/relationships/hyperlink" Target="#Menu!A8"/><Relationship Id="rId6" Type="http://schemas.openxmlformats.org/officeDocument/2006/relationships/image" Target="../media/image15.png"/><Relationship Id="rId5" Type="http://schemas.openxmlformats.org/officeDocument/2006/relationships/hyperlink" Target="#Summary!A8"/><Relationship Id="rId10" Type="http://schemas.openxmlformats.org/officeDocument/2006/relationships/image" Target="../media/image12.svg"/><Relationship Id="rId4" Type="http://schemas.openxmlformats.org/officeDocument/2006/relationships/image" Target="../media/image2.svg"/><Relationship Id="rId9" Type="http://schemas.openxmlformats.org/officeDocument/2006/relationships/image" Target="../media/image11.png"/></Relationships>
</file>

<file path=xl/drawings/_rels/drawing9.xml.rels><?xml version="1.0" encoding="UTF-8" standalone="yes"?>
<Relationships xmlns="http://schemas.openxmlformats.org/package/2006/relationships"><Relationship Id="rId8" Type="http://schemas.openxmlformats.org/officeDocument/2006/relationships/image" Target="../media/image16.svg"/><Relationship Id="rId13" Type="http://schemas.openxmlformats.org/officeDocument/2006/relationships/chart" Target="../charts/chart7.xml"/><Relationship Id="rId3" Type="http://schemas.openxmlformats.org/officeDocument/2006/relationships/hyperlink" Target="#Menu!A1"/><Relationship Id="rId7" Type="http://schemas.openxmlformats.org/officeDocument/2006/relationships/image" Target="../media/image15.png"/><Relationship Id="rId12" Type="http://schemas.openxmlformats.org/officeDocument/2006/relationships/chart" Target="../charts/chart6.xml"/><Relationship Id="rId2" Type="http://schemas.openxmlformats.org/officeDocument/2006/relationships/hyperlink" Target="#Menu!A8"/><Relationship Id="rId1" Type="http://schemas.openxmlformats.org/officeDocument/2006/relationships/chart" Target="../charts/chart5.xml"/><Relationship Id="rId6" Type="http://schemas.openxmlformats.org/officeDocument/2006/relationships/hyperlink" Target="#Summary!A8"/><Relationship Id="rId11" Type="http://schemas.openxmlformats.org/officeDocument/2006/relationships/image" Target="../media/image12.svg"/><Relationship Id="rId5" Type="http://schemas.openxmlformats.org/officeDocument/2006/relationships/image" Target="../media/image2.svg"/><Relationship Id="rId10" Type="http://schemas.openxmlformats.org/officeDocument/2006/relationships/image" Target="../media/image11.png"/><Relationship Id="rId4" Type="http://schemas.openxmlformats.org/officeDocument/2006/relationships/image" Target="../media/image1.png"/><Relationship Id="rId9" Type="http://schemas.openxmlformats.org/officeDocument/2006/relationships/hyperlink" Target="#Reports!A8"/><Relationship Id="rId14" Type="http://schemas.openxmlformats.org/officeDocument/2006/relationships/chart" Target="../charts/chart8.xml"/></Relationships>
</file>

<file path=xl/drawings/_rels/drawing10.xml.rels><?xml version="1.0" encoding="UTF-8" standalone="yes"?>
<Relationships xmlns="http://schemas.openxmlformats.org/package/2006/relationships"><Relationship Id="rId8" Type="http://schemas.openxmlformats.org/officeDocument/2006/relationships/hyperlink" Target="#Dashboard!A8"/><Relationship Id="rId3" Type="http://schemas.openxmlformats.org/officeDocument/2006/relationships/image" Target="../media/image2.svg"/><Relationship Id="rId7" Type="http://schemas.openxmlformats.org/officeDocument/2006/relationships/image" Target="../media/image16.svg"/><Relationship Id="rId2" Type="http://schemas.openxmlformats.org/officeDocument/2006/relationships/image" Target="../media/image1.png"/><Relationship Id="rId1" Type="http://schemas.openxmlformats.org/officeDocument/2006/relationships/hyperlink" Target="#Menu!A1"/><Relationship Id="rId6" Type="http://schemas.openxmlformats.org/officeDocument/2006/relationships/image" Target="../media/image15.png"/><Relationship Id="rId5" Type="http://schemas.openxmlformats.org/officeDocument/2006/relationships/hyperlink" Target="#Summary!A8"/><Relationship Id="rId10" Type="http://schemas.openxmlformats.org/officeDocument/2006/relationships/image" Target="../media/image14.svg"/><Relationship Id="rId4" Type="http://schemas.openxmlformats.org/officeDocument/2006/relationships/hyperlink" Target="#Menu!A8"/><Relationship Id="rId9" Type="http://schemas.openxmlformats.org/officeDocument/2006/relationships/image" Target="../media/image13.png"/></Relationships>
</file>

<file path=xl/drawings/_rels/drawing11.xml.rels><?xml version="1.0" encoding="UTF-8" standalone="yes"?>
<Relationships xmlns="http://schemas.openxmlformats.org/package/2006/relationships"><Relationship Id="rId8" Type="http://schemas.openxmlformats.org/officeDocument/2006/relationships/hyperlink" Target="#Dashboard!A8"/><Relationship Id="rId3" Type="http://schemas.openxmlformats.org/officeDocument/2006/relationships/image" Target="../media/image1.png"/><Relationship Id="rId7" Type="http://schemas.openxmlformats.org/officeDocument/2006/relationships/image" Target="../media/image12.svg"/><Relationship Id="rId2" Type="http://schemas.openxmlformats.org/officeDocument/2006/relationships/hyperlink" Target="#Menu!A1"/><Relationship Id="rId1" Type="http://schemas.openxmlformats.org/officeDocument/2006/relationships/hyperlink" Target="#Menu!A8"/><Relationship Id="rId6" Type="http://schemas.openxmlformats.org/officeDocument/2006/relationships/image" Target="../media/image11.png"/><Relationship Id="rId5" Type="http://schemas.openxmlformats.org/officeDocument/2006/relationships/hyperlink" Target="#Reports!A8"/><Relationship Id="rId10" Type="http://schemas.openxmlformats.org/officeDocument/2006/relationships/image" Target="../media/image14.svg"/><Relationship Id="rId4" Type="http://schemas.openxmlformats.org/officeDocument/2006/relationships/image" Target="../media/image2.svg"/><Relationship Id="rId9" Type="http://schemas.openxmlformats.org/officeDocument/2006/relationships/image" Target="../media/image13.png"/></Relationships>
</file>

<file path=xl/drawings/_rels/drawing12.xml.rels><?xml version="1.0" encoding="UTF-8" standalone="yes"?>
<Relationships xmlns="http://schemas.openxmlformats.org/package/2006/relationships"><Relationship Id="rId8" Type="http://schemas.openxmlformats.org/officeDocument/2006/relationships/image" Target="../media/image14.svg"/><Relationship Id="rId3" Type="http://schemas.openxmlformats.org/officeDocument/2006/relationships/image" Target="../media/image1.png"/><Relationship Id="rId7" Type="http://schemas.openxmlformats.org/officeDocument/2006/relationships/image" Target="../media/image13.png"/><Relationship Id="rId2" Type="http://schemas.openxmlformats.org/officeDocument/2006/relationships/hyperlink" Target="#Menu!A1"/><Relationship Id="rId1" Type="http://schemas.openxmlformats.org/officeDocument/2006/relationships/hyperlink" Target="#Menu!A8"/><Relationship Id="rId6" Type="http://schemas.openxmlformats.org/officeDocument/2006/relationships/hyperlink" Target="#Dashboard!A8"/><Relationship Id="rId5" Type="http://schemas.openxmlformats.org/officeDocument/2006/relationships/hyperlink" Target="#Reports!A8"/><Relationship Id="rId10" Type="http://schemas.openxmlformats.org/officeDocument/2006/relationships/image" Target="../media/image12.svg"/><Relationship Id="rId4" Type="http://schemas.openxmlformats.org/officeDocument/2006/relationships/image" Target="../media/image2.svg"/><Relationship Id="rId9" Type="http://schemas.openxmlformats.org/officeDocument/2006/relationships/image" Target="../media/image11.png"/></Relationships>
</file>

<file path=xl/drawings/_rels/drawing13.xml.rels><?xml version="1.0" encoding="UTF-8" standalone="yes"?>
<Relationships xmlns="http://schemas.openxmlformats.org/package/2006/relationships"><Relationship Id="rId8" Type="http://schemas.openxmlformats.org/officeDocument/2006/relationships/image" Target="../media/image14.svg"/><Relationship Id="rId3" Type="http://schemas.openxmlformats.org/officeDocument/2006/relationships/image" Target="../media/image1.png"/><Relationship Id="rId7" Type="http://schemas.openxmlformats.org/officeDocument/2006/relationships/image" Target="../media/image13.png"/><Relationship Id="rId2" Type="http://schemas.openxmlformats.org/officeDocument/2006/relationships/hyperlink" Target="#Menu!A1"/><Relationship Id="rId1" Type="http://schemas.openxmlformats.org/officeDocument/2006/relationships/hyperlink" Target="#Menu!A8"/><Relationship Id="rId6" Type="http://schemas.openxmlformats.org/officeDocument/2006/relationships/hyperlink" Target="#Dashboard!A8"/><Relationship Id="rId5" Type="http://schemas.openxmlformats.org/officeDocument/2006/relationships/hyperlink" Target="#Reports!A8"/><Relationship Id="rId10" Type="http://schemas.openxmlformats.org/officeDocument/2006/relationships/image" Target="../media/image12.svg"/><Relationship Id="rId4" Type="http://schemas.openxmlformats.org/officeDocument/2006/relationships/image" Target="../media/image2.svg"/><Relationship Id="rId9" Type="http://schemas.openxmlformats.org/officeDocument/2006/relationships/image" Target="../media/image11.png"/></Relationships>
</file>

<file path=xl/drawings/_rels/drawing14.xml.rels><?xml version="1.0" encoding="UTF-8" standalone="yes"?>
<Relationships xmlns="http://schemas.openxmlformats.org/package/2006/relationships"><Relationship Id="rId8" Type="http://schemas.openxmlformats.org/officeDocument/2006/relationships/image" Target="../media/image14.svg"/><Relationship Id="rId3" Type="http://schemas.openxmlformats.org/officeDocument/2006/relationships/image" Target="../media/image1.png"/><Relationship Id="rId7" Type="http://schemas.openxmlformats.org/officeDocument/2006/relationships/image" Target="../media/image13.png"/><Relationship Id="rId2" Type="http://schemas.openxmlformats.org/officeDocument/2006/relationships/hyperlink" Target="#Menu!A1"/><Relationship Id="rId1" Type="http://schemas.openxmlformats.org/officeDocument/2006/relationships/hyperlink" Target="#Menu!A8"/><Relationship Id="rId6" Type="http://schemas.openxmlformats.org/officeDocument/2006/relationships/hyperlink" Target="#Dashboard!A8"/><Relationship Id="rId5" Type="http://schemas.openxmlformats.org/officeDocument/2006/relationships/hyperlink" Target="#Reports!A8"/><Relationship Id="rId10" Type="http://schemas.openxmlformats.org/officeDocument/2006/relationships/image" Target="../media/image12.svg"/><Relationship Id="rId4" Type="http://schemas.openxmlformats.org/officeDocument/2006/relationships/image" Target="../media/image2.svg"/><Relationship Id="rId9" Type="http://schemas.openxmlformats.org/officeDocument/2006/relationships/image" Target="../media/image11.png"/></Relationships>
</file>

<file path=xl/drawings/_rels/drawing15.xml.rels><?xml version="1.0" encoding="UTF-8" standalone="yes"?>
<Relationships xmlns="http://schemas.openxmlformats.org/package/2006/relationships"><Relationship Id="rId8" Type="http://schemas.openxmlformats.org/officeDocument/2006/relationships/image" Target="../media/image14.svg"/><Relationship Id="rId3" Type="http://schemas.openxmlformats.org/officeDocument/2006/relationships/image" Target="../media/image1.png"/><Relationship Id="rId7" Type="http://schemas.openxmlformats.org/officeDocument/2006/relationships/image" Target="../media/image13.png"/><Relationship Id="rId2" Type="http://schemas.openxmlformats.org/officeDocument/2006/relationships/hyperlink" Target="#Menu!A1"/><Relationship Id="rId1" Type="http://schemas.openxmlformats.org/officeDocument/2006/relationships/hyperlink" Target="#Menu!A8"/><Relationship Id="rId6" Type="http://schemas.openxmlformats.org/officeDocument/2006/relationships/hyperlink" Target="#Dashboard!A8"/><Relationship Id="rId5" Type="http://schemas.openxmlformats.org/officeDocument/2006/relationships/hyperlink" Target="#Reports!A8"/><Relationship Id="rId10" Type="http://schemas.openxmlformats.org/officeDocument/2006/relationships/image" Target="../media/image12.svg"/><Relationship Id="rId4" Type="http://schemas.openxmlformats.org/officeDocument/2006/relationships/image" Target="../media/image2.svg"/><Relationship Id="rId9" Type="http://schemas.openxmlformats.org/officeDocument/2006/relationships/image" Target="../media/image11.png"/></Relationships>
</file>

<file path=xl/drawings/drawing1.xml><?xml version="1.0" encoding="utf-8"?>
<xdr:wsDr xmlns:xdr="http://schemas.openxmlformats.org/drawingml/2006/spreadsheetDrawing" xmlns:a="http://schemas.openxmlformats.org/drawingml/2006/main">
  <xdr:twoCellAnchor editAs="absolute">
    <xdr:from>
      <xdr:col>0</xdr:col>
      <xdr:colOff>180975</xdr:colOff>
      <xdr:row>11</xdr:row>
      <xdr:rowOff>123825</xdr:rowOff>
    </xdr:from>
    <xdr:to>
      <xdr:col>4</xdr:col>
      <xdr:colOff>571500</xdr:colOff>
      <xdr:row>24</xdr:row>
      <xdr:rowOff>19049</xdr:rowOff>
    </xdr:to>
    <xdr:graphicFrame macro="">
      <xdr:nvGraphicFramePr>
        <xdr:cNvPr id="8" name="Chart 7">
          <a:extLst>
            <a:ext uri="{FF2B5EF4-FFF2-40B4-BE49-F238E27FC236}">
              <a16:creationId xmlns:a16="http://schemas.microsoft.com/office/drawing/2014/main" id="{10CDC25A-8B9A-4BE8-B33E-556E2962E11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absolute">
    <xdr:from>
      <xdr:col>5</xdr:col>
      <xdr:colOff>257175</xdr:colOff>
      <xdr:row>11</xdr:row>
      <xdr:rowOff>104775</xdr:rowOff>
    </xdr:from>
    <xdr:to>
      <xdr:col>10</xdr:col>
      <xdr:colOff>228600</xdr:colOff>
      <xdr:row>23</xdr:row>
      <xdr:rowOff>187071</xdr:rowOff>
    </xdr:to>
    <xdr:graphicFrame macro="">
      <xdr:nvGraphicFramePr>
        <xdr:cNvPr id="9" name="Chart 8">
          <a:extLst>
            <a:ext uri="{FF2B5EF4-FFF2-40B4-BE49-F238E27FC236}">
              <a16:creationId xmlns:a16="http://schemas.microsoft.com/office/drawing/2014/main" id="{EDA4B869-4E4F-4D8D-BFA9-D72D33262BB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absolute">
    <xdr:from>
      <xdr:col>10</xdr:col>
      <xdr:colOff>485775</xdr:colOff>
      <xdr:row>11</xdr:row>
      <xdr:rowOff>85725</xdr:rowOff>
    </xdr:from>
    <xdr:to>
      <xdr:col>15</xdr:col>
      <xdr:colOff>208407</xdr:colOff>
      <xdr:row>23</xdr:row>
      <xdr:rowOff>168021</xdr:rowOff>
    </xdr:to>
    <xdr:graphicFrame macro="">
      <xdr:nvGraphicFramePr>
        <xdr:cNvPr id="11" name="Ongoing Implementation Summary">
          <a:extLst>
            <a:ext uri="{FF2B5EF4-FFF2-40B4-BE49-F238E27FC236}">
              <a16:creationId xmlns:a16="http://schemas.microsoft.com/office/drawing/2014/main" id="{70B84069-803C-4F10-A84C-C018DDC04968}"/>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editAs="absolute">
    <xdr:from>
      <xdr:col>15</xdr:col>
      <xdr:colOff>476250</xdr:colOff>
      <xdr:row>11</xdr:row>
      <xdr:rowOff>85725</xdr:rowOff>
    </xdr:from>
    <xdr:to>
      <xdr:col>20</xdr:col>
      <xdr:colOff>445770</xdr:colOff>
      <xdr:row>23</xdr:row>
      <xdr:rowOff>168021</xdr:rowOff>
    </xdr:to>
    <xdr:graphicFrame macro="">
      <xdr:nvGraphicFramePr>
        <xdr:cNvPr id="12" name="Not Implemented Summary">
          <a:extLst>
            <a:ext uri="{FF2B5EF4-FFF2-40B4-BE49-F238E27FC236}">
              <a16:creationId xmlns:a16="http://schemas.microsoft.com/office/drawing/2014/main" id="{3722A71E-4BDE-46FC-ADBE-1F3ACBD2D2B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editAs="absolute">
    <xdr:from>
      <xdr:col>8</xdr:col>
      <xdr:colOff>438150</xdr:colOff>
      <xdr:row>1</xdr:row>
      <xdr:rowOff>76200</xdr:rowOff>
    </xdr:from>
    <xdr:to>
      <xdr:col>11</xdr:col>
      <xdr:colOff>28575</xdr:colOff>
      <xdr:row>4</xdr:row>
      <xdr:rowOff>5100</xdr:rowOff>
    </xdr:to>
    <xdr:sp macro="" textlink="">
      <xdr:nvSpPr>
        <xdr:cNvPr id="7" name="Rounded Rectangle 13">
          <a:hlinkClick xmlns:r="http://schemas.openxmlformats.org/officeDocument/2006/relationships" r:id="rId5" tooltip="MENU"/>
          <a:extLst>
            <a:ext uri="{FF2B5EF4-FFF2-40B4-BE49-F238E27FC236}">
              <a16:creationId xmlns:a16="http://schemas.microsoft.com/office/drawing/2014/main" id="{28F71E39-8820-4D1A-9637-9EC1EAE63DFC}"/>
            </a:ext>
          </a:extLst>
        </xdr:cNvPr>
        <xdr:cNvSpPr/>
      </xdr:nvSpPr>
      <xdr:spPr>
        <a:xfrm>
          <a:off x="5314950" y="266700"/>
          <a:ext cx="1419225" cy="500400"/>
        </a:xfrm>
        <a:prstGeom prst="roundRect">
          <a:avLst/>
        </a:prstGeom>
        <a:noFill/>
        <a:ln>
          <a:solidFill>
            <a:sysClr val="windowText" lastClr="000000"/>
          </a:solidFill>
        </a:ln>
      </xdr:spPr>
      <xdr:style>
        <a:lnRef idx="2">
          <a:schemeClr val="dk1"/>
        </a:lnRef>
        <a:fillRef idx="1">
          <a:schemeClr val="lt1"/>
        </a:fillRef>
        <a:effectRef idx="0">
          <a:schemeClr val="dk1"/>
        </a:effectRef>
        <a:fontRef idx="minor">
          <a:schemeClr val="dk1"/>
        </a:fontRef>
      </xdr:style>
      <xdr:txBody>
        <a:bodyPr vertOverflow="overflow" horzOverflow="overflow" lIns="36000" tIns="0" rIns="36000" bIns="0" rtlCol="0" anchor="ctr">
          <a:noAutofit/>
        </a:bodyPr>
        <a:lstStyle/>
        <a:p>
          <a:pPr algn="l">
            <a:spcAft>
              <a:spcPts val="200"/>
            </a:spcAft>
          </a:pPr>
          <a:r>
            <a:rPr lang="en-US" sz="1800" b="1">
              <a:effectLst>
                <a:outerShdw blurRad="50800" dist="38100" dir="13500000" algn="br" rotWithShape="0">
                  <a:prstClr val="black">
                    <a:alpha val="40000"/>
                  </a:prstClr>
                </a:outerShdw>
              </a:effectLst>
            </a:rPr>
            <a:t>MENU</a:t>
          </a:r>
          <a:endParaRPr lang="en-US" sz="1200" b="1">
            <a:effectLst>
              <a:outerShdw blurRad="50800" dist="38100" dir="13500000" algn="br" rotWithShape="0">
                <a:prstClr val="black">
                  <a:alpha val="40000"/>
                </a:prstClr>
              </a:outerShdw>
            </a:effectLst>
          </a:endParaRPr>
        </a:p>
      </xdr:txBody>
    </xdr:sp>
    <xdr:clientData/>
  </xdr:twoCellAnchor>
  <xdr:twoCellAnchor editAs="absolute">
    <xdr:from>
      <xdr:col>9</xdr:col>
      <xdr:colOff>552450</xdr:colOff>
      <xdr:row>1</xdr:row>
      <xdr:rowOff>38100</xdr:rowOff>
    </xdr:from>
    <xdr:to>
      <xdr:col>10</xdr:col>
      <xdr:colOff>533400</xdr:colOff>
      <xdr:row>4</xdr:row>
      <xdr:rowOff>57150</xdr:rowOff>
    </xdr:to>
    <xdr:pic>
      <xdr:nvPicPr>
        <xdr:cNvPr id="10" name="Graphic 9" descr="Hamburger Menu Icon with solid fill">
          <a:hlinkClick xmlns:r="http://schemas.openxmlformats.org/officeDocument/2006/relationships" r:id="rId6" tooltip="MENU"/>
          <a:extLst>
            <a:ext uri="{FF2B5EF4-FFF2-40B4-BE49-F238E27FC236}">
              <a16:creationId xmlns:a16="http://schemas.microsoft.com/office/drawing/2014/main" id="{72A20FC9-00F7-4A5B-87A2-B38A69FCB5C8}"/>
            </a:ext>
          </a:extLst>
        </xdr:cNvPr>
        <xdr:cNvPicPr>
          <a:picLocks noChangeAspect="1"/>
        </xdr:cNvPicPr>
      </xdr:nvPicPr>
      <xdr:blipFill>
        <a:blip xmlns:r="http://schemas.openxmlformats.org/officeDocument/2006/relationships" r:embed="rId7">
          <a:extLst>
            <a:ext uri="{28A0092B-C50C-407E-A947-70E740481C1C}">
              <a14:useLocalDpi xmlns:a14="http://schemas.microsoft.com/office/drawing/2010/main" val="0"/>
            </a:ext>
            <a:ext uri="{96DAC541-7B7A-43D3-8B79-37D633B846F1}">
              <asvg:svgBlip xmlns:asvg="http://schemas.microsoft.com/office/drawing/2016/SVG/main" r:embed="rId8"/>
            </a:ext>
          </a:extLst>
        </a:blip>
        <a:stretch>
          <a:fillRect/>
        </a:stretch>
      </xdr:blipFill>
      <xdr:spPr>
        <a:xfrm>
          <a:off x="6038850" y="228600"/>
          <a:ext cx="590550" cy="590550"/>
        </a:xfrm>
        <a:prstGeom prst="rect">
          <a:avLst/>
        </a:prstGeom>
      </xdr:spPr>
    </xdr:pic>
    <xdr:clientData/>
  </xdr:twoCellAnchor>
  <xdr:twoCellAnchor editAs="oneCell">
    <xdr:from>
      <xdr:col>18</xdr:col>
      <xdr:colOff>542925</xdr:colOff>
      <xdr:row>0</xdr:row>
      <xdr:rowOff>0</xdr:rowOff>
    </xdr:from>
    <xdr:to>
      <xdr:col>19</xdr:col>
      <xdr:colOff>371475</xdr:colOff>
      <xdr:row>4</xdr:row>
      <xdr:rowOff>125346</xdr:rowOff>
    </xdr:to>
    <xdr:pic>
      <xdr:nvPicPr>
        <xdr:cNvPr id="5" name="Picture 4">
          <a:extLst>
            <a:ext uri="{FF2B5EF4-FFF2-40B4-BE49-F238E27FC236}">
              <a16:creationId xmlns:a16="http://schemas.microsoft.com/office/drawing/2014/main" id="{ED314922-0331-472F-8C15-FF6D67EB62D4}"/>
            </a:ext>
          </a:extLst>
        </xdr:cNvPr>
        <xdr:cNvPicPr>
          <a:picLocks noChangeAspect="1" noChangeArrowheads="1"/>
        </xdr:cNvPicPr>
      </xdr:nvPicPr>
      <xdr:blipFill>
        <a:blip xmlns:r="http://schemas.openxmlformats.org/officeDocument/2006/relationships" r:embed="rId9" cstate="print">
          <a:extLst>
            <a:ext uri="{28A0092B-C50C-407E-A947-70E740481C1C}">
              <a14:useLocalDpi xmlns:a14="http://schemas.microsoft.com/office/drawing/2010/main" val="0"/>
            </a:ext>
          </a:extLst>
        </a:blip>
        <a:srcRect/>
        <a:stretch>
          <a:fillRect/>
        </a:stretch>
      </xdr:blipFill>
      <xdr:spPr bwMode="auto">
        <a:xfrm>
          <a:off x="11515725" y="0"/>
          <a:ext cx="438150" cy="887346"/>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66675</xdr:colOff>
      <xdr:row>0</xdr:row>
      <xdr:rowOff>19050</xdr:rowOff>
    </xdr:from>
    <xdr:to>
      <xdr:col>2</xdr:col>
      <xdr:colOff>400050</xdr:colOff>
      <xdr:row>3</xdr:row>
      <xdr:rowOff>77772</xdr:rowOff>
    </xdr:to>
    <xdr:pic>
      <xdr:nvPicPr>
        <xdr:cNvPr id="6" name="Picture 5" descr="Inforegio - Download centre for visual elements">
          <a:extLst>
            <a:ext uri="{FF2B5EF4-FFF2-40B4-BE49-F238E27FC236}">
              <a16:creationId xmlns:a16="http://schemas.microsoft.com/office/drawing/2014/main" id="{811A9AAE-401C-4175-933D-5F649DEDA87E}"/>
            </a:ext>
          </a:extLst>
        </xdr:cNvPr>
        <xdr:cNvPicPr>
          <a:picLocks noChangeAspect="1" noChangeArrowheads="1"/>
        </xdr:cNvPicPr>
      </xdr:nvPicPr>
      <xdr:blipFill>
        <a:blip xmlns:r="http://schemas.openxmlformats.org/officeDocument/2006/relationships" r:embed="rId10" cstate="print">
          <a:extLst>
            <a:ext uri="{28A0092B-C50C-407E-A947-70E740481C1C}">
              <a14:useLocalDpi xmlns:a14="http://schemas.microsoft.com/office/drawing/2010/main" val="0"/>
            </a:ext>
          </a:extLst>
        </a:blip>
        <a:srcRect/>
        <a:stretch>
          <a:fillRect/>
        </a:stretch>
      </xdr:blipFill>
      <xdr:spPr bwMode="auto">
        <a:xfrm>
          <a:off x="676275" y="19050"/>
          <a:ext cx="942975" cy="630222"/>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2.xml><?xml version="1.0" encoding="utf-8"?>
<c:userShapes xmlns:c="http://schemas.openxmlformats.org/drawingml/2006/chart">
  <cdr:relSizeAnchor xmlns:cdr="http://schemas.openxmlformats.org/drawingml/2006/chartDrawing">
    <cdr:from>
      <cdr:x>0.38702</cdr:x>
      <cdr:y>0.47613</cdr:y>
    </cdr:from>
    <cdr:to>
      <cdr:x>0.63636</cdr:x>
      <cdr:y>0.70182</cdr:y>
    </cdr:to>
    <cdr:sp macro="" textlink="Summary!$N$8">
      <cdr:nvSpPr>
        <cdr:cNvPr id="2" name="TextBox 1">
          <a:extLst xmlns:a="http://schemas.openxmlformats.org/drawingml/2006/main">
            <a:ext uri="{FF2B5EF4-FFF2-40B4-BE49-F238E27FC236}">
              <a16:creationId xmlns:a16="http://schemas.microsoft.com/office/drawing/2014/main" id="{348147F2-B6BE-85BA-8890-DA509B6161DB}"/>
            </a:ext>
          </a:extLst>
        </cdr:cNvPr>
        <cdr:cNvSpPr txBox="1"/>
      </cdr:nvSpPr>
      <cdr:spPr>
        <a:xfrm xmlns:a="http://schemas.openxmlformats.org/drawingml/2006/main">
          <a:off x="1094839" y="1129259"/>
          <a:ext cx="705386" cy="535274"/>
        </a:xfrm>
        <a:prstGeom xmlns:a="http://schemas.openxmlformats.org/drawingml/2006/main" prst="rect">
          <a:avLst/>
        </a:prstGeom>
        <a:noFill xmlns:a="http://schemas.openxmlformats.org/drawingml/2006/main"/>
      </cdr:spPr>
      <cdr:txBody>
        <a:bodyPr xmlns:a="http://schemas.openxmlformats.org/drawingml/2006/main" vertOverflow="clip" wrap="square" rtlCol="0"/>
        <a:lstStyle xmlns:a="http://schemas.openxmlformats.org/drawingml/2006/main"/>
        <a:p xmlns:a="http://schemas.openxmlformats.org/drawingml/2006/main">
          <a:fld id="{9E9EB141-16A7-4933-BF6F-69D6E7280C05}" type="TxLink">
            <a:rPr lang="en-US" sz="1600" b="0" i="0" u="none" strike="noStrike">
              <a:solidFill>
                <a:schemeClr val="accent6"/>
              </a:solidFill>
              <a:latin typeface="Calibri"/>
              <a:ea typeface="Calibri"/>
              <a:cs typeface="Calibri"/>
            </a:rPr>
            <a:pPr/>
            <a:t>67%</a:t>
          </a:fld>
          <a:endParaRPr lang="en-US" sz="1600">
            <a:solidFill>
              <a:schemeClr val="accent6"/>
            </a:solidFill>
          </a:endParaRPr>
        </a:p>
      </cdr:txBody>
    </cdr:sp>
  </cdr:relSizeAnchor>
</c:userShapes>
</file>

<file path=xl/drawings/drawing3.xml><?xml version="1.0" encoding="utf-8"?>
<c:userShapes xmlns:c="http://schemas.openxmlformats.org/drawingml/2006/chart">
  <cdr:relSizeAnchor xmlns:cdr="http://schemas.openxmlformats.org/drawingml/2006/chartDrawing">
    <cdr:from>
      <cdr:x>0.3754</cdr:x>
      <cdr:y>0.47458</cdr:y>
    </cdr:from>
    <cdr:to>
      <cdr:x>0.64353</cdr:x>
      <cdr:y>0.69578</cdr:y>
    </cdr:to>
    <cdr:sp macro="" textlink="Summary!$N$9">
      <cdr:nvSpPr>
        <cdr:cNvPr id="2" name="TextBox 1">
          <a:extLst xmlns:a="http://schemas.openxmlformats.org/drawingml/2006/main">
            <a:ext uri="{FF2B5EF4-FFF2-40B4-BE49-F238E27FC236}">
              <a16:creationId xmlns:a16="http://schemas.microsoft.com/office/drawing/2014/main" id="{D91445F4-AE5A-2C1B-67AA-9EA0DA27419A}"/>
            </a:ext>
          </a:extLst>
        </cdr:cNvPr>
        <cdr:cNvSpPr txBox="1"/>
      </cdr:nvSpPr>
      <cdr:spPr>
        <a:xfrm xmlns:a="http://schemas.openxmlformats.org/drawingml/2006/main">
          <a:off x="1133489" y="1123952"/>
          <a:ext cx="809598" cy="523867"/>
        </a:xfrm>
        <a:prstGeom xmlns:a="http://schemas.openxmlformats.org/drawingml/2006/main" prst="rect">
          <a:avLst/>
        </a:prstGeom>
      </cdr:spPr>
      <cdr:txBody>
        <a:bodyPr xmlns:a="http://schemas.openxmlformats.org/drawingml/2006/main" vertOverflow="clip" wrap="square" rtlCol="0"/>
        <a:lstStyle xmlns:a="http://schemas.openxmlformats.org/drawingml/2006/main"/>
        <a:p xmlns:a="http://schemas.openxmlformats.org/drawingml/2006/main">
          <a:fld id="{5CF379A3-89F2-43C3-B7C2-7EF49816372A}" type="TxLink">
            <a:rPr lang="en-US" sz="2000" b="0" i="0" u="none" strike="noStrike">
              <a:solidFill>
                <a:schemeClr val="accent5"/>
              </a:solidFill>
              <a:latin typeface="Calibri"/>
              <a:ea typeface="Calibri"/>
              <a:cs typeface="Calibri"/>
            </a:rPr>
            <a:pPr/>
            <a:t>17%</a:t>
          </a:fld>
          <a:endParaRPr lang="en-US" sz="2000">
            <a:solidFill>
              <a:schemeClr val="accent5"/>
            </a:solidFill>
          </a:endParaRPr>
        </a:p>
      </cdr:txBody>
    </cdr:sp>
  </cdr:relSizeAnchor>
</c:userShapes>
</file>

<file path=xl/drawings/drawing4.xml><?xml version="1.0" encoding="utf-8"?>
<c:userShapes xmlns:c="http://schemas.openxmlformats.org/drawingml/2006/chart">
  <cdr:relSizeAnchor xmlns:cdr="http://schemas.openxmlformats.org/drawingml/2006/chartDrawing">
    <cdr:from>
      <cdr:x>0.4125</cdr:x>
      <cdr:y>0.40799</cdr:y>
    </cdr:from>
    <cdr:to>
      <cdr:x>0.575</cdr:x>
      <cdr:y>0.62674</cdr:y>
    </cdr:to>
    <cdr:sp macro="" textlink="">
      <cdr:nvSpPr>
        <cdr:cNvPr id="2" name="TextBox 1">
          <a:extLst xmlns:a="http://schemas.openxmlformats.org/drawingml/2006/main">
            <a:ext uri="{FF2B5EF4-FFF2-40B4-BE49-F238E27FC236}">
              <a16:creationId xmlns:a16="http://schemas.microsoft.com/office/drawing/2014/main" id="{BC958613-CD72-F881-1763-92BBFA1C4AF6}"/>
            </a:ext>
          </a:extLst>
        </cdr:cNvPr>
        <cdr:cNvSpPr txBox="1"/>
      </cdr:nvSpPr>
      <cdr:spPr>
        <a:xfrm xmlns:a="http://schemas.openxmlformats.org/drawingml/2006/main">
          <a:off x="1885950" y="1119188"/>
          <a:ext cx="742950" cy="600075"/>
        </a:xfrm>
        <a:prstGeom xmlns:a="http://schemas.openxmlformats.org/drawingml/2006/main" prst="rect">
          <a:avLst/>
        </a:prstGeom>
      </cdr:spPr>
      <cdr:txBody>
        <a:bodyPr xmlns:a="http://schemas.openxmlformats.org/drawingml/2006/main" vertOverflow="clip" wrap="square" rtlCol="0"/>
        <a:lstStyle xmlns:a="http://schemas.openxmlformats.org/drawingml/2006/main"/>
        <a:p xmlns:a="http://schemas.openxmlformats.org/drawingml/2006/main">
          <a:endParaRPr lang="en-US" sz="1100"/>
        </a:p>
      </cdr:txBody>
    </cdr:sp>
  </cdr:relSizeAnchor>
  <cdr:relSizeAnchor xmlns:cdr="http://schemas.openxmlformats.org/drawingml/2006/chartDrawing">
    <cdr:from>
      <cdr:x>0.36097</cdr:x>
      <cdr:y>0.44985</cdr:y>
    </cdr:from>
    <cdr:to>
      <cdr:x>0.63944</cdr:x>
      <cdr:y>0.64082</cdr:y>
    </cdr:to>
    <cdr:sp macro="" textlink="Summary!$N$10">
      <cdr:nvSpPr>
        <cdr:cNvPr id="3" name="TextBox 2">
          <a:extLst xmlns:a="http://schemas.openxmlformats.org/drawingml/2006/main">
            <a:ext uri="{FF2B5EF4-FFF2-40B4-BE49-F238E27FC236}">
              <a16:creationId xmlns:a16="http://schemas.microsoft.com/office/drawing/2014/main" id="{261C9FDF-B503-BB91-7D61-E729F0082AA7}"/>
            </a:ext>
          </a:extLst>
        </cdr:cNvPr>
        <cdr:cNvSpPr txBox="1"/>
      </cdr:nvSpPr>
      <cdr:spPr>
        <a:xfrm xmlns:a="http://schemas.openxmlformats.org/drawingml/2006/main">
          <a:off x="1000126" y="1065388"/>
          <a:ext cx="771536" cy="452274"/>
        </a:xfrm>
        <a:prstGeom xmlns:a="http://schemas.openxmlformats.org/drawingml/2006/main" prst="rect">
          <a:avLst/>
        </a:prstGeom>
      </cdr:spPr>
      <cdr:txBody>
        <a:bodyPr xmlns:a="http://schemas.openxmlformats.org/drawingml/2006/main" vertOverflow="clip" wrap="square" rtlCol="0"/>
        <a:lstStyle xmlns:a="http://schemas.openxmlformats.org/drawingml/2006/main"/>
        <a:p xmlns:a="http://schemas.openxmlformats.org/drawingml/2006/main">
          <a:fld id="{430BAD1C-8B9D-4340-953A-ADB55D5051A5}" type="TxLink">
            <a:rPr lang="en-US" sz="2000" b="0" i="0" u="none" strike="noStrike">
              <a:solidFill>
                <a:schemeClr val="accent4"/>
              </a:solidFill>
              <a:latin typeface="Calibri"/>
              <a:ea typeface="Calibri"/>
              <a:cs typeface="Calibri"/>
            </a:rPr>
            <a:pPr/>
            <a:t>0%</a:t>
          </a:fld>
          <a:endParaRPr lang="en-US" sz="2000">
            <a:solidFill>
              <a:schemeClr val="accent4"/>
            </a:solidFill>
          </a:endParaRPr>
        </a:p>
      </cdr:txBody>
    </cdr:sp>
  </cdr:relSizeAnchor>
</c:userShapes>
</file>

<file path=xl/drawings/drawing5.xml><?xml version="1.0" encoding="utf-8"?>
<c:userShapes xmlns:c="http://schemas.openxmlformats.org/drawingml/2006/chart">
  <cdr:relSizeAnchor xmlns:cdr="http://schemas.openxmlformats.org/drawingml/2006/chartDrawing">
    <cdr:from>
      <cdr:x>0.41036</cdr:x>
      <cdr:y>0.47247</cdr:y>
    </cdr:from>
    <cdr:to>
      <cdr:x>0.69439</cdr:x>
      <cdr:y>0.68378</cdr:y>
    </cdr:to>
    <cdr:sp macro="" textlink="Summary!$N$11">
      <cdr:nvSpPr>
        <cdr:cNvPr id="2" name="TextBox 1">
          <a:extLst xmlns:a="http://schemas.openxmlformats.org/drawingml/2006/main">
            <a:ext uri="{FF2B5EF4-FFF2-40B4-BE49-F238E27FC236}">
              <a16:creationId xmlns:a16="http://schemas.microsoft.com/office/drawing/2014/main" id="{77ACEC7E-3130-9EB6-105A-1CBEEE0A4170}"/>
            </a:ext>
          </a:extLst>
        </cdr:cNvPr>
        <cdr:cNvSpPr txBox="1"/>
      </cdr:nvSpPr>
      <cdr:spPr>
        <a:xfrm xmlns:a="http://schemas.openxmlformats.org/drawingml/2006/main">
          <a:off x="1238257" y="1118950"/>
          <a:ext cx="857067" cy="500445"/>
        </a:xfrm>
        <a:prstGeom xmlns:a="http://schemas.openxmlformats.org/drawingml/2006/main" prst="rect">
          <a:avLst/>
        </a:prstGeom>
      </cdr:spPr>
      <cdr:txBody>
        <a:bodyPr xmlns:a="http://schemas.openxmlformats.org/drawingml/2006/main" vertOverflow="clip" wrap="square" rtlCol="0"/>
        <a:lstStyle xmlns:a="http://schemas.openxmlformats.org/drawingml/2006/main"/>
        <a:p xmlns:a="http://schemas.openxmlformats.org/drawingml/2006/main">
          <a:fld id="{89465356-5EB4-4D52-A69D-15B5DD8E4905}" type="TxLink">
            <a:rPr lang="en-US" sz="2000" b="0" i="0" u="none" strike="noStrike">
              <a:solidFill>
                <a:srgbClr val="FF0000"/>
              </a:solidFill>
              <a:latin typeface="Calibri"/>
              <a:ea typeface="Calibri"/>
              <a:cs typeface="Calibri"/>
            </a:rPr>
            <a:pPr/>
            <a:t>17%</a:t>
          </a:fld>
          <a:endParaRPr lang="en-US" sz="2000">
            <a:solidFill>
              <a:srgbClr val="FF0000"/>
            </a:solidFill>
          </a:endParaRPr>
        </a:p>
      </cdr:txBody>
    </cdr:sp>
  </cdr:relSizeAnchor>
</c:userShapes>
</file>

<file path=xl/drawings/drawing6.xml><?xml version="1.0" encoding="utf-8"?>
<xdr:wsDr xmlns:xdr="http://schemas.openxmlformats.org/drawingml/2006/spreadsheetDrawing" xmlns:a="http://schemas.openxmlformats.org/drawingml/2006/main">
  <xdr:twoCellAnchor editAs="absolute">
    <xdr:from>
      <xdr:col>2</xdr:col>
      <xdr:colOff>447675</xdr:colOff>
      <xdr:row>18</xdr:row>
      <xdr:rowOff>171449</xdr:rowOff>
    </xdr:from>
    <xdr:to>
      <xdr:col>7</xdr:col>
      <xdr:colOff>190499</xdr:colOff>
      <xdr:row>25</xdr:row>
      <xdr:rowOff>9524</xdr:rowOff>
    </xdr:to>
    <xdr:sp macro="" textlink="">
      <xdr:nvSpPr>
        <xdr:cNvPr id="43" name="Rounded Rectangle 13">
          <a:hlinkClick xmlns:r="http://schemas.openxmlformats.org/officeDocument/2006/relationships" r:id="rId1" tooltip="FULLY IMPLEMENTED REPORTS"/>
          <a:extLst>
            <a:ext uri="{FF2B5EF4-FFF2-40B4-BE49-F238E27FC236}">
              <a16:creationId xmlns:a16="http://schemas.microsoft.com/office/drawing/2014/main" id="{1D546980-3DA8-4DE8-9B3B-EA0CD50C621E}"/>
            </a:ext>
          </a:extLst>
        </xdr:cNvPr>
        <xdr:cNvSpPr/>
      </xdr:nvSpPr>
      <xdr:spPr>
        <a:xfrm>
          <a:off x="1666875" y="3676649"/>
          <a:ext cx="2876549" cy="1171575"/>
        </a:xfrm>
        <a:prstGeom prst="roundRect">
          <a:avLst/>
        </a:prstGeom>
        <a:noFill/>
        <a:ln/>
      </xdr:spPr>
      <xdr:style>
        <a:lnRef idx="2">
          <a:schemeClr val="dk1"/>
        </a:lnRef>
        <a:fillRef idx="1">
          <a:schemeClr val="lt1"/>
        </a:fillRef>
        <a:effectRef idx="0">
          <a:schemeClr val="dk1"/>
        </a:effectRef>
        <a:fontRef idx="minor">
          <a:schemeClr val="dk1"/>
        </a:fontRef>
      </xdr:style>
      <xdr:txBody>
        <a:bodyPr vertOverflow="overflow" horzOverflow="overflow" lIns="36000" tIns="0" rIns="36000" bIns="0" rtlCol="0" anchor="ctr">
          <a:noAutofit/>
        </a:bodyPr>
        <a:lstStyle/>
        <a:p>
          <a:pPr algn="l">
            <a:spcAft>
              <a:spcPts val="200"/>
            </a:spcAft>
          </a:pPr>
          <a:r>
            <a:rPr lang="en-US" sz="1800" b="1">
              <a:effectLst>
                <a:outerShdw blurRad="50800" dist="38100" dir="13500000" algn="br" rotWithShape="0">
                  <a:prstClr val="black">
                    <a:alpha val="40000"/>
                  </a:prstClr>
                </a:outerShdw>
              </a:effectLst>
            </a:rPr>
            <a:t>FULLY</a:t>
          </a:r>
          <a:r>
            <a:rPr lang="en-US" sz="1800" b="1" baseline="0">
              <a:effectLst>
                <a:outerShdw blurRad="50800" dist="38100" dir="13500000" algn="br" rotWithShape="0">
                  <a:prstClr val="black">
                    <a:alpha val="40000"/>
                  </a:prstClr>
                </a:outerShdw>
              </a:effectLst>
            </a:rPr>
            <a:t> </a:t>
          </a:r>
        </a:p>
        <a:p>
          <a:pPr algn="l">
            <a:spcAft>
              <a:spcPts val="200"/>
            </a:spcAft>
          </a:pPr>
          <a:r>
            <a:rPr lang="en-US" sz="1800" b="1" baseline="0">
              <a:effectLst>
                <a:outerShdw blurRad="50800" dist="38100" dir="13500000" algn="br" rotWithShape="0">
                  <a:prstClr val="black">
                    <a:alpha val="40000"/>
                  </a:prstClr>
                </a:outerShdw>
              </a:effectLst>
            </a:rPr>
            <a:t>IMPLEMENTED</a:t>
          </a:r>
        </a:p>
        <a:p>
          <a:pPr algn="l">
            <a:spcAft>
              <a:spcPts val="200"/>
            </a:spcAft>
          </a:pPr>
          <a:r>
            <a:rPr lang="en-US" sz="1800" b="1" baseline="0">
              <a:effectLst>
                <a:outerShdw blurRad="50800" dist="38100" dir="13500000" algn="br" rotWithShape="0">
                  <a:prstClr val="black">
                    <a:alpha val="40000"/>
                  </a:prstClr>
                </a:outerShdw>
              </a:effectLst>
            </a:rPr>
            <a:t>RECOMMENDATIONS</a:t>
          </a:r>
          <a:endParaRPr lang="en-US" sz="1200" b="1">
            <a:effectLst>
              <a:outerShdw blurRad="50800" dist="38100" dir="13500000" algn="br" rotWithShape="0">
                <a:prstClr val="black">
                  <a:alpha val="40000"/>
                </a:prstClr>
              </a:outerShdw>
            </a:effectLst>
          </a:endParaRPr>
        </a:p>
      </xdr:txBody>
    </xdr:sp>
    <xdr:clientData/>
  </xdr:twoCellAnchor>
  <xdr:twoCellAnchor editAs="absolute">
    <xdr:from>
      <xdr:col>7</xdr:col>
      <xdr:colOff>304800</xdr:colOff>
      <xdr:row>1</xdr:row>
      <xdr:rowOff>152400</xdr:rowOff>
    </xdr:from>
    <xdr:to>
      <xdr:col>9</xdr:col>
      <xdr:colOff>409575</xdr:colOff>
      <xdr:row>4</xdr:row>
      <xdr:rowOff>104775</xdr:rowOff>
    </xdr:to>
    <xdr:sp macro="" textlink="">
      <xdr:nvSpPr>
        <xdr:cNvPr id="9" name="Rounded Rectangle 13">
          <a:hlinkClick xmlns:r="http://schemas.openxmlformats.org/officeDocument/2006/relationships" r:id="rId2" tooltip="HOME"/>
          <a:extLst>
            <a:ext uri="{FF2B5EF4-FFF2-40B4-BE49-F238E27FC236}">
              <a16:creationId xmlns:a16="http://schemas.microsoft.com/office/drawing/2014/main" id="{38BB2F79-89B1-4315-B554-9B7BA9B6AD11}"/>
            </a:ext>
          </a:extLst>
        </xdr:cNvPr>
        <xdr:cNvSpPr/>
      </xdr:nvSpPr>
      <xdr:spPr>
        <a:xfrm>
          <a:off x="4657725" y="419100"/>
          <a:ext cx="1323975" cy="523875"/>
        </a:xfrm>
        <a:prstGeom prst="roundRect">
          <a:avLst/>
        </a:prstGeom>
        <a:ln/>
      </xdr:spPr>
      <xdr:style>
        <a:lnRef idx="2">
          <a:schemeClr val="dk1"/>
        </a:lnRef>
        <a:fillRef idx="1">
          <a:schemeClr val="lt1"/>
        </a:fillRef>
        <a:effectRef idx="0">
          <a:schemeClr val="dk1"/>
        </a:effectRef>
        <a:fontRef idx="minor">
          <a:schemeClr val="dk1"/>
        </a:fontRef>
      </xdr:style>
      <xdr:txBody>
        <a:bodyPr vertOverflow="overflow" horzOverflow="overflow" lIns="36000" tIns="0" rIns="36000" bIns="0" rtlCol="0" anchor="ctr">
          <a:noAutofit/>
        </a:bodyPr>
        <a:lstStyle/>
        <a:p>
          <a:pPr algn="l">
            <a:spcAft>
              <a:spcPts val="200"/>
            </a:spcAft>
          </a:pPr>
          <a:r>
            <a:rPr lang="en-US" sz="1800" b="1">
              <a:effectLst>
                <a:outerShdw blurRad="50800" dist="38100" dir="13500000" algn="br" rotWithShape="0">
                  <a:prstClr val="black">
                    <a:alpha val="40000"/>
                  </a:prstClr>
                </a:outerShdw>
              </a:effectLst>
            </a:rPr>
            <a:t>HOME</a:t>
          </a:r>
          <a:endParaRPr lang="en-US" sz="1200" b="1">
            <a:effectLst>
              <a:outerShdw blurRad="50800" dist="38100" dir="13500000" algn="br" rotWithShape="0">
                <a:prstClr val="black">
                  <a:alpha val="40000"/>
                </a:prstClr>
              </a:outerShdw>
            </a:effectLst>
          </a:endParaRPr>
        </a:p>
      </xdr:txBody>
    </xdr:sp>
    <xdr:clientData/>
  </xdr:twoCellAnchor>
  <xdr:twoCellAnchor editAs="absolute">
    <xdr:from>
      <xdr:col>7</xdr:col>
      <xdr:colOff>209550</xdr:colOff>
      <xdr:row>5</xdr:row>
      <xdr:rowOff>76199</xdr:rowOff>
    </xdr:from>
    <xdr:to>
      <xdr:col>9</xdr:col>
      <xdr:colOff>457200</xdr:colOff>
      <xdr:row>8</xdr:row>
      <xdr:rowOff>9524</xdr:rowOff>
    </xdr:to>
    <xdr:sp macro="" textlink="">
      <xdr:nvSpPr>
        <xdr:cNvPr id="13" name="Rounded Rectangle 13">
          <a:hlinkClick xmlns:r="http://schemas.openxmlformats.org/officeDocument/2006/relationships" r:id="rId3" tooltip="SETTINGS"/>
          <a:extLst>
            <a:ext uri="{FF2B5EF4-FFF2-40B4-BE49-F238E27FC236}">
              <a16:creationId xmlns:a16="http://schemas.microsoft.com/office/drawing/2014/main" id="{5C15FC28-88CC-4DD1-A276-734090F84FF6}"/>
            </a:ext>
          </a:extLst>
        </xdr:cNvPr>
        <xdr:cNvSpPr/>
      </xdr:nvSpPr>
      <xdr:spPr>
        <a:xfrm>
          <a:off x="4562475" y="1104899"/>
          <a:ext cx="1466850" cy="504825"/>
        </a:xfrm>
        <a:prstGeom prst="roundRect">
          <a:avLst/>
        </a:prstGeom>
        <a:ln>
          <a:solidFill>
            <a:sysClr val="windowText" lastClr="000000"/>
          </a:solidFill>
        </a:ln>
      </xdr:spPr>
      <xdr:style>
        <a:lnRef idx="2">
          <a:schemeClr val="dk1"/>
        </a:lnRef>
        <a:fillRef idx="1">
          <a:schemeClr val="lt1"/>
        </a:fillRef>
        <a:effectRef idx="0">
          <a:schemeClr val="dk1"/>
        </a:effectRef>
        <a:fontRef idx="minor">
          <a:schemeClr val="dk1"/>
        </a:fontRef>
      </xdr:style>
      <xdr:txBody>
        <a:bodyPr vertOverflow="overflow" horzOverflow="overflow" lIns="36000" tIns="0" rIns="36000" bIns="0" rtlCol="0" anchor="ctr">
          <a:noAutofit/>
        </a:bodyPr>
        <a:lstStyle/>
        <a:p>
          <a:pPr algn="l">
            <a:spcAft>
              <a:spcPts val="200"/>
            </a:spcAft>
          </a:pPr>
          <a:r>
            <a:rPr lang="en-US" sz="1800" b="1">
              <a:effectLst>
                <a:outerShdw blurRad="50800" dist="38100" dir="13500000" algn="br" rotWithShape="0">
                  <a:prstClr val="black">
                    <a:alpha val="40000"/>
                  </a:prstClr>
                </a:outerShdw>
              </a:effectLst>
            </a:rPr>
            <a:t>SETTINGS</a:t>
          </a:r>
          <a:endParaRPr lang="en-US" sz="1200" b="1">
            <a:effectLst>
              <a:outerShdw blurRad="50800" dist="38100" dir="13500000" algn="br" rotWithShape="0">
                <a:prstClr val="black">
                  <a:alpha val="40000"/>
                </a:prstClr>
              </a:outerShdw>
            </a:effectLst>
          </a:endParaRPr>
        </a:p>
      </xdr:txBody>
    </xdr:sp>
    <xdr:clientData/>
  </xdr:twoCellAnchor>
  <xdr:twoCellAnchor editAs="absolute">
    <xdr:from>
      <xdr:col>13</xdr:col>
      <xdr:colOff>438149</xdr:colOff>
      <xdr:row>5</xdr:row>
      <xdr:rowOff>76200</xdr:rowOff>
    </xdr:from>
    <xdr:to>
      <xdr:col>14</xdr:col>
      <xdr:colOff>295274</xdr:colOff>
      <xdr:row>7</xdr:row>
      <xdr:rowOff>161925</xdr:rowOff>
    </xdr:to>
    <xdr:pic>
      <xdr:nvPicPr>
        <xdr:cNvPr id="19" name="Graphic 18" descr="Database with solid fill">
          <a:extLst>
            <a:ext uri="{FF2B5EF4-FFF2-40B4-BE49-F238E27FC236}">
              <a16:creationId xmlns:a16="http://schemas.microsoft.com/office/drawing/2014/main" id="{01294C3E-78BC-245E-0455-1F744BD666EA}"/>
            </a:ext>
          </a:extLst>
        </xdr:cNvPr>
        <xdr:cNvPicPr>
          <a:picLocks noChangeAspect="1"/>
        </xdr:cNvPicPr>
      </xdr:nvPicPr>
      <xdr:blipFill>
        <a:blip xmlns:r="http://schemas.openxmlformats.org/officeDocument/2006/relationships" r:embed="rId4">
          <a:extLst>
            <a:ext uri="{28A0092B-C50C-407E-A947-70E740481C1C}">
              <a14:useLocalDpi xmlns:a14="http://schemas.microsoft.com/office/drawing/2010/main" val="0"/>
            </a:ext>
            <a:ext uri="{96DAC541-7B7A-43D3-8B79-37D633B846F1}">
              <asvg:svgBlip xmlns:asvg="http://schemas.microsoft.com/office/drawing/2016/SVG/main" r:embed="rId5"/>
            </a:ext>
          </a:extLst>
        </a:blip>
        <a:stretch>
          <a:fillRect/>
        </a:stretch>
      </xdr:blipFill>
      <xdr:spPr>
        <a:xfrm>
          <a:off x="8448674" y="1104900"/>
          <a:ext cx="466725" cy="466725"/>
        </a:xfrm>
        <a:prstGeom prst="rect">
          <a:avLst/>
        </a:prstGeom>
      </xdr:spPr>
    </xdr:pic>
    <xdr:clientData/>
  </xdr:twoCellAnchor>
  <xdr:twoCellAnchor editAs="absolute">
    <xdr:from>
      <xdr:col>8</xdr:col>
      <xdr:colOff>581026</xdr:colOff>
      <xdr:row>5</xdr:row>
      <xdr:rowOff>133350</xdr:rowOff>
    </xdr:from>
    <xdr:to>
      <xdr:col>9</xdr:col>
      <xdr:colOff>438151</xdr:colOff>
      <xdr:row>8</xdr:row>
      <xdr:rowOff>0</xdr:rowOff>
    </xdr:to>
    <xdr:pic>
      <xdr:nvPicPr>
        <xdr:cNvPr id="22" name="Graphic 21" descr="Gears outline">
          <a:hlinkClick xmlns:r="http://schemas.openxmlformats.org/officeDocument/2006/relationships" r:id="rId6" tooltip="SETTINGS"/>
          <a:extLst>
            <a:ext uri="{FF2B5EF4-FFF2-40B4-BE49-F238E27FC236}">
              <a16:creationId xmlns:a16="http://schemas.microsoft.com/office/drawing/2014/main" id="{D30708B7-5B8C-FD29-53A1-E465B37AC20E}"/>
            </a:ext>
          </a:extLst>
        </xdr:cNvPr>
        <xdr:cNvPicPr>
          <a:picLocks noChangeAspect="1"/>
        </xdr:cNvPicPr>
      </xdr:nvPicPr>
      <xdr:blipFill>
        <a:blip xmlns:r="http://schemas.openxmlformats.org/officeDocument/2006/relationships" r:embed="rId7">
          <a:extLst>
            <a:ext uri="{28A0092B-C50C-407E-A947-70E740481C1C}">
              <a14:useLocalDpi xmlns:a14="http://schemas.microsoft.com/office/drawing/2010/main" val="0"/>
            </a:ext>
            <a:ext uri="{96DAC541-7B7A-43D3-8B79-37D633B846F1}">
              <asvg:svgBlip xmlns:asvg="http://schemas.microsoft.com/office/drawing/2016/SVG/main" r:embed="rId8"/>
            </a:ext>
          </a:extLst>
        </a:blip>
        <a:stretch>
          <a:fillRect/>
        </a:stretch>
      </xdr:blipFill>
      <xdr:spPr>
        <a:xfrm>
          <a:off x="5543551" y="1162050"/>
          <a:ext cx="466725" cy="438150"/>
        </a:xfrm>
        <a:prstGeom prst="rect">
          <a:avLst/>
        </a:prstGeom>
      </xdr:spPr>
    </xdr:pic>
    <xdr:clientData/>
  </xdr:twoCellAnchor>
  <xdr:twoCellAnchor editAs="absolute">
    <xdr:from>
      <xdr:col>8</xdr:col>
      <xdr:colOff>438150</xdr:colOff>
      <xdr:row>1</xdr:row>
      <xdr:rowOff>142875</xdr:rowOff>
    </xdr:from>
    <xdr:to>
      <xdr:col>9</xdr:col>
      <xdr:colOff>295275</xdr:colOff>
      <xdr:row>4</xdr:row>
      <xdr:rowOff>38100</xdr:rowOff>
    </xdr:to>
    <xdr:pic>
      <xdr:nvPicPr>
        <xdr:cNvPr id="24" name="Graphic 23" descr="Home with solid fill">
          <a:hlinkClick xmlns:r="http://schemas.openxmlformats.org/officeDocument/2006/relationships" r:id="rId9" tooltip="HOME"/>
          <a:extLst>
            <a:ext uri="{FF2B5EF4-FFF2-40B4-BE49-F238E27FC236}">
              <a16:creationId xmlns:a16="http://schemas.microsoft.com/office/drawing/2014/main" id="{1CD8D74B-04E2-EE4E-C40B-00C91E3826E4}"/>
            </a:ext>
          </a:extLst>
        </xdr:cNvPr>
        <xdr:cNvPicPr>
          <a:picLocks noChangeAspect="1"/>
        </xdr:cNvPicPr>
      </xdr:nvPicPr>
      <xdr:blipFill>
        <a:blip xmlns:r="http://schemas.openxmlformats.org/officeDocument/2006/relationships" r:embed="rId10">
          <a:extLst>
            <a:ext uri="{28A0092B-C50C-407E-A947-70E740481C1C}">
              <a14:useLocalDpi xmlns:a14="http://schemas.microsoft.com/office/drawing/2010/main" val="0"/>
            </a:ext>
            <a:ext uri="{96DAC541-7B7A-43D3-8B79-37D633B846F1}">
              <asvg:svgBlip xmlns:asvg="http://schemas.microsoft.com/office/drawing/2016/SVG/main" r:embed="rId11"/>
            </a:ext>
          </a:extLst>
        </a:blip>
        <a:stretch>
          <a:fillRect/>
        </a:stretch>
      </xdr:blipFill>
      <xdr:spPr>
        <a:xfrm>
          <a:off x="5400675" y="409575"/>
          <a:ext cx="466725" cy="466725"/>
        </a:xfrm>
        <a:prstGeom prst="rect">
          <a:avLst/>
        </a:prstGeom>
      </xdr:spPr>
    </xdr:pic>
    <xdr:clientData/>
  </xdr:twoCellAnchor>
  <xdr:twoCellAnchor editAs="absolute">
    <xdr:from>
      <xdr:col>12</xdr:col>
      <xdr:colOff>28575</xdr:colOff>
      <xdr:row>13</xdr:row>
      <xdr:rowOff>57150</xdr:rowOff>
    </xdr:from>
    <xdr:to>
      <xdr:col>12</xdr:col>
      <xdr:colOff>438150</xdr:colOff>
      <xdr:row>15</xdr:row>
      <xdr:rowOff>85725</xdr:rowOff>
    </xdr:to>
    <xdr:pic>
      <xdr:nvPicPr>
        <xdr:cNvPr id="28" name="Graphic 27" descr="Document outline">
          <a:extLst>
            <a:ext uri="{FF2B5EF4-FFF2-40B4-BE49-F238E27FC236}">
              <a16:creationId xmlns:a16="http://schemas.microsoft.com/office/drawing/2014/main" id="{B43DCB9E-1EEA-091C-CBC6-004AF7934045}"/>
            </a:ext>
          </a:extLst>
        </xdr:cNvPr>
        <xdr:cNvPicPr>
          <a:picLocks noChangeAspect="1"/>
        </xdr:cNvPicPr>
      </xdr:nvPicPr>
      <xdr:blipFill>
        <a:blip xmlns:r="http://schemas.openxmlformats.org/officeDocument/2006/relationships" r:embed="rId12">
          <a:extLst>
            <a:ext uri="{28A0092B-C50C-407E-A947-70E740481C1C}">
              <a14:useLocalDpi xmlns:a14="http://schemas.microsoft.com/office/drawing/2010/main" val="0"/>
            </a:ext>
            <a:ext uri="{96DAC541-7B7A-43D3-8B79-37D633B846F1}">
              <asvg:svgBlip xmlns:asvg="http://schemas.microsoft.com/office/drawing/2016/SVG/main" r:embed="rId13"/>
            </a:ext>
          </a:extLst>
        </a:blip>
        <a:stretch>
          <a:fillRect/>
        </a:stretch>
      </xdr:blipFill>
      <xdr:spPr>
        <a:xfrm>
          <a:off x="7429500" y="2609850"/>
          <a:ext cx="409575" cy="409575"/>
        </a:xfrm>
        <a:prstGeom prst="rect">
          <a:avLst/>
        </a:prstGeom>
      </xdr:spPr>
    </xdr:pic>
    <xdr:clientData/>
  </xdr:twoCellAnchor>
  <xdr:twoCellAnchor editAs="absolute">
    <xdr:from>
      <xdr:col>16</xdr:col>
      <xdr:colOff>19051</xdr:colOff>
      <xdr:row>12</xdr:row>
      <xdr:rowOff>180976</xdr:rowOff>
    </xdr:from>
    <xdr:to>
      <xdr:col>16</xdr:col>
      <xdr:colOff>476251</xdr:colOff>
      <xdr:row>15</xdr:row>
      <xdr:rowOff>66676</xdr:rowOff>
    </xdr:to>
    <xdr:pic>
      <xdr:nvPicPr>
        <xdr:cNvPr id="30" name="Graphic 29" descr="Gauge with solid fill">
          <a:extLst>
            <a:ext uri="{FF2B5EF4-FFF2-40B4-BE49-F238E27FC236}">
              <a16:creationId xmlns:a16="http://schemas.microsoft.com/office/drawing/2014/main" id="{CC1B1DFA-BA66-6995-9B6D-7906F0C3264E}"/>
            </a:ext>
          </a:extLst>
        </xdr:cNvPr>
        <xdr:cNvPicPr>
          <a:picLocks noChangeAspect="1"/>
        </xdr:cNvPicPr>
      </xdr:nvPicPr>
      <xdr:blipFill>
        <a:blip xmlns:r="http://schemas.openxmlformats.org/officeDocument/2006/relationships" r:embed="rId14">
          <a:extLst>
            <a:ext uri="{28A0092B-C50C-407E-A947-70E740481C1C}">
              <a14:useLocalDpi xmlns:a14="http://schemas.microsoft.com/office/drawing/2010/main" val="0"/>
            </a:ext>
            <a:ext uri="{96DAC541-7B7A-43D3-8B79-37D633B846F1}">
              <asvg:svgBlip xmlns:asvg="http://schemas.microsoft.com/office/drawing/2016/SVG/main" r:embed="rId15"/>
            </a:ext>
          </a:extLst>
        </a:blip>
        <a:stretch>
          <a:fillRect/>
        </a:stretch>
      </xdr:blipFill>
      <xdr:spPr>
        <a:xfrm>
          <a:off x="9858376" y="2543176"/>
          <a:ext cx="457200" cy="457200"/>
        </a:xfrm>
        <a:prstGeom prst="rect">
          <a:avLst/>
        </a:prstGeom>
      </xdr:spPr>
    </xdr:pic>
    <xdr:clientData/>
  </xdr:twoCellAnchor>
  <xdr:twoCellAnchor editAs="absolute">
    <xdr:from>
      <xdr:col>14</xdr:col>
      <xdr:colOff>76200</xdr:colOff>
      <xdr:row>19</xdr:row>
      <xdr:rowOff>104775</xdr:rowOff>
    </xdr:from>
    <xdr:to>
      <xdr:col>14</xdr:col>
      <xdr:colOff>571500</xdr:colOff>
      <xdr:row>22</xdr:row>
      <xdr:rowOff>28575</xdr:rowOff>
    </xdr:to>
    <xdr:pic>
      <xdr:nvPicPr>
        <xdr:cNvPr id="32" name="Graphic 31" descr="Search Inventory with solid fill">
          <a:extLst>
            <a:ext uri="{FF2B5EF4-FFF2-40B4-BE49-F238E27FC236}">
              <a16:creationId xmlns:a16="http://schemas.microsoft.com/office/drawing/2014/main" id="{DB78F683-EA9E-D278-9688-643D049002E0}"/>
            </a:ext>
          </a:extLst>
        </xdr:cNvPr>
        <xdr:cNvPicPr>
          <a:picLocks noChangeAspect="1"/>
        </xdr:cNvPicPr>
      </xdr:nvPicPr>
      <xdr:blipFill>
        <a:blip xmlns:r="http://schemas.openxmlformats.org/officeDocument/2006/relationships" r:embed="rId16">
          <a:extLst>
            <a:ext uri="{28A0092B-C50C-407E-A947-70E740481C1C}">
              <a14:useLocalDpi xmlns:a14="http://schemas.microsoft.com/office/drawing/2010/main" val="0"/>
            </a:ext>
            <a:ext uri="{96DAC541-7B7A-43D3-8B79-37D633B846F1}">
              <asvg:svgBlip xmlns:asvg="http://schemas.microsoft.com/office/drawing/2016/SVG/main" r:embed="rId17"/>
            </a:ext>
          </a:extLst>
        </a:blip>
        <a:stretch>
          <a:fillRect/>
        </a:stretch>
      </xdr:blipFill>
      <xdr:spPr>
        <a:xfrm>
          <a:off x="8696325" y="3800475"/>
          <a:ext cx="495300" cy="495300"/>
        </a:xfrm>
        <a:prstGeom prst="rect">
          <a:avLst/>
        </a:prstGeom>
      </xdr:spPr>
    </xdr:pic>
    <xdr:clientData/>
  </xdr:twoCellAnchor>
  <xdr:twoCellAnchor editAs="absolute">
    <xdr:from>
      <xdr:col>5</xdr:col>
      <xdr:colOff>523875</xdr:colOff>
      <xdr:row>18</xdr:row>
      <xdr:rowOff>161925</xdr:rowOff>
    </xdr:from>
    <xdr:to>
      <xdr:col>7</xdr:col>
      <xdr:colOff>219075</xdr:colOff>
      <xdr:row>23</xdr:row>
      <xdr:rowOff>123825</xdr:rowOff>
    </xdr:to>
    <xdr:pic>
      <xdr:nvPicPr>
        <xdr:cNvPr id="38" name="Graphic 37" descr="Thumbs up sign outline">
          <a:extLst>
            <a:ext uri="{FF2B5EF4-FFF2-40B4-BE49-F238E27FC236}">
              <a16:creationId xmlns:a16="http://schemas.microsoft.com/office/drawing/2014/main" id="{7DA168C3-895F-F1C5-211A-65C6685A9570}"/>
            </a:ext>
          </a:extLst>
        </xdr:cNvPr>
        <xdr:cNvPicPr>
          <a:picLocks noChangeAspect="1"/>
        </xdr:cNvPicPr>
      </xdr:nvPicPr>
      <xdr:blipFill>
        <a:blip xmlns:r="http://schemas.openxmlformats.org/officeDocument/2006/relationships" r:embed="rId18">
          <a:extLst>
            <a:ext uri="{28A0092B-C50C-407E-A947-70E740481C1C}">
              <a14:useLocalDpi xmlns:a14="http://schemas.microsoft.com/office/drawing/2010/main" val="0"/>
            </a:ext>
            <a:ext uri="{96DAC541-7B7A-43D3-8B79-37D633B846F1}">
              <asvg:svgBlip xmlns:asvg="http://schemas.microsoft.com/office/drawing/2016/SVG/main" r:embed="rId19"/>
            </a:ext>
          </a:extLst>
        </a:blip>
        <a:stretch>
          <a:fillRect/>
        </a:stretch>
      </xdr:blipFill>
      <xdr:spPr>
        <a:xfrm>
          <a:off x="3657600" y="3667125"/>
          <a:ext cx="914400" cy="914400"/>
        </a:xfrm>
        <a:prstGeom prst="rect">
          <a:avLst/>
        </a:prstGeom>
      </xdr:spPr>
    </xdr:pic>
    <xdr:clientData/>
  </xdr:twoCellAnchor>
  <xdr:twoCellAnchor editAs="oneCell">
    <xdr:from>
      <xdr:col>5</xdr:col>
      <xdr:colOff>428625</xdr:colOff>
      <xdr:row>13</xdr:row>
      <xdr:rowOff>133350</xdr:rowOff>
    </xdr:from>
    <xdr:to>
      <xdr:col>7</xdr:col>
      <xdr:colOff>123825</xdr:colOff>
      <xdr:row>18</xdr:row>
      <xdr:rowOff>95250</xdr:rowOff>
    </xdr:to>
    <xdr:pic>
      <xdr:nvPicPr>
        <xdr:cNvPr id="40" name="Graphic 39" descr="Thumbs Down outline">
          <a:extLst>
            <a:ext uri="{FF2B5EF4-FFF2-40B4-BE49-F238E27FC236}">
              <a16:creationId xmlns:a16="http://schemas.microsoft.com/office/drawing/2014/main" id="{11B46314-B9F8-8871-60C5-E38726E23AB7}"/>
            </a:ext>
          </a:extLst>
        </xdr:cNvPr>
        <xdr:cNvPicPr>
          <a:picLocks noChangeAspect="1"/>
        </xdr:cNvPicPr>
      </xdr:nvPicPr>
      <xdr:blipFill>
        <a:blip xmlns:r="http://schemas.openxmlformats.org/officeDocument/2006/relationships" r:embed="rId20">
          <a:extLst>
            <a:ext uri="{28A0092B-C50C-407E-A947-70E740481C1C}">
              <a14:useLocalDpi xmlns:a14="http://schemas.microsoft.com/office/drawing/2010/main" val="0"/>
            </a:ext>
            <a:ext uri="{96DAC541-7B7A-43D3-8B79-37D633B846F1}">
              <asvg:svgBlip xmlns:asvg="http://schemas.microsoft.com/office/drawing/2016/SVG/main" r:embed="rId21"/>
            </a:ext>
          </a:extLst>
        </a:blip>
        <a:stretch>
          <a:fillRect/>
        </a:stretch>
      </xdr:blipFill>
      <xdr:spPr>
        <a:xfrm>
          <a:off x="3562350" y="2609850"/>
          <a:ext cx="914400" cy="914400"/>
        </a:xfrm>
        <a:prstGeom prst="rect">
          <a:avLst/>
        </a:prstGeom>
      </xdr:spPr>
    </xdr:pic>
    <xdr:clientData/>
  </xdr:twoCellAnchor>
  <xdr:twoCellAnchor editAs="absolute">
    <xdr:from>
      <xdr:col>13</xdr:col>
      <xdr:colOff>504825</xdr:colOff>
      <xdr:row>12</xdr:row>
      <xdr:rowOff>152399</xdr:rowOff>
    </xdr:from>
    <xdr:to>
      <xdr:col>16</xdr:col>
      <xdr:colOff>552450</xdr:colOff>
      <xdr:row>15</xdr:row>
      <xdr:rowOff>161924</xdr:rowOff>
    </xdr:to>
    <xdr:sp macro="" textlink="">
      <xdr:nvSpPr>
        <xdr:cNvPr id="45" name="Rounded Rectangle 13">
          <a:hlinkClick xmlns:r="http://schemas.openxmlformats.org/officeDocument/2006/relationships" r:id="rId22" tooltip="DASHBOARD"/>
          <a:extLst>
            <a:ext uri="{FF2B5EF4-FFF2-40B4-BE49-F238E27FC236}">
              <a16:creationId xmlns:a16="http://schemas.microsoft.com/office/drawing/2014/main" id="{8DDCFAB8-16AC-456C-A2EB-7AC4C2F943D4}"/>
            </a:ext>
          </a:extLst>
        </xdr:cNvPr>
        <xdr:cNvSpPr/>
      </xdr:nvSpPr>
      <xdr:spPr>
        <a:xfrm>
          <a:off x="8515350" y="2514599"/>
          <a:ext cx="1876425" cy="581025"/>
        </a:xfrm>
        <a:prstGeom prst="roundRect">
          <a:avLst/>
        </a:prstGeom>
        <a:noFill/>
        <a:ln/>
      </xdr:spPr>
      <xdr:style>
        <a:lnRef idx="2">
          <a:schemeClr val="dk1"/>
        </a:lnRef>
        <a:fillRef idx="1">
          <a:schemeClr val="lt1"/>
        </a:fillRef>
        <a:effectRef idx="0">
          <a:schemeClr val="dk1"/>
        </a:effectRef>
        <a:fontRef idx="minor">
          <a:schemeClr val="dk1"/>
        </a:fontRef>
      </xdr:style>
      <xdr:txBody>
        <a:bodyPr vertOverflow="overflow" horzOverflow="overflow" lIns="36000" tIns="0" rIns="36000" bIns="0" rtlCol="0" anchor="ctr">
          <a:noAutofit/>
        </a:bodyPr>
        <a:lstStyle/>
        <a:p>
          <a:pPr algn="l">
            <a:spcAft>
              <a:spcPts val="200"/>
            </a:spcAft>
          </a:pPr>
          <a:r>
            <a:rPr lang="en-US" sz="1800" b="1">
              <a:effectLst>
                <a:outerShdw blurRad="50800" dist="38100" dir="13500000" algn="br" rotWithShape="0">
                  <a:prstClr val="black">
                    <a:alpha val="40000"/>
                  </a:prstClr>
                </a:outerShdw>
              </a:effectLst>
            </a:rPr>
            <a:t>DASHBOARD</a:t>
          </a:r>
          <a:endParaRPr lang="en-US" sz="1200" b="1">
            <a:effectLst>
              <a:outerShdw blurRad="50800" dist="38100" dir="13500000" algn="br" rotWithShape="0">
                <a:prstClr val="black">
                  <a:alpha val="40000"/>
                </a:prstClr>
              </a:outerShdw>
            </a:effectLst>
          </a:endParaRPr>
        </a:p>
      </xdr:txBody>
    </xdr:sp>
    <xdr:clientData/>
  </xdr:twoCellAnchor>
  <xdr:twoCellAnchor editAs="absolute">
    <xdr:from>
      <xdr:col>12</xdr:col>
      <xdr:colOff>161925</xdr:colOff>
      <xdr:row>19</xdr:row>
      <xdr:rowOff>85725</xdr:rowOff>
    </xdr:from>
    <xdr:to>
      <xdr:col>15</xdr:col>
      <xdr:colOff>25125</xdr:colOff>
      <xdr:row>22</xdr:row>
      <xdr:rowOff>71775</xdr:rowOff>
    </xdr:to>
    <xdr:sp macro="" textlink="">
      <xdr:nvSpPr>
        <xdr:cNvPr id="46" name="Rounded Rectangle 13">
          <a:hlinkClick xmlns:r="http://schemas.openxmlformats.org/officeDocument/2006/relationships" r:id="rId23" tooltip="SUMMARY"/>
          <a:extLst>
            <a:ext uri="{FF2B5EF4-FFF2-40B4-BE49-F238E27FC236}">
              <a16:creationId xmlns:a16="http://schemas.microsoft.com/office/drawing/2014/main" id="{778F67B7-FD5E-426C-8B38-19DBA3470339}"/>
            </a:ext>
          </a:extLst>
        </xdr:cNvPr>
        <xdr:cNvSpPr/>
      </xdr:nvSpPr>
      <xdr:spPr>
        <a:xfrm>
          <a:off x="7562850" y="3781425"/>
          <a:ext cx="1692000" cy="557550"/>
        </a:xfrm>
        <a:prstGeom prst="roundRect">
          <a:avLst/>
        </a:prstGeom>
        <a:noFill/>
        <a:ln/>
      </xdr:spPr>
      <xdr:style>
        <a:lnRef idx="2">
          <a:schemeClr val="dk1"/>
        </a:lnRef>
        <a:fillRef idx="1">
          <a:schemeClr val="lt1"/>
        </a:fillRef>
        <a:effectRef idx="0">
          <a:schemeClr val="dk1"/>
        </a:effectRef>
        <a:fontRef idx="minor">
          <a:schemeClr val="dk1"/>
        </a:fontRef>
      </xdr:style>
      <xdr:txBody>
        <a:bodyPr vertOverflow="overflow" horzOverflow="overflow" lIns="36000" tIns="0" rIns="36000" bIns="0" rtlCol="0" anchor="ctr">
          <a:noAutofit/>
        </a:bodyPr>
        <a:lstStyle/>
        <a:p>
          <a:pPr algn="l">
            <a:spcAft>
              <a:spcPts val="200"/>
            </a:spcAft>
          </a:pPr>
          <a:r>
            <a:rPr lang="en-US" sz="1800" b="1">
              <a:effectLst>
                <a:outerShdw blurRad="50800" dist="38100" dir="13500000" algn="br" rotWithShape="0">
                  <a:prstClr val="black">
                    <a:alpha val="40000"/>
                  </a:prstClr>
                </a:outerShdw>
              </a:effectLst>
            </a:rPr>
            <a:t>SUMMARY</a:t>
          </a:r>
          <a:endParaRPr lang="en-US" sz="1200" b="1">
            <a:effectLst>
              <a:outerShdw blurRad="50800" dist="38100" dir="13500000" algn="br" rotWithShape="0">
                <a:prstClr val="black">
                  <a:alpha val="40000"/>
                </a:prstClr>
              </a:outerShdw>
            </a:effectLst>
          </a:endParaRPr>
        </a:p>
      </xdr:txBody>
    </xdr:sp>
    <xdr:clientData/>
  </xdr:twoCellAnchor>
  <xdr:twoCellAnchor editAs="absolute">
    <xdr:from>
      <xdr:col>10</xdr:col>
      <xdr:colOff>266700</xdr:colOff>
      <xdr:row>12</xdr:row>
      <xdr:rowOff>142875</xdr:rowOff>
    </xdr:from>
    <xdr:to>
      <xdr:col>12</xdr:col>
      <xdr:colOff>542925</xdr:colOff>
      <xdr:row>16</xdr:row>
      <xdr:rowOff>9525</xdr:rowOff>
    </xdr:to>
    <xdr:sp macro="" textlink="">
      <xdr:nvSpPr>
        <xdr:cNvPr id="47" name="Rounded Rectangle 13">
          <a:hlinkClick xmlns:r="http://schemas.openxmlformats.org/officeDocument/2006/relationships" r:id="rId24" tooltip="REPORTS"/>
          <a:extLst>
            <a:ext uri="{FF2B5EF4-FFF2-40B4-BE49-F238E27FC236}">
              <a16:creationId xmlns:a16="http://schemas.microsoft.com/office/drawing/2014/main" id="{EBF828C2-026D-4981-A7ED-6B6E078228A6}"/>
            </a:ext>
          </a:extLst>
        </xdr:cNvPr>
        <xdr:cNvSpPr/>
      </xdr:nvSpPr>
      <xdr:spPr>
        <a:xfrm>
          <a:off x="6448425" y="2505075"/>
          <a:ext cx="1495425" cy="628650"/>
        </a:xfrm>
        <a:prstGeom prst="roundRect">
          <a:avLst/>
        </a:prstGeom>
        <a:noFill/>
        <a:ln/>
      </xdr:spPr>
      <xdr:style>
        <a:lnRef idx="2">
          <a:schemeClr val="dk1"/>
        </a:lnRef>
        <a:fillRef idx="1">
          <a:schemeClr val="lt1"/>
        </a:fillRef>
        <a:effectRef idx="0">
          <a:schemeClr val="dk1"/>
        </a:effectRef>
        <a:fontRef idx="minor">
          <a:schemeClr val="dk1"/>
        </a:fontRef>
      </xdr:style>
      <xdr:txBody>
        <a:bodyPr vertOverflow="overflow" horzOverflow="overflow" lIns="36000" tIns="0" rIns="36000" bIns="0" rtlCol="0" anchor="ctr">
          <a:noAutofit/>
        </a:bodyPr>
        <a:lstStyle/>
        <a:p>
          <a:pPr algn="l">
            <a:spcAft>
              <a:spcPts val="200"/>
            </a:spcAft>
          </a:pPr>
          <a:r>
            <a:rPr lang="en-US" sz="1800" b="1">
              <a:effectLst>
                <a:outerShdw blurRad="50800" dist="38100" dir="13500000" algn="br" rotWithShape="0">
                  <a:prstClr val="black">
                    <a:alpha val="40000"/>
                  </a:prstClr>
                </a:outerShdw>
              </a:effectLst>
            </a:rPr>
            <a:t>REPORTS</a:t>
          </a:r>
          <a:endParaRPr lang="en-US" sz="1200" b="1">
            <a:effectLst>
              <a:outerShdw blurRad="50800" dist="38100" dir="13500000" algn="br" rotWithShape="0">
                <a:prstClr val="black">
                  <a:alpha val="40000"/>
                </a:prstClr>
              </a:outerShdw>
            </a:effectLst>
          </a:endParaRPr>
        </a:p>
      </xdr:txBody>
    </xdr:sp>
    <xdr:clientData/>
  </xdr:twoCellAnchor>
  <xdr:twoCellAnchor editAs="absolute">
    <xdr:from>
      <xdr:col>2</xdr:col>
      <xdr:colOff>457199</xdr:colOff>
      <xdr:row>12</xdr:row>
      <xdr:rowOff>66675</xdr:rowOff>
    </xdr:from>
    <xdr:to>
      <xdr:col>7</xdr:col>
      <xdr:colOff>171449</xdr:colOff>
      <xdr:row>18</xdr:row>
      <xdr:rowOff>95250</xdr:rowOff>
    </xdr:to>
    <xdr:sp macro="" textlink="">
      <xdr:nvSpPr>
        <xdr:cNvPr id="48" name="Rounded Rectangle 13">
          <a:hlinkClick xmlns:r="http://schemas.openxmlformats.org/officeDocument/2006/relationships" r:id="rId25" tooltip="NOT IMPLEMENTED REPORTS"/>
          <a:extLst>
            <a:ext uri="{FF2B5EF4-FFF2-40B4-BE49-F238E27FC236}">
              <a16:creationId xmlns:a16="http://schemas.microsoft.com/office/drawing/2014/main" id="{5C38B01B-8A74-44F8-8F55-FEABEFAF7DE2}"/>
            </a:ext>
          </a:extLst>
        </xdr:cNvPr>
        <xdr:cNvSpPr/>
      </xdr:nvSpPr>
      <xdr:spPr>
        <a:xfrm>
          <a:off x="1676399" y="2428875"/>
          <a:ext cx="2847975" cy="1171575"/>
        </a:xfrm>
        <a:prstGeom prst="roundRect">
          <a:avLst/>
        </a:prstGeom>
        <a:noFill/>
        <a:ln/>
      </xdr:spPr>
      <xdr:style>
        <a:lnRef idx="2">
          <a:schemeClr val="dk1"/>
        </a:lnRef>
        <a:fillRef idx="1">
          <a:schemeClr val="lt1"/>
        </a:fillRef>
        <a:effectRef idx="0">
          <a:schemeClr val="dk1"/>
        </a:effectRef>
        <a:fontRef idx="minor">
          <a:schemeClr val="dk1"/>
        </a:fontRef>
      </xdr:style>
      <xdr:txBody>
        <a:bodyPr vertOverflow="overflow" horzOverflow="overflow" lIns="36000" tIns="0" rIns="36000" bIns="0" rtlCol="0" anchor="ctr">
          <a:noAutofit/>
        </a:bodyPr>
        <a:lstStyle/>
        <a:p>
          <a:pPr algn="l">
            <a:spcAft>
              <a:spcPts val="200"/>
            </a:spcAft>
          </a:pPr>
          <a:r>
            <a:rPr lang="en-US" sz="1800" b="1" baseline="0">
              <a:effectLst>
                <a:outerShdw blurRad="50800" dist="38100" dir="13500000" algn="br" rotWithShape="0">
                  <a:prstClr val="black">
                    <a:alpha val="40000"/>
                  </a:prstClr>
                </a:outerShdw>
              </a:effectLst>
            </a:rPr>
            <a:t>NOT </a:t>
          </a:r>
        </a:p>
        <a:p>
          <a:pPr algn="l">
            <a:spcAft>
              <a:spcPts val="200"/>
            </a:spcAft>
          </a:pPr>
          <a:r>
            <a:rPr lang="en-US" sz="1800" b="1" baseline="0">
              <a:effectLst>
                <a:outerShdw blurRad="50800" dist="38100" dir="13500000" algn="br" rotWithShape="0">
                  <a:prstClr val="black">
                    <a:alpha val="40000"/>
                  </a:prstClr>
                </a:outerShdw>
              </a:effectLst>
            </a:rPr>
            <a:t>IMPLEMENTED</a:t>
          </a:r>
        </a:p>
        <a:p>
          <a:pPr algn="l">
            <a:spcAft>
              <a:spcPts val="200"/>
            </a:spcAft>
          </a:pPr>
          <a:r>
            <a:rPr lang="en-US" sz="1800" b="1" baseline="0">
              <a:effectLst>
                <a:outerShdw blurRad="50800" dist="38100" dir="13500000" algn="br" rotWithShape="0">
                  <a:prstClr val="black">
                    <a:alpha val="40000"/>
                  </a:prstClr>
                </a:outerShdw>
              </a:effectLst>
            </a:rPr>
            <a:t>RECOMMENDATIONS</a:t>
          </a:r>
          <a:endParaRPr lang="en-US" sz="1200" b="1">
            <a:effectLst>
              <a:outerShdw blurRad="50800" dist="38100" dir="13500000" algn="br" rotWithShape="0">
                <a:prstClr val="black">
                  <a:alpha val="40000"/>
                </a:prstClr>
              </a:outerShdw>
            </a:effectLst>
          </a:endParaRPr>
        </a:p>
      </xdr:txBody>
    </xdr:sp>
    <xdr:clientData/>
  </xdr:twoCellAnchor>
  <xdr:twoCellAnchor editAs="absolute">
    <xdr:from>
      <xdr:col>11</xdr:col>
      <xdr:colOff>495301</xdr:colOff>
      <xdr:row>5</xdr:row>
      <xdr:rowOff>57149</xdr:rowOff>
    </xdr:from>
    <xdr:to>
      <xdr:col>14</xdr:col>
      <xdr:colOff>361951</xdr:colOff>
      <xdr:row>8</xdr:row>
      <xdr:rowOff>19050</xdr:rowOff>
    </xdr:to>
    <xdr:sp macro="" textlink="">
      <xdr:nvSpPr>
        <xdr:cNvPr id="49" name="Rounded Rectangle 13">
          <a:hlinkClick xmlns:r="http://schemas.openxmlformats.org/officeDocument/2006/relationships" r:id="rId26" tooltip="DATABASE"/>
          <a:extLst>
            <a:ext uri="{FF2B5EF4-FFF2-40B4-BE49-F238E27FC236}">
              <a16:creationId xmlns:a16="http://schemas.microsoft.com/office/drawing/2014/main" id="{6697BF30-BB0D-44CE-98F6-968E6298A48D}"/>
            </a:ext>
          </a:extLst>
        </xdr:cNvPr>
        <xdr:cNvSpPr/>
      </xdr:nvSpPr>
      <xdr:spPr>
        <a:xfrm>
          <a:off x="7286626" y="1085849"/>
          <a:ext cx="1695450" cy="533401"/>
        </a:xfrm>
        <a:prstGeom prst="roundRect">
          <a:avLst/>
        </a:prstGeom>
        <a:noFill/>
        <a:ln/>
      </xdr:spPr>
      <xdr:style>
        <a:lnRef idx="2">
          <a:schemeClr val="dk1"/>
        </a:lnRef>
        <a:fillRef idx="1">
          <a:schemeClr val="lt1"/>
        </a:fillRef>
        <a:effectRef idx="0">
          <a:schemeClr val="dk1"/>
        </a:effectRef>
        <a:fontRef idx="minor">
          <a:schemeClr val="dk1"/>
        </a:fontRef>
      </xdr:style>
      <xdr:txBody>
        <a:bodyPr vertOverflow="overflow" horzOverflow="overflow" lIns="36000" tIns="0" rIns="36000" bIns="0" rtlCol="0" anchor="ctr">
          <a:noAutofit/>
        </a:bodyPr>
        <a:lstStyle/>
        <a:p>
          <a:pPr algn="l">
            <a:spcAft>
              <a:spcPts val="200"/>
            </a:spcAft>
          </a:pPr>
          <a:r>
            <a:rPr lang="en-US" sz="1800" b="1">
              <a:effectLst>
                <a:outerShdw blurRad="50800" dist="38100" dir="13500000" algn="br" rotWithShape="0">
                  <a:prstClr val="black">
                    <a:alpha val="40000"/>
                  </a:prstClr>
                </a:outerShdw>
              </a:effectLst>
            </a:rPr>
            <a:t>DATABASE</a:t>
          </a:r>
          <a:endParaRPr lang="en-US" sz="1200" b="1">
            <a:effectLst>
              <a:outerShdw blurRad="50800" dist="38100" dir="13500000" algn="br" rotWithShape="0">
                <a:prstClr val="black">
                  <a:alpha val="40000"/>
                </a:prstClr>
              </a:outerShdw>
            </a:effectLst>
          </a:endParaRPr>
        </a:p>
      </xdr:txBody>
    </xdr:sp>
    <xdr:clientData/>
  </xdr:twoCellAnchor>
  <xdr:twoCellAnchor editAs="absolute">
    <xdr:from>
      <xdr:col>2</xdr:col>
      <xdr:colOff>590550</xdr:colOff>
      <xdr:row>5</xdr:row>
      <xdr:rowOff>38100</xdr:rowOff>
    </xdr:from>
    <xdr:to>
      <xdr:col>5</xdr:col>
      <xdr:colOff>95250</xdr:colOff>
      <xdr:row>7</xdr:row>
      <xdr:rowOff>157500</xdr:rowOff>
    </xdr:to>
    <xdr:sp macro="" textlink="">
      <xdr:nvSpPr>
        <xdr:cNvPr id="5" name="Rounded Rectangle 13">
          <a:hlinkClick xmlns:r="http://schemas.openxmlformats.org/officeDocument/2006/relationships" r:id="rId27" tooltip="METRICS"/>
          <a:extLst>
            <a:ext uri="{FF2B5EF4-FFF2-40B4-BE49-F238E27FC236}">
              <a16:creationId xmlns:a16="http://schemas.microsoft.com/office/drawing/2014/main" id="{3BB14727-A3F0-4586-A839-1D8D75ABF07A}"/>
            </a:ext>
          </a:extLst>
        </xdr:cNvPr>
        <xdr:cNvSpPr/>
      </xdr:nvSpPr>
      <xdr:spPr>
        <a:xfrm>
          <a:off x="1809750" y="1066800"/>
          <a:ext cx="1419225" cy="500400"/>
        </a:xfrm>
        <a:prstGeom prst="roundRect">
          <a:avLst/>
        </a:prstGeom>
        <a:noFill/>
        <a:ln>
          <a:solidFill>
            <a:sysClr val="windowText" lastClr="000000"/>
          </a:solidFill>
        </a:ln>
      </xdr:spPr>
      <xdr:style>
        <a:lnRef idx="2">
          <a:schemeClr val="dk1"/>
        </a:lnRef>
        <a:fillRef idx="1">
          <a:schemeClr val="lt1"/>
        </a:fillRef>
        <a:effectRef idx="0">
          <a:schemeClr val="dk1"/>
        </a:effectRef>
        <a:fontRef idx="minor">
          <a:schemeClr val="dk1"/>
        </a:fontRef>
      </xdr:style>
      <xdr:txBody>
        <a:bodyPr vertOverflow="overflow" horzOverflow="overflow" lIns="36000" tIns="0" rIns="36000" bIns="0" rtlCol="0" anchor="ctr">
          <a:noAutofit/>
        </a:bodyPr>
        <a:lstStyle/>
        <a:p>
          <a:pPr algn="l">
            <a:spcAft>
              <a:spcPts val="200"/>
            </a:spcAft>
          </a:pPr>
          <a:r>
            <a:rPr lang="en-US" sz="1800" b="1">
              <a:effectLst>
                <a:outerShdw blurRad="50800" dist="38100" dir="13500000" algn="br" rotWithShape="0">
                  <a:prstClr val="black">
                    <a:alpha val="40000"/>
                  </a:prstClr>
                </a:outerShdw>
              </a:effectLst>
            </a:rPr>
            <a:t>METRICS</a:t>
          </a:r>
          <a:endParaRPr lang="en-US" sz="1200" b="1">
            <a:effectLst>
              <a:outerShdw blurRad="50800" dist="38100" dir="13500000" algn="br" rotWithShape="0">
                <a:prstClr val="black">
                  <a:alpha val="40000"/>
                </a:prstClr>
              </a:outerShdw>
            </a:effectLst>
          </a:endParaRPr>
        </a:p>
      </xdr:txBody>
    </xdr:sp>
    <xdr:clientData/>
  </xdr:twoCellAnchor>
  <xdr:twoCellAnchor>
    <xdr:from>
      <xdr:col>5</xdr:col>
      <xdr:colOff>371475</xdr:colOff>
      <xdr:row>5</xdr:row>
      <xdr:rowOff>161925</xdr:rowOff>
    </xdr:from>
    <xdr:to>
      <xdr:col>6</xdr:col>
      <xdr:colOff>571500</xdr:colOff>
      <xdr:row>7</xdr:row>
      <xdr:rowOff>123825</xdr:rowOff>
    </xdr:to>
    <xdr:sp macro="" textlink="">
      <xdr:nvSpPr>
        <xdr:cNvPr id="8" name="Arrow: Right 7">
          <a:extLst>
            <a:ext uri="{FF2B5EF4-FFF2-40B4-BE49-F238E27FC236}">
              <a16:creationId xmlns:a16="http://schemas.microsoft.com/office/drawing/2014/main" id="{08E4F8F7-9710-9DC5-E95C-E9C3592C3A3F}"/>
            </a:ext>
          </a:extLst>
        </xdr:cNvPr>
        <xdr:cNvSpPr/>
      </xdr:nvSpPr>
      <xdr:spPr>
        <a:xfrm>
          <a:off x="3505200" y="1190625"/>
          <a:ext cx="809625" cy="342900"/>
        </a:xfrm>
        <a:prstGeom prst="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10</xdr:col>
      <xdr:colOff>152400</xdr:colOff>
      <xdr:row>5</xdr:row>
      <xdr:rowOff>171450</xdr:rowOff>
    </xdr:from>
    <xdr:to>
      <xdr:col>11</xdr:col>
      <xdr:colOff>352425</xdr:colOff>
      <xdr:row>7</xdr:row>
      <xdr:rowOff>133350</xdr:rowOff>
    </xdr:to>
    <xdr:sp macro="" textlink="">
      <xdr:nvSpPr>
        <xdr:cNvPr id="10" name="Arrow: Right 9">
          <a:extLst>
            <a:ext uri="{FF2B5EF4-FFF2-40B4-BE49-F238E27FC236}">
              <a16:creationId xmlns:a16="http://schemas.microsoft.com/office/drawing/2014/main" id="{76FC5183-2162-41BB-8338-98EC216E4969}"/>
            </a:ext>
          </a:extLst>
        </xdr:cNvPr>
        <xdr:cNvSpPr/>
      </xdr:nvSpPr>
      <xdr:spPr>
        <a:xfrm>
          <a:off x="6334125" y="1200150"/>
          <a:ext cx="809625" cy="342900"/>
        </a:xfrm>
        <a:prstGeom prst="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11</xdr:col>
      <xdr:colOff>438150</xdr:colOff>
      <xdr:row>8</xdr:row>
      <xdr:rowOff>142875</xdr:rowOff>
    </xdr:from>
    <xdr:to>
      <xdr:col>12</xdr:col>
      <xdr:colOff>238125</xdr:colOff>
      <xdr:row>12</xdr:row>
      <xdr:rowOff>95250</xdr:rowOff>
    </xdr:to>
    <xdr:sp macro="" textlink="">
      <xdr:nvSpPr>
        <xdr:cNvPr id="14" name="Arrow: Down 13">
          <a:extLst>
            <a:ext uri="{FF2B5EF4-FFF2-40B4-BE49-F238E27FC236}">
              <a16:creationId xmlns:a16="http://schemas.microsoft.com/office/drawing/2014/main" id="{E937EC4D-C172-414D-9550-71CA896C2839}"/>
            </a:ext>
          </a:extLst>
        </xdr:cNvPr>
        <xdr:cNvSpPr/>
      </xdr:nvSpPr>
      <xdr:spPr>
        <a:xfrm>
          <a:off x="7229475" y="1666875"/>
          <a:ext cx="409575" cy="714375"/>
        </a:xfrm>
        <a:prstGeom prst="down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14</xdr:col>
      <xdr:colOff>28575</xdr:colOff>
      <xdr:row>8</xdr:row>
      <xdr:rowOff>123825</xdr:rowOff>
    </xdr:from>
    <xdr:to>
      <xdr:col>14</xdr:col>
      <xdr:colOff>447675</xdr:colOff>
      <xdr:row>12</xdr:row>
      <xdr:rowOff>85725</xdr:rowOff>
    </xdr:to>
    <xdr:sp macro="" textlink="">
      <xdr:nvSpPr>
        <xdr:cNvPr id="15" name="Arrow: Down 14">
          <a:extLst>
            <a:ext uri="{FF2B5EF4-FFF2-40B4-BE49-F238E27FC236}">
              <a16:creationId xmlns:a16="http://schemas.microsoft.com/office/drawing/2014/main" id="{3F223A20-71A7-4EE7-9FE0-C29BED2835BA}"/>
            </a:ext>
          </a:extLst>
        </xdr:cNvPr>
        <xdr:cNvSpPr/>
      </xdr:nvSpPr>
      <xdr:spPr>
        <a:xfrm>
          <a:off x="8648700" y="1724025"/>
          <a:ext cx="419100" cy="723900"/>
        </a:xfrm>
        <a:prstGeom prst="down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editAs="oneCell">
    <xdr:from>
      <xdr:col>17</xdr:col>
      <xdr:colOff>276226</xdr:colOff>
      <xdr:row>0</xdr:row>
      <xdr:rowOff>38101</xdr:rowOff>
    </xdr:from>
    <xdr:to>
      <xdr:col>18</xdr:col>
      <xdr:colOff>104776</xdr:colOff>
      <xdr:row>4</xdr:row>
      <xdr:rowOff>87247</xdr:rowOff>
    </xdr:to>
    <xdr:pic>
      <xdr:nvPicPr>
        <xdr:cNvPr id="16" name="Picture 15">
          <a:extLst>
            <a:ext uri="{FF2B5EF4-FFF2-40B4-BE49-F238E27FC236}">
              <a16:creationId xmlns:a16="http://schemas.microsoft.com/office/drawing/2014/main" id="{1B1D378E-36E8-A2FE-A7EC-1C614C156D34}"/>
            </a:ext>
          </a:extLst>
        </xdr:cNvPr>
        <xdr:cNvPicPr>
          <a:picLocks noChangeAspect="1" noChangeArrowheads="1"/>
        </xdr:cNvPicPr>
      </xdr:nvPicPr>
      <xdr:blipFill>
        <a:blip xmlns:r="http://schemas.openxmlformats.org/officeDocument/2006/relationships" r:embed="rId28" cstate="print">
          <a:extLst>
            <a:ext uri="{28A0092B-C50C-407E-A947-70E740481C1C}">
              <a14:useLocalDpi xmlns:a14="http://schemas.microsoft.com/office/drawing/2010/main" val="0"/>
            </a:ext>
          </a:extLst>
        </a:blip>
        <a:srcRect/>
        <a:stretch>
          <a:fillRect/>
        </a:stretch>
      </xdr:blipFill>
      <xdr:spPr bwMode="auto">
        <a:xfrm>
          <a:off x="10725151" y="38101"/>
          <a:ext cx="438150" cy="887346"/>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absolute">
    <xdr:from>
      <xdr:col>4</xdr:col>
      <xdr:colOff>228600</xdr:colOff>
      <xdr:row>5</xdr:row>
      <xdr:rowOff>66675</xdr:rowOff>
    </xdr:from>
    <xdr:to>
      <xdr:col>5</xdr:col>
      <xdr:colOff>134689</xdr:colOff>
      <xdr:row>7</xdr:row>
      <xdr:rowOff>114299</xdr:rowOff>
    </xdr:to>
    <xdr:pic>
      <xdr:nvPicPr>
        <xdr:cNvPr id="17" name="Graphic 16" descr="Radar Chart with solid fill">
          <a:hlinkClick xmlns:r="http://schemas.openxmlformats.org/officeDocument/2006/relationships" r:id="rId29" tooltip="METRICS"/>
          <a:extLst>
            <a:ext uri="{FF2B5EF4-FFF2-40B4-BE49-F238E27FC236}">
              <a16:creationId xmlns:a16="http://schemas.microsoft.com/office/drawing/2014/main" id="{9D0313CC-9565-4CA3-AB72-5686A503F491}"/>
            </a:ext>
          </a:extLst>
        </xdr:cNvPr>
        <xdr:cNvPicPr>
          <a:picLocks noChangeAspect="1"/>
        </xdr:cNvPicPr>
      </xdr:nvPicPr>
      <xdr:blipFill>
        <a:blip xmlns:r="http://schemas.openxmlformats.org/officeDocument/2006/relationships" r:embed="rId30">
          <a:extLst>
            <a:ext uri="{28A0092B-C50C-407E-A947-70E740481C1C}">
              <a14:useLocalDpi xmlns:a14="http://schemas.microsoft.com/office/drawing/2010/main" val="0"/>
            </a:ext>
            <a:ext uri="{96DAC541-7B7A-43D3-8B79-37D633B846F1}">
              <asvg:svgBlip xmlns:asvg="http://schemas.microsoft.com/office/drawing/2016/SVG/main" r:embed="rId31"/>
            </a:ext>
          </a:extLst>
        </a:blip>
        <a:stretch>
          <a:fillRect/>
        </a:stretch>
      </xdr:blipFill>
      <xdr:spPr>
        <a:xfrm>
          <a:off x="2752725" y="1095375"/>
          <a:ext cx="515689" cy="428624"/>
        </a:xfrm>
        <a:prstGeom prst="rect">
          <a:avLst/>
        </a:prstGeom>
      </xdr:spPr>
    </xdr:pic>
    <xdr:clientData/>
  </xdr:twoCellAnchor>
  <xdr:twoCellAnchor editAs="oneCell">
    <xdr:from>
      <xdr:col>0</xdr:col>
      <xdr:colOff>466725</xdr:colOff>
      <xdr:row>0</xdr:row>
      <xdr:rowOff>0</xdr:rowOff>
    </xdr:from>
    <xdr:to>
      <xdr:col>2</xdr:col>
      <xdr:colOff>190500</xdr:colOff>
      <xdr:row>2</xdr:row>
      <xdr:rowOff>173022</xdr:rowOff>
    </xdr:to>
    <xdr:pic>
      <xdr:nvPicPr>
        <xdr:cNvPr id="18" name="Picture 17" descr="Inforegio - Download centre for visual elements">
          <a:extLst>
            <a:ext uri="{FF2B5EF4-FFF2-40B4-BE49-F238E27FC236}">
              <a16:creationId xmlns:a16="http://schemas.microsoft.com/office/drawing/2014/main" id="{E8A75C68-048D-0D5D-AD37-94735B6E826B}"/>
            </a:ext>
          </a:extLst>
        </xdr:cNvPr>
        <xdr:cNvPicPr>
          <a:picLocks noChangeAspect="1" noChangeArrowheads="1"/>
        </xdr:cNvPicPr>
      </xdr:nvPicPr>
      <xdr:blipFill>
        <a:blip xmlns:r="http://schemas.openxmlformats.org/officeDocument/2006/relationships" r:embed="rId32" cstate="print">
          <a:extLst>
            <a:ext uri="{28A0092B-C50C-407E-A947-70E740481C1C}">
              <a14:useLocalDpi xmlns:a14="http://schemas.microsoft.com/office/drawing/2010/main" val="0"/>
            </a:ext>
          </a:extLst>
        </a:blip>
        <a:srcRect/>
        <a:stretch>
          <a:fillRect/>
        </a:stretch>
      </xdr:blipFill>
      <xdr:spPr bwMode="auto">
        <a:xfrm>
          <a:off x="466725" y="0"/>
          <a:ext cx="942975" cy="630222"/>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7.xml><?xml version="1.0" encoding="utf-8"?>
<xdr:wsDr xmlns:xdr="http://schemas.openxmlformats.org/drawingml/2006/spreadsheetDrawing" xmlns:a="http://schemas.openxmlformats.org/drawingml/2006/main">
  <xdr:twoCellAnchor editAs="oneCell">
    <xdr:from>
      <xdr:col>1</xdr:col>
      <xdr:colOff>0</xdr:colOff>
      <xdr:row>2</xdr:row>
      <xdr:rowOff>0</xdr:rowOff>
    </xdr:from>
    <xdr:to>
      <xdr:col>1</xdr:col>
      <xdr:colOff>1323975</xdr:colOff>
      <xdr:row>4</xdr:row>
      <xdr:rowOff>142875</xdr:rowOff>
    </xdr:to>
    <xdr:sp macro="" textlink="">
      <xdr:nvSpPr>
        <xdr:cNvPr id="2" name="Rounded Rectangle 13">
          <a:hlinkClick xmlns:r="http://schemas.openxmlformats.org/officeDocument/2006/relationships" r:id="rId1" tooltip="Start"/>
          <a:extLst>
            <a:ext uri="{FF2B5EF4-FFF2-40B4-BE49-F238E27FC236}">
              <a16:creationId xmlns:a16="http://schemas.microsoft.com/office/drawing/2014/main" id="{293CA4C2-7479-476D-9718-E0B37C475E52}"/>
            </a:ext>
          </a:extLst>
        </xdr:cNvPr>
        <xdr:cNvSpPr/>
      </xdr:nvSpPr>
      <xdr:spPr>
        <a:xfrm>
          <a:off x="609600" y="0"/>
          <a:ext cx="1323975" cy="523875"/>
        </a:xfrm>
        <a:prstGeom prst="roundRect">
          <a:avLst/>
        </a:prstGeom>
        <a:ln/>
      </xdr:spPr>
      <xdr:style>
        <a:lnRef idx="2">
          <a:schemeClr val="dk1"/>
        </a:lnRef>
        <a:fillRef idx="1">
          <a:schemeClr val="lt1"/>
        </a:fillRef>
        <a:effectRef idx="0">
          <a:schemeClr val="dk1"/>
        </a:effectRef>
        <a:fontRef idx="minor">
          <a:schemeClr val="dk1"/>
        </a:fontRef>
      </xdr:style>
      <xdr:txBody>
        <a:bodyPr vertOverflow="overflow" horzOverflow="overflow" lIns="36000" tIns="0" rIns="36000" bIns="0" rtlCol="0" anchor="ctr">
          <a:noAutofit/>
        </a:bodyPr>
        <a:lstStyle/>
        <a:p>
          <a:pPr algn="l">
            <a:spcAft>
              <a:spcPts val="200"/>
            </a:spcAft>
          </a:pPr>
          <a:r>
            <a:rPr lang="en-US" sz="1800" b="1">
              <a:effectLst>
                <a:outerShdw blurRad="50800" dist="38100" dir="13500000" algn="br" rotWithShape="0">
                  <a:prstClr val="black">
                    <a:alpha val="40000"/>
                  </a:prstClr>
                </a:outerShdw>
              </a:effectLst>
            </a:rPr>
            <a:t>HOME</a:t>
          </a:r>
          <a:endParaRPr lang="en-US" sz="1200" b="1">
            <a:effectLst>
              <a:outerShdw blurRad="50800" dist="38100" dir="13500000" algn="br" rotWithShape="0">
                <a:prstClr val="black">
                  <a:alpha val="40000"/>
                </a:prstClr>
              </a:outerShdw>
            </a:effectLst>
          </a:endParaRPr>
        </a:p>
      </xdr:txBody>
    </xdr:sp>
    <xdr:clientData/>
  </xdr:twoCellAnchor>
  <xdr:twoCellAnchor editAs="oneCell">
    <xdr:from>
      <xdr:col>1</xdr:col>
      <xdr:colOff>733425</xdr:colOff>
      <xdr:row>2</xdr:row>
      <xdr:rowOff>0</xdr:rowOff>
    </xdr:from>
    <xdr:to>
      <xdr:col>1</xdr:col>
      <xdr:colOff>1200150</xdr:colOff>
      <xdr:row>4</xdr:row>
      <xdr:rowOff>85725</xdr:rowOff>
    </xdr:to>
    <xdr:pic>
      <xdr:nvPicPr>
        <xdr:cNvPr id="3" name="Graphic 2" descr="Home with solid fill">
          <a:hlinkClick xmlns:r="http://schemas.openxmlformats.org/officeDocument/2006/relationships" r:id="rId2" tooltip="HOME"/>
          <a:extLst>
            <a:ext uri="{FF2B5EF4-FFF2-40B4-BE49-F238E27FC236}">
              <a16:creationId xmlns:a16="http://schemas.microsoft.com/office/drawing/2014/main" id="{BCB455FE-FCAD-40F4-9D7E-8F14EDDE17AD}"/>
            </a:ext>
          </a:extLst>
        </xdr:cNvPr>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 uri="{96DAC541-7B7A-43D3-8B79-37D633B846F1}">
              <asvg:svgBlip xmlns:asvg="http://schemas.microsoft.com/office/drawing/2016/SVG/main" r:embed="rId4"/>
            </a:ext>
          </a:extLst>
        </a:blip>
        <a:stretch>
          <a:fillRect/>
        </a:stretch>
      </xdr:blipFill>
      <xdr:spPr>
        <a:xfrm>
          <a:off x="1343025" y="0"/>
          <a:ext cx="466725" cy="466725"/>
        </a:xfrm>
        <a:prstGeom prst="rect">
          <a:avLst/>
        </a:prstGeom>
      </xdr:spPr>
    </xdr:pic>
    <xdr:clientData/>
  </xdr:twoCellAnchor>
  <xdr:twoCellAnchor editAs="oneCell">
    <xdr:from>
      <xdr:col>2</xdr:col>
      <xdr:colOff>0</xdr:colOff>
      <xdr:row>2</xdr:row>
      <xdr:rowOff>0</xdr:rowOff>
    </xdr:from>
    <xdr:to>
      <xdr:col>2</xdr:col>
      <xdr:colOff>1419225</xdr:colOff>
      <xdr:row>4</xdr:row>
      <xdr:rowOff>119400</xdr:rowOff>
    </xdr:to>
    <xdr:sp macro="" textlink="">
      <xdr:nvSpPr>
        <xdr:cNvPr id="4" name="Rounded Rectangle 13">
          <a:hlinkClick xmlns:r="http://schemas.openxmlformats.org/officeDocument/2006/relationships" r:id="rId5" tooltip="MENU"/>
          <a:extLst>
            <a:ext uri="{FF2B5EF4-FFF2-40B4-BE49-F238E27FC236}">
              <a16:creationId xmlns:a16="http://schemas.microsoft.com/office/drawing/2014/main" id="{B2B9F33B-552E-4BF0-800C-BC56DAB0B4E2}"/>
            </a:ext>
          </a:extLst>
        </xdr:cNvPr>
        <xdr:cNvSpPr/>
      </xdr:nvSpPr>
      <xdr:spPr>
        <a:xfrm>
          <a:off x="3000375" y="381000"/>
          <a:ext cx="1419225" cy="500400"/>
        </a:xfrm>
        <a:prstGeom prst="roundRect">
          <a:avLst/>
        </a:prstGeom>
        <a:noFill/>
        <a:ln>
          <a:solidFill>
            <a:sysClr val="windowText" lastClr="000000"/>
          </a:solidFill>
        </a:ln>
      </xdr:spPr>
      <xdr:style>
        <a:lnRef idx="2">
          <a:schemeClr val="dk1"/>
        </a:lnRef>
        <a:fillRef idx="1">
          <a:schemeClr val="lt1"/>
        </a:fillRef>
        <a:effectRef idx="0">
          <a:schemeClr val="dk1"/>
        </a:effectRef>
        <a:fontRef idx="minor">
          <a:schemeClr val="dk1"/>
        </a:fontRef>
      </xdr:style>
      <xdr:txBody>
        <a:bodyPr vertOverflow="overflow" horzOverflow="overflow" lIns="36000" tIns="0" rIns="36000" bIns="0" rtlCol="0" anchor="ctr">
          <a:noAutofit/>
        </a:bodyPr>
        <a:lstStyle/>
        <a:p>
          <a:pPr algn="l">
            <a:spcAft>
              <a:spcPts val="200"/>
            </a:spcAft>
          </a:pPr>
          <a:r>
            <a:rPr lang="en-US" sz="1800" b="1">
              <a:effectLst>
                <a:outerShdw blurRad="50800" dist="38100" dir="13500000" algn="br" rotWithShape="0">
                  <a:prstClr val="black">
                    <a:alpha val="40000"/>
                  </a:prstClr>
                </a:outerShdw>
              </a:effectLst>
            </a:rPr>
            <a:t>MENU</a:t>
          </a:r>
          <a:endParaRPr lang="en-US" sz="1200" b="1">
            <a:effectLst>
              <a:outerShdw blurRad="50800" dist="38100" dir="13500000" algn="br" rotWithShape="0">
                <a:prstClr val="black">
                  <a:alpha val="40000"/>
                </a:prstClr>
              </a:outerShdw>
            </a:effectLst>
          </a:endParaRPr>
        </a:p>
      </xdr:txBody>
    </xdr:sp>
    <xdr:clientData/>
  </xdr:twoCellAnchor>
  <xdr:twoCellAnchor editAs="oneCell">
    <xdr:from>
      <xdr:col>2</xdr:col>
      <xdr:colOff>752475</xdr:colOff>
      <xdr:row>1</xdr:row>
      <xdr:rowOff>133350</xdr:rowOff>
    </xdr:from>
    <xdr:to>
      <xdr:col>2</xdr:col>
      <xdr:colOff>1343025</xdr:colOff>
      <xdr:row>4</xdr:row>
      <xdr:rowOff>152400</xdr:rowOff>
    </xdr:to>
    <xdr:pic>
      <xdr:nvPicPr>
        <xdr:cNvPr id="5" name="Graphic 4" descr="Hamburger Menu Icon with solid fill">
          <a:hlinkClick xmlns:r="http://schemas.openxmlformats.org/officeDocument/2006/relationships" r:id="rId6" tooltip="MENU"/>
          <a:extLst>
            <a:ext uri="{FF2B5EF4-FFF2-40B4-BE49-F238E27FC236}">
              <a16:creationId xmlns:a16="http://schemas.microsoft.com/office/drawing/2014/main" id="{DE4D5C5F-5BC4-411D-AE27-6CEA8253CD95}"/>
            </a:ext>
          </a:extLst>
        </xdr:cNvPr>
        <xdr:cNvPicPr>
          <a:picLocks noChangeAspect="1"/>
        </xdr:cNvPicPr>
      </xdr:nvPicPr>
      <xdr:blipFill>
        <a:blip xmlns:r="http://schemas.openxmlformats.org/officeDocument/2006/relationships" r:embed="rId7">
          <a:extLst>
            <a:ext uri="{28A0092B-C50C-407E-A947-70E740481C1C}">
              <a14:useLocalDpi xmlns:a14="http://schemas.microsoft.com/office/drawing/2010/main" val="0"/>
            </a:ext>
            <a:ext uri="{96DAC541-7B7A-43D3-8B79-37D633B846F1}">
              <asvg:svgBlip xmlns:asvg="http://schemas.microsoft.com/office/drawing/2016/SVG/main" r:embed="rId8"/>
            </a:ext>
          </a:extLst>
        </a:blip>
        <a:stretch>
          <a:fillRect/>
        </a:stretch>
      </xdr:blipFill>
      <xdr:spPr>
        <a:xfrm>
          <a:off x="3752850" y="323850"/>
          <a:ext cx="590550" cy="590550"/>
        </a:xfrm>
        <a:prstGeom prst="rect">
          <a:avLst/>
        </a:prstGeom>
      </xdr:spPr>
    </xdr:pic>
    <xdr:clientData/>
  </xdr:twoCellAnchor>
  <xdr:twoCellAnchor editAs="oneCell">
    <xdr:from>
      <xdr:col>2</xdr:col>
      <xdr:colOff>2438400</xdr:colOff>
      <xdr:row>1</xdr:row>
      <xdr:rowOff>180975</xdr:rowOff>
    </xdr:from>
    <xdr:to>
      <xdr:col>2</xdr:col>
      <xdr:colOff>3905250</xdr:colOff>
      <xdr:row>4</xdr:row>
      <xdr:rowOff>114300</xdr:rowOff>
    </xdr:to>
    <xdr:sp macro="" textlink="">
      <xdr:nvSpPr>
        <xdr:cNvPr id="6" name="Rounded Rectangle 13">
          <a:hlinkClick xmlns:r="http://schemas.openxmlformats.org/officeDocument/2006/relationships" r:id="rId9" tooltip="SETTINGS"/>
          <a:extLst>
            <a:ext uri="{FF2B5EF4-FFF2-40B4-BE49-F238E27FC236}">
              <a16:creationId xmlns:a16="http://schemas.microsoft.com/office/drawing/2014/main" id="{A9180DE9-A6AF-4C34-93A3-E549D7ABD4B4}"/>
            </a:ext>
          </a:extLst>
        </xdr:cNvPr>
        <xdr:cNvSpPr/>
      </xdr:nvSpPr>
      <xdr:spPr>
        <a:xfrm>
          <a:off x="5438775" y="371475"/>
          <a:ext cx="1466850" cy="504825"/>
        </a:xfrm>
        <a:prstGeom prst="roundRect">
          <a:avLst/>
        </a:prstGeom>
        <a:ln>
          <a:solidFill>
            <a:sysClr val="windowText" lastClr="000000"/>
          </a:solidFill>
        </a:ln>
      </xdr:spPr>
      <xdr:style>
        <a:lnRef idx="2">
          <a:schemeClr val="dk1"/>
        </a:lnRef>
        <a:fillRef idx="1">
          <a:schemeClr val="lt1"/>
        </a:fillRef>
        <a:effectRef idx="0">
          <a:schemeClr val="dk1"/>
        </a:effectRef>
        <a:fontRef idx="minor">
          <a:schemeClr val="dk1"/>
        </a:fontRef>
      </xdr:style>
      <xdr:txBody>
        <a:bodyPr vertOverflow="overflow" horzOverflow="overflow" lIns="36000" tIns="0" rIns="36000" bIns="0" rtlCol="0" anchor="ctr">
          <a:noAutofit/>
        </a:bodyPr>
        <a:lstStyle/>
        <a:p>
          <a:pPr algn="l">
            <a:spcAft>
              <a:spcPts val="200"/>
            </a:spcAft>
          </a:pPr>
          <a:r>
            <a:rPr lang="en-US" sz="1800" b="1">
              <a:effectLst>
                <a:outerShdw blurRad="50800" dist="38100" dir="13500000" algn="br" rotWithShape="0">
                  <a:prstClr val="black">
                    <a:alpha val="40000"/>
                  </a:prstClr>
                </a:outerShdw>
              </a:effectLst>
            </a:rPr>
            <a:t>SETTINGS</a:t>
          </a:r>
          <a:endParaRPr lang="en-US" sz="1200" b="1">
            <a:effectLst>
              <a:outerShdw blurRad="50800" dist="38100" dir="13500000" algn="br" rotWithShape="0">
                <a:prstClr val="black">
                  <a:alpha val="40000"/>
                </a:prstClr>
              </a:outerShdw>
            </a:effectLst>
          </a:endParaRPr>
        </a:p>
      </xdr:txBody>
    </xdr:sp>
    <xdr:clientData/>
  </xdr:twoCellAnchor>
  <xdr:twoCellAnchor editAs="oneCell">
    <xdr:from>
      <xdr:col>2</xdr:col>
      <xdr:colOff>3429000</xdr:colOff>
      <xdr:row>2</xdr:row>
      <xdr:rowOff>19050</xdr:rowOff>
    </xdr:from>
    <xdr:to>
      <xdr:col>2</xdr:col>
      <xdr:colOff>3895725</xdr:colOff>
      <xdr:row>4</xdr:row>
      <xdr:rowOff>76200</xdr:rowOff>
    </xdr:to>
    <xdr:pic>
      <xdr:nvPicPr>
        <xdr:cNvPr id="7" name="Graphic 6" descr="Gears outline">
          <a:hlinkClick xmlns:r="http://schemas.openxmlformats.org/officeDocument/2006/relationships" r:id="rId10" tooltip="SETTINGS"/>
          <a:extLst>
            <a:ext uri="{FF2B5EF4-FFF2-40B4-BE49-F238E27FC236}">
              <a16:creationId xmlns:a16="http://schemas.microsoft.com/office/drawing/2014/main" id="{060FA24C-F7C9-43E7-B6BC-F9750620A489}"/>
            </a:ext>
          </a:extLst>
        </xdr:cNvPr>
        <xdr:cNvPicPr>
          <a:picLocks noChangeAspect="1"/>
        </xdr:cNvPicPr>
      </xdr:nvPicPr>
      <xdr:blipFill>
        <a:blip xmlns:r="http://schemas.openxmlformats.org/officeDocument/2006/relationships" r:embed="rId11">
          <a:extLst>
            <a:ext uri="{28A0092B-C50C-407E-A947-70E740481C1C}">
              <a14:useLocalDpi xmlns:a14="http://schemas.microsoft.com/office/drawing/2010/main" val="0"/>
            </a:ext>
            <a:ext uri="{96DAC541-7B7A-43D3-8B79-37D633B846F1}">
              <asvg:svgBlip xmlns:asvg="http://schemas.microsoft.com/office/drawing/2016/SVG/main" r:embed="rId12"/>
            </a:ext>
          </a:extLst>
        </a:blip>
        <a:stretch>
          <a:fillRect/>
        </a:stretch>
      </xdr:blipFill>
      <xdr:spPr>
        <a:xfrm>
          <a:off x="6429375" y="400050"/>
          <a:ext cx="466725" cy="438150"/>
        </a:xfrm>
        <a:prstGeom prst="rect">
          <a:avLst/>
        </a:prstGeom>
      </xdr:spPr>
    </xdr:pic>
    <xdr:clientData/>
  </xdr:twoCellAnchor>
</xdr:wsDr>
</file>

<file path=xl/drawings/drawing8.xml><?xml version="1.0" encoding="utf-8"?>
<xdr:wsDr xmlns:xdr="http://schemas.openxmlformats.org/drawingml/2006/spreadsheetDrawing" xmlns:a="http://schemas.openxmlformats.org/drawingml/2006/main">
  <xdr:twoCellAnchor editAs="absolute">
    <xdr:from>
      <xdr:col>1</xdr:col>
      <xdr:colOff>828675</xdr:colOff>
      <xdr:row>0</xdr:row>
      <xdr:rowOff>85725</xdr:rowOff>
    </xdr:from>
    <xdr:to>
      <xdr:col>2</xdr:col>
      <xdr:colOff>419100</xdr:colOff>
      <xdr:row>2</xdr:row>
      <xdr:rowOff>114300</xdr:rowOff>
    </xdr:to>
    <xdr:sp macro="" textlink="">
      <xdr:nvSpPr>
        <xdr:cNvPr id="7" name="Rounded Rectangle 13">
          <a:hlinkClick xmlns:r="http://schemas.openxmlformats.org/officeDocument/2006/relationships" r:id="rId1" tooltip="MENU"/>
          <a:extLst>
            <a:ext uri="{FF2B5EF4-FFF2-40B4-BE49-F238E27FC236}">
              <a16:creationId xmlns:a16="http://schemas.microsoft.com/office/drawing/2014/main" id="{D4160ECB-36DF-41A6-A9CE-5557C62E56F2}"/>
            </a:ext>
          </a:extLst>
        </xdr:cNvPr>
        <xdr:cNvSpPr/>
      </xdr:nvSpPr>
      <xdr:spPr>
        <a:xfrm>
          <a:off x="1143000" y="85725"/>
          <a:ext cx="1419225" cy="523875"/>
        </a:xfrm>
        <a:prstGeom prst="roundRect">
          <a:avLst/>
        </a:prstGeom>
        <a:noFill/>
        <a:ln>
          <a:solidFill>
            <a:sysClr val="windowText" lastClr="000000"/>
          </a:solidFill>
        </a:ln>
      </xdr:spPr>
      <xdr:style>
        <a:lnRef idx="2">
          <a:schemeClr val="dk1"/>
        </a:lnRef>
        <a:fillRef idx="1">
          <a:schemeClr val="lt1"/>
        </a:fillRef>
        <a:effectRef idx="0">
          <a:schemeClr val="dk1"/>
        </a:effectRef>
        <a:fontRef idx="minor">
          <a:schemeClr val="dk1"/>
        </a:fontRef>
      </xdr:style>
      <xdr:txBody>
        <a:bodyPr vertOverflow="overflow" horzOverflow="overflow" lIns="36000" tIns="0" rIns="36000" bIns="0" rtlCol="0" anchor="ctr">
          <a:noAutofit/>
        </a:bodyPr>
        <a:lstStyle/>
        <a:p>
          <a:pPr algn="l">
            <a:spcAft>
              <a:spcPts val="200"/>
            </a:spcAft>
          </a:pPr>
          <a:r>
            <a:rPr lang="en-US" sz="1800" b="1">
              <a:effectLst>
                <a:outerShdw blurRad="50800" dist="38100" dir="13500000" algn="br" rotWithShape="0">
                  <a:prstClr val="black">
                    <a:alpha val="40000"/>
                  </a:prstClr>
                </a:outerShdw>
              </a:effectLst>
            </a:rPr>
            <a:t>MENU</a:t>
          </a:r>
          <a:endParaRPr lang="en-US" sz="1200" b="1">
            <a:effectLst>
              <a:outerShdw blurRad="50800" dist="38100" dir="13500000" algn="br" rotWithShape="0">
                <a:prstClr val="black">
                  <a:alpha val="40000"/>
                </a:prstClr>
              </a:outerShdw>
            </a:effectLst>
          </a:endParaRPr>
        </a:p>
      </xdr:txBody>
    </xdr:sp>
    <xdr:clientData/>
  </xdr:twoCellAnchor>
  <xdr:twoCellAnchor editAs="absolute">
    <xdr:from>
      <xdr:col>1</xdr:col>
      <xdr:colOff>1590675</xdr:colOff>
      <xdr:row>0</xdr:row>
      <xdr:rowOff>76200</xdr:rowOff>
    </xdr:from>
    <xdr:to>
      <xdr:col>2</xdr:col>
      <xdr:colOff>352425</xdr:colOff>
      <xdr:row>2</xdr:row>
      <xdr:rowOff>171450</xdr:rowOff>
    </xdr:to>
    <xdr:pic>
      <xdr:nvPicPr>
        <xdr:cNvPr id="9" name="Graphic 8" descr="Hamburger Menu Icon with solid fill">
          <a:hlinkClick xmlns:r="http://schemas.openxmlformats.org/officeDocument/2006/relationships" r:id="rId2" tooltip="MENU"/>
          <a:extLst>
            <a:ext uri="{FF2B5EF4-FFF2-40B4-BE49-F238E27FC236}">
              <a16:creationId xmlns:a16="http://schemas.microsoft.com/office/drawing/2014/main" id="{99C0ABF7-BE26-4622-BEBE-E9111B6B3DFA}"/>
            </a:ext>
          </a:extLst>
        </xdr:cNvPr>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 uri="{96DAC541-7B7A-43D3-8B79-37D633B846F1}">
              <asvg:svgBlip xmlns:asvg="http://schemas.microsoft.com/office/drawing/2016/SVG/main" r:embed="rId4"/>
            </a:ext>
          </a:extLst>
        </a:blip>
        <a:stretch>
          <a:fillRect/>
        </a:stretch>
      </xdr:blipFill>
      <xdr:spPr>
        <a:xfrm>
          <a:off x="1905000" y="76200"/>
          <a:ext cx="590550" cy="590550"/>
        </a:xfrm>
        <a:prstGeom prst="rect">
          <a:avLst/>
        </a:prstGeom>
      </xdr:spPr>
    </xdr:pic>
    <xdr:clientData/>
  </xdr:twoCellAnchor>
  <xdr:twoCellAnchor editAs="absolute">
    <xdr:from>
      <xdr:col>2</xdr:col>
      <xdr:colOff>1457325</xdr:colOff>
      <xdr:row>0</xdr:row>
      <xdr:rowOff>85725</xdr:rowOff>
    </xdr:from>
    <xdr:to>
      <xdr:col>4</xdr:col>
      <xdr:colOff>253725</xdr:colOff>
      <xdr:row>2</xdr:row>
      <xdr:rowOff>90825</xdr:rowOff>
    </xdr:to>
    <xdr:sp macro="" textlink="">
      <xdr:nvSpPr>
        <xdr:cNvPr id="10" name="Rounded Rectangle 13">
          <a:hlinkClick xmlns:r="http://schemas.openxmlformats.org/officeDocument/2006/relationships" r:id="rId5" tooltip="SUMMARY"/>
          <a:extLst>
            <a:ext uri="{FF2B5EF4-FFF2-40B4-BE49-F238E27FC236}">
              <a16:creationId xmlns:a16="http://schemas.microsoft.com/office/drawing/2014/main" id="{2FDFEC59-43E6-4A1D-AACB-4C1DC6683D4B}"/>
            </a:ext>
          </a:extLst>
        </xdr:cNvPr>
        <xdr:cNvSpPr/>
      </xdr:nvSpPr>
      <xdr:spPr>
        <a:xfrm>
          <a:off x="3600450" y="85725"/>
          <a:ext cx="1692000" cy="500400"/>
        </a:xfrm>
        <a:prstGeom prst="roundRect">
          <a:avLst>
            <a:gd name="adj" fmla="val 12860"/>
          </a:avLst>
        </a:prstGeom>
        <a:noFill/>
        <a:ln/>
      </xdr:spPr>
      <xdr:style>
        <a:lnRef idx="2">
          <a:schemeClr val="dk1"/>
        </a:lnRef>
        <a:fillRef idx="1">
          <a:schemeClr val="lt1"/>
        </a:fillRef>
        <a:effectRef idx="0">
          <a:schemeClr val="dk1"/>
        </a:effectRef>
        <a:fontRef idx="minor">
          <a:schemeClr val="dk1"/>
        </a:fontRef>
      </xdr:style>
      <xdr:txBody>
        <a:bodyPr vertOverflow="overflow" horzOverflow="overflow" lIns="36000" tIns="0" rIns="36000" bIns="0" rtlCol="0" anchor="ctr">
          <a:noAutofit/>
        </a:bodyPr>
        <a:lstStyle/>
        <a:p>
          <a:pPr algn="l">
            <a:spcAft>
              <a:spcPts val="200"/>
            </a:spcAft>
          </a:pPr>
          <a:r>
            <a:rPr lang="en-US" sz="1800" b="1">
              <a:effectLst>
                <a:outerShdw blurRad="50800" dist="38100" dir="13500000" algn="br" rotWithShape="0">
                  <a:prstClr val="black">
                    <a:alpha val="40000"/>
                  </a:prstClr>
                </a:outerShdw>
              </a:effectLst>
            </a:rPr>
            <a:t>SUMMARY</a:t>
          </a:r>
          <a:endParaRPr lang="en-US" sz="1200" b="1">
            <a:effectLst>
              <a:outerShdw blurRad="50800" dist="38100" dir="13500000" algn="br" rotWithShape="0">
                <a:prstClr val="black">
                  <a:alpha val="40000"/>
                </a:prstClr>
              </a:outerShdw>
            </a:effectLst>
          </a:endParaRPr>
        </a:p>
      </xdr:txBody>
    </xdr:sp>
    <xdr:clientData/>
  </xdr:twoCellAnchor>
  <xdr:twoCellAnchor editAs="absolute">
    <xdr:from>
      <xdr:col>3</xdr:col>
      <xdr:colOff>1028700</xdr:colOff>
      <xdr:row>0</xdr:row>
      <xdr:rowOff>104775</xdr:rowOff>
    </xdr:from>
    <xdr:to>
      <xdr:col>4</xdr:col>
      <xdr:colOff>228600</xdr:colOff>
      <xdr:row>2</xdr:row>
      <xdr:rowOff>104775</xdr:rowOff>
    </xdr:to>
    <xdr:pic>
      <xdr:nvPicPr>
        <xdr:cNvPr id="11" name="Graphic 10" descr="Search Inventory with solid fill">
          <a:extLst>
            <a:ext uri="{FF2B5EF4-FFF2-40B4-BE49-F238E27FC236}">
              <a16:creationId xmlns:a16="http://schemas.microsoft.com/office/drawing/2014/main" id="{401B9904-51B1-4828-80A7-1B574BED5CD7}"/>
            </a:ext>
          </a:extLst>
        </xdr:cNvPr>
        <xdr:cNvPicPr>
          <a:picLocks noChangeAspect="1"/>
        </xdr:cNvPicPr>
      </xdr:nvPicPr>
      <xdr:blipFill>
        <a:blip xmlns:r="http://schemas.openxmlformats.org/officeDocument/2006/relationships" r:embed="rId6">
          <a:extLst>
            <a:ext uri="{28A0092B-C50C-407E-A947-70E740481C1C}">
              <a14:useLocalDpi xmlns:a14="http://schemas.microsoft.com/office/drawing/2010/main" val="0"/>
            </a:ext>
            <a:ext uri="{96DAC541-7B7A-43D3-8B79-37D633B846F1}">
              <asvg:svgBlip xmlns:asvg="http://schemas.microsoft.com/office/drawing/2016/SVG/main" r:embed="rId7"/>
            </a:ext>
          </a:extLst>
        </a:blip>
        <a:stretch>
          <a:fillRect/>
        </a:stretch>
      </xdr:blipFill>
      <xdr:spPr>
        <a:xfrm>
          <a:off x="4772025" y="104775"/>
          <a:ext cx="495300" cy="495300"/>
        </a:xfrm>
        <a:prstGeom prst="rect">
          <a:avLst/>
        </a:prstGeom>
      </xdr:spPr>
    </xdr:pic>
    <xdr:clientData/>
  </xdr:twoCellAnchor>
  <xdr:twoCellAnchor editAs="absolute">
    <xdr:from>
      <xdr:col>4</xdr:col>
      <xdr:colOff>1790700</xdr:colOff>
      <xdr:row>0</xdr:row>
      <xdr:rowOff>95250</xdr:rowOff>
    </xdr:from>
    <xdr:to>
      <xdr:col>5</xdr:col>
      <xdr:colOff>1038225</xdr:colOff>
      <xdr:row>2</xdr:row>
      <xdr:rowOff>138450</xdr:rowOff>
    </xdr:to>
    <xdr:sp macro="" textlink="">
      <xdr:nvSpPr>
        <xdr:cNvPr id="12" name="Rounded Rectangle 13">
          <a:hlinkClick xmlns:r="http://schemas.openxmlformats.org/officeDocument/2006/relationships" r:id="rId8" tooltip="REPORTS"/>
          <a:extLst>
            <a:ext uri="{FF2B5EF4-FFF2-40B4-BE49-F238E27FC236}">
              <a16:creationId xmlns:a16="http://schemas.microsoft.com/office/drawing/2014/main" id="{1294D80F-EC65-47C7-B105-A052CF7D1CBD}"/>
            </a:ext>
          </a:extLst>
        </xdr:cNvPr>
        <xdr:cNvSpPr/>
      </xdr:nvSpPr>
      <xdr:spPr>
        <a:xfrm>
          <a:off x="6829425" y="95250"/>
          <a:ext cx="1457325" cy="538500"/>
        </a:xfrm>
        <a:prstGeom prst="roundRect">
          <a:avLst/>
        </a:prstGeom>
        <a:noFill/>
        <a:ln/>
      </xdr:spPr>
      <xdr:style>
        <a:lnRef idx="2">
          <a:schemeClr val="dk1"/>
        </a:lnRef>
        <a:fillRef idx="1">
          <a:schemeClr val="lt1"/>
        </a:fillRef>
        <a:effectRef idx="0">
          <a:schemeClr val="dk1"/>
        </a:effectRef>
        <a:fontRef idx="minor">
          <a:schemeClr val="dk1"/>
        </a:fontRef>
      </xdr:style>
      <xdr:txBody>
        <a:bodyPr vertOverflow="overflow" horzOverflow="overflow" lIns="36000" tIns="0" rIns="36000" bIns="0" rtlCol="0" anchor="ctr">
          <a:noAutofit/>
        </a:bodyPr>
        <a:lstStyle/>
        <a:p>
          <a:pPr algn="l">
            <a:spcAft>
              <a:spcPts val="200"/>
            </a:spcAft>
          </a:pPr>
          <a:r>
            <a:rPr lang="en-US" sz="1800" b="1">
              <a:effectLst>
                <a:outerShdw blurRad="50800" dist="38100" dir="13500000" algn="br" rotWithShape="0">
                  <a:prstClr val="black">
                    <a:alpha val="40000"/>
                  </a:prstClr>
                </a:outerShdw>
              </a:effectLst>
            </a:rPr>
            <a:t>REPORTS</a:t>
          </a:r>
          <a:endParaRPr lang="en-US" sz="1200" b="1">
            <a:effectLst>
              <a:outerShdw blurRad="50800" dist="38100" dir="13500000" algn="br" rotWithShape="0">
                <a:prstClr val="black">
                  <a:alpha val="40000"/>
                </a:prstClr>
              </a:outerShdw>
            </a:effectLst>
          </a:endParaRPr>
        </a:p>
      </xdr:txBody>
    </xdr:sp>
    <xdr:clientData/>
  </xdr:twoCellAnchor>
  <xdr:twoCellAnchor editAs="absolute">
    <xdr:from>
      <xdr:col>5</xdr:col>
      <xdr:colOff>590550</xdr:colOff>
      <xdr:row>0</xdr:row>
      <xdr:rowOff>133350</xdr:rowOff>
    </xdr:from>
    <xdr:to>
      <xdr:col>5</xdr:col>
      <xdr:colOff>1000125</xdr:colOff>
      <xdr:row>2</xdr:row>
      <xdr:rowOff>47625</xdr:rowOff>
    </xdr:to>
    <xdr:pic>
      <xdr:nvPicPr>
        <xdr:cNvPr id="13" name="Graphic 12" descr="Document outline">
          <a:extLst>
            <a:ext uri="{FF2B5EF4-FFF2-40B4-BE49-F238E27FC236}">
              <a16:creationId xmlns:a16="http://schemas.microsoft.com/office/drawing/2014/main" id="{6B5C56B1-1315-4820-B7C1-8141A9BFA5D9}"/>
            </a:ext>
          </a:extLst>
        </xdr:cNvPr>
        <xdr:cNvPicPr>
          <a:picLocks noChangeAspect="1"/>
        </xdr:cNvPicPr>
      </xdr:nvPicPr>
      <xdr:blipFill>
        <a:blip xmlns:r="http://schemas.openxmlformats.org/officeDocument/2006/relationships" r:embed="rId9">
          <a:extLst>
            <a:ext uri="{28A0092B-C50C-407E-A947-70E740481C1C}">
              <a14:useLocalDpi xmlns:a14="http://schemas.microsoft.com/office/drawing/2010/main" val="0"/>
            </a:ext>
            <a:ext uri="{96DAC541-7B7A-43D3-8B79-37D633B846F1}">
              <asvg:svgBlip xmlns:asvg="http://schemas.microsoft.com/office/drawing/2016/SVG/main" r:embed="rId10"/>
            </a:ext>
          </a:extLst>
        </a:blip>
        <a:stretch>
          <a:fillRect/>
        </a:stretch>
      </xdr:blipFill>
      <xdr:spPr>
        <a:xfrm>
          <a:off x="7839075" y="133350"/>
          <a:ext cx="409575" cy="409575"/>
        </a:xfrm>
        <a:prstGeom prst="rect">
          <a:avLst/>
        </a:prstGeom>
      </xdr:spPr>
    </xdr:pic>
    <xdr:clientData/>
  </xdr:twoCellAnchor>
</xdr:wsDr>
</file>

<file path=xl/drawings/drawing9.xml><?xml version="1.0" encoding="utf-8"?>
<xdr:wsDr xmlns:xdr="http://schemas.openxmlformats.org/drawingml/2006/spreadsheetDrawing" xmlns:a="http://schemas.openxmlformats.org/drawingml/2006/main">
  <xdr:twoCellAnchor editAs="absolute">
    <xdr:from>
      <xdr:col>0</xdr:col>
      <xdr:colOff>361951</xdr:colOff>
      <xdr:row>7</xdr:row>
      <xdr:rowOff>171450</xdr:rowOff>
    </xdr:from>
    <xdr:to>
      <xdr:col>6</xdr:col>
      <xdr:colOff>381000</xdr:colOff>
      <xdr:row>22</xdr:row>
      <xdr:rowOff>180975</xdr:rowOff>
    </xdr:to>
    <xdr:graphicFrame macro="">
      <xdr:nvGraphicFramePr>
        <xdr:cNvPr id="3" name="Summary Chart">
          <a:extLst>
            <a:ext uri="{FF2B5EF4-FFF2-40B4-BE49-F238E27FC236}">
              <a16:creationId xmlns:a16="http://schemas.microsoft.com/office/drawing/2014/main" id="{7E019540-8C58-4D15-B4A2-E25CC860A0A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absolute">
    <xdr:from>
      <xdr:col>4</xdr:col>
      <xdr:colOff>285750</xdr:colOff>
      <xdr:row>0</xdr:row>
      <xdr:rowOff>133350</xdr:rowOff>
    </xdr:from>
    <xdr:to>
      <xdr:col>5</xdr:col>
      <xdr:colOff>1095375</xdr:colOff>
      <xdr:row>3</xdr:row>
      <xdr:rowOff>81300</xdr:rowOff>
    </xdr:to>
    <xdr:sp macro="" textlink="">
      <xdr:nvSpPr>
        <xdr:cNvPr id="4" name="Rounded Rectangle 13">
          <a:hlinkClick xmlns:r="http://schemas.openxmlformats.org/officeDocument/2006/relationships" r:id="rId2" tooltip="MENU"/>
          <a:extLst>
            <a:ext uri="{FF2B5EF4-FFF2-40B4-BE49-F238E27FC236}">
              <a16:creationId xmlns:a16="http://schemas.microsoft.com/office/drawing/2014/main" id="{00794624-AD01-4CE4-A150-D25B77403A52}"/>
            </a:ext>
          </a:extLst>
        </xdr:cNvPr>
        <xdr:cNvSpPr/>
      </xdr:nvSpPr>
      <xdr:spPr>
        <a:xfrm>
          <a:off x="2809875" y="133350"/>
          <a:ext cx="1419225" cy="519450"/>
        </a:xfrm>
        <a:prstGeom prst="roundRect">
          <a:avLst/>
        </a:prstGeom>
        <a:noFill/>
        <a:ln>
          <a:solidFill>
            <a:sysClr val="windowText" lastClr="000000"/>
          </a:solidFill>
        </a:ln>
      </xdr:spPr>
      <xdr:style>
        <a:lnRef idx="2">
          <a:schemeClr val="dk1"/>
        </a:lnRef>
        <a:fillRef idx="1">
          <a:schemeClr val="lt1"/>
        </a:fillRef>
        <a:effectRef idx="0">
          <a:schemeClr val="dk1"/>
        </a:effectRef>
        <a:fontRef idx="minor">
          <a:schemeClr val="dk1"/>
        </a:fontRef>
      </xdr:style>
      <xdr:txBody>
        <a:bodyPr vertOverflow="overflow" horzOverflow="overflow" lIns="36000" tIns="0" rIns="36000" bIns="0" rtlCol="0" anchor="ctr">
          <a:noAutofit/>
        </a:bodyPr>
        <a:lstStyle/>
        <a:p>
          <a:pPr algn="l">
            <a:spcAft>
              <a:spcPts val="200"/>
            </a:spcAft>
          </a:pPr>
          <a:r>
            <a:rPr lang="en-US" sz="1800" b="1">
              <a:effectLst>
                <a:outerShdw blurRad="50800" dist="38100" dir="13500000" algn="br" rotWithShape="0">
                  <a:prstClr val="black">
                    <a:alpha val="40000"/>
                  </a:prstClr>
                </a:outerShdw>
              </a:effectLst>
            </a:rPr>
            <a:t>MENU</a:t>
          </a:r>
          <a:endParaRPr lang="en-US" sz="1200" b="1">
            <a:effectLst>
              <a:outerShdw blurRad="50800" dist="38100" dir="13500000" algn="br" rotWithShape="0">
                <a:prstClr val="black">
                  <a:alpha val="40000"/>
                </a:prstClr>
              </a:outerShdw>
            </a:effectLst>
          </a:endParaRPr>
        </a:p>
      </xdr:txBody>
    </xdr:sp>
    <xdr:clientData/>
  </xdr:twoCellAnchor>
  <xdr:twoCellAnchor editAs="absolute">
    <xdr:from>
      <xdr:col>5</xdr:col>
      <xdr:colOff>457200</xdr:colOff>
      <xdr:row>0</xdr:row>
      <xdr:rowOff>95250</xdr:rowOff>
    </xdr:from>
    <xdr:to>
      <xdr:col>5</xdr:col>
      <xdr:colOff>1047750</xdr:colOff>
      <xdr:row>3</xdr:row>
      <xdr:rowOff>114300</xdr:rowOff>
    </xdr:to>
    <xdr:pic>
      <xdr:nvPicPr>
        <xdr:cNvPr id="5" name="Graphic 4" descr="Hamburger Menu Icon with solid fill">
          <a:hlinkClick xmlns:r="http://schemas.openxmlformats.org/officeDocument/2006/relationships" r:id="rId3" tooltip="MENU"/>
          <a:extLst>
            <a:ext uri="{FF2B5EF4-FFF2-40B4-BE49-F238E27FC236}">
              <a16:creationId xmlns:a16="http://schemas.microsoft.com/office/drawing/2014/main" id="{AB4DD07A-3C76-428A-9FD2-FBCDAF343E07}"/>
            </a:ext>
          </a:extLst>
        </xdr:cNvPr>
        <xdr:cNvPicPr>
          <a:picLocks noChangeAspect="1"/>
        </xdr:cNvPicPr>
      </xdr:nvPicPr>
      <xdr:blipFill>
        <a:blip xmlns:r="http://schemas.openxmlformats.org/officeDocument/2006/relationships" r:embed="rId4">
          <a:extLst>
            <a:ext uri="{28A0092B-C50C-407E-A947-70E740481C1C}">
              <a14:useLocalDpi xmlns:a14="http://schemas.microsoft.com/office/drawing/2010/main" val="0"/>
            </a:ext>
            <a:ext uri="{96DAC541-7B7A-43D3-8B79-37D633B846F1}">
              <asvg:svgBlip xmlns:asvg="http://schemas.microsoft.com/office/drawing/2016/SVG/main" r:embed="rId5"/>
            </a:ext>
          </a:extLst>
        </a:blip>
        <a:stretch>
          <a:fillRect/>
        </a:stretch>
      </xdr:blipFill>
      <xdr:spPr>
        <a:xfrm>
          <a:off x="3590925" y="95250"/>
          <a:ext cx="590550" cy="590550"/>
        </a:xfrm>
        <a:prstGeom prst="rect">
          <a:avLst/>
        </a:prstGeom>
      </xdr:spPr>
    </xdr:pic>
    <xdr:clientData/>
  </xdr:twoCellAnchor>
  <xdr:twoCellAnchor editAs="absolute">
    <xdr:from>
      <xdr:col>6</xdr:col>
      <xdr:colOff>533400</xdr:colOff>
      <xdr:row>0</xdr:row>
      <xdr:rowOff>161925</xdr:rowOff>
    </xdr:from>
    <xdr:to>
      <xdr:col>8</xdr:col>
      <xdr:colOff>653775</xdr:colOff>
      <xdr:row>3</xdr:row>
      <xdr:rowOff>90825</xdr:rowOff>
    </xdr:to>
    <xdr:sp macro="" textlink="">
      <xdr:nvSpPr>
        <xdr:cNvPr id="6" name="Rounded Rectangle 13">
          <a:hlinkClick xmlns:r="http://schemas.openxmlformats.org/officeDocument/2006/relationships" r:id="rId6" tooltip="SUMMARY"/>
          <a:extLst>
            <a:ext uri="{FF2B5EF4-FFF2-40B4-BE49-F238E27FC236}">
              <a16:creationId xmlns:a16="http://schemas.microsoft.com/office/drawing/2014/main" id="{C5E09D7A-DC0A-4D31-ABF3-5A63B8EE7DE1}"/>
            </a:ext>
          </a:extLst>
        </xdr:cNvPr>
        <xdr:cNvSpPr/>
      </xdr:nvSpPr>
      <xdr:spPr>
        <a:xfrm>
          <a:off x="5514975" y="161925"/>
          <a:ext cx="1692000" cy="500400"/>
        </a:xfrm>
        <a:prstGeom prst="roundRect">
          <a:avLst/>
        </a:prstGeom>
        <a:noFill/>
        <a:ln/>
      </xdr:spPr>
      <xdr:style>
        <a:lnRef idx="2">
          <a:schemeClr val="dk1"/>
        </a:lnRef>
        <a:fillRef idx="1">
          <a:schemeClr val="lt1"/>
        </a:fillRef>
        <a:effectRef idx="0">
          <a:schemeClr val="dk1"/>
        </a:effectRef>
        <a:fontRef idx="minor">
          <a:schemeClr val="dk1"/>
        </a:fontRef>
      </xdr:style>
      <xdr:txBody>
        <a:bodyPr vertOverflow="overflow" horzOverflow="overflow" lIns="36000" tIns="0" rIns="36000" bIns="0" rtlCol="0" anchor="ctr">
          <a:noAutofit/>
        </a:bodyPr>
        <a:lstStyle/>
        <a:p>
          <a:pPr algn="l">
            <a:spcAft>
              <a:spcPts val="200"/>
            </a:spcAft>
          </a:pPr>
          <a:r>
            <a:rPr lang="en-US" sz="1800" b="1">
              <a:effectLst>
                <a:outerShdw blurRad="50800" dist="38100" dir="13500000" algn="br" rotWithShape="0">
                  <a:prstClr val="black">
                    <a:alpha val="40000"/>
                  </a:prstClr>
                </a:outerShdw>
              </a:effectLst>
            </a:rPr>
            <a:t>SUMMARY</a:t>
          </a:r>
          <a:endParaRPr lang="en-US" sz="1200" b="1">
            <a:effectLst>
              <a:outerShdw blurRad="50800" dist="38100" dir="13500000" algn="br" rotWithShape="0">
                <a:prstClr val="black">
                  <a:alpha val="40000"/>
                </a:prstClr>
              </a:outerShdw>
            </a:effectLst>
          </a:endParaRPr>
        </a:p>
      </xdr:txBody>
    </xdr:sp>
    <xdr:clientData/>
  </xdr:twoCellAnchor>
  <xdr:twoCellAnchor editAs="absolute">
    <xdr:from>
      <xdr:col>8</xdr:col>
      <xdr:colOff>95250</xdr:colOff>
      <xdr:row>0</xdr:row>
      <xdr:rowOff>161925</xdr:rowOff>
    </xdr:from>
    <xdr:to>
      <xdr:col>8</xdr:col>
      <xdr:colOff>590550</xdr:colOff>
      <xdr:row>3</xdr:row>
      <xdr:rowOff>85725</xdr:rowOff>
    </xdr:to>
    <xdr:pic>
      <xdr:nvPicPr>
        <xdr:cNvPr id="10" name="Graphic 9" descr="Search Inventory with solid fill">
          <a:extLst>
            <a:ext uri="{FF2B5EF4-FFF2-40B4-BE49-F238E27FC236}">
              <a16:creationId xmlns:a16="http://schemas.microsoft.com/office/drawing/2014/main" id="{59E20C8F-C9D7-4D79-8B11-5A53EB2C4002}"/>
            </a:ext>
          </a:extLst>
        </xdr:cNvPr>
        <xdr:cNvPicPr>
          <a:picLocks noChangeAspect="1"/>
        </xdr:cNvPicPr>
      </xdr:nvPicPr>
      <xdr:blipFill>
        <a:blip xmlns:r="http://schemas.openxmlformats.org/officeDocument/2006/relationships" r:embed="rId7">
          <a:extLst>
            <a:ext uri="{28A0092B-C50C-407E-A947-70E740481C1C}">
              <a14:useLocalDpi xmlns:a14="http://schemas.microsoft.com/office/drawing/2010/main" val="0"/>
            </a:ext>
            <a:ext uri="{96DAC541-7B7A-43D3-8B79-37D633B846F1}">
              <asvg:svgBlip xmlns:asvg="http://schemas.microsoft.com/office/drawing/2016/SVG/main" r:embed="rId8"/>
            </a:ext>
          </a:extLst>
        </a:blip>
        <a:stretch>
          <a:fillRect/>
        </a:stretch>
      </xdr:blipFill>
      <xdr:spPr>
        <a:xfrm>
          <a:off x="6648450" y="161925"/>
          <a:ext cx="495300" cy="495300"/>
        </a:xfrm>
        <a:prstGeom prst="rect">
          <a:avLst/>
        </a:prstGeom>
      </xdr:spPr>
    </xdr:pic>
    <xdr:clientData/>
  </xdr:twoCellAnchor>
  <xdr:twoCellAnchor editAs="absolute">
    <xdr:from>
      <xdr:col>9</xdr:col>
      <xdr:colOff>800100</xdr:colOff>
      <xdr:row>0</xdr:row>
      <xdr:rowOff>133350</xdr:rowOff>
    </xdr:from>
    <xdr:to>
      <xdr:col>9</xdr:col>
      <xdr:colOff>2257425</xdr:colOff>
      <xdr:row>3</xdr:row>
      <xdr:rowOff>100350</xdr:rowOff>
    </xdr:to>
    <xdr:sp macro="" textlink="">
      <xdr:nvSpPr>
        <xdr:cNvPr id="11" name="Rounded Rectangle 13">
          <a:hlinkClick xmlns:r="http://schemas.openxmlformats.org/officeDocument/2006/relationships" r:id="rId9" tooltip="REPORTS"/>
          <a:extLst>
            <a:ext uri="{FF2B5EF4-FFF2-40B4-BE49-F238E27FC236}">
              <a16:creationId xmlns:a16="http://schemas.microsoft.com/office/drawing/2014/main" id="{ED0241D5-9CD6-4071-B839-13E34323BDA6}"/>
            </a:ext>
          </a:extLst>
        </xdr:cNvPr>
        <xdr:cNvSpPr/>
      </xdr:nvSpPr>
      <xdr:spPr>
        <a:xfrm>
          <a:off x="8439150" y="133350"/>
          <a:ext cx="1457325" cy="538500"/>
        </a:xfrm>
        <a:prstGeom prst="roundRect">
          <a:avLst/>
        </a:prstGeom>
        <a:noFill/>
        <a:ln/>
      </xdr:spPr>
      <xdr:style>
        <a:lnRef idx="2">
          <a:schemeClr val="dk1"/>
        </a:lnRef>
        <a:fillRef idx="1">
          <a:schemeClr val="lt1"/>
        </a:fillRef>
        <a:effectRef idx="0">
          <a:schemeClr val="dk1"/>
        </a:effectRef>
        <a:fontRef idx="minor">
          <a:schemeClr val="dk1"/>
        </a:fontRef>
      </xdr:style>
      <xdr:txBody>
        <a:bodyPr vertOverflow="overflow" horzOverflow="overflow" lIns="36000" tIns="0" rIns="36000" bIns="0" rtlCol="0" anchor="ctr">
          <a:noAutofit/>
        </a:bodyPr>
        <a:lstStyle/>
        <a:p>
          <a:pPr algn="l">
            <a:spcAft>
              <a:spcPts val="200"/>
            </a:spcAft>
          </a:pPr>
          <a:r>
            <a:rPr lang="en-US" sz="1800" b="1">
              <a:effectLst>
                <a:outerShdw blurRad="50800" dist="38100" dir="13500000" algn="br" rotWithShape="0">
                  <a:prstClr val="black">
                    <a:alpha val="40000"/>
                  </a:prstClr>
                </a:outerShdw>
              </a:effectLst>
            </a:rPr>
            <a:t>REPORTS</a:t>
          </a:r>
          <a:endParaRPr lang="en-US" sz="1200" b="1">
            <a:effectLst>
              <a:outerShdw blurRad="50800" dist="38100" dir="13500000" algn="br" rotWithShape="0">
                <a:prstClr val="black">
                  <a:alpha val="40000"/>
                </a:prstClr>
              </a:outerShdw>
            </a:effectLst>
          </a:endParaRPr>
        </a:p>
      </xdr:txBody>
    </xdr:sp>
    <xdr:clientData/>
  </xdr:twoCellAnchor>
  <xdr:twoCellAnchor editAs="absolute">
    <xdr:from>
      <xdr:col>9</xdr:col>
      <xdr:colOff>1819275</xdr:colOff>
      <xdr:row>0</xdr:row>
      <xdr:rowOff>180975</xdr:rowOff>
    </xdr:from>
    <xdr:to>
      <xdr:col>9</xdr:col>
      <xdr:colOff>2228850</xdr:colOff>
      <xdr:row>3</xdr:row>
      <xdr:rowOff>19050</xdr:rowOff>
    </xdr:to>
    <xdr:pic>
      <xdr:nvPicPr>
        <xdr:cNvPr id="12" name="Graphic 11" descr="Document outline">
          <a:extLst>
            <a:ext uri="{FF2B5EF4-FFF2-40B4-BE49-F238E27FC236}">
              <a16:creationId xmlns:a16="http://schemas.microsoft.com/office/drawing/2014/main" id="{2BD6E2E2-ECB8-40B7-8BC1-EF959AC924ED}"/>
            </a:ext>
          </a:extLst>
        </xdr:cNvPr>
        <xdr:cNvPicPr>
          <a:picLocks noChangeAspect="1"/>
        </xdr:cNvPicPr>
      </xdr:nvPicPr>
      <xdr:blipFill>
        <a:blip xmlns:r="http://schemas.openxmlformats.org/officeDocument/2006/relationships" r:embed="rId10">
          <a:extLst>
            <a:ext uri="{28A0092B-C50C-407E-A947-70E740481C1C}">
              <a14:useLocalDpi xmlns:a14="http://schemas.microsoft.com/office/drawing/2010/main" val="0"/>
            </a:ext>
            <a:ext uri="{96DAC541-7B7A-43D3-8B79-37D633B846F1}">
              <asvg:svgBlip xmlns:asvg="http://schemas.microsoft.com/office/drawing/2016/SVG/main" r:embed="rId11"/>
            </a:ext>
          </a:extLst>
        </a:blip>
        <a:stretch>
          <a:fillRect/>
        </a:stretch>
      </xdr:blipFill>
      <xdr:spPr>
        <a:xfrm>
          <a:off x="9458325" y="180975"/>
          <a:ext cx="409575" cy="409575"/>
        </a:xfrm>
        <a:prstGeom prst="rect">
          <a:avLst/>
        </a:prstGeom>
      </xdr:spPr>
    </xdr:pic>
    <xdr:clientData/>
  </xdr:twoCellAnchor>
  <xdr:twoCellAnchor editAs="absolute">
    <xdr:from>
      <xdr:col>0</xdr:col>
      <xdr:colOff>152399</xdr:colOff>
      <xdr:row>30</xdr:row>
      <xdr:rowOff>47625</xdr:rowOff>
    </xdr:from>
    <xdr:to>
      <xdr:col>6</xdr:col>
      <xdr:colOff>228599</xdr:colOff>
      <xdr:row>45</xdr:row>
      <xdr:rowOff>66675</xdr:rowOff>
    </xdr:to>
    <xdr:graphicFrame macro="">
      <xdr:nvGraphicFramePr>
        <xdr:cNvPr id="7" name="Chart 6">
          <a:extLst>
            <a:ext uri="{FF2B5EF4-FFF2-40B4-BE49-F238E27FC236}">
              <a16:creationId xmlns:a16="http://schemas.microsoft.com/office/drawing/2014/main" id="{37EE8479-0969-48EF-AE8B-3BFA445C89B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2"/>
        </a:graphicData>
      </a:graphic>
    </xdr:graphicFrame>
    <xdr:clientData/>
  </xdr:twoCellAnchor>
  <xdr:twoCellAnchor editAs="absolute">
    <xdr:from>
      <xdr:col>8</xdr:col>
      <xdr:colOff>800099</xdr:colOff>
      <xdr:row>30</xdr:row>
      <xdr:rowOff>85725</xdr:rowOff>
    </xdr:from>
    <xdr:to>
      <xdr:col>11</xdr:col>
      <xdr:colOff>323849</xdr:colOff>
      <xdr:row>44</xdr:row>
      <xdr:rowOff>161925</xdr:rowOff>
    </xdr:to>
    <xdr:graphicFrame macro="">
      <xdr:nvGraphicFramePr>
        <xdr:cNvPr id="13" name="Chart 12">
          <a:extLst>
            <a:ext uri="{FF2B5EF4-FFF2-40B4-BE49-F238E27FC236}">
              <a16:creationId xmlns:a16="http://schemas.microsoft.com/office/drawing/2014/main" id="{B96446C2-D691-46F1-8380-D0B670C69CD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3"/>
        </a:graphicData>
      </a:graphic>
    </xdr:graphicFrame>
    <xdr:clientData/>
  </xdr:twoCellAnchor>
  <xdr:twoCellAnchor>
    <xdr:from>
      <xdr:col>8</xdr:col>
      <xdr:colOff>714375</xdr:colOff>
      <xdr:row>8</xdr:row>
      <xdr:rowOff>47625</xdr:rowOff>
    </xdr:from>
    <xdr:to>
      <xdr:col>11</xdr:col>
      <xdr:colOff>114300</xdr:colOff>
      <xdr:row>22</xdr:row>
      <xdr:rowOff>123825</xdr:rowOff>
    </xdr:to>
    <xdr:graphicFrame macro="">
      <xdr:nvGraphicFramePr>
        <xdr:cNvPr id="14" name="Chart 13">
          <a:extLst>
            <a:ext uri="{FF2B5EF4-FFF2-40B4-BE49-F238E27FC236}">
              <a16:creationId xmlns:a16="http://schemas.microsoft.com/office/drawing/2014/main" id="{3E2DA6F3-4ED6-49F2-B1CC-7A1B58CFA4E1}"/>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4"/>
        </a:graphicData>
      </a:graphic>
    </xdr:graphicFrame>
    <xdr:clientData/>
  </xdr:twoCellAnchor>
</xdr:wsDr>
</file>

<file path=xl/drawings/drawing10.xml><?xml version="1.0" encoding="utf-8"?>
<xdr:wsDr xmlns:xdr="http://schemas.openxmlformats.org/drawingml/2006/spreadsheetDrawing" xmlns:a="http://schemas.openxmlformats.org/drawingml/2006/main">
  <xdr:twoCellAnchor editAs="oneCell">
    <xdr:from>
      <xdr:col>1</xdr:col>
      <xdr:colOff>733425</xdr:colOff>
      <xdr:row>0</xdr:row>
      <xdr:rowOff>142875</xdr:rowOff>
    </xdr:from>
    <xdr:to>
      <xdr:col>1</xdr:col>
      <xdr:colOff>1323975</xdr:colOff>
      <xdr:row>3</xdr:row>
      <xdr:rowOff>161925</xdr:rowOff>
    </xdr:to>
    <xdr:pic>
      <xdr:nvPicPr>
        <xdr:cNvPr id="4" name="Graphic 3" descr="Hamburger Menu Icon with solid fill">
          <a:hlinkClick xmlns:r="http://schemas.openxmlformats.org/officeDocument/2006/relationships" r:id="rId1" tooltip="MENU"/>
          <a:extLst>
            <a:ext uri="{FF2B5EF4-FFF2-40B4-BE49-F238E27FC236}">
              <a16:creationId xmlns:a16="http://schemas.microsoft.com/office/drawing/2014/main" id="{98390915-D7FE-4F96-B30C-7D206C26571D}"/>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 uri="{96DAC541-7B7A-43D3-8B79-37D633B846F1}">
              <asvg:svgBlip xmlns:asvg="http://schemas.microsoft.com/office/drawing/2016/SVG/main" r:embed="rId3"/>
            </a:ext>
          </a:extLst>
        </a:blip>
        <a:stretch>
          <a:fillRect/>
        </a:stretch>
      </xdr:blipFill>
      <xdr:spPr>
        <a:xfrm>
          <a:off x="1343025" y="142875"/>
          <a:ext cx="590550" cy="590550"/>
        </a:xfrm>
        <a:prstGeom prst="rect">
          <a:avLst/>
        </a:prstGeom>
      </xdr:spPr>
    </xdr:pic>
    <xdr:clientData/>
  </xdr:twoCellAnchor>
  <xdr:twoCellAnchor editAs="absolute">
    <xdr:from>
      <xdr:col>0</xdr:col>
      <xdr:colOff>590550</xdr:colOff>
      <xdr:row>0</xdr:row>
      <xdr:rowOff>142875</xdr:rowOff>
    </xdr:from>
    <xdr:to>
      <xdr:col>1</xdr:col>
      <xdr:colOff>1400175</xdr:colOff>
      <xdr:row>3</xdr:row>
      <xdr:rowOff>138450</xdr:rowOff>
    </xdr:to>
    <xdr:sp macro="" textlink="">
      <xdr:nvSpPr>
        <xdr:cNvPr id="6" name="Rounded Rectangle 13">
          <a:hlinkClick xmlns:r="http://schemas.openxmlformats.org/officeDocument/2006/relationships" r:id="rId4" tooltip="MENU"/>
          <a:extLst>
            <a:ext uri="{FF2B5EF4-FFF2-40B4-BE49-F238E27FC236}">
              <a16:creationId xmlns:a16="http://schemas.microsoft.com/office/drawing/2014/main" id="{AA70A1F4-0477-42C0-97CD-480B2B5A3C40}"/>
            </a:ext>
          </a:extLst>
        </xdr:cNvPr>
        <xdr:cNvSpPr/>
      </xdr:nvSpPr>
      <xdr:spPr>
        <a:xfrm>
          <a:off x="590550" y="142875"/>
          <a:ext cx="1419225" cy="567075"/>
        </a:xfrm>
        <a:prstGeom prst="roundRect">
          <a:avLst>
            <a:gd name="adj" fmla="val 18347"/>
          </a:avLst>
        </a:prstGeom>
        <a:noFill/>
        <a:ln>
          <a:solidFill>
            <a:sysClr val="windowText" lastClr="000000"/>
          </a:solidFill>
        </a:ln>
      </xdr:spPr>
      <xdr:style>
        <a:lnRef idx="2">
          <a:schemeClr val="dk1"/>
        </a:lnRef>
        <a:fillRef idx="1">
          <a:schemeClr val="lt1"/>
        </a:fillRef>
        <a:effectRef idx="0">
          <a:schemeClr val="dk1"/>
        </a:effectRef>
        <a:fontRef idx="minor">
          <a:schemeClr val="dk1"/>
        </a:fontRef>
      </xdr:style>
      <xdr:txBody>
        <a:bodyPr vertOverflow="overflow" horzOverflow="overflow" lIns="36000" tIns="0" rIns="36000" bIns="0" rtlCol="0" anchor="ctr">
          <a:noAutofit/>
        </a:bodyPr>
        <a:lstStyle/>
        <a:p>
          <a:pPr algn="l">
            <a:spcAft>
              <a:spcPts val="200"/>
            </a:spcAft>
          </a:pPr>
          <a:r>
            <a:rPr lang="en-US" sz="1800" b="1">
              <a:effectLst>
                <a:outerShdw blurRad="50800" dist="38100" dir="13500000" algn="br" rotWithShape="0">
                  <a:prstClr val="black">
                    <a:alpha val="40000"/>
                  </a:prstClr>
                </a:outerShdw>
              </a:effectLst>
            </a:rPr>
            <a:t>MENU</a:t>
          </a:r>
          <a:endParaRPr lang="en-US" sz="1200" b="1">
            <a:effectLst>
              <a:outerShdw blurRad="50800" dist="38100" dir="13500000" algn="br" rotWithShape="0">
                <a:prstClr val="black">
                  <a:alpha val="40000"/>
                </a:prstClr>
              </a:outerShdw>
            </a:effectLst>
          </a:endParaRPr>
        </a:p>
      </xdr:txBody>
    </xdr:sp>
    <xdr:clientData/>
  </xdr:twoCellAnchor>
  <xdr:twoCellAnchor editAs="absolute">
    <xdr:from>
      <xdr:col>1</xdr:col>
      <xdr:colOff>2133600</xdr:colOff>
      <xdr:row>0</xdr:row>
      <xdr:rowOff>142875</xdr:rowOff>
    </xdr:from>
    <xdr:to>
      <xdr:col>2</xdr:col>
      <xdr:colOff>987150</xdr:colOff>
      <xdr:row>3</xdr:row>
      <xdr:rowOff>71775</xdr:rowOff>
    </xdr:to>
    <xdr:sp macro="" textlink="">
      <xdr:nvSpPr>
        <xdr:cNvPr id="7" name="Rounded Rectangle 13">
          <a:hlinkClick xmlns:r="http://schemas.openxmlformats.org/officeDocument/2006/relationships" r:id="rId5" tooltip="SUMMARY"/>
          <a:extLst>
            <a:ext uri="{FF2B5EF4-FFF2-40B4-BE49-F238E27FC236}">
              <a16:creationId xmlns:a16="http://schemas.microsoft.com/office/drawing/2014/main" id="{C358BACD-496E-4974-BD69-01A5F4C924A2}"/>
            </a:ext>
          </a:extLst>
        </xdr:cNvPr>
        <xdr:cNvSpPr/>
      </xdr:nvSpPr>
      <xdr:spPr>
        <a:xfrm>
          <a:off x="2743200" y="142875"/>
          <a:ext cx="1692000" cy="500400"/>
        </a:xfrm>
        <a:prstGeom prst="roundRect">
          <a:avLst/>
        </a:prstGeom>
        <a:noFill/>
        <a:ln/>
      </xdr:spPr>
      <xdr:style>
        <a:lnRef idx="2">
          <a:schemeClr val="dk1"/>
        </a:lnRef>
        <a:fillRef idx="1">
          <a:schemeClr val="lt1"/>
        </a:fillRef>
        <a:effectRef idx="0">
          <a:schemeClr val="dk1"/>
        </a:effectRef>
        <a:fontRef idx="minor">
          <a:schemeClr val="dk1"/>
        </a:fontRef>
      </xdr:style>
      <xdr:txBody>
        <a:bodyPr vertOverflow="overflow" horzOverflow="overflow" lIns="36000" tIns="0" rIns="36000" bIns="0" rtlCol="0" anchor="ctr">
          <a:noAutofit/>
        </a:bodyPr>
        <a:lstStyle/>
        <a:p>
          <a:pPr algn="l">
            <a:spcAft>
              <a:spcPts val="200"/>
            </a:spcAft>
          </a:pPr>
          <a:r>
            <a:rPr lang="en-US" sz="1800" b="1">
              <a:effectLst>
                <a:outerShdw blurRad="50800" dist="38100" dir="13500000" algn="br" rotWithShape="0">
                  <a:prstClr val="black">
                    <a:alpha val="40000"/>
                  </a:prstClr>
                </a:outerShdw>
              </a:effectLst>
            </a:rPr>
            <a:t>SUMMARY</a:t>
          </a:r>
          <a:endParaRPr lang="en-US" sz="1200" b="1">
            <a:effectLst>
              <a:outerShdw blurRad="50800" dist="38100" dir="13500000" algn="br" rotWithShape="0">
                <a:prstClr val="black">
                  <a:alpha val="40000"/>
                </a:prstClr>
              </a:outerShdw>
            </a:effectLst>
          </a:endParaRPr>
        </a:p>
      </xdr:txBody>
    </xdr:sp>
    <xdr:clientData/>
  </xdr:twoCellAnchor>
  <xdr:twoCellAnchor editAs="absolute">
    <xdr:from>
      <xdr:col>2</xdr:col>
      <xdr:colOff>466725</xdr:colOff>
      <xdr:row>0</xdr:row>
      <xdr:rowOff>142875</xdr:rowOff>
    </xdr:from>
    <xdr:to>
      <xdr:col>2</xdr:col>
      <xdr:colOff>962025</xdr:colOff>
      <xdr:row>3</xdr:row>
      <xdr:rowOff>66675</xdr:rowOff>
    </xdr:to>
    <xdr:pic>
      <xdr:nvPicPr>
        <xdr:cNvPr id="8" name="Graphic 7" descr="Search Inventory with solid fill">
          <a:extLst>
            <a:ext uri="{FF2B5EF4-FFF2-40B4-BE49-F238E27FC236}">
              <a16:creationId xmlns:a16="http://schemas.microsoft.com/office/drawing/2014/main" id="{C379C0A7-0FA4-4B27-B13D-B2F43F284C6F}"/>
            </a:ext>
          </a:extLst>
        </xdr:cNvPr>
        <xdr:cNvPicPr>
          <a:picLocks noChangeAspect="1"/>
        </xdr:cNvPicPr>
      </xdr:nvPicPr>
      <xdr:blipFill>
        <a:blip xmlns:r="http://schemas.openxmlformats.org/officeDocument/2006/relationships" r:embed="rId6">
          <a:extLst>
            <a:ext uri="{28A0092B-C50C-407E-A947-70E740481C1C}">
              <a14:useLocalDpi xmlns:a14="http://schemas.microsoft.com/office/drawing/2010/main" val="0"/>
            </a:ext>
            <a:ext uri="{96DAC541-7B7A-43D3-8B79-37D633B846F1}">
              <asvg:svgBlip xmlns:asvg="http://schemas.microsoft.com/office/drawing/2016/SVG/main" r:embed="rId7"/>
            </a:ext>
          </a:extLst>
        </a:blip>
        <a:stretch>
          <a:fillRect/>
        </a:stretch>
      </xdr:blipFill>
      <xdr:spPr>
        <a:xfrm>
          <a:off x="3648075" y="142875"/>
          <a:ext cx="495300" cy="495300"/>
        </a:xfrm>
        <a:prstGeom prst="rect">
          <a:avLst/>
        </a:prstGeom>
      </xdr:spPr>
    </xdr:pic>
    <xdr:clientData/>
  </xdr:twoCellAnchor>
  <xdr:twoCellAnchor editAs="absolute">
    <xdr:from>
      <xdr:col>2</xdr:col>
      <xdr:colOff>2257425</xdr:colOff>
      <xdr:row>0</xdr:row>
      <xdr:rowOff>133350</xdr:rowOff>
    </xdr:from>
    <xdr:to>
      <xdr:col>4</xdr:col>
      <xdr:colOff>276225</xdr:colOff>
      <xdr:row>3</xdr:row>
      <xdr:rowOff>76200</xdr:rowOff>
    </xdr:to>
    <xdr:sp macro="" textlink="">
      <xdr:nvSpPr>
        <xdr:cNvPr id="9" name="Rounded Rectangle 13">
          <a:hlinkClick xmlns:r="http://schemas.openxmlformats.org/officeDocument/2006/relationships" r:id="rId8" tooltip="DASHBOARD"/>
          <a:extLst>
            <a:ext uri="{FF2B5EF4-FFF2-40B4-BE49-F238E27FC236}">
              <a16:creationId xmlns:a16="http://schemas.microsoft.com/office/drawing/2014/main" id="{88F168DD-7C25-4817-AD6D-25875B24E7BF}"/>
            </a:ext>
          </a:extLst>
        </xdr:cNvPr>
        <xdr:cNvSpPr/>
      </xdr:nvSpPr>
      <xdr:spPr>
        <a:xfrm>
          <a:off x="5438775" y="133350"/>
          <a:ext cx="1876425" cy="514350"/>
        </a:xfrm>
        <a:prstGeom prst="roundRect">
          <a:avLst/>
        </a:prstGeom>
        <a:noFill/>
        <a:ln/>
      </xdr:spPr>
      <xdr:style>
        <a:lnRef idx="2">
          <a:schemeClr val="dk1"/>
        </a:lnRef>
        <a:fillRef idx="1">
          <a:schemeClr val="lt1"/>
        </a:fillRef>
        <a:effectRef idx="0">
          <a:schemeClr val="dk1"/>
        </a:effectRef>
        <a:fontRef idx="minor">
          <a:schemeClr val="dk1"/>
        </a:fontRef>
      </xdr:style>
      <xdr:txBody>
        <a:bodyPr vertOverflow="overflow" horzOverflow="overflow" lIns="36000" tIns="0" rIns="36000" bIns="0" rtlCol="0" anchor="ctr">
          <a:noAutofit/>
        </a:bodyPr>
        <a:lstStyle/>
        <a:p>
          <a:pPr algn="l">
            <a:spcAft>
              <a:spcPts val="200"/>
            </a:spcAft>
          </a:pPr>
          <a:r>
            <a:rPr lang="en-US" sz="1800" b="1">
              <a:effectLst>
                <a:outerShdw blurRad="50800" dist="38100" dir="13500000" algn="br" rotWithShape="0">
                  <a:prstClr val="black">
                    <a:alpha val="40000"/>
                  </a:prstClr>
                </a:outerShdw>
              </a:effectLst>
            </a:rPr>
            <a:t>DASHBOARD</a:t>
          </a:r>
          <a:endParaRPr lang="en-US" sz="1200" b="1">
            <a:effectLst>
              <a:outerShdw blurRad="50800" dist="38100" dir="13500000" algn="br" rotWithShape="0">
                <a:prstClr val="black">
                  <a:alpha val="40000"/>
                </a:prstClr>
              </a:outerShdw>
            </a:effectLst>
          </a:endParaRPr>
        </a:p>
      </xdr:txBody>
    </xdr:sp>
    <xdr:clientData/>
  </xdr:twoCellAnchor>
  <xdr:twoCellAnchor editAs="absolute">
    <xdr:from>
      <xdr:col>3</xdr:col>
      <xdr:colOff>352425</xdr:colOff>
      <xdr:row>0</xdr:row>
      <xdr:rowOff>161925</xdr:rowOff>
    </xdr:from>
    <xdr:to>
      <xdr:col>4</xdr:col>
      <xdr:colOff>200025</xdr:colOff>
      <xdr:row>3</xdr:row>
      <xdr:rowOff>47625</xdr:rowOff>
    </xdr:to>
    <xdr:pic>
      <xdr:nvPicPr>
        <xdr:cNvPr id="10" name="Graphic 9" descr="Gauge with solid fill">
          <a:extLst>
            <a:ext uri="{FF2B5EF4-FFF2-40B4-BE49-F238E27FC236}">
              <a16:creationId xmlns:a16="http://schemas.microsoft.com/office/drawing/2014/main" id="{06F67C3D-1386-4C8F-BC0F-E80474E5DE37}"/>
            </a:ext>
          </a:extLst>
        </xdr:cNvPr>
        <xdr:cNvPicPr>
          <a:picLocks noChangeAspect="1"/>
        </xdr:cNvPicPr>
      </xdr:nvPicPr>
      <xdr:blipFill>
        <a:blip xmlns:r="http://schemas.openxmlformats.org/officeDocument/2006/relationships" r:embed="rId9">
          <a:extLst>
            <a:ext uri="{28A0092B-C50C-407E-A947-70E740481C1C}">
              <a14:useLocalDpi xmlns:a14="http://schemas.microsoft.com/office/drawing/2010/main" val="0"/>
            </a:ext>
            <a:ext uri="{96DAC541-7B7A-43D3-8B79-37D633B846F1}">
              <asvg:svgBlip xmlns:asvg="http://schemas.microsoft.com/office/drawing/2016/SVG/main" r:embed="rId10"/>
            </a:ext>
          </a:extLst>
        </a:blip>
        <a:stretch>
          <a:fillRect/>
        </a:stretch>
      </xdr:blipFill>
      <xdr:spPr>
        <a:xfrm>
          <a:off x="6781800" y="161925"/>
          <a:ext cx="457200" cy="457200"/>
        </a:xfrm>
        <a:prstGeom prst="rect">
          <a:avLst/>
        </a:prstGeom>
      </xdr:spPr>
    </xdr:pic>
    <xdr:clientData/>
  </xdr:twoCellAnchor>
</xdr:wsDr>
</file>

<file path=xl/drawings/drawing11.xml><?xml version="1.0" encoding="utf-8"?>
<xdr:wsDr xmlns:xdr="http://schemas.openxmlformats.org/drawingml/2006/spreadsheetDrawing" xmlns:a="http://schemas.openxmlformats.org/drawingml/2006/main">
  <xdr:twoCellAnchor editAs="absolute">
    <xdr:from>
      <xdr:col>1</xdr:col>
      <xdr:colOff>104775</xdr:colOff>
      <xdr:row>1</xdr:row>
      <xdr:rowOff>76200</xdr:rowOff>
    </xdr:from>
    <xdr:to>
      <xdr:col>1</xdr:col>
      <xdr:colOff>1524000</xdr:colOff>
      <xdr:row>4</xdr:row>
      <xdr:rowOff>71775</xdr:rowOff>
    </xdr:to>
    <xdr:sp macro="" textlink="">
      <xdr:nvSpPr>
        <xdr:cNvPr id="5" name="Rounded Rectangle 13">
          <a:hlinkClick xmlns:r="http://schemas.openxmlformats.org/officeDocument/2006/relationships" r:id="rId1" tooltip="MENU"/>
          <a:extLst>
            <a:ext uri="{FF2B5EF4-FFF2-40B4-BE49-F238E27FC236}">
              <a16:creationId xmlns:a16="http://schemas.microsoft.com/office/drawing/2014/main" id="{07DA7064-5285-44E5-AA75-904C4F68F4C1}"/>
            </a:ext>
          </a:extLst>
        </xdr:cNvPr>
        <xdr:cNvSpPr/>
      </xdr:nvSpPr>
      <xdr:spPr>
        <a:xfrm>
          <a:off x="714375" y="266700"/>
          <a:ext cx="1419225" cy="567075"/>
        </a:xfrm>
        <a:prstGeom prst="roundRect">
          <a:avLst/>
        </a:prstGeom>
        <a:noFill/>
        <a:ln>
          <a:solidFill>
            <a:sysClr val="windowText" lastClr="000000"/>
          </a:solidFill>
        </a:ln>
      </xdr:spPr>
      <xdr:style>
        <a:lnRef idx="2">
          <a:schemeClr val="dk1"/>
        </a:lnRef>
        <a:fillRef idx="1">
          <a:schemeClr val="lt1"/>
        </a:fillRef>
        <a:effectRef idx="0">
          <a:schemeClr val="dk1"/>
        </a:effectRef>
        <a:fontRef idx="minor">
          <a:schemeClr val="dk1"/>
        </a:fontRef>
      </xdr:style>
      <xdr:txBody>
        <a:bodyPr vertOverflow="overflow" horzOverflow="overflow" lIns="36000" tIns="0" rIns="36000" bIns="0" rtlCol="0" anchor="ctr">
          <a:noAutofit/>
        </a:bodyPr>
        <a:lstStyle/>
        <a:p>
          <a:pPr algn="l">
            <a:spcAft>
              <a:spcPts val="200"/>
            </a:spcAft>
          </a:pPr>
          <a:r>
            <a:rPr lang="en-US" sz="1800" b="1">
              <a:effectLst>
                <a:outerShdw blurRad="50800" dist="38100" dir="13500000" algn="br" rotWithShape="0">
                  <a:prstClr val="black">
                    <a:alpha val="40000"/>
                  </a:prstClr>
                </a:outerShdw>
              </a:effectLst>
            </a:rPr>
            <a:t>MENU</a:t>
          </a:r>
          <a:endParaRPr lang="en-US" sz="1200" b="1">
            <a:effectLst>
              <a:outerShdw blurRad="50800" dist="38100" dir="13500000" algn="br" rotWithShape="0">
                <a:prstClr val="black">
                  <a:alpha val="40000"/>
                </a:prstClr>
              </a:outerShdw>
            </a:effectLst>
          </a:endParaRPr>
        </a:p>
      </xdr:txBody>
    </xdr:sp>
    <xdr:clientData/>
  </xdr:twoCellAnchor>
  <xdr:twoCellAnchor editAs="absolute">
    <xdr:from>
      <xdr:col>1</xdr:col>
      <xdr:colOff>857250</xdr:colOff>
      <xdr:row>1</xdr:row>
      <xdr:rowOff>47625</xdr:rowOff>
    </xdr:from>
    <xdr:to>
      <xdr:col>1</xdr:col>
      <xdr:colOff>1447800</xdr:colOff>
      <xdr:row>4</xdr:row>
      <xdr:rowOff>66675</xdr:rowOff>
    </xdr:to>
    <xdr:pic>
      <xdr:nvPicPr>
        <xdr:cNvPr id="6" name="Graphic 5" descr="Hamburger Menu Icon with solid fill">
          <a:hlinkClick xmlns:r="http://schemas.openxmlformats.org/officeDocument/2006/relationships" r:id="rId2" tooltip="MENU"/>
          <a:extLst>
            <a:ext uri="{FF2B5EF4-FFF2-40B4-BE49-F238E27FC236}">
              <a16:creationId xmlns:a16="http://schemas.microsoft.com/office/drawing/2014/main" id="{CA6EF405-8704-40FE-9EF7-1E62138CBA22}"/>
            </a:ext>
          </a:extLst>
        </xdr:cNvPr>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 uri="{96DAC541-7B7A-43D3-8B79-37D633B846F1}">
              <asvg:svgBlip xmlns:asvg="http://schemas.microsoft.com/office/drawing/2016/SVG/main" r:embed="rId4"/>
            </a:ext>
          </a:extLst>
        </a:blip>
        <a:stretch>
          <a:fillRect/>
        </a:stretch>
      </xdr:blipFill>
      <xdr:spPr>
        <a:xfrm>
          <a:off x="1466850" y="238125"/>
          <a:ext cx="590550" cy="590550"/>
        </a:xfrm>
        <a:prstGeom prst="rect">
          <a:avLst/>
        </a:prstGeom>
      </xdr:spPr>
    </xdr:pic>
    <xdr:clientData/>
  </xdr:twoCellAnchor>
  <xdr:twoCellAnchor editAs="absolute">
    <xdr:from>
      <xdr:col>2</xdr:col>
      <xdr:colOff>171450</xdr:colOff>
      <xdr:row>1</xdr:row>
      <xdr:rowOff>104775</xdr:rowOff>
    </xdr:from>
    <xdr:to>
      <xdr:col>2</xdr:col>
      <xdr:colOff>1628775</xdr:colOff>
      <xdr:row>4</xdr:row>
      <xdr:rowOff>71775</xdr:rowOff>
    </xdr:to>
    <xdr:sp macro="" textlink="">
      <xdr:nvSpPr>
        <xdr:cNvPr id="7" name="Rounded Rectangle 13">
          <a:hlinkClick xmlns:r="http://schemas.openxmlformats.org/officeDocument/2006/relationships" r:id="rId5" tooltip="REPORTS"/>
          <a:extLst>
            <a:ext uri="{FF2B5EF4-FFF2-40B4-BE49-F238E27FC236}">
              <a16:creationId xmlns:a16="http://schemas.microsoft.com/office/drawing/2014/main" id="{3639913B-4B4D-4E2B-9A81-3B890DF88428}"/>
            </a:ext>
          </a:extLst>
        </xdr:cNvPr>
        <xdr:cNvSpPr/>
      </xdr:nvSpPr>
      <xdr:spPr>
        <a:xfrm>
          <a:off x="2609850" y="295275"/>
          <a:ext cx="1457325" cy="538500"/>
        </a:xfrm>
        <a:prstGeom prst="roundRect">
          <a:avLst/>
        </a:prstGeom>
        <a:noFill/>
        <a:ln/>
      </xdr:spPr>
      <xdr:style>
        <a:lnRef idx="2">
          <a:schemeClr val="dk1"/>
        </a:lnRef>
        <a:fillRef idx="1">
          <a:schemeClr val="lt1"/>
        </a:fillRef>
        <a:effectRef idx="0">
          <a:schemeClr val="dk1"/>
        </a:effectRef>
        <a:fontRef idx="minor">
          <a:schemeClr val="dk1"/>
        </a:fontRef>
      </xdr:style>
      <xdr:txBody>
        <a:bodyPr vertOverflow="overflow" horzOverflow="overflow" lIns="36000" tIns="0" rIns="36000" bIns="0" rtlCol="0" anchor="ctr">
          <a:noAutofit/>
        </a:bodyPr>
        <a:lstStyle/>
        <a:p>
          <a:pPr algn="l">
            <a:spcAft>
              <a:spcPts val="200"/>
            </a:spcAft>
          </a:pPr>
          <a:r>
            <a:rPr lang="en-US" sz="1800" b="1">
              <a:effectLst>
                <a:outerShdw blurRad="50800" dist="38100" dir="13500000" algn="br" rotWithShape="0">
                  <a:prstClr val="black">
                    <a:alpha val="40000"/>
                  </a:prstClr>
                </a:outerShdw>
              </a:effectLst>
            </a:rPr>
            <a:t>REPORTS</a:t>
          </a:r>
          <a:endParaRPr lang="en-US" sz="1200" b="1">
            <a:effectLst>
              <a:outerShdw blurRad="50800" dist="38100" dir="13500000" algn="br" rotWithShape="0">
                <a:prstClr val="black">
                  <a:alpha val="40000"/>
                </a:prstClr>
              </a:outerShdw>
            </a:effectLst>
          </a:endParaRPr>
        </a:p>
      </xdr:txBody>
    </xdr:sp>
    <xdr:clientData/>
  </xdr:twoCellAnchor>
  <xdr:twoCellAnchor editAs="absolute">
    <xdr:from>
      <xdr:col>2</xdr:col>
      <xdr:colOff>1190625</xdr:colOff>
      <xdr:row>1</xdr:row>
      <xdr:rowOff>161925</xdr:rowOff>
    </xdr:from>
    <xdr:to>
      <xdr:col>2</xdr:col>
      <xdr:colOff>1600200</xdr:colOff>
      <xdr:row>4</xdr:row>
      <xdr:rowOff>0</xdr:rowOff>
    </xdr:to>
    <xdr:pic>
      <xdr:nvPicPr>
        <xdr:cNvPr id="8" name="Graphic 7" descr="Document outline">
          <a:extLst>
            <a:ext uri="{FF2B5EF4-FFF2-40B4-BE49-F238E27FC236}">
              <a16:creationId xmlns:a16="http://schemas.microsoft.com/office/drawing/2014/main" id="{EC1D5E83-2627-4338-AEA8-7B0FC112A5CC}"/>
            </a:ext>
          </a:extLst>
        </xdr:cNvPr>
        <xdr:cNvPicPr>
          <a:picLocks noChangeAspect="1"/>
        </xdr:cNvPicPr>
      </xdr:nvPicPr>
      <xdr:blipFill>
        <a:blip xmlns:r="http://schemas.openxmlformats.org/officeDocument/2006/relationships" r:embed="rId6">
          <a:extLst>
            <a:ext uri="{28A0092B-C50C-407E-A947-70E740481C1C}">
              <a14:useLocalDpi xmlns:a14="http://schemas.microsoft.com/office/drawing/2010/main" val="0"/>
            </a:ext>
            <a:ext uri="{96DAC541-7B7A-43D3-8B79-37D633B846F1}">
              <asvg:svgBlip xmlns:asvg="http://schemas.microsoft.com/office/drawing/2016/SVG/main" r:embed="rId7"/>
            </a:ext>
          </a:extLst>
        </a:blip>
        <a:stretch>
          <a:fillRect/>
        </a:stretch>
      </xdr:blipFill>
      <xdr:spPr>
        <a:xfrm>
          <a:off x="3629025" y="352425"/>
          <a:ext cx="409575" cy="409575"/>
        </a:xfrm>
        <a:prstGeom prst="rect">
          <a:avLst/>
        </a:prstGeom>
      </xdr:spPr>
    </xdr:pic>
    <xdr:clientData/>
  </xdr:twoCellAnchor>
  <xdr:twoCellAnchor editAs="absolute">
    <xdr:from>
      <xdr:col>3</xdr:col>
      <xdr:colOff>9525</xdr:colOff>
      <xdr:row>1</xdr:row>
      <xdr:rowOff>133350</xdr:rowOff>
    </xdr:from>
    <xdr:to>
      <xdr:col>4</xdr:col>
      <xdr:colOff>714375</xdr:colOff>
      <xdr:row>4</xdr:row>
      <xdr:rowOff>76200</xdr:rowOff>
    </xdr:to>
    <xdr:sp macro="" textlink="">
      <xdr:nvSpPr>
        <xdr:cNvPr id="9" name="Rounded Rectangle 13">
          <a:hlinkClick xmlns:r="http://schemas.openxmlformats.org/officeDocument/2006/relationships" r:id="rId8" tooltip="DASHBOARD"/>
          <a:extLst>
            <a:ext uri="{FF2B5EF4-FFF2-40B4-BE49-F238E27FC236}">
              <a16:creationId xmlns:a16="http://schemas.microsoft.com/office/drawing/2014/main" id="{3C49240E-4518-4CEC-B9A8-285B3E88C0AF}"/>
            </a:ext>
          </a:extLst>
        </xdr:cNvPr>
        <xdr:cNvSpPr/>
      </xdr:nvSpPr>
      <xdr:spPr>
        <a:xfrm>
          <a:off x="4705350" y="323850"/>
          <a:ext cx="1876425" cy="514350"/>
        </a:xfrm>
        <a:prstGeom prst="roundRect">
          <a:avLst/>
        </a:prstGeom>
        <a:noFill/>
        <a:ln/>
      </xdr:spPr>
      <xdr:style>
        <a:lnRef idx="2">
          <a:schemeClr val="dk1"/>
        </a:lnRef>
        <a:fillRef idx="1">
          <a:schemeClr val="lt1"/>
        </a:fillRef>
        <a:effectRef idx="0">
          <a:schemeClr val="dk1"/>
        </a:effectRef>
        <a:fontRef idx="minor">
          <a:schemeClr val="dk1"/>
        </a:fontRef>
      </xdr:style>
      <xdr:txBody>
        <a:bodyPr vertOverflow="overflow" horzOverflow="overflow" lIns="36000" tIns="0" rIns="36000" bIns="0" rtlCol="0" anchor="ctr">
          <a:noAutofit/>
        </a:bodyPr>
        <a:lstStyle/>
        <a:p>
          <a:pPr algn="l">
            <a:spcAft>
              <a:spcPts val="200"/>
            </a:spcAft>
          </a:pPr>
          <a:r>
            <a:rPr lang="en-US" sz="1800" b="1">
              <a:effectLst>
                <a:outerShdw blurRad="50800" dist="38100" dir="13500000" algn="br" rotWithShape="0">
                  <a:prstClr val="black">
                    <a:alpha val="40000"/>
                  </a:prstClr>
                </a:outerShdw>
              </a:effectLst>
            </a:rPr>
            <a:t>DASHBOARD</a:t>
          </a:r>
          <a:endParaRPr lang="en-US" sz="1200" b="1">
            <a:effectLst>
              <a:outerShdw blurRad="50800" dist="38100" dir="13500000" algn="br" rotWithShape="0">
                <a:prstClr val="black">
                  <a:alpha val="40000"/>
                </a:prstClr>
              </a:outerShdw>
            </a:effectLst>
          </a:endParaRPr>
        </a:p>
      </xdr:txBody>
    </xdr:sp>
    <xdr:clientData/>
  </xdr:twoCellAnchor>
  <xdr:twoCellAnchor editAs="absolute">
    <xdr:from>
      <xdr:col>4</xdr:col>
      <xdr:colOff>180975</xdr:colOff>
      <xdr:row>1</xdr:row>
      <xdr:rowOff>152400</xdr:rowOff>
    </xdr:from>
    <xdr:to>
      <xdr:col>4</xdr:col>
      <xdr:colOff>638175</xdr:colOff>
      <xdr:row>4</xdr:row>
      <xdr:rowOff>38100</xdr:rowOff>
    </xdr:to>
    <xdr:pic>
      <xdr:nvPicPr>
        <xdr:cNvPr id="10" name="Graphic 9" descr="Gauge with solid fill">
          <a:extLst>
            <a:ext uri="{FF2B5EF4-FFF2-40B4-BE49-F238E27FC236}">
              <a16:creationId xmlns:a16="http://schemas.microsoft.com/office/drawing/2014/main" id="{9557C2A0-2176-494F-BBA8-FC19E4AC78BD}"/>
            </a:ext>
          </a:extLst>
        </xdr:cNvPr>
        <xdr:cNvPicPr>
          <a:picLocks noChangeAspect="1"/>
        </xdr:cNvPicPr>
      </xdr:nvPicPr>
      <xdr:blipFill>
        <a:blip xmlns:r="http://schemas.openxmlformats.org/officeDocument/2006/relationships" r:embed="rId9">
          <a:extLst>
            <a:ext uri="{28A0092B-C50C-407E-A947-70E740481C1C}">
              <a14:useLocalDpi xmlns:a14="http://schemas.microsoft.com/office/drawing/2010/main" val="0"/>
            </a:ext>
            <a:ext uri="{96DAC541-7B7A-43D3-8B79-37D633B846F1}">
              <asvg:svgBlip xmlns:asvg="http://schemas.microsoft.com/office/drawing/2016/SVG/main" r:embed="rId10"/>
            </a:ext>
          </a:extLst>
        </a:blip>
        <a:stretch>
          <a:fillRect/>
        </a:stretch>
      </xdr:blipFill>
      <xdr:spPr>
        <a:xfrm>
          <a:off x="6048375" y="342900"/>
          <a:ext cx="457200" cy="457200"/>
        </a:xfrm>
        <a:prstGeom prst="rect">
          <a:avLst/>
        </a:prstGeom>
      </xdr:spPr>
    </xdr:pic>
    <xdr:clientData/>
  </xdr:twoCellAnchor>
</xdr:wsDr>
</file>

<file path=xl/drawings/drawing12.xml><?xml version="1.0" encoding="utf-8"?>
<xdr:wsDr xmlns:xdr="http://schemas.openxmlformats.org/drawingml/2006/spreadsheetDrawing" xmlns:a="http://schemas.openxmlformats.org/drawingml/2006/main">
  <xdr:twoCellAnchor editAs="absolute">
    <xdr:from>
      <xdr:col>1</xdr:col>
      <xdr:colOff>0</xdr:colOff>
      <xdr:row>1</xdr:row>
      <xdr:rowOff>0</xdr:rowOff>
    </xdr:from>
    <xdr:to>
      <xdr:col>2</xdr:col>
      <xdr:colOff>809625</xdr:colOff>
      <xdr:row>3</xdr:row>
      <xdr:rowOff>186075</xdr:rowOff>
    </xdr:to>
    <xdr:sp macro="" textlink="">
      <xdr:nvSpPr>
        <xdr:cNvPr id="5" name="Rounded Rectangle 13">
          <a:hlinkClick xmlns:r="http://schemas.openxmlformats.org/officeDocument/2006/relationships" r:id="rId1" tooltip="MENU"/>
          <a:extLst>
            <a:ext uri="{FF2B5EF4-FFF2-40B4-BE49-F238E27FC236}">
              <a16:creationId xmlns:a16="http://schemas.microsoft.com/office/drawing/2014/main" id="{20C9E249-2F32-468C-9593-292694B72813}"/>
            </a:ext>
          </a:extLst>
        </xdr:cNvPr>
        <xdr:cNvSpPr/>
      </xdr:nvSpPr>
      <xdr:spPr>
        <a:xfrm>
          <a:off x="609600" y="190500"/>
          <a:ext cx="1419225" cy="567075"/>
        </a:xfrm>
        <a:prstGeom prst="roundRect">
          <a:avLst/>
        </a:prstGeom>
        <a:noFill/>
        <a:ln>
          <a:solidFill>
            <a:sysClr val="windowText" lastClr="000000"/>
          </a:solidFill>
        </a:ln>
      </xdr:spPr>
      <xdr:style>
        <a:lnRef idx="2">
          <a:schemeClr val="dk1"/>
        </a:lnRef>
        <a:fillRef idx="1">
          <a:schemeClr val="lt1"/>
        </a:fillRef>
        <a:effectRef idx="0">
          <a:schemeClr val="dk1"/>
        </a:effectRef>
        <a:fontRef idx="minor">
          <a:schemeClr val="dk1"/>
        </a:fontRef>
      </xdr:style>
      <xdr:txBody>
        <a:bodyPr vertOverflow="overflow" horzOverflow="overflow" lIns="36000" tIns="0" rIns="36000" bIns="0" rtlCol="0" anchor="ctr">
          <a:noAutofit/>
        </a:bodyPr>
        <a:lstStyle/>
        <a:p>
          <a:pPr algn="l">
            <a:spcAft>
              <a:spcPts val="200"/>
            </a:spcAft>
          </a:pPr>
          <a:r>
            <a:rPr lang="en-US" sz="1800" b="1">
              <a:effectLst>
                <a:outerShdw blurRad="50800" dist="38100" dir="13500000" algn="br" rotWithShape="0">
                  <a:prstClr val="black">
                    <a:alpha val="40000"/>
                  </a:prstClr>
                </a:outerShdw>
              </a:effectLst>
            </a:rPr>
            <a:t>MENU</a:t>
          </a:r>
          <a:endParaRPr lang="en-US" sz="1200" b="1">
            <a:effectLst>
              <a:outerShdw blurRad="50800" dist="38100" dir="13500000" algn="br" rotWithShape="0">
                <a:prstClr val="black">
                  <a:alpha val="40000"/>
                </a:prstClr>
              </a:outerShdw>
            </a:effectLst>
          </a:endParaRPr>
        </a:p>
      </xdr:txBody>
    </xdr:sp>
    <xdr:clientData/>
  </xdr:twoCellAnchor>
  <xdr:twoCellAnchor editAs="absolute">
    <xdr:from>
      <xdr:col>2</xdr:col>
      <xdr:colOff>171450</xdr:colOff>
      <xdr:row>1</xdr:row>
      <xdr:rowOff>0</xdr:rowOff>
    </xdr:from>
    <xdr:to>
      <xdr:col>2</xdr:col>
      <xdr:colOff>762000</xdr:colOff>
      <xdr:row>4</xdr:row>
      <xdr:rowOff>19050</xdr:rowOff>
    </xdr:to>
    <xdr:pic>
      <xdr:nvPicPr>
        <xdr:cNvPr id="6" name="Graphic 5" descr="Hamburger Menu Icon with solid fill">
          <a:hlinkClick xmlns:r="http://schemas.openxmlformats.org/officeDocument/2006/relationships" r:id="rId2" tooltip="MENU"/>
          <a:extLst>
            <a:ext uri="{FF2B5EF4-FFF2-40B4-BE49-F238E27FC236}">
              <a16:creationId xmlns:a16="http://schemas.microsoft.com/office/drawing/2014/main" id="{228AB9C8-E992-4594-B7C7-94F5D9E838A0}"/>
            </a:ext>
          </a:extLst>
        </xdr:cNvPr>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 uri="{96DAC541-7B7A-43D3-8B79-37D633B846F1}">
              <asvg:svgBlip xmlns:asvg="http://schemas.microsoft.com/office/drawing/2016/SVG/main" r:embed="rId4"/>
            </a:ext>
          </a:extLst>
        </a:blip>
        <a:stretch>
          <a:fillRect/>
        </a:stretch>
      </xdr:blipFill>
      <xdr:spPr>
        <a:xfrm>
          <a:off x="1390650" y="190500"/>
          <a:ext cx="590550" cy="590550"/>
        </a:xfrm>
        <a:prstGeom prst="rect">
          <a:avLst/>
        </a:prstGeom>
      </xdr:spPr>
    </xdr:pic>
    <xdr:clientData/>
  </xdr:twoCellAnchor>
  <xdr:twoCellAnchor editAs="absolute">
    <xdr:from>
      <xdr:col>2</xdr:col>
      <xdr:colOff>1657350</xdr:colOff>
      <xdr:row>1</xdr:row>
      <xdr:rowOff>28575</xdr:rowOff>
    </xdr:from>
    <xdr:to>
      <xdr:col>3</xdr:col>
      <xdr:colOff>1285875</xdr:colOff>
      <xdr:row>3</xdr:row>
      <xdr:rowOff>186075</xdr:rowOff>
    </xdr:to>
    <xdr:sp macro="" textlink="">
      <xdr:nvSpPr>
        <xdr:cNvPr id="7" name="Rounded Rectangle 13">
          <a:hlinkClick xmlns:r="http://schemas.openxmlformats.org/officeDocument/2006/relationships" r:id="rId5" tooltip="REPORTS"/>
          <a:extLst>
            <a:ext uri="{FF2B5EF4-FFF2-40B4-BE49-F238E27FC236}">
              <a16:creationId xmlns:a16="http://schemas.microsoft.com/office/drawing/2014/main" id="{E4532472-C0A1-42C7-B9B5-C4B17E9DE6AB}"/>
            </a:ext>
          </a:extLst>
        </xdr:cNvPr>
        <xdr:cNvSpPr/>
      </xdr:nvSpPr>
      <xdr:spPr>
        <a:xfrm>
          <a:off x="2876550" y="219075"/>
          <a:ext cx="1457325" cy="538500"/>
        </a:xfrm>
        <a:prstGeom prst="roundRect">
          <a:avLst/>
        </a:prstGeom>
        <a:noFill/>
        <a:ln/>
      </xdr:spPr>
      <xdr:style>
        <a:lnRef idx="2">
          <a:schemeClr val="dk1"/>
        </a:lnRef>
        <a:fillRef idx="1">
          <a:schemeClr val="lt1"/>
        </a:fillRef>
        <a:effectRef idx="0">
          <a:schemeClr val="dk1"/>
        </a:effectRef>
        <a:fontRef idx="minor">
          <a:schemeClr val="dk1"/>
        </a:fontRef>
      </xdr:style>
      <xdr:txBody>
        <a:bodyPr vertOverflow="overflow" horzOverflow="overflow" lIns="36000" tIns="0" rIns="36000" bIns="0" rtlCol="0" anchor="ctr">
          <a:noAutofit/>
        </a:bodyPr>
        <a:lstStyle/>
        <a:p>
          <a:pPr algn="l">
            <a:spcAft>
              <a:spcPts val="200"/>
            </a:spcAft>
          </a:pPr>
          <a:r>
            <a:rPr lang="en-US" sz="1800" b="1">
              <a:effectLst>
                <a:outerShdw blurRad="50800" dist="38100" dir="13500000" algn="br" rotWithShape="0">
                  <a:prstClr val="black">
                    <a:alpha val="40000"/>
                  </a:prstClr>
                </a:outerShdw>
              </a:effectLst>
            </a:rPr>
            <a:t>REPORTS</a:t>
          </a:r>
          <a:endParaRPr lang="en-US" sz="1200" b="1">
            <a:effectLst>
              <a:outerShdw blurRad="50800" dist="38100" dir="13500000" algn="br" rotWithShape="0">
                <a:prstClr val="black">
                  <a:alpha val="40000"/>
                </a:prstClr>
              </a:outerShdw>
            </a:effectLst>
          </a:endParaRPr>
        </a:p>
      </xdr:txBody>
    </xdr:sp>
    <xdr:clientData/>
  </xdr:twoCellAnchor>
  <xdr:twoCellAnchor editAs="absolute">
    <xdr:from>
      <xdr:col>4</xdr:col>
      <xdr:colOff>495300</xdr:colOff>
      <xdr:row>1</xdr:row>
      <xdr:rowOff>38100</xdr:rowOff>
    </xdr:from>
    <xdr:to>
      <xdr:col>5</xdr:col>
      <xdr:colOff>1200150</xdr:colOff>
      <xdr:row>3</xdr:row>
      <xdr:rowOff>171450</xdr:rowOff>
    </xdr:to>
    <xdr:sp macro="" textlink="">
      <xdr:nvSpPr>
        <xdr:cNvPr id="8" name="Rounded Rectangle 13">
          <a:hlinkClick xmlns:r="http://schemas.openxmlformats.org/officeDocument/2006/relationships" r:id="rId6" tooltip="DASHBOARD"/>
          <a:extLst>
            <a:ext uri="{FF2B5EF4-FFF2-40B4-BE49-F238E27FC236}">
              <a16:creationId xmlns:a16="http://schemas.microsoft.com/office/drawing/2014/main" id="{FC980A7E-61EB-4BDA-B113-0DF2168356FA}"/>
            </a:ext>
          </a:extLst>
        </xdr:cNvPr>
        <xdr:cNvSpPr/>
      </xdr:nvSpPr>
      <xdr:spPr>
        <a:xfrm>
          <a:off x="5143500" y="228600"/>
          <a:ext cx="1876425" cy="514350"/>
        </a:xfrm>
        <a:prstGeom prst="roundRect">
          <a:avLst/>
        </a:prstGeom>
        <a:noFill/>
        <a:ln/>
      </xdr:spPr>
      <xdr:style>
        <a:lnRef idx="2">
          <a:schemeClr val="dk1"/>
        </a:lnRef>
        <a:fillRef idx="1">
          <a:schemeClr val="lt1"/>
        </a:fillRef>
        <a:effectRef idx="0">
          <a:schemeClr val="dk1"/>
        </a:effectRef>
        <a:fontRef idx="minor">
          <a:schemeClr val="dk1"/>
        </a:fontRef>
      </xdr:style>
      <xdr:txBody>
        <a:bodyPr vertOverflow="overflow" horzOverflow="overflow" lIns="36000" tIns="0" rIns="36000" bIns="0" rtlCol="0" anchor="ctr">
          <a:noAutofit/>
        </a:bodyPr>
        <a:lstStyle/>
        <a:p>
          <a:pPr algn="l">
            <a:spcAft>
              <a:spcPts val="200"/>
            </a:spcAft>
          </a:pPr>
          <a:r>
            <a:rPr lang="en-US" sz="1800" b="1">
              <a:effectLst>
                <a:outerShdw blurRad="50800" dist="38100" dir="13500000" algn="br" rotWithShape="0">
                  <a:prstClr val="black">
                    <a:alpha val="40000"/>
                  </a:prstClr>
                </a:outerShdw>
              </a:effectLst>
            </a:rPr>
            <a:t>DASHBOARD</a:t>
          </a:r>
          <a:endParaRPr lang="en-US" sz="1200" b="1">
            <a:effectLst>
              <a:outerShdw blurRad="50800" dist="38100" dir="13500000" algn="br" rotWithShape="0">
                <a:prstClr val="black">
                  <a:alpha val="40000"/>
                </a:prstClr>
              </a:outerShdw>
            </a:effectLst>
          </a:endParaRPr>
        </a:p>
      </xdr:txBody>
    </xdr:sp>
    <xdr:clientData/>
  </xdr:twoCellAnchor>
  <xdr:twoCellAnchor editAs="absolute">
    <xdr:from>
      <xdr:col>5</xdr:col>
      <xdr:colOff>695325</xdr:colOff>
      <xdr:row>1</xdr:row>
      <xdr:rowOff>28575</xdr:rowOff>
    </xdr:from>
    <xdr:to>
      <xdr:col>5</xdr:col>
      <xdr:colOff>1152525</xdr:colOff>
      <xdr:row>3</xdr:row>
      <xdr:rowOff>104775</xdr:rowOff>
    </xdr:to>
    <xdr:pic>
      <xdr:nvPicPr>
        <xdr:cNvPr id="9" name="Graphic 8" descr="Gauge with solid fill">
          <a:extLst>
            <a:ext uri="{FF2B5EF4-FFF2-40B4-BE49-F238E27FC236}">
              <a16:creationId xmlns:a16="http://schemas.microsoft.com/office/drawing/2014/main" id="{66434653-125D-4563-A941-117BCD86E51A}"/>
            </a:ext>
          </a:extLst>
        </xdr:cNvPr>
        <xdr:cNvPicPr>
          <a:picLocks noChangeAspect="1"/>
        </xdr:cNvPicPr>
      </xdr:nvPicPr>
      <xdr:blipFill>
        <a:blip xmlns:r="http://schemas.openxmlformats.org/officeDocument/2006/relationships" r:embed="rId7">
          <a:extLst>
            <a:ext uri="{28A0092B-C50C-407E-A947-70E740481C1C}">
              <a14:useLocalDpi xmlns:a14="http://schemas.microsoft.com/office/drawing/2010/main" val="0"/>
            </a:ext>
            <a:ext uri="{96DAC541-7B7A-43D3-8B79-37D633B846F1}">
              <asvg:svgBlip xmlns:asvg="http://schemas.microsoft.com/office/drawing/2016/SVG/main" r:embed="rId8"/>
            </a:ext>
          </a:extLst>
        </a:blip>
        <a:stretch>
          <a:fillRect/>
        </a:stretch>
      </xdr:blipFill>
      <xdr:spPr>
        <a:xfrm>
          <a:off x="6515100" y="219075"/>
          <a:ext cx="457200" cy="457200"/>
        </a:xfrm>
        <a:prstGeom prst="rect">
          <a:avLst/>
        </a:prstGeom>
      </xdr:spPr>
    </xdr:pic>
    <xdr:clientData/>
  </xdr:twoCellAnchor>
  <xdr:twoCellAnchor editAs="absolute">
    <xdr:from>
      <xdr:col>3</xdr:col>
      <xdr:colOff>809625</xdr:colOff>
      <xdr:row>1</xdr:row>
      <xdr:rowOff>76200</xdr:rowOff>
    </xdr:from>
    <xdr:to>
      <xdr:col>3</xdr:col>
      <xdr:colOff>1219200</xdr:colOff>
      <xdr:row>3</xdr:row>
      <xdr:rowOff>104775</xdr:rowOff>
    </xdr:to>
    <xdr:pic>
      <xdr:nvPicPr>
        <xdr:cNvPr id="2" name="Graphic 1" descr="Document outline">
          <a:extLst>
            <a:ext uri="{FF2B5EF4-FFF2-40B4-BE49-F238E27FC236}">
              <a16:creationId xmlns:a16="http://schemas.microsoft.com/office/drawing/2014/main" id="{78B17A9E-F2C3-42DD-8604-03E95BC99795}"/>
            </a:ext>
          </a:extLst>
        </xdr:cNvPr>
        <xdr:cNvPicPr>
          <a:picLocks noChangeAspect="1"/>
        </xdr:cNvPicPr>
      </xdr:nvPicPr>
      <xdr:blipFill>
        <a:blip xmlns:r="http://schemas.openxmlformats.org/officeDocument/2006/relationships" r:embed="rId9">
          <a:extLst>
            <a:ext uri="{28A0092B-C50C-407E-A947-70E740481C1C}">
              <a14:useLocalDpi xmlns:a14="http://schemas.microsoft.com/office/drawing/2010/main" val="0"/>
            </a:ext>
            <a:ext uri="{96DAC541-7B7A-43D3-8B79-37D633B846F1}">
              <asvg:svgBlip xmlns:asvg="http://schemas.microsoft.com/office/drawing/2016/SVG/main" r:embed="rId10"/>
            </a:ext>
          </a:extLst>
        </a:blip>
        <a:stretch>
          <a:fillRect/>
        </a:stretch>
      </xdr:blipFill>
      <xdr:spPr>
        <a:xfrm>
          <a:off x="3857625" y="266700"/>
          <a:ext cx="409575" cy="409575"/>
        </a:xfrm>
        <a:prstGeom prst="rect">
          <a:avLst/>
        </a:prstGeom>
      </xdr:spPr>
    </xdr:pic>
    <xdr:clientData/>
  </xdr:twoCellAnchor>
</xdr:wsDr>
</file>

<file path=xl/drawings/drawing13.xml><?xml version="1.0" encoding="utf-8"?>
<xdr:wsDr xmlns:xdr="http://schemas.openxmlformats.org/drawingml/2006/spreadsheetDrawing" xmlns:a="http://schemas.openxmlformats.org/drawingml/2006/main">
  <xdr:twoCellAnchor editAs="absolute">
    <xdr:from>
      <xdr:col>1</xdr:col>
      <xdr:colOff>0</xdr:colOff>
      <xdr:row>1</xdr:row>
      <xdr:rowOff>0</xdr:rowOff>
    </xdr:from>
    <xdr:to>
      <xdr:col>1</xdr:col>
      <xdr:colOff>1419225</xdr:colOff>
      <xdr:row>3</xdr:row>
      <xdr:rowOff>71775</xdr:rowOff>
    </xdr:to>
    <xdr:sp macro="" textlink="">
      <xdr:nvSpPr>
        <xdr:cNvPr id="4" name="Rounded Rectangle 13">
          <a:hlinkClick xmlns:r="http://schemas.openxmlformats.org/officeDocument/2006/relationships" r:id="rId1" tooltip="MENU"/>
          <a:extLst>
            <a:ext uri="{FF2B5EF4-FFF2-40B4-BE49-F238E27FC236}">
              <a16:creationId xmlns:a16="http://schemas.microsoft.com/office/drawing/2014/main" id="{B3234453-A02A-4042-8595-A17F76AD79FB}"/>
            </a:ext>
          </a:extLst>
        </xdr:cNvPr>
        <xdr:cNvSpPr/>
      </xdr:nvSpPr>
      <xdr:spPr>
        <a:xfrm>
          <a:off x="314325" y="247650"/>
          <a:ext cx="1419225" cy="567075"/>
        </a:xfrm>
        <a:prstGeom prst="roundRect">
          <a:avLst/>
        </a:prstGeom>
        <a:noFill/>
        <a:ln>
          <a:solidFill>
            <a:sysClr val="windowText" lastClr="000000"/>
          </a:solidFill>
        </a:ln>
      </xdr:spPr>
      <xdr:style>
        <a:lnRef idx="2">
          <a:schemeClr val="dk1"/>
        </a:lnRef>
        <a:fillRef idx="1">
          <a:schemeClr val="lt1"/>
        </a:fillRef>
        <a:effectRef idx="0">
          <a:schemeClr val="dk1"/>
        </a:effectRef>
        <a:fontRef idx="minor">
          <a:schemeClr val="dk1"/>
        </a:fontRef>
      </xdr:style>
      <xdr:txBody>
        <a:bodyPr vertOverflow="overflow" horzOverflow="overflow" lIns="36000" tIns="0" rIns="36000" bIns="0" rtlCol="0" anchor="ctr">
          <a:noAutofit/>
        </a:bodyPr>
        <a:lstStyle/>
        <a:p>
          <a:pPr algn="l">
            <a:spcAft>
              <a:spcPts val="200"/>
            </a:spcAft>
          </a:pPr>
          <a:r>
            <a:rPr lang="en-US" sz="1800" b="1">
              <a:effectLst>
                <a:outerShdw blurRad="50800" dist="38100" dir="13500000" algn="br" rotWithShape="0">
                  <a:prstClr val="black">
                    <a:alpha val="40000"/>
                  </a:prstClr>
                </a:outerShdw>
              </a:effectLst>
            </a:rPr>
            <a:t>MENU</a:t>
          </a:r>
          <a:endParaRPr lang="en-US" sz="1200" b="1">
            <a:effectLst>
              <a:outerShdw blurRad="50800" dist="38100" dir="13500000" algn="br" rotWithShape="0">
                <a:prstClr val="black">
                  <a:alpha val="40000"/>
                </a:prstClr>
              </a:outerShdw>
            </a:effectLst>
          </a:endParaRPr>
        </a:p>
      </xdr:txBody>
    </xdr:sp>
    <xdr:clientData/>
  </xdr:twoCellAnchor>
  <xdr:twoCellAnchor editAs="absolute">
    <xdr:from>
      <xdr:col>1</xdr:col>
      <xdr:colOff>733425</xdr:colOff>
      <xdr:row>0</xdr:row>
      <xdr:rowOff>228600</xdr:rowOff>
    </xdr:from>
    <xdr:to>
      <xdr:col>1</xdr:col>
      <xdr:colOff>1323975</xdr:colOff>
      <xdr:row>3</xdr:row>
      <xdr:rowOff>76200</xdr:rowOff>
    </xdr:to>
    <xdr:pic>
      <xdr:nvPicPr>
        <xdr:cNvPr id="5" name="Graphic 4" descr="Hamburger Menu Icon with solid fill">
          <a:hlinkClick xmlns:r="http://schemas.openxmlformats.org/officeDocument/2006/relationships" r:id="rId2" tooltip="MENU"/>
          <a:extLst>
            <a:ext uri="{FF2B5EF4-FFF2-40B4-BE49-F238E27FC236}">
              <a16:creationId xmlns:a16="http://schemas.microsoft.com/office/drawing/2014/main" id="{17E79AAF-37AB-42DB-B7A5-C55B59D8D864}"/>
            </a:ext>
          </a:extLst>
        </xdr:cNvPr>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 uri="{96DAC541-7B7A-43D3-8B79-37D633B846F1}">
              <asvg:svgBlip xmlns:asvg="http://schemas.microsoft.com/office/drawing/2016/SVG/main" r:embed="rId4"/>
            </a:ext>
          </a:extLst>
        </a:blip>
        <a:stretch>
          <a:fillRect/>
        </a:stretch>
      </xdr:blipFill>
      <xdr:spPr>
        <a:xfrm>
          <a:off x="1047750" y="228600"/>
          <a:ext cx="590550" cy="590550"/>
        </a:xfrm>
        <a:prstGeom prst="rect">
          <a:avLst/>
        </a:prstGeom>
      </xdr:spPr>
    </xdr:pic>
    <xdr:clientData/>
  </xdr:twoCellAnchor>
  <xdr:twoCellAnchor editAs="absolute">
    <xdr:from>
      <xdr:col>1</xdr:col>
      <xdr:colOff>1990725</xdr:colOff>
      <xdr:row>1</xdr:row>
      <xdr:rowOff>0</xdr:rowOff>
    </xdr:from>
    <xdr:to>
      <xdr:col>2</xdr:col>
      <xdr:colOff>857250</xdr:colOff>
      <xdr:row>3</xdr:row>
      <xdr:rowOff>43200</xdr:rowOff>
    </xdr:to>
    <xdr:sp macro="" textlink="">
      <xdr:nvSpPr>
        <xdr:cNvPr id="6" name="Rounded Rectangle 13">
          <a:hlinkClick xmlns:r="http://schemas.openxmlformats.org/officeDocument/2006/relationships" r:id="rId5" tooltip="REPORTS"/>
          <a:extLst>
            <a:ext uri="{FF2B5EF4-FFF2-40B4-BE49-F238E27FC236}">
              <a16:creationId xmlns:a16="http://schemas.microsoft.com/office/drawing/2014/main" id="{8113FE10-1ECE-406B-86C7-3511B3FE388A}"/>
            </a:ext>
          </a:extLst>
        </xdr:cNvPr>
        <xdr:cNvSpPr/>
      </xdr:nvSpPr>
      <xdr:spPr>
        <a:xfrm>
          <a:off x="2305050" y="247650"/>
          <a:ext cx="1457325" cy="538500"/>
        </a:xfrm>
        <a:prstGeom prst="roundRect">
          <a:avLst/>
        </a:prstGeom>
        <a:noFill/>
        <a:ln/>
      </xdr:spPr>
      <xdr:style>
        <a:lnRef idx="2">
          <a:schemeClr val="dk1"/>
        </a:lnRef>
        <a:fillRef idx="1">
          <a:schemeClr val="lt1"/>
        </a:fillRef>
        <a:effectRef idx="0">
          <a:schemeClr val="dk1"/>
        </a:effectRef>
        <a:fontRef idx="minor">
          <a:schemeClr val="dk1"/>
        </a:fontRef>
      </xdr:style>
      <xdr:txBody>
        <a:bodyPr vertOverflow="overflow" horzOverflow="overflow" lIns="36000" tIns="0" rIns="36000" bIns="0" rtlCol="0" anchor="ctr">
          <a:noAutofit/>
        </a:bodyPr>
        <a:lstStyle/>
        <a:p>
          <a:pPr algn="l">
            <a:spcAft>
              <a:spcPts val="200"/>
            </a:spcAft>
          </a:pPr>
          <a:r>
            <a:rPr lang="en-US" sz="1800" b="1">
              <a:effectLst>
                <a:outerShdw blurRad="50800" dist="38100" dir="13500000" algn="br" rotWithShape="0">
                  <a:prstClr val="black">
                    <a:alpha val="40000"/>
                  </a:prstClr>
                </a:outerShdw>
              </a:effectLst>
            </a:rPr>
            <a:t>REPORTS</a:t>
          </a:r>
          <a:endParaRPr lang="en-US" sz="1200" b="1">
            <a:effectLst>
              <a:outerShdw blurRad="50800" dist="38100" dir="13500000" algn="br" rotWithShape="0">
                <a:prstClr val="black">
                  <a:alpha val="40000"/>
                </a:prstClr>
              </a:outerShdw>
            </a:effectLst>
          </a:endParaRPr>
        </a:p>
      </xdr:txBody>
    </xdr:sp>
    <xdr:clientData/>
  </xdr:twoCellAnchor>
  <xdr:twoCellAnchor editAs="absolute">
    <xdr:from>
      <xdr:col>3</xdr:col>
      <xdr:colOff>361950</xdr:colOff>
      <xdr:row>1</xdr:row>
      <xdr:rowOff>0</xdr:rowOff>
    </xdr:from>
    <xdr:to>
      <xdr:col>4</xdr:col>
      <xdr:colOff>942975</xdr:colOff>
      <xdr:row>3</xdr:row>
      <xdr:rowOff>19050</xdr:rowOff>
    </xdr:to>
    <xdr:sp macro="" textlink="">
      <xdr:nvSpPr>
        <xdr:cNvPr id="7" name="Rounded Rectangle 13">
          <a:hlinkClick xmlns:r="http://schemas.openxmlformats.org/officeDocument/2006/relationships" r:id="rId6" tooltip="DASHBOARD"/>
          <a:extLst>
            <a:ext uri="{FF2B5EF4-FFF2-40B4-BE49-F238E27FC236}">
              <a16:creationId xmlns:a16="http://schemas.microsoft.com/office/drawing/2014/main" id="{A0C9D982-7400-474A-BA3B-63BAB1C6E09E}"/>
            </a:ext>
          </a:extLst>
        </xdr:cNvPr>
        <xdr:cNvSpPr/>
      </xdr:nvSpPr>
      <xdr:spPr>
        <a:xfrm>
          <a:off x="4953000" y="247650"/>
          <a:ext cx="1876425" cy="514350"/>
        </a:xfrm>
        <a:prstGeom prst="roundRect">
          <a:avLst/>
        </a:prstGeom>
        <a:noFill/>
        <a:ln/>
      </xdr:spPr>
      <xdr:style>
        <a:lnRef idx="2">
          <a:schemeClr val="dk1"/>
        </a:lnRef>
        <a:fillRef idx="1">
          <a:schemeClr val="lt1"/>
        </a:fillRef>
        <a:effectRef idx="0">
          <a:schemeClr val="dk1"/>
        </a:effectRef>
        <a:fontRef idx="minor">
          <a:schemeClr val="dk1"/>
        </a:fontRef>
      </xdr:style>
      <xdr:txBody>
        <a:bodyPr vertOverflow="overflow" horzOverflow="overflow" lIns="36000" tIns="0" rIns="36000" bIns="0" rtlCol="0" anchor="ctr">
          <a:noAutofit/>
        </a:bodyPr>
        <a:lstStyle/>
        <a:p>
          <a:pPr algn="l">
            <a:spcAft>
              <a:spcPts val="200"/>
            </a:spcAft>
          </a:pPr>
          <a:r>
            <a:rPr lang="en-US" sz="1800" b="1">
              <a:effectLst>
                <a:outerShdw blurRad="50800" dist="38100" dir="13500000" algn="br" rotWithShape="0">
                  <a:prstClr val="black">
                    <a:alpha val="40000"/>
                  </a:prstClr>
                </a:outerShdw>
              </a:effectLst>
            </a:rPr>
            <a:t>DASHBOARD</a:t>
          </a:r>
          <a:endParaRPr lang="en-US" sz="1200" b="1">
            <a:effectLst>
              <a:outerShdw blurRad="50800" dist="38100" dir="13500000" algn="br" rotWithShape="0">
                <a:prstClr val="black">
                  <a:alpha val="40000"/>
                </a:prstClr>
              </a:outerShdw>
            </a:effectLst>
          </a:endParaRPr>
        </a:p>
      </xdr:txBody>
    </xdr:sp>
    <xdr:clientData/>
  </xdr:twoCellAnchor>
  <xdr:twoCellAnchor editAs="absolute">
    <xdr:from>
      <xdr:col>4</xdr:col>
      <xdr:colOff>409575</xdr:colOff>
      <xdr:row>1</xdr:row>
      <xdr:rowOff>28575</xdr:rowOff>
    </xdr:from>
    <xdr:to>
      <xdr:col>4</xdr:col>
      <xdr:colOff>866775</xdr:colOff>
      <xdr:row>2</xdr:row>
      <xdr:rowOff>238125</xdr:rowOff>
    </xdr:to>
    <xdr:pic>
      <xdr:nvPicPr>
        <xdr:cNvPr id="8" name="Graphic 7" descr="Gauge with solid fill">
          <a:extLst>
            <a:ext uri="{FF2B5EF4-FFF2-40B4-BE49-F238E27FC236}">
              <a16:creationId xmlns:a16="http://schemas.microsoft.com/office/drawing/2014/main" id="{9763A0B7-BB6D-4D03-AA19-D19438F8B392}"/>
            </a:ext>
          </a:extLst>
        </xdr:cNvPr>
        <xdr:cNvPicPr>
          <a:picLocks noChangeAspect="1"/>
        </xdr:cNvPicPr>
      </xdr:nvPicPr>
      <xdr:blipFill>
        <a:blip xmlns:r="http://schemas.openxmlformats.org/officeDocument/2006/relationships" r:embed="rId7">
          <a:extLst>
            <a:ext uri="{28A0092B-C50C-407E-A947-70E740481C1C}">
              <a14:useLocalDpi xmlns:a14="http://schemas.microsoft.com/office/drawing/2010/main" val="0"/>
            </a:ext>
            <a:ext uri="{96DAC541-7B7A-43D3-8B79-37D633B846F1}">
              <asvg:svgBlip xmlns:asvg="http://schemas.microsoft.com/office/drawing/2016/SVG/main" r:embed="rId8"/>
            </a:ext>
          </a:extLst>
        </a:blip>
        <a:stretch>
          <a:fillRect/>
        </a:stretch>
      </xdr:blipFill>
      <xdr:spPr>
        <a:xfrm>
          <a:off x="6296025" y="276225"/>
          <a:ext cx="457200" cy="457200"/>
        </a:xfrm>
        <a:prstGeom prst="rect">
          <a:avLst/>
        </a:prstGeom>
      </xdr:spPr>
    </xdr:pic>
    <xdr:clientData/>
  </xdr:twoCellAnchor>
  <xdr:twoCellAnchor editAs="absolute">
    <xdr:from>
      <xdr:col>2</xdr:col>
      <xdr:colOff>409575</xdr:colOff>
      <xdr:row>1</xdr:row>
      <xdr:rowOff>57150</xdr:rowOff>
    </xdr:from>
    <xdr:to>
      <xdr:col>2</xdr:col>
      <xdr:colOff>819150</xdr:colOff>
      <xdr:row>2</xdr:row>
      <xdr:rowOff>219075</xdr:rowOff>
    </xdr:to>
    <xdr:pic>
      <xdr:nvPicPr>
        <xdr:cNvPr id="3" name="Graphic 2" descr="Document outline">
          <a:extLst>
            <a:ext uri="{FF2B5EF4-FFF2-40B4-BE49-F238E27FC236}">
              <a16:creationId xmlns:a16="http://schemas.microsoft.com/office/drawing/2014/main" id="{EB0A6991-E7BA-43A9-98F8-9091748ADC35}"/>
            </a:ext>
          </a:extLst>
        </xdr:cNvPr>
        <xdr:cNvPicPr>
          <a:picLocks noChangeAspect="1"/>
        </xdr:cNvPicPr>
      </xdr:nvPicPr>
      <xdr:blipFill>
        <a:blip xmlns:r="http://schemas.openxmlformats.org/officeDocument/2006/relationships" r:embed="rId9">
          <a:extLst>
            <a:ext uri="{28A0092B-C50C-407E-A947-70E740481C1C}">
              <a14:useLocalDpi xmlns:a14="http://schemas.microsoft.com/office/drawing/2010/main" val="0"/>
            </a:ext>
            <a:ext uri="{96DAC541-7B7A-43D3-8B79-37D633B846F1}">
              <asvg:svgBlip xmlns:asvg="http://schemas.microsoft.com/office/drawing/2016/SVG/main" r:embed="rId10"/>
            </a:ext>
          </a:extLst>
        </a:blip>
        <a:stretch>
          <a:fillRect/>
        </a:stretch>
      </xdr:blipFill>
      <xdr:spPr>
        <a:xfrm>
          <a:off x="3314700" y="304800"/>
          <a:ext cx="409575" cy="409575"/>
        </a:xfrm>
        <a:prstGeom prst="rect">
          <a:avLst/>
        </a:prstGeom>
      </xdr:spPr>
    </xdr:pic>
    <xdr:clientData/>
  </xdr:twoCellAnchor>
</xdr:wsDr>
</file>

<file path=xl/drawings/drawing14.xml><?xml version="1.0" encoding="utf-8"?>
<xdr:wsDr xmlns:xdr="http://schemas.openxmlformats.org/drawingml/2006/spreadsheetDrawing" xmlns:a="http://schemas.openxmlformats.org/drawingml/2006/main">
  <xdr:twoCellAnchor editAs="absolute">
    <xdr:from>
      <xdr:col>1</xdr:col>
      <xdr:colOff>0</xdr:colOff>
      <xdr:row>1</xdr:row>
      <xdr:rowOff>0</xdr:rowOff>
    </xdr:from>
    <xdr:to>
      <xdr:col>2</xdr:col>
      <xdr:colOff>809625</xdr:colOff>
      <xdr:row>3</xdr:row>
      <xdr:rowOff>186075</xdr:rowOff>
    </xdr:to>
    <xdr:sp macro="" textlink="">
      <xdr:nvSpPr>
        <xdr:cNvPr id="2" name="Rounded Rectangle 13">
          <a:hlinkClick xmlns:r="http://schemas.openxmlformats.org/officeDocument/2006/relationships" r:id="rId1" tooltip="MENU"/>
          <a:extLst>
            <a:ext uri="{FF2B5EF4-FFF2-40B4-BE49-F238E27FC236}">
              <a16:creationId xmlns:a16="http://schemas.microsoft.com/office/drawing/2014/main" id="{54AB5DEC-353B-417A-9047-A11F023368E2}"/>
            </a:ext>
          </a:extLst>
        </xdr:cNvPr>
        <xdr:cNvSpPr/>
      </xdr:nvSpPr>
      <xdr:spPr>
        <a:xfrm>
          <a:off x="609600" y="190500"/>
          <a:ext cx="1419225" cy="567075"/>
        </a:xfrm>
        <a:prstGeom prst="roundRect">
          <a:avLst/>
        </a:prstGeom>
        <a:noFill/>
        <a:ln>
          <a:solidFill>
            <a:sysClr val="windowText" lastClr="000000"/>
          </a:solidFill>
        </a:ln>
      </xdr:spPr>
      <xdr:style>
        <a:lnRef idx="2">
          <a:schemeClr val="dk1"/>
        </a:lnRef>
        <a:fillRef idx="1">
          <a:schemeClr val="lt1"/>
        </a:fillRef>
        <a:effectRef idx="0">
          <a:schemeClr val="dk1"/>
        </a:effectRef>
        <a:fontRef idx="minor">
          <a:schemeClr val="dk1"/>
        </a:fontRef>
      </xdr:style>
      <xdr:txBody>
        <a:bodyPr vertOverflow="overflow" horzOverflow="overflow" lIns="36000" tIns="0" rIns="36000" bIns="0" rtlCol="0" anchor="ctr">
          <a:noAutofit/>
        </a:bodyPr>
        <a:lstStyle/>
        <a:p>
          <a:pPr algn="l">
            <a:spcAft>
              <a:spcPts val="200"/>
            </a:spcAft>
          </a:pPr>
          <a:r>
            <a:rPr lang="en-US" sz="1800" b="1">
              <a:effectLst>
                <a:outerShdw blurRad="50800" dist="38100" dir="13500000" algn="br" rotWithShape="0">
                  <a:prstClr val="black">
                    <a:alpha val="40000"/>
                  </a:prstClr>
                </a:outerShdw>
              </a:effectLst>
            </a:rPr>
            <a:t>MENU</a:t>
          </a:r>
          <a:endParaRPr lang="en-US" sz="1200" b="1">
            <a:effectLst>
              <a:outerShdw blurRad="50800" dist="38100" dir="13500000" algn="br" rotWithShape="0">
                <a:prstClr val="black">
                  <a:alpha val="40000"/>
                </a:prstClr>
              </a:outerShdw>
            </a:effectLst>
          </a:endParaRPr>
        </a:p>
      </xdr:txBody>
    </xdr:sp>
    <xdr:clientData/>
  </xdr:twoCellAnchor>
  <xdr:twoCellAnchor editAs="absolute">
    <xdr:from>
      <xdr:col>2</xdr:col>
      <xdr:colOff>171450</xdr:colOff>
      <xdr:row>1</xdr:row>
      <xdr:rowOff>0</xdr:rowOff>
    </xdr:from>
    <xdr:to>
      <xdr:col>2</xdr:col>
      <xdr:colOff>762000</xdr:colOff>
      <xdr:row>4</xdr:row>
      <xdr:rowOff>19050</xdr:rowOff>
    </xdr:to>
    <xdr:pic>
      <xdr:nvPicPr>
        <xdr:cNvPr id="3" name="Graphic 2" descr="Hamburger Menu Icon with solid fill">
          <a:hlinkClick xmlns:r="http://schemas.openxmlformats.org/officeDocument/2006/relationships" r:id="rId2" tooltip="MENU"/>
          <a:extLst>
            <a:ext uri="{FF2B5EF4-FFF2-40B4-BE49-F238E27FC236}">
              <a16:creationId xmlns:a16="http://schemas.microsoft.com/office/drawing/2014/main" id="{18018195-9649-48BE-93BB-6B4C967F28BC}"/>
            </a:ext>
          </a:extLst>
        </xdr:cNvPr>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 uri="{96DAC541-7B7A-43D3-8B79-37D633B846F1}">
              <asvg:svgBlip xmlns:asvg="http://schemas.microsoft.com/office/drawing/2016/SVG/main" r:embed="rId4"/>
            </a:ext>
          </a:extLst>
        </a:blip>
        <a:stretch>
          <a:fillRect/>
        </a:stretch>
      </xdr:blipFill>
      <xdr:spPr>
        <a:xfrm>
          <a:off x="1390650" y="190500"/>
          <a:ext cx="590550" cy="590550"/>
        </a:xfrm>
        <a:prstGeom prst="rect">
          <a:avLst/>
        </a:prstGeom>
      </xdr:spPr>
    </xdr:pic>
    <xdr:clientData/>
  </xdr:twoCellAnchor>
  <xdr:twoCellAnchor editAs="absolute">
    <xdr:from>
      <xdr:col>2</xdr:col>
      <xdr:colOff>1657350</xdr:colOff>
      <xdr:row>1</xdr:row>
      <xdr:rowOff>28575</xdr:rowOff>
    </xdr:from>
    <xdr:to>
      <xdr:col>3</xdr:col>
      <xdr:colOff>1285875</xdr:colOff>
      <xdr:row>3</xdr:row>
      <xdr:rowOff>186075</xdr:rowOff>
    </xdr:to>
    <xdr:sp macro="" textlink="">
      <xdr:nvSpPr>
        <xdr:cNvPr id="4" name="Rounded Rectangle 13">
          <a:hlinkClick xmlns:r="http://schemas.openxmlformats.org/officeDocument/2006/relationships" r:id="rId5" tooltip="REPORTS"/>
          <a:extLst>
            <a:ext uri="{FF2B5EF4-FFF2-40B4-BE49-F238E27FC236}">
              <a16:creationId xmlns:a16="http://schemas.microsoft.com/office/drawing/2014/main" id="{4FDD5BEF-3CA3-497D-A97E-4C742DE36C4D}"/>
            </a:ext>
          </a:extLst>
        </xdr:cNvPr>
        <xdr:cNvSpPr/>
      </xdr:nvSpPr>
      <xdr:spPr>
        <a:xfrm>
          <a:off x="2876550" y="219075"/>
          <a:ext cx="1457325" cy="538500"/>
        </a:xfrm>
        <a:prstGeom prst="roundRect">
          <a:avLst/>
        </a:prstGeom>
        <a:noFill/>
        <a:ln/>
      </xdr:spPr>
      <xdr:style>
        <a:lnRef idx="2">
          <a:schemeClr val="dk1"/>
        </a:lnRef>
        <a:fillRef idx="1">
          <a:schemeClr val="lt1"/>
        </a:fillRef>
        <a:effectRef idx="0">
          <a:schemeClr val="dk1"/>
        </a:effectRef>
        <a:fontRef idx="minor">
          <a:schemeClr val="dk1"/>
        </a:fontRef>
      </xdr:style>
      <xdr:txBody>
        <a:bodyPr vertOverflow="overflow" horzOverflow="overflow" lIns="36000" tIns="0" rIns="36000" bIns="0" rtlCol="0" anchor="ctr">
          <a:noAutofit/>
        </a:bodyPr>
        <a:lstStyle/>
        <a:p>
          <a:pPr algn="l">
            <a:spcAft>
              <a:spcPts val="200"/>
            </a:spcAft>
          </a:pPr>
          <a:r>
            <a:rPr lang="en-US" sz="1800" b="1">
              <a:effectLst>
                <a:outerShdw blurRad="50800" dist="38100" dir="13500000" algn="br" rotWithShape="0">
                  <a:prstClr val="black">
                    <a:alpha val="40000"/>
                  </a:prstClr>
                </a:outerShdw>
              </a:effectLst>
            </a:rPr>
            <a:t>REPORTS</a:t>
          </a:r>
          <a:endParaRPr lang="en-US" sz="1200" b="1">
            <a:effectLst>
              <a:outerShdw blurRad="50800" dist="38100" dir="13500000" algn="br" rotWithShape="0">
                <a:prstClr val="black">
                  <a:alpha val="40000"/>
                </a:prstClr>
              </a:outerShdw>
            </a:effectLst>
          </a:endParaRPr>
        </a:p>
      </xdr:txBody>
    </xdr:sp>
    <xdr:clientData/>
  </xdr:twoCellAnchor>
  <xdr:twoCellAnchor editAs="absolute">
    <xdr:from>
      <xdr:col>4</xdr:col>
      <xdr:colOff>495300</xdr:colOff>
      <xdr:row>1</xdr:row>
      <xdr:rowOff>38100</xdr:rowOff>
    </xdr:from>
    <xdr:to>
      <xdr:col>5</xdr:col>
      <xdr:colOff>1200150</xdr:colOff>
      <xdr:row>3</xdr:row>
      <xdr:rowOff>171450</xdr:rowOff>
    </xdr:to>
    <xdr:sp macro="" textlink="">
      <xdr:nvSpPr>
        <xdr:cNvPr id="5" name="Rounded Rectangle 13">
          <a:hlinkClick xmlns:r="http://schemas.openxmlformats.org/officeDocument/2006/relationships" r:id="rId6" tooltip="DASHBOARD"/>
          <a:extLst>
            <a:ext uri="{FF2B5EF4-FFF2-40B4-BE49-F238E27FC236}">
              <a16:creationId xmlns:a16="http://schemas.microsoft.com/office/drawing/2014/main" id="{C2A5BDB9-78CC-4460-96C6-B1F9222E775F}"/>
            </a:ext>
          </a:extLst>
        </xdr:cNvPr>
        <xdr:cNvSpPr/>
      </xdr:nvSpPr>
      <xdr:spPr>
        <a:xfrm>
          <a:off x="5143500" y="228600"/>
          <a:ext cx="1876425" cy="514350"/>
        </a:xfrm>
        <a:prstGeom prst="roundRect">
          <a:avLst/>
        </a:prstGeom>
        <a:noFill/>
        <a:ln/>
      </xdr:spPr>
      <xdr:style>
        <a:lnRef idx="2">
          <a:schemeClr val="dk1"/>
        </a:lnRef>
        <a:fillRef idx="1">
          <a:schemeClr val="lt1"/>
        </a:fillRef>
        <a:effectRef idx="0">
          <a:schemeClr val="dk1"/>
        </a:effectRef>
        <a:fontRef idx="minor">
          <a:schemeClr val="dk1"/>
        </a:fontRef>
      </xdr:style>
      <xdr:txBody>
        <a:bodyPr vertOverflow="overflow" horzOverflow="overflow" lIns="36000" tIns="0" rIns="36000" bIns="0" rtlCol="0" anchor="ctr">
          <a:noAutofit/>
        </a:bodyPr>
        <a:lstStyle/>
        <a:p>
          <a:pPr algn="l">
            <a:spcAft>
              <a:spcPts val="200"/>
            </a:spcAft>
          </a:pPr>
          <a:r>
            <a:rPr lang="en-US" sz="1800" b="1">
              <a:effectLst>
                <a:outerShdw blurRad="50800" dist="38100" dir="13500000" algn="br" rotWithShape="0">
                  <a:prstClr val="black">
                    <a:alpha val="40000"/>
                  </a:prstClr>
                </a:outerShdw>
              </a:effectLst>
            </a:rPr>
            <a:t>DASHBOARD</a:t>
          </a:r>
          <a:endParaRPr lang="en-US" sz="1200" b="1">
            <a:effectLst>
              <a:outerShdw blurRad="50800" dist="38100" dir="13500000" algn="br" rotWithShape="0">
                <a:prstClr val="black">
                  <a:alpha val="40000"/>
                </a:prstClr>
              </a:outerShdw>
            </a:effectLst>
          </a:endParaRPr>
        </a:p>
      </xdr:txBody>
    </xdr:sp>
    <xdr:clientData/>
  </xdr:twoCellAnchor>
  <xdr:twoCellAnchor editAs="absolute">
    <xdr:from>
      <xdr:col>5</xdr:col>
      <xdr:colOff>695325</xdr:colOff>
      <xdr:row>1</xdr:row>
      <xdr:rowOff>28575</xdr:rowOff>
    </xdr:from>
    <xdr:to>
      <xdr:col>5</xdr:col>
      <xdr:colOff>1152525</xdr:colOff>
      <xdr:row>3</xdr:row>
      <xdr:rowOff>104775</xdr:rowOff>
    </xdr:to>
    <xdr:pic>
      <xdr:nvPicPr>
        <xdr:cNvPr id="6" name="Graphic 5" descr="Gauge with solid fill">
          <a:extLst>
            <a:ext uri="{FF2B5EF4-FFF2-40B4-BE49-F238E27FC236}">
              <a16:creationId xmlns:a16="http://schemas.microsoft.com/office/drawing/2014/main" id="{2639247F-A7F5-4D7A-B008-927CC7B2249C}"/>
            </a:ext>
          </a:extLst>
        </xdr:cNvPr>
        <xdr:cNvPicPr>
          <a:picLocks noChangeAspect="1"/>
        </xdr:cNvPicPr>
      </xdr:nvPicPr>
      <xdr:blipFill>
        <a:blip xmlns:r="http://schemas.openxmlformats.org/officeDocument/2006/relationships" r:embed="rId7">
          <a:extLst>
            <a:ext uri="{28A0092B-C50C-407E-A947-70E740481C1C}">
              <a14:useLocalDpi xmlns:a14="http://schemas.microsoft.com/office/drawing/2010/main" val="0"/>
            </a:ext>
            <a:ext uri="{96DAC541-7B7A-43D3-8B79-37D633B846F1}">
              <asvg:svgBlip xmlns:asvg="http://schemas.microsoft.com/office/drawing/2016/SVG/main" r:embed="rId8"/>
            </a:ext>
          </a:extLst>
        </a:blip>
        <a:stretch>
          <a:fillRect/>
        </a:stretch>
      </xdr:blipFill>
      <xdr:spPr>
        <a:xfrm>
          <a:off x="6515100" y="219075"/>
          <a:ext cx="457200" cy="457200"/>
        </a:xfrm>
        <a:prstGeom prst="rect">
          <a:avLst/>
        </a:prstGeom>
      </xdr:spPr>
    </xdr:pic>
    <xdr:clientData/>
  </xdr:twoCellAnchor>
  <xdr:twoCellAnchor editAs="absolute">
    <xdr:from>
      <xdr:col>3</xdr:col>
      <xdr:colOff>809625</xdr:colOff>
      <xdr:row>1</xdr:row>
      <xdr:rowOff>76200</xdr:rowOff>
    </xdr:from>
    <xdr:to>
      <xdr:col>3</xdr:col>
      <xdr:colOff>1219200</xdr:colOff>
      <xdr:row>3</xdr:row>
      <xdr:rowOff>104775</xdr:rowOff>
    </xdr:to>
    <xdr:pic>
      <xdr:nvPicPr>
        <xdr:cNvPr id="7" name="Graphic 6" descr="Document outline">
          <a:extLst>
            <a:ext uri="{FF2B5EF4-FFF2-40B4-BE49-F238E27FC236}">
              <a16:creationId xmlns:a16="http://schemas.microsoft.com/office/drawing/2014/main" id="{69AE3C61-63D2-410D-8CCF-3AF5F5F37715}"/>
            </a:ext>
          </a:extLst>
        </xdr:cNvPr>
        <xdr:cNvPicPr>
          <a:picLocks noChangeAspect="1"/>
        </xdr:cNvPicPr>
      </xdr:nvPicPr>
      <xdr:blipFill>
        <a:blip xmlns:r="http://schemas.openxmlformats.org/officeDocument/2006/relationships" r:embed="rId9">
          <a:extLst>
            <a:ext uri="{28A0092B-C50C-407E-A947-70E740481C1C}">
              <a14:useLocalDpi xmlns:a14="http://schemas.microsoft.com/office/drawing/2010/main" val="0"/>
            </a:ext>
            <a:ext uri="{96DAC541-7B7A-43D3-8B79-37D633B846F1}">
              <asvg:svgBlip xmlns:asvg="http://schemas.microsoft.com/office/drawing/2016/SVG/main" r:embed="rId10"/>
            </a:ext>
          </a:extLst>
        </a:blip>
        <a:stretch>
          <a:fillRect/>
        </a:stretch>
      </xdr:blipFill>
      <xdr:spPr>
        <a:xfrm>
          <a:off x="3857625" y="266700"/>
          <a:ext cx="409575" cy="409575"/>
        </a:xfrm>
        <a:prstGeom prst="rect">
          <a:avLst/>
        </a:prstGeom>
      </xdr:spPr>
    </xdr:pic>
    <xdr:clientData/>
  </xdr:twoCellAnchor>
</xdr:wsDr>
</file>

<file path=xl/drawings/drawing15.xml><?xml version="1.0" encoding="utf-8"?>
<xdr:wsDr xmlns:xdr="http://schemas.openxmlformats.org/drawingml/2006/spreadsheetDrawing" xmlns:a="http://schemas.openxmlformats.org/drawingml/2006/main">
  <xdr:twoCellAnchor editAs="absolute">
    <xdr:from>
      <xdr:col>1</xdr:col>
      <xdr:colOff>0</xdr:colOff>
      <xdr:row>1</xdr:row>
      <xdr:rowOff>0</xdr:rowOff>
    </xdr:from>
    <xdr:to>
      <xdr:col>2</xdr:col>
      <xdr:colOff>809625</xdr:colOff>
      <xdr:row>3</xdr:row>
      <xdr:rowOff>186075</xdr:rowOff>
    </xdr:to>
    <xdr:sp macro="" textlink="">
      <xdr:nvSpPr>
        <xdr:cNvPr id="2" name="Rounded Rectangle 13">
          <a:hlinkClick xmlns:r="http://schemas.openxmlformats.org/officeDocument/2006/relationships" r:id="rId1" tooltip="MENU"/>
          <a:extLst>
            <a:ext uri="{FF2B5EF4-FFF2-40B4-BE49-F238E27FC236}">
              <a16:creationId xmlns:a16="http://schemas.microsoft.com/office/drawing/2014/main" id="{0203E163-F75C-4862-9F89-49DD7623021B}"/>
            </a:ext>
          </a:extLst>
        </xdr:cNvPr>
        <xdr:cNvSpPr/>
      </xdr:nvSpPr>
      <xdr:spPr>
        <a:xfrm>
          <a:off x="609600" y="190500"/>
          <a:ext cx="1419225" cy="567075"/>
        </a:xfrm>
        <a:prstGeom prst="roundRect">
          <a:avLst/>
        </a:prstGeom>
        <a:noFill/>
        <a:ln>
          <a:solidFill>
            <a:sysClr val="windowText" lastClr="000000"/>
          </a:solidFill>
        </a:ln>
      </xdr:spPr>
      <xdr:style>
        <a:lnRef idx="2">
          <a:schemeClr val="dk1"/>
        </a:lnRef>
        <a:fillRef idx="1">
          <a:schemeClr val="lt1"/>
        </a:fillRef>
        <a:effectRef idx="0">
          <a:schemeClr val="dk1"/>
        </a:effectRef>
        <a:fontRef idx="minor">
          <a:schemeClr val="dk1"/>
        </a:fontRef>
      </xdr:style>
      <xdr:txBody>
        <a:bodyPr vertOverflow="overflow" horzOverflow="overflow" lIns="36000" tIns="0" rIns="36000" bIns="0" rtlCol="0" anchor="ctr">
          <a:noAutofit/>
        </a:bodyPr>
        <a:lstStyle/>
        <a:p>
          <a:pPr algn="l">
            <a:spcAft>
              <a:spcPts val="200"/>
            </a:spcAft>
          </a:pPr>
          <a:r>
            <a:rPr lang="en-US" sz="1800" b="1">
              <a:effectLst>
                <a:outerShdw blurRad="50800" dist="38100" dir="13500000" algn="br" rotWithShape="0">
                  <a:prstClr val="black">
                    <a:alpha val="40000"/>
                  </a:prstClr>
                </a:outerShdw>
              </a:effectLst>
            </a:rPr>
            <a:t>MENU</a:t>
          </a:r>
          <a:endParaRPr lang="en-US" sz="1200" b="1">
            <a:effectLst>
              <a:outerShdw blurRad="50800" dist="38100" dir="13500000" algn="br" rotWithShape="0">
                <a:prstClr val="black">
                  <a:alpha val="40000"/>
                </a:prstClr>
              </a:outerShdw>
            </a:effectLst>
          </a:endParaRPr>
        </a:p>
      </xdr:txBody>
    </xdr:sp>
    <xdr:clientData/>
  </xdr:twoCellAnchor>
  <xdr:twoCellAnchor editAs="absolute">
    <xdr:from>
      <xdr:col>2</xdr:col>
      <xdr:colOff>171450</xdr:colOff>
      <xdr:row>1</xdr:row>
      <xdr:rowOff>0</xdr:rowOff>
    </xdr:from>
    <xdr:to>
      <xdr:col>2</xdr:col>
      <xdr:colOff>762000</xdr:colOff>
      <xdr:row>4</xdr:row>
      <xdr:rowOff>19050</xdr:rowOff>
    </xdr:to>
    <xdr:pic>
      <xdr:nvPicPr>
        <xdr:cNvPr id="3" name="Graphic 2" descr="Hamburger Menu Icon with solid fill">
          <a:hlinkClick xmlns:r="http://schemas.openxmlformats.org/officeDocument/2006/relationships" r:id="rId2" tooltip="MENU"/>
          <a:extLst>
            <a:ext uri="{FF2B5EF4-FFF2-40B4-BE49-F238E27FC236}">
              <a16:creationId xmlns:a16="http://schemas.microsoft.com/office/drawing/2014/main" id="{9D2D024F-F660-4436-AE0C-6E7B91EB0B8D}"/>
            </a:ext>
          </a:extLst>
        </xdr:cNvPr>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 uri="{96DAC541-7B7A-43D3-8B79-37D633B846F1}">
              <asvg:svgBlip xmlns:asvg="http://schemas.microsoft.com/office/drawing/2016/SVG/main" r:embed="rId4"/>
            </a:ext>
          </a:extLst>
        </a:blip>
        <a:stretch>
          <a:fillRect/>
        </a:stretch>
      </xdr:blipFill>
      <xdr:spPr>
        <a:xfrm>
          <a:off x="1390650" y="190500"/>
          <a:ext cx="590550" cy="590550"/>
        </a:xfrm>
        <a:prstGeom prst="rect">
          <a:avLst/>
        </a:prstGeom>
      </xdr:spPr>
    </xdr:pic>
    <xdr:clientData/>
  </xdr:twoCellAnchor>
  <xdr:twoCellAnchor editAs="absolute">
    <xdr:from>
      <xdr:col>2</xdr:col>
      <xdr:colOff>1657350</xdr:colOff>
      <xdr:row>1</xdr:row>
      <xdr:rowOff>28575</xdr:rowOff>
    </xdr:from>
    <xdr:to>
      <xdr:col>3</xdr:col>
      <xdr:colOff>1285875</xdr:colOff>
      <xdr:row>3</xdr:row>
      <xdr:rowOff>186075</xdr:rowOff>
    </xdr:to>
    <xdr:sp macro="" textlink="">
      <xdr:nvSpPr>
        <xdr:cNvPr id="4" name="Rounded Rectangle 13">
          <a:hlinkClick xmlns:r="http://schemas.openxmlformats.org/officeDocument/2006/relationships" r:id="rId5" tooltip="REPORTS"/>
          <a:extLst>
            <a:ext uri="{FF2B5EF4-FFF2-40B4-BE49-F238E27FC236}">
              <a16:creationId xmlns:a16="http://schemas.microsoft.com/office/drawing/2014/main" id="{FE55F9CC-18D0-4690-B250-48D003DDA292}"/>
            </a:ext>
          </a:extLst>
        </xdr:cNvPr>
        <xdr:cNvSpPr/>
      </xdr:nvSpPr>
      <xdr:spPr>
        <a:xfrm>
          <a:off x="2876550" y="219075"/>
          <a:ext cx="1457325" cy="538500"/>
        </a:xfrm>
        <a:prstGeom prst="roundRect">
          <a:avLst/>
        </a:prstGeom>
        <a:noFill/>
        <a:ln/>
      </xdr:spPr>
      <xdr:style>
        <a:lnRef idx="2">
          <a:schemeClr val="dk1"/>
        </a:lnRef>
        <a:fillRef idx="1">
          <a:schemeClr val="lt1"/>
        </a:fillRef>
        <a:effectRef idx="0">
          <a:schemeClr val="dk1"/>
        </a:effectRef>
        <a:fontRef idx="minor">
          <a:schemeClr val="dk1"/>
        </a:fontRef>
      </xdr:style>
      <xdr:txBody>
        <a:bodyPr vertOverflow="overflow" horzOverflow="overflow" lIns="36000" tIns="0" rIns="36000" bIns="0" rtlCol="0" anchor="ctr">
          <a:noAutofit/>
        </a:bodyPr>
        <a:lstStyle/>
        <a:p>
          <a:pPr algn="l">
            <a:spcAft>
              <a:spcPts val="200"/>
            </a:spcAft>
          </a:pPr>
          <a:r>
            <a:rPr lang="en-US" sz="1800" b="1">
              <a:effectLst>
                <a:outerShdw blurRad="50800" dist="38100" dir="13500000" algn="br" rotWithShape="0">
                  <a:prstClr val="black">
                    <a:alpha val="40000"/>
                  </a:prstClr>
                </a:outerShdw>
              </a:effectLst>
            </a:rPr>
            <a:t>REPORTS</a:t>
          </a:r>
          <a:endParaRPr lang="en-US" sz="1200" b="1">
            <a:effectLst>
              <a:outerShdw blurRad="50800" dist="38100" dir="13500000" algn="br" rotWithShape="0">
                <a:prstClr val="black">
                  <a:alpha val="40000"/>
                </a:prstClr>
              </a:outerShdw>
            </a:effectLst>
          </a:endParaRPr>
        </a:p>
      </xdr:txBody>
    </xdr:sp>
    <xdr:clientData/>
  </xdr:twoCellAnchor>
  <xdr:twoCellAnchor editAs="absolute">
    <xdr:from>
      <xdr:col>4</xdr:col>
      <xdr:colOff>495300</xdr:colOff>
      <xdr:row>1</xdr:row>
      <xdr:rowOff>38100</xdr:rowOff>
    </xdr:from>
    <xdr:to>
      <xdr:col>5</xdr:col>
      <xdr:colOff>1200150</xdr:colOff>
      <xdr:row>3</xdr:row>
      <xdr:rowOff>171450</xdr:rowOff>
    </xdr:to>
    <xdr:sp macro="" textlink="">
      <xdr:nvSpPr>
        <xdr:cNvPr id="5" name="Rounded Rectangle 13">
          <a:hlinkClick xmlns:r="http://schemas.openxmlformats.org/officeDocument/2006/relationships" r:id="rId6" tooltip="DASHBOARD"/>
          <a:extLst>
            <a:ext uri="{FF2B5EF4-FFF2-40B4-BE49-F238E27FC236}">
              <a16:creationId xmlns:a16="http://schemas.microsoft.com/office/drawing/2014/main" id="{98910CF1-D020-4256-8160-E20379B76277}"/>
            </a:ext>
          </a:extLst>
        </xdr:cNvPr>
        <xdr:cNvSpPr/>
      </xdr:nvSpPr>
      <xdr:spPr>
        <a:xfrm>
          <a:off x="5143500" y="228600"/>
          <a:ext cx="1876425" cy="514350"/>
        </a:xfrm>
        <a:prstGeom prst="roundRect">
          <a:avLst/>
        </a:prstGeom>
        <a:noFill/>
        <a:ln/>
      </xdr:spPr>
      <xdr:style>
        <a:lnRef idx="2">
          <a:schemeClr val="dk1"/>
        </a:lnRef>
        <a:fillRef idx="1">
          <a:schemeClr val="lt1"/>
        </a:fillRef>
        <a:effectRef idx="0">
          <a:schemeClr val="dk1"/>
        </a:effectRef>
        <a:fontRef idx="minor">
          <a:schemeClr val="dk1"/>
        </a:fontRef>
      </xdr:style>
      <xdr:txBody>
        <a:bodyPr vertOverflow="overflow" horzOverflow="overflow" lIns="36000" tIns="0" rIns="36000" bIns="0" rtlCol="0" anchor="ctr">
          <a:noAutofit/>
        </a:bodyPr>
        <a:lstStyle/>
        <a:p>
          <a:pPr algn="l">
            <a:spcAft>
              <a:spcPts val="200"/>
            </a:spcAft>
          </a:pPr>
          <a:r>
            <a:rPr lang="en-US" sz="1800" b="1">
              <a:effectLst>
                <a:outerShdw blurRad="50800" dist="38100" dir="13500000" algn="br" rotWithShape="0">
                  <a:prstClr val="black">
                    <a:alpha val="40000"/>
                  </a:prstClr>
                </a:outerShdw>
              </a:effectLst>
            </a:rPr>
            <a:t>DASHBOARD</a:t>
          </a:r>
          <a:endParaRPr lang="en-US" sz="1200" b="1">
            <a:effectLst>
              <a:outerShdw blurRad="50800" dist="38100" dir="13500000" algn="br" rotWithShape="0">
                <a:prstClr val="black">
                  <a:alpha val="40000"/>
                </a:prstClr>
              </a:outerShdw>
            </a:effectLst>
          </a:endParaRPr>
        </a:p>
      </xdr:txBody>
    </xdr:sp>
    <xdr:clientData/>
  </xdr:twoCellAnchor>
  <xdr:twoCellAnchor editAs="absolute">
    <xdr:from>
      <xdr:col>5</xdr:col>
      <xdr:colOff>695325</xdr:colOff>
      <xdr:row>1</xdr:row>
      <xdr:rowOff>28575</xdr:rowOff>
    </xdr:from>
    <xdr:to>
      <xdr:col>5</xdr:col>
      <xdr:colOff>1152525</xdr:colOff>
      <xdr:row>3</xdr:row>
      <xdr:rowOff>104775</xdr:rowOff>
    </xdr:to>
    <xdr:pic>
      <xdr:nvPicPr>
        <xdr:cNvPr id="6" name="Graphic 5" descr="Gauge with solid fill">
          <a:extLst>
            <a:ext uri="{FF2B5EF4-FFF2-40B4-BE49-F238E27FC236}">
              <a16:creationId xmlns:a16="http://schemas.microsoft.com/office/drawing/2014/main" id="{781D0C28-CB1E-4E66-B28B-D68AE36A4E6A}"/>
            </a:ext>
          </a:extLst>
        </xdr:cNvPr>
        <xdr:cNvPicPr>
          <a:picLocks noChangeAspect="1"/>
        </xdr:cNvPicPr>
      </xdr:nvPicPr>
      <xdr:blipFill>
        <a:blip xmlns:r="http://schemas.openxmlformats.org/officeDocument/2006/relationships" r:embed="rId7">
          <a:extLst>
            <a:ext uri="{28A0092B-C50C-407E-A947-70E740481C1C}">
              <a14:useLocalDpi xmlns:a14="http://schemas.microsoft.com/office/drawing/2010/main" val="0"/>
            </a:ext>
            <a:ext uri="{96DAC541-7B7A-43D3-8B79-37D633B846F1}">
              <asvg:svgBlip xmlns:asvg="http://schemas.microsoft.com/office/drawing/2016/SVG/main" r:embed="rId8"/>
            </a:ext>
          </a:extLst>
        </a:blip>
        <a:stretch>
          <a:fillRect/>
        </a:stretch>
      </xdr:blipFill>
      <xdr:spPr>
        <a:xfrm>
          <a:off x="6515100" y="219075"/>
          <a:ext cx="457200" cy="457200"/>
        </a:xfrm>
        <a:prstGeom prst="rect">
          <a:avLst/>
        </a:prstGeom>
      </xdr:spPr>
    </xdr:pic>
    <xdr:clientData/>
  </xdr:twoCellAnchor>
  <xdr:twoCellAnchor editAs="absolute">
    <xdr:from>
      <xdr:col>3</xdr:col>
      <xdr:colOff>809625</xdr:colOff>
      <xdr:row>1</xdr:row>
      <xdr:rowOff>76200</xdr:rowOff>
    </xdr:from>
    <xdr:to>
      <xdr:col>3</xdr:col>
      <xdr:colOff>1219200</xdr:colOff>
      <xdr:row>3</xdr:row>
      <xdr:rowOff>104775</xdr:rowOff>
    </xdr:to>
    <xdr:pic>
      <xdr:nvPicPr>
        <xdr:cNvPr id="7" name="Graphic 6" descr="Document outline">
          <a:extLst>
            <a:ext uri="{FF2B5EF4-FFF2-40B4-BE49-F238E27FC236}">
              <a16:creationId xmlns:a16="http://schemas.microsoft.com/office/drawing/2014/main" id="{3C058265-AC3D-4849-B1A8-62D61A726B9F}"/>
            </a:ext>
          </a:extLst>
        </xdr:cNvPr>
        <xdr:cNvPicPr>
          <a:picLocks noChangeAspect="1"/>
        </xdr:cNvPicPr>
      </xdr:nvPicPr>
      <xdr:blipFill>
        <a:blip xmlns:r="http://schemas.openxmlformats.org/officeDocument/2006/relationships" r:embed="rId9">
          <a:extLst>
            <a:ext uri="{28A0092B-C50C-407E-A947-70E740481C1C}">
              <a14:useLocalDpi xmlns:a14="http://schemas.microsoft.com/office/drawing/2010/main" val="0"/>
            </a:ext>
            <a:ext uri="{96DAC541-7B7A-43D3-8B79-37D633B846F1}">
              <asvg:svgBlip xmlns:asvg="http://schemas.microsoft.com/office/drawing/2016/SVG/main" r:embed="rId10"/>
            </a:ext>
          </a:extLst>
        </a:blip>
        <a:stretch>
          <a:fillRect/>
        </a:stretch>
      </xdr:blipFill>
      <xdr:spPr>
        <a:xfrm>
          <a:off x="3857625" y="266700"/>
          <a:ext cx="409575" cy="409575"/>
        </a:xfrm>
        <a:prstGeom prst="rect">
          <a:avLst/>
        </a:prstGeom>
      </xdr:spPr>
    </xdr:pic>
    <xdr:clientData/>
  </xdr:twoCellAnchor>
</xdr:wsDr>
</file>

<file path=xl/externalLinks/_rels/externalLink1.xml.rels><?xml version="1.0" encoding="UTF-8" standalone="yes"?>
<Relationships xmlns="http://schemas.openxmlformats.org/package/2006/relationships"><Relationship Id="rId2" Type="http://schemas.openxmlformats.org/officeDocument/2006/relationships/externalLinkPath" Target="file:///C:\Users\Administrator\Desktop\CyberSOFONET%20MW\Audit%20Recom%20Tracking%20Tool\Audit_Recommendations_Tracking_Tool_Project\Tool\Web_tool\Tracking_Tool%20(version%201).xlsx" TargetMode="External"/><Relationship Id="rId1" Type="http://schemas.openxmlformats.org/officeDocument/2006/relationships/externalLinkPath" Target="Tracking_Tool%20(version%201).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Dashboard"/>
      <sheetName val="Start"/>
      <sheetName val="Menu"/>
      <sheetName val="Metrics"/>
      <sheetName val="Settings"/>
      <sheetName val="Database"/>
      <sheetName val="Final_Database"/>
      <sheetName val="Reports"/>
      <sheetName val="Fully Implemented Reports"/>
      <sheetName val="Not Implemented Recommendations"/>
      <sheetName val="Ongoing"/>
      <sheetName val="Partially Implemented"/>
      <sheetName val="Summary"/>
    </sheetNames>
    <sheetDataSet>
      <sheetData sheetId="0"/>
      <sheetData sheetId="1"/>
      <sheetData sheetId="2"/>
      <sheetData sheetId="3"/>
      <sheetData sheetId="4"/>
      <sheetData sheetId="5">
        <row r="1">
          <cell r="B1"/>
        </row>
        <row r="7">
          <cell r="B7" t="str">
            <v>RP001</v>
          </cell>
          <cell r="C7" t="str">
            <v>02-05-2018</v>
          </cell>
          <cell r="D7" t="str">
            <v>Network Rail's sale of railway arches</v>
          </cell>
          <cell r="E7" t="str">
            <v>Before disposing of assets, HM Treasury and the selling department should consider the potential impact of the disposal on wider government policy delivery. Where the impact could be significant, the Department should engage with policy leads in other departments to consider broadening the sale’s objectives.</v>
          </cell>
          <cell r="F7" t="str">
            <v>Page 10, paragraph 17, point a</v>
          </cell>
          <cell r="G7" t="str">
            <v>HM Treasury</v>
          </cell>
          <cell r="H7" t="str">
            <v>Asset sales and privatisation; Contract lifecycle</v>
          </cell>
          <cell r="I7" t="str">
            <v>Crossrail Ltd</v>
          </cell>
          <cell r="J7" t="str">
            <v>Transport</v>
          </cell>
          <cell r="K7" t="str">
            <v>August 2020</v>
          </cell>
          <cell r="L7" t="str">
            <v>Accepted</v>
          </cell>
          <cell r="M7" t="str">
            <v>Fully Implemented</v>
          </cell>
          <cell r="N7" t="str">
            <v>I went all fine</v>
          </cell>
          <cell r="O7" t="str">
            <v>Yes</v>
          </cell>
        </row>
        <row r="8">
          <cell r="B8" t="str">
            <v>RP002</v>
          </cell>
          <cell r="C8" t="str">
            <v>02-05-2019</v>
          </cell>
          <cell r="D8" t="str">
            <v>Network Rail's sale of railway arches</v>
          </cell>
          <cell r="E8" t="str">
            <v>Before disposing of assets, HM Treasury and the selling department should consider the potential impact of the disposal on wider government policy delivery. Where the impact could be significant, the Department should engage with policy leads in other departments to consider broadening the sale’s objectives.</v>
          </cell>
          <cell r="F8" t="str">
            <v>Page 10, paragraph 17, point a</v>
          </cell>
          <cell r="G8" t="str">
            <v>HM Treasury</v>
          </cell>
          <cell r="H8" t="str">
            <v>Asset sales and privatisation; Contract lifecycle</v>
          </cell>
          <cell r="I8" t="str">
            <v>MBS</v>
          </cell>
          <cell r="J8" t="str">
            <v>Transport</v>
          </cell>
          <cell r="K8" t="str">
            <v>April 2019</v>
          </cell>
          <cell r="L8" t="str">
            <v>Accepted</v>
          </cell>
          <cell r="M8" t="str">
            <v>Fully Implemented</v>
          </cell>
          <cell r="N8" t="str">
            <v>I went all fine</v>
          </cell>
          <cell r="O8" t="str">
            <v>Yes</v>
          </cell>
        </row>
        <row r="9">
          <cell r="B9" t="str">
            <v>RP003</v>
          </cell>
          <cell r="C9" t="str">
            <v>02-05-2020</v>
          </cell>
          <cell r="D9" t="str">
            <v>Network Rail's sale of railway arches</v>
          </cell>
          <cell r="E9" t="str">
            <v>Before disposing of assets, HM Treasury and the selling department should consider the potential impact of the disposal on wider government policy delivery. Where the impact could be significant, the Department should engage with policy leads in other departments to consider broadening the sale’s objectives.</v>
          </cell>
          <cell r="F9" t="str">
            <v>Page 10, paragraph 17, point a</v>
          </cell>
          <cell r="G9" t="str">
            <v>HM Treasury</v>
          </cell>
          <cell r="H9" t="str">
            <v>Asset sales and privatisation; Contract lifecycle</v>
          </cell>
          <cell r="I9" t="str">
            <v>Home Office</v>
          </cell>
          <cell r="J9" t="str">
            <v>National security</v>
          </cell>
          <cell r="K9" t="str">
            <v>May 2021</v>
          </cell>
          <cell r="L9" t="str">
            <v>Accepted</v>
          </cell>
          <cell r="M9" t="str">
            <v>Fully Implemented</v>
          </cell>
          <cell r="N9" t="str">
            <v>I went all fine</v>
          </cell>
          <cell r="O9" t="str">
            <v>Yes</v>
          </cell>
        </row>
        <row r="10">
          <cell r="B10" t="str">
            <v>RP004</v>
          </cell>
          <cell r="C10" t="str">
            <v>02-05-2021</v>
          </cell>
          <cell r="D10" t="str">
            <v>Network Rail's sale of railway arches</v>
          </cell>
          <cell r="E10" t="str">
            <v>Before disposing of assets, HM Treasury and the selling department should consider the potential impact of the disposal on wider government policy delivery. Where the impact could be significant, the Department should engage with policy leads in other departments to consider broadening the sale’s objectives.</v>
          </cell>
          <cell r="F10" t="str">
            <v>Page 10, paragraph 17, point a</v>
          </cell>
          <cell r="G10" t="str">
            <v>MSD</v>
          </cell>
          <cell r="H10" t="str">
            <v>Asset sales and privatisation; Contract lifecycle</v>
          </cell>
          <cell r="I10" t="str">
            <v>Home Office</v>
          </cell>
          <cell r="J10" t="str">
            <v>National security</v>
          </cell>
          <cell r="K10" t="str">
            <v>August 2020</v>
          </cell>
          <cell r="L10" t="str">
            <v>Denied</v>
          </cell>
          <cell r="M10" t="str">
            <v>Ongoing</v>
          </cell>
          <cell r="N10" t="str">
            <v>Lack of funds</v>
          </cell>
          <cell r="O10" t="str">
            <v>No</v>
          </cell>
        </row>
        <row r="11">
          <cell r="B11" t="str">
            <v>RP005</v>
          </cell>
          <cell r="C11" t="str">
            <v>02-05-2022</v>
          </cell>
          <cell r="D11" t="str">
            <v>Network Rail's sale of railway arches</v>
          </cell>
          <cell r="E11" t="str">
            <v>Before disposing of assets, HM Treasury and the selling department should consider the potential impact of the disposal on wider government policy delivery. Where the impact could be significant, the Department should engage with policy leads in other departments to consider broadening the sale’s objectives.</v>
          </cell>
          <cell r="F11" t="str">
            <v>Page 10, paragraph 17, point a</v>
          </cell>
          <cell r="G11" t="str">
            <v>HM Treasury</v>
          </cell>
          <cell r="H11" t="str">
            <v>Asset sales and privatisation; Contract lifecycle</v>
          </cell>
          <cell r="I11" t="str">
            <v>Home Office</v>
          </cell>
          <cell r="J11" t="str">
            <v>National security</v>
          </cell>
          <cell r="K11" t="str">
            <v>Quarter 1 2023</v>
          </cell>
          <cell r="L11" t="str">
            <v>Accepted</v>
          </cell>
          <cell r="M11" t="str">
            <v>Partially Implemented</v>
          </cell>
          <cell r="N11" t="str">
            <v>Yet To finish</v>
          </cell>
          <cell r="O11" t="str">
            <v>Yes</v>
          </cell>
        </row>
        <row r="12">
          <cell r="B12" t="str">
            <v>RP006</v>
          </cell>
          <cell r="C12" t="str">
            <v>02-05-2023</v>
          </cell>
          <cell r="D12" t="str">
            <v>Network Rail's sale of railway arches</v>
          </cell>
          <cell r="E12" t="str">
            <v>Before disposing of assets, HM Treasury and the selling department should consider the potential impact of the disposal on wider government policy delivery. Where the impact could be significant, the Department should engage with policy leads in other departments to consider broadening the sale’s objectives.</v>
          </cell>
          <cell r="F12" t="str">
            <v>Page 10, paragraph 17, point a</v>
          </cell>
          <cell r="G12" t="str">
            <v>HM Treasury</v>
          </cell>
          <cell r="H12" t="str">
            <v>Asset sales and privatisation; Contract lifecycle</v>
          </cell>
          <cell r="I12" t="str">
            <v>Home Office</v>
          </cell>
          <cell r="J12" t="str">
            <v>National security</v>
          </cell>
          <cell r="K12" t="str">
            <v>August 2021</v>
          </cell>
          <cell r="L12" t="str">
            <v>Accepted</v>
          </cell>
          <cell r="M12" t="str">
            <v>Not Implemented</v>
          </cell>
          <cell r="N12">
            <v>0</v>
          </cell>
          <cell r="O12" t="str">
            <v>Yes</v>
          </cell>
        </row>
        <row r="13">
          <cell r="B13" t="str">
            <v>RP007</v>
          </cell>
          <cell r="C13" t="str">
            <v xml:space="preserve">    01/01/2020</v>
          </cell>
          <cell r="D13" t="str">
            <v>Audit Report on the Performance of the Ministry of Health and Medical Services</v>
          </cell>
          <cell r="E13" t="str">
            <v>Ensure that the Ministry of Health and Medical Services implements an effective system to monitor the performance of all health care providers</v>
          </cell>
          <cell r="F13" t="str">
            <v>Page 13</v>
          </cell>
          <cell r="G13" t="str">
            <v>Ministry of Health and Medical Services</v>
          </cell>
          <cell r="H13" t="str">
            <v>Monitoring of health care providers</v>
          </cell>
          <cell r="I13" t="str">
            <v>Health</v>
          </cell>
          <cell r="J13" t="str">
            <v>Ministry of Finance</v>
          </cell>
          <cell r="K13">
            <v>43862</v>
          </cell>
          <cell r="L13" t="str">
            <v>Pending</v>
          </cell>
          <cell r="M13" t="str">
            <v>Partially Implemented</v>
          </cell>
          <cell r="N13" t="str">
            <v>Waiting for the funds</v>
          </cell>
        </row>
        <row r="14">
          <cell r="B14" t="str">
            <v>RP008</v>
          </cell>
          <cell r="C14" t="str">
            <v xml:space="preserve">    01/01/2020</v>
          </cell>
          <cell r="D14" t="str">
            <v>Audit Report on the Performance of the Ministry of Health and Medical Services</v>
          </cell>
          <cell r="E14" t="str">
            <v>Ensure that the Ministry of Health and Medical Services develops and implements a system to track the progress of its performance objectives</v>
          </cell>
          <cell r="F14" t="str">
            <v>Page 14</v>
          </cell>
          <cell r="G14" t="str">
            <v>Ministry of Health and Medical Services</v>
          </cell>
          <cell r="H14" t="str">
            <v>Tracking of performance objectives</v>
          </cell>
          <cell r="I14" t="str">
            <v>Health</v>
          </cell>
          <cell r="J14" t="str">
            <v>Ministry of Finance</v>
          </cell>
          <cell r="K14">
            <v>43862</v>
          </cell>
          <cell r="L14" t="str">
            <v>Accepted</v>
          </cell>
          <cell r="M14" t="str">
            <v>Fully Implemented</v>
          </cell>
          <cell r="N14" t="str">
            <v>Successful</v>
          </cell>
          <cell r="O14" t="str">
            <v>Yes</v>
          </cell>
        </row>
        <row r="15">
          <cell r="B15" t="str">
            <v>RP009</v>
          </cell>
          <cell r="C15" t="str">
            <v xml:space="preserve">    01/01/2020</v>
          </cell>
          <cell r="D15" t="str">
            <v>Audit Report on the Performance of the Ministry of Health and Medical Services</v>
          </cell>
          <cell r="E15" t="str">
            <v>Ensure that the Ministry of Health and Medical Services develops and implements a system to monitor the use of its financial resources</v>
          </cell>
          <cell r="F15" t="str">
            <v>Page 15</v>
          </cell>
          <cell r="G15" t="str">
            <v>Ministry of Health and Medical Services</v>
          </cell>
          <cell r="H15" t="str">
            <v>Monitoring of financial resources</v>
          </cell>
          <cell r="I15" t="str">
            <v>Health</v>
          </cell>
          <cell r="J15" t="str">
            <v>Ministry of Finance</v>
          </cell>
          <cell r="K15">
            <v>43862</v>
          </cell>
          <cell r="L15">
            <v>0</v>
          </cell>
          <cell r="M15">
            <v>0</v>
          </cell>
          <cell r="N15">
            <v>0</v>
          </cell>
        </row>
        <row r="16">
          <cell r="B16" t="str">
            <v>RP010</v>
          </cell>
          <cell r="C16" t="str">
            <v xml:space="preserve">    10/30/2020</v>
          </cell>
          <cell r="D16" t="str">
            <v xml:space="preserve"> Audit Report on the Performance of the Ministry of Health and Medical Services</v>
          </cell>
          <cell r="E16" t="str">
            <v xml:space="preserve"> The Ministry should develop a formal policy on the use of the Hospital Management System</v>
          </cell>
          <cell r="F16" t="str">
            <v xml:space="preserve"> p. 11</v>
          </cell>
          <cell r="G16" t="str">
            <v>Ministry of Health and Medical Services</v>
          </cell>
          <cell r="H16" t="str">
            <v xml:space="preserve"> Inadequate use of the Hospital Management System</v>
          </cell>
          <cell r="I16" t="str">
            <v xml:space="preserve"> Health</v>
          </cell>
          <cell r="J16" t="str">
            <v xml:space="preserve"> Ministry of Economy</v>
          </cell>
          <cell r="K16" t="str">
            <v xml:space="preserve"> 01/01/2021</v>
          </cell>
          <cell r="L16">
            <v>0</v>
          </cell>
          <cell r="M16">
            <v>0</v>
          </cell>
          <cell r="N16">
            <v>0</v>
          </cell>
        </row>
        <row r="17">
          <cell r="B17" t="str">
            <v>RP011</v>
          </cell>
          <cell r="C17">
            <v>44105</v>
          </cell>
          <cell r="D17" t="str">
            <v>Audit Report on the Performance of the Ministry of Health and Medical Services</v>
          </cell>
          <cell r="E17" t="str">
            <v>The Ministry should ensure that all financial transactions are accurately recorded and properly authorized</v>
          </cell>
          <cell r="F17" t="str">
            <v>Page 14</v>
          </cell>
          <cell r="G17" t="str">
            <v>Ministry of Health and Medical Services</v>
          </cell>
          <cell r="H17" t="str">
            <v>Financial transactions</v>
          </cell>
          <cell r="I17" t="str">
            <v>Health</v>
          </cell>
          <cell r="J17" t="str">
            <v>Fiji Revenue and Customs Service</v>
          </cell>
          <cell r="K17">
            <v>44197</v>
          </cell>
          <cell r="L17">
            <v>0</v>
          </cell>
          <cell r="M17">
            <v>0</v>
          </cell>
          <cell r="N17">
            <v>0</v>
          </cell>
        </row>
        <row r="18">
          <cell r="B18" t="str">
            <v>RP012</v>
          </cell>
          <cell r="C18" t="str">
            <v xml:space="preserve">    01/01/2020</v>
          </cell>
          <cell r="D18" t="str">
            <v>Audit Report on the Performance of the Ministry of Health and Medical Services</v>
          </cell>
          <cell r="E18" t="str">
            <v>Maintain a system of internal controls to ensure that all payments are properly authorized and recorded</v>
          </cell>
          <cell r="F18" t="str">
            <v>p. 21</v>
          </cell>
          <cell r="G18" t="str">
            <v>Ministry of Health and Medical Services</v>
          </cell>
          <cell r="H18" t="str">
            <v>Financial Management</v>
          </cell>
          <cell r="I18" t="str">
            <v>Health</v>
          </cell>
          <cell r="J18" t="str">
            <v>Ministry of Finance</v>
          </cell>
          <cell r="K18">
            <v>44227</v>
          </cell>
          <cell r="L18">
            <v>0</v>
          </cell>
          <cell r="M18">
            <v>0</v>
          </cell>
          <cell r="N18">
            <v>0</v>
          </cell>
        </row>
        <row r="19">
          <cell r="B19" t="str">
            <v>RP013</v>
          </cell>
          <cell r="C19" t="str">
            <v xml:space="preserve">    01/01/2020</v>
          </cell>
          <cell r="D19" t="str">
            <v>Audit Report on the Performance of the Ministry of Health and Medical Services</v>
          </cell>
          <cell r="E19" t="str">
            <v>Ensure that the Ministry's financial management systems are properly maintained and updated</v>
          </cell>
          <cell r="F19" t="str">
            <v>p. 22</v>
          </cell>
          <cell r="G19" t="str">
            <v>Ministry of Health and Medical Services</v>
          </cell>
          <cell r="H19" t="str">
            <v>Financial Management</v>
          </cell>
          <cell r="I19" t="str">
            <v>Health</v>
          </cell>
          <cell r="J19" t="str">
            <v>Ministry of Finance</v>
          </cell>
          <cell r="K19">
            <v>44227</v>
          </cell>
          <cell r="L19">
            <v>0</v>
          </cell>
          <cell r="M19">
            <v>0</v>
          </cell>
          <cell r="N19">
            <v>0</v>
          </cell>
        </row>
        <row r="20">
          <cell r="B20" t="str">
            <v>RP014</v>
          </cell>
          <cell r="C20" t="str">
            <v xml:space="preserve">    01/01/2020</v>
          </cell>
          <cell r="D20" t="str">
            <v>Audit Report on the Performance of the Ministry of Health and Medical Services</v>
          </cell>
          <cell r="E20" t="str">
            <v>Ensure that the Ministry's financial management systems are properly maintained and updated</v>
          </cell>
          <cell r="F20" t="str">
            <v>p. 22</v>
          </cell>
          <cell r="G20" t="str">
            <v>Ministry of Health and Medical Services</v>
          </cell>
          <cell r="H20" t="str">
            <v>Financial Management</v>
          </cell>
          <cell r="I20" t="str">
            <v>Health</v>
          </cell>
          <cell r="J20" t="str">
            <v>Ministry of Finance</v>
          </cell>
          <cell r="K20">
            <v>44227</v>
          </cell>
          <cell r="L20">
            <v>0</v>
          </cell>
          <cell r="M20">
            <v>0</v>
          </cell>
          <cell r="N20">
            <v>0</v>
          </cell>
        </row>
        <row r="21">
          <cell r="B21" t="str">
            <v>RP015</v>
          </cell>
          <cell r="C21" t="str">
            <v xml:space="preserve">    01/01/2020</v>
          </cell>
          <cell r="D21" t="str">
            <v>Audit Report on the Performance of the Ministry of Health and Medical Services</v>
          </cell>
          <cell r="E21" t="str">
            <v>Ensure that the Ministry's financial management systems are properly maintained and updated</v>
          </cell>
          <cell r="F21" t="str">
            <v>p. 22</v>
          </cell>
          <cell r="G21" t="str">
            <v>Ministry of Health and Medical Services</v>
          </cell>
          <cell r="H21" t="str">
            <v>Financial Management</v>
          </cell>
          <cell r="I21" t="str">
            <v>Health</v>
          </cell>
          <cell r="J21" t="str">
            <v>Ministry of Finance</v>
          </cell>
          <cell r="K21">
            <v>44227</v>
          </cell>
          <cell r="L21">
            <v>0</v>
          </cell>
          <cell r="M21">
            <v>0</v>
          </cell>
          <cell r="N21">
            <v>0</v>
          </cell>
        </row>
        <row r="22">
          <cell r="B22" t="str">
            <v>RP016</v>
          </cell>
          <cell r="C22" t="str">
            <v xml:space="preserve">    01/01/2020</v>
          </cell>
          <cell r="D22" t="str">
            <v>Audit Report on the Performance of the Ministry of Health and Medical Services</v>
          </cell>
          <cell r="E22" t="str">
            <v>Ensure that all payments are properly authorized and recorded</v>
          </cell>
          <cell r="F22" t="str">
            <v>p. 22</v>
          </cell>
          <cell r="G22" t="str">
            <v>Ministry of Health and Medical Services</v>
          </cell>
          <cell r="H22" t="str">
            <v>Financial Management</v>
          </cell>
          <cell r="I22" t="str">
            <v>Health</v>
          </cell>
          <cell r="J22" t="str">
            <v>Ministry of Finance</v>
          </cell>
          <cell r="K22">
            <v>44227</v>
          </cell>
          <cell r="L22">
            <v>0</v>
          </cell>
          <cell r="M22">
            <v>0</v>
          </cell>
          <cell r="N22">
            <v>0</v>
          </cell>
        </row>
        <row r="23">
          <cell r="B23" t="str">
            <v>RP017</v>
          </cell>
          <cell r="C23">
            <v>2017</v>
          </cell>
          <cell r="D23" t="str">
            <v>Audit Report on the Performance of the Ministry of Health and Medical Services</v>
          </cell>
          <cell r="E23" t="str">
            <v>The Ministry should ensure that all payments made to suppliers are supported by valid invoices and other supporting documents</v>
          </cell>
          <cell r="F23" t="str">
            <v>Page 4</v>
          </cell>
          <cell r="G23" t="str">
            <v>Ministry of Health and Medical Services</v>
          </cell>
          <cell r="H23" t="str">
            <v>Lack of supporting documents for payments made</v>
          </cell>
          <cell r="I23" t="str">
            <v>Health</v>
          </cell>
          <cell r="J23" t="str">
            <v>Fiji Revenue and Customs Service</v>
          </cell>
          <cell r="K23" t="str">
            <v>N/A</v>
          </cell>
          <cell r="L23">
            <v>0</v>
          </cell>
          <cell r="M23">
            <v>0</v>
          </cell>
          <cell r="N23">
            <v>0</v>
          </cell>
        </row>
        <row r="24">
          <cell r="B24" t="str">
            <v>RP018</v>
          </cell>
          <cell r="C24">
            <v>2017</v>
          </cell>
          <cell r="D24" t="str">
            <v>Audit Report on the Performance of the Ministry of Health and Medical Services</v>
          </cell>
          <cell r="E24" t="str">
            <v>The Ministry should ensure that all payments made to suppliers are supported by valid invoices and other supporting documents</v>
          </cell>
          <cell r="F24" t="str">
            <v>Page 4</v>
          </cell>
          <cell r="G24" t="str">
            <v>Ministry of Health and Medical Services</v>
          </cell>
          <cell r="H24" t="str">
            <v>Lack of supporting documents for payments made</v>
          </cell>
          <cell r="I24" t="str">
            <v>Health</v>
          </cell>
          <cell r="J24" t="str">
            <v>Fiji Revenue and Customs Service</v>
          </cell>
          <cell r="K24" t="str">
            <v>N/A</v>
          </cell>
          <cell r="L24">
            <v>0</v>
          </cell>
          <cell r="M24">
            <v>0</v>
          </cell>
          <cell r="N24">
            <v>0</v>
          </cell>
        </row>
        <row r="25">
          <cell r="B25" t="str">
            <v>RP019</v>
          </cell>
          <cell r="C25">
            <v>2017</v>
          </cell>
          <cell r="D25" t="str">
            <v>Audit Report on the Performance of the Ministry of Health and Medical Services</v>
          </cell>
          <cell r="E25" t="str">
            <v>The Ministry should ensure that all payments made to suppliers are supported by valid invoices and other supporting documents</v>
          </cell>
          <cell r="F25" t="str">
            <v>Page 4</v>
          </cell>
          <cell r="G25" t="str">
            <v>Ministry of Health and Medical Services</v>
          </cell>
          <cell r="H25" t="str">
            <v>Lack of supporting documents for payments made</v>
          </cell>
          <cell r="I25" t="str">
            <v>Health</v>
          </cell>
          <cell r="J25" t="str">
            <v>Fiji Revenue and Customs Service</v>
          </cell>
          <cell r="K25" t="str">
            <v>N/A</v>
          </cell>
          <cell r="L25">
            <v>0</v>
          </cell>
          <cell r="M25">
            <v>0</v>
          </cell>
          <cell r="N25">
            <v>0</v>
          </cell>
        </row>
        <row r="26">
          <cell r="B26" t="str">
            <v>RP020</v>
          </cell>
          <cell r="C26">
            <v>2017</v>
          </cell>
          <cell r="D26" t="str">
            <v>Audit Report on the Performance of the Ministry of Health and Medical Services</v>
          </cell>
          <cell r="E26" t="str">
            <v>The Ministry should ensure that all payments made to suppliers are supported by valid invoices and other supporting documents</v>
          </cell>
          <cell r="F26" t="str">
            <v>Page 4</v>
          </cell>
          <cell r="G26" t="str">
            <v>Ministry of Health and Medical Services</v>
          </cell>
          <cell r="H26" t="str">
            <v>Lack of supporting documents for payments made</v>
          </cell>
          <cell r="I26" t="str">
            <v>Health</v>
          </cell>
          <cell r="J26" t="str">
            <v>Fiji Revenue and Customs Service</v>
          </cell>
          <cell r="K26" t="str">
            <v>N/A</v>
          </cell>
          <cell r="L26">
            <v>0</v>
          </cell>
          <cell r="M26">
            <v>0</v>
          </cell>
          <cell r="N26">
            <v>0</v>
          </cell>
        </row>
        <row r="27">
          <cell r="B27" t="str">
            <v>RP021</v>
          </cell>
          <cell r="C27">
            <v>2017</v>
          </cell>
          <cell r="D27" t="str">
            <v>Audit Report on the Performance of the Ministry of Health and Medical Services</v>
          </cell>
          <cell r="E27" t="str">
            <v>The Ministry should ensure that all invoices and payment vouchers are properly authorized</v>
          </cell>
          <cell r="F27" t="str">
            <v>Page 4</v>
          </cell>
          <cell r="G27" t="str">
            <v>Ministry of Health and Medical Services</v>
          </cell>
          <cell r="H27" t="str">
            <v>Lack of proper authorization for invoices and payment vouchers</v>
          </cell>
          <cell r="I27" t="str">
            <v>Health</v>
          </cell>
          <cell r="J27" t="str">
            <v>Fiji Revenue and Customs Service</v>
          </cell>
          <cell r="K27" t="str">
            <v>N/A</v>
          </cell>
          <cell r="L27">
            <v>0</v>
          </cell>
          <cell r="M27">
            <v>0</v>
          </cell>
          <cell r="N27">
            <v>0</v>
          </cell>
        </row>
        <row r="28">
          <cell r="B28" t="str">
            <v>RP022</v>
          </cell>
          <cell r="C28">
            <v>2017</v>
          </cell>
          <cell r="D28" t="str">
            <v>Audit Report on the Performance of the Ministry of Health and Medical Services</v>
          </cell>
          <cell r="E28" t="str">
            <v>The Ministry should ensure that all invoices and payment vouchers are properly authorized</v>
          </cell>
          <cell r="F28" t="str">
            <v>Page 4</v>
          </cell>
          <cell r="G28" t="str">
            <v>Ministry of Health and Medical Services</v>
          </cell>
          <cell r="H28" t="str">
            <v>Lack of proper authorization for invoices and payment vouchers</v>
          </cell>
          <cell r="I28" t="str">
            <v>Health</v>
          </cell>
          <cell r="J28" t="str">
            <v>Fiji Revenue and Customs Service</v>
          </cell>
          <cell r="K28" t="str">
            <v>N/A</v>
          </cell>
          <cell r="L28">
            <v>0</v>
          </cell>
          <cell r="M28">
            <v>0</v>
          </cell>
          <cell r="N28">
            <v>0</v>
          </cell>
        </row>
        <row r="29">
          <cell r="B29" t="str">
            <v>RP023</v>
          </cell>
          <cell r="C29">
            <v>2019</v>
          </cell>
          <cell r="D29" t="str">
            <v>Audit Report on the Performance of the Ministry of Health and Medical Services</v>
          </cell>
          <cell r="E29" t="str">
            <v>Ensure that the Ministry's procurement procedures are in line with the Public Procurement Decree</v>
          </cell>
          <cell r="F29">
            <v>12</v>
          </cell>
          <cell r="G29" t="str">
            <v>Ministry of Health and Medical Services</v>
          </cell>
          <cell r="H29" t="str">
            <v>Procurement Procedures</v>
          </cell>
          <cell r="I29" t="str">
            <v>Health</v>
          </cell>
          <cell r="J29" t="str">
            <v>Ministry of Economy</v>
          </cell>
          <cell r="K29">
            <v>44012</v>
          </cell>
          <cell r="L29">
            <v>0</v>
          </cell>
          <cell r="M29">
            <v>0</v>
          </cell>
          <cell r="N29">
            <v>0</v>
          </cell>
        </row>
        <row r="30">
          <cell r="B30" t="str">
            <v>RP024</v>
          </cell>
          <cell r="C30" t="str">
            <v xml:space="preserve">    11/01/2020</v>
          </cell>
          <cell r="D30" t="str">
            <v>Audit Report on the Performance of the Ministry of Health and Medical Services</v>
          </cell>
          <cell r="E30" t="str">
            <v>Ensure that all staff in the Ministry of Health and Medical Services are adequately trained and assessed in the use of information systems and software applications</v>
          </cell>
          <cell r="F30" t="str">
            <v>Page 3</v>
          </cell>
          <cell r="G30" t="str">
            <v>Ministry of Health and Medical Services</v>
          </cell>
          <cell r="H30" t="str">
            <v>Information Systems</v>
          </cell>
          <cell r="I30" t="str">
            <v>Health</v>
          </cell>
          <cell r="J30" t="str">
            <v>Ministry of Finance</v>
          </cell>
          <cell r="K30">
            <v>44165</v>
          </cell>
          <cell r="L30">
            <v>0</v>
          </cell>
          <cell r="M30">
            <v>0</v>
          </cell>
          <cell r="N30">
            <v>0</v>
          </cell>
        </row>
        <row r="31">
          <cell r="B31" t="str">
            <v>RP025</v>
          </cell>
          <cell r="C31" t="str">
            <v xml:space="preserve">    11/01/2020</v>
          </cell>
          <cell r="D31" t="str">
            <v>Audit Report on the Performance of the Ministry of Health and Medical Services</v>
          </cell>
          <cell r="E31" t="str">
            <v>Develop and implement a policy to ensure that all information systems and software applications are updated with the latest version and are adequately tested before use</v>
          </cell>
          <cell r="F31" t="str">
            <v>Page 4</v>
          </cell>
          <cell r="G31" t="str">
            <v>Ministry of Health and Medical Services</v>
          </cell>
          <cell r="H31" t="str">
            <v>Information Systems</v>
          </cell>
          <cell r="I31" t="str">
            <v>Health</v>
          </cell>
          <cell r="J31" t="str">
            <v>Ministry of Finance</v>
          </cell>
          <cell r="K31">
            <v>44180</v>
          </cell>
          <cell r="L31">
            <v>0</v>
          </cell>
          <cell r="M31">
            <v>0</v>
          </cell>
          <cell r="N31">
            <v>0</v>
          </cell>
        </row>
        <row r="32">
          <cell r="B32" t="str">
            <v>RP026</v>
          </cell>
          <cell r="C32" t="str">
            <v xml:space="preserve">    11/01/2020</v>
          </cell>
          <cell r="D32" t="str">
            <v>Audit Report on the Performance of the Ministry of Health and Medical Services</v>
          </cell>
          <cell r="E32" t="str">
            <v>Ensure that all information systems and software applications are subject to regular reviews and performance tests</v>
          </cell>
          <cell r="F32" t="str">
            <v>Page 4</v>
          </cell>
          <cell r="G32" t="str">
            <v>Ministry of Health and Medical Services</v>
          </cell>
          <cell r="H32" t="str">
            <v>Information Systems</v>
          </cell>
          <cell r="I32" t="str">
            <v>Health</v>
          </cell>
          <cell r="J32" t="str">
            <v>Ministry of Finance</v>
          </cell>
          <cell r="K32">
            <v>44195</v>
          </cell>
          <cell r="L32">
            <v>0</v>
          </cell>
          <cell r="M32">
            <v>0</v>
          </cell>
          <cell r="N32">
            <v>0</v>
          </cell>
        </row>
        <row r="33">
          <cell r="B33" t="str">
            <v>RP027</v>
          </cell>
          <cell r="C33">
            <v>43936</v>
          </cell>
          <cell r="D33" t="str">
            <v>"Audit Report on the Performance of the Ministry of Health and Medical Services"</v>
          </cell>
          <cell r="E33" t="str">
            <v>The Ministry should ensure that the health and safety of staff and patients is maintained at all times</v>
          </cell>
          <cell r="F33" t="str">
            <v>Page 8</v>
          </cell>
          <cell r="G33" t="str">
            <v>Ministry of Health and Medical Services</v>
          </cell>
          <cell r="H33" t="str">
            <v>Health and safety of staff and patients</v>
          </cell>
          <cell r="I33" t="str">
            <v>Health</v>
          </cell>
          <cell r="J33" t="str">
            <v>N/A</v>
          </cell>
          <cell r="K33">
            <v>44165</v>
          </cell>
          <cell r="L33">
            <v>0</v>
          </cell>
          <cell r="M33">
            <v>0</v>
          </cell>
          <cell r="N33">
            <v>0</v>
          </cell>
        </row>
        <row r="34">
          <cell r="B34" t="str">
            <v>RP028</v>
          </cell>
          <cell r="C34">
            <v>43936</v>
          </cell>
          <cell r="D34" t="str">
            <v>"Audit Report on the Performance of the Ministry of Health and Medical Services"</v>
          </cell>
          <cell r="E34" t="str">
            <v>The Ministry should ensure that all medical equipment is regularly serviced and maintained</v>
          </cell>
          <cell r="F34" t="str">
            <v>Page 8</v>
          </cell>
          <cell r="G34" t="str">
            <v>Ministry of Health and Medical Services</v>
          </cell>
          <cell r="H34" t="str">
            <v>Maintenance of medical equipment</v>
          </cell>
          <cell r="I34" t="str">
            <v>Health</v>
          </cell>
          <cell r="J34" t="str">
            <v>N/A</v>
          </cell>
          <cell r="K34">
            <v>44165</v>
          </cell>
          <cell r="L34">
            <v>0</v>
          </cell>
          <cell r="M34">
            <v>0</v>
          </cell>
          <cell r="N34">
            <v>0</v>
          </cell>
        </row>
        <row r="35">
          <cell r="B35" t="str">
            <v>RP029</v>
          </cell>
          <cell r="C35">
            <v>43936</v>
          </cell>
          <cell r="D35" t="str">
            <v>"Audit Report on the Performance of the Ministry of Health and Medical Services"</v>
          </cell>
          <cell r="E35" t="str">
            <v>The Ministry should ensure that adequate resources are allocated to health and medical services</v>
          </cell>
          <cell r="F35" t="str">
            <v>Page 9</v>
          </cell>
          <cell r="G35" t="str">
            <v>Ministry of Health and Medical Services</v>
          </cell>
          <cell r="H35" t="str">
            <v>Resource allocation</v>
          </cell>
          <cell r="I35" t="str">
            <v>Health</v>
          </cell>
          <cell r="J35" t="str">
            <v>N/A</v>
          </cell>
          <cell r="K35">
            <v>44165</v>
          </cell>
          <cell r="L35">
            <v>0</v>
          </cell>
          <cell r="M35">
            <v>0</v>
          </cell>
          <cell r="N35">
            <v>0</v>
          </cell>
        </row>
        <row r="36">
          <cell r="B36" t="str">
            <v>RP030</v>
          </cell>
          <cell r="C36" t="str">
            <v xml:space="preserve">    11/01/2020</v>
          </cell>
          <cell r="D36" t="str">
            <v>"Audit Report on the Performance of the Ministry of Health and Medical Services"</v>
          </cell>
          <cell r="E36" t="str">
            <v>The Ministry should review its current procurement process, including evaluating the need for a centralised procurement unit and the need to use a standardised approach to the selection and evaluation of tenders</v>
          </cell>
          <cell r="F36" t="str">
            <v>Page 3</v>
          </cell>
          <cell r="G36" t="str">
            <v>Ministry of Health and Medical Services</v>
          </cell>
          <cell r="H36" t="str">
            <v>Procurement Process</v>
          </cell>
          <cell r="I36" t="str">
            <v>Health</v>
          </cell>
          <cell r="J36" t="str">
            <v>Ministry of Finance</v>
          </cell>
          <cell r="K36" t="str">
            <v>31/12/2020</v>
          </cell>
          <cell r="L36">
            <v>0</v>
          </cell>
          <cell r="M36">
            <v>0</v>
          </cell>
          <cell r="N36">
            <v>0</v>
          </cell>
        </row>
        <row r="37">
          <cell r="B37" t="str">
            <v>RP031</v>
          </cell>
          <cell r="C37" t="str">
            <v xml:space="preserve">    11/01/2020</v>
          </cell>
          <cell r="D37" t="str">
            <v>"Audit Report on the Performance of the Ministry of Health and Medical Services"</v>
          </cell>
          <cell r="E37" t="str">
            <v>The Ministry should develop a risk management framework and implement it for all areas of its operations</v>
          </cell>
          <cell r="F37" t="str">
            <v>Page 4</v>
          </cell>
          <cell r="G37" t="str">
            <v>Ministry of Health and Medical Services</v>
          </cell>
          <cell r="H37" t="str">
            <v>Risk Management</v>
          </cell>
          <cell r="I37" t="str">
            <v>Health</v>
          </cell>
          <cell r="J37" t="str">
            <v>Ministry of Finance</v>
          </cell>
          <cell r="K37" t="str">
            <v>31/12/2021</v>
          </cell>
          <cell r="L37">
            <v>0</v>
          </cell>
          <cell r="M37">
            <v>0</v>
          </cell>
          <cell r="N37">
            <v>0</v>
          </cell>
        </row>
        <row r="38">
          <cell r="B38" t="str">
            <v>RP032</v>
          </cell>
          <cell r="C38" t="str">
            <v xml:space="preserve">    11/01/2020</v>
          </cell>
          <cell r="D38" t="str">
            <v>"Audit Report on the Performance of the Ministry of Health and Medical Services"</v>
          </cell>
          <cell r="E38" t="str">
            <v>The Ministry should develop and implement a system to monitor and report on the performance of its service delivery</v>
          </cell>
          <cell r="F38" t="str">
            <v>Page 5</v>
          </cell>
          <cell r="G38" t="str">
            <v>Ministry of Health and Medical Services</v>
          </cell>
          <cell r="H38" t="str">
            <v>Service Delivery Performance</v>
          </cell>
          <cell r="I38" t="str">
            <v>Health</v>
          </cell>
          <cell r="J38" t="str">
            <v>Ministry of Finance</v>
          </cell>
          <cell r="K38" t="str">
            <v>31/12/2022</v>
          </cell>
          <cell r="L38">
            <v>0</v>
          </cell>
          <cell r="M38">
            <v>0</v>
          </cell>
          <cell r="N38">
            <v>0</v>
          </cell>
        </row>
        <row r="39">
          <cell r="B39" t="str">
            <v>RP033</v>
          </cell>
          <cell r="C39" t="str">
            <v xml:space="preserve">    01/01/2020</v>
          </cell>
          <cell r="D39" t="str">
            <v>"Audit Report on the Performance of the Ministry of Health and Medical Services"</v>
          </cell>
          <cell r="E39" t="str">
            <v>The Ministry should ensure that all medical personnel are adequately trained and certified in their respective fields</v>
          </cell>
          <cell r="F39">
            <v>45</v>
          </cell>
          <cell r="G39" t="str">
            <v>Ministry of Health and Medical Services</v>
          </cell>
          <cell r="H39" t="str">
            <v>Adequate training and certification of medical personnel</v>
          </cell>
          <cell r="I39" t="str">
            <v>Health</v>
          </cell>
          <cell r="J39" t="str">
            <v>Ministry of Education</v>
          </cell>
          <cell r="K39">
            <v>43862</v>
          </cell>
          <cell r="L39">
            <v>0</v>
          </cell>
          <cell r="M39">
            <v>0</v>
          </cell>
          <cell r="N39">
            <v>0</v>
          </cell>
        </row>
        <row r="40">
          <cell r="B40" t="str">
            <v>RP034</v>
          </cell>
          <cell r="C40" t="str">
            <v xml:space="preserve">    01/01/2020</v>
          </cell>
          <cell r="D40" t="str">
            <v>"Audit Report on the Performance of the Ministry of Health and Medical Services"</v>
          </cell>
          <cell r="E40" t="str">
            <v>The Ministry should ensure that all medical equipment is regularly serviced and maintained</v>
          </cell>
          <cell r="F40">
            <v>53</v>
          </cell>
          <cell r="G40" t="str">
            <v>Ministry of Health and Medical Services</v>
          </cell>
          <cell r="H40" t="str">
            <v>Regular servicing and maintenance of medical equipment</v>
          </cell>
          <cell r="I40" t="str">
            <v>Health</v>
          </cell>
          <cell r="J40" t="str">
            <v>Ministry of Finance</v>
          </cell>
          <cell r="K40">
            <v>43891</v>
          </cell>
          <cell r="L40">
            <v>0</v>
          </cell>
          <cell r="M40">
            <v>0</v>
          </cell>
          <cell r="N40">
            <v>0</v>
          </cell>
        </row>
        <row r="41">
          <cell r="B41" t="str">
            <v>RP035</v>
          </cell>
          <cell r="C41" t="str">
            <v xml:space="preserve">    01/01/2020</v>
          </cell>
          <cell r="D41" t="str">
            <v>"Audit Report on the Performance of the Ministry of Health and Medical Services"</v>
          </cell>
          <cell r="E41" t="str">
            <v>The Ministry should ensure that all medical supplies are regularly replenished</v>
          </cell>
          <cell r="F41">
            <v>60</v>
          </cell>
          <cell r="G41" t="str">
            <v>Ministry of Health and Medical Services</v>
          </cell>
          <cell r="H41" t="str">
            <v>Regular replenishment of medical supplies</v>
          </cell>
          <cell r="I41" t="str">
            <v>Health</v>
          </cell>
          <cell r="J41" t="str">
            <v>Ministry of Trade</v>
          </cell>
          <cell r="K41">
            <v>43922</v>
          </cell>
          <cell r="L41" t="str">
            <v>Accepted</v>
          </cell>
          <cell r="M41">
            <v>0</v>
          </cell>
          <cell r="N41">
            <v>0</v>
          </cell>
        </row>
        <row r="42">
          <cell r="B42" t="str">
            <v>RP036</v>
          </cell>
          <cell r="C42" t="str">
            <v xml:space="preserve">    October 2019</v>
          </cell>
          <cell r="D42" t="str">
            <v>Audit Report on the Performance of the Ministry of Health and Medical Services</v>
          </cell>
          <cell r="E42" t="str">
            <v>Ensure that the Ministry develops and implements a system to monitor the progress of the implementation of the recommendations of the Audit Report</v>
          </cell>
          <cell r="F42" t="str">
            <v>pg. 32</v>
          </cell>
          <cell r="G42" t="str">
            <v>Ministry of Health and Medical Services</v>
          </cell>
          <cell r="H42" t="str">
            <v>Improper management of resources</v>
          </cell>
          <cell r="I42" t="str">
            <v>Health</v>
          </cell>
          <cell r="J42" t="str">
            <v>Fiji National Provident Fund</v>
          </cell>
          <cell r="K42">
            <v>44348</v>
          </cell>
          <cell r="L42" t="str">
            <v>Accepted</v>
          </cell>
          <cell r="M42">
            <v>0</v>
          </cell>
          <cell r="N42">
            <v>0</v>
          </cell>
        </row>
        <row r="43">
          <cell r="B43" t="str">
            <v>RP037</v>
          </cell>
          <cell r="C43" t="str">
            <v xml:space="preserve">    15/04/2020</v>
          </cell>
          <cell r="D43" t="str">
            <v>Audit Report on the Performance of the Ministry of Health and Medical Services</v>
          </cell>
          <cell r="E43" t="str">
            <v>Ensure that the Ministry of Health and Medical Services (MHMS) develops a comprehensive policy on the management of medical equipment</v>
          </cell>
          <cell r="F43" t="str">
            <v>Page 8</v>
          </cell>
          <cell r="G43" t="str">
            <v>MHMS</v>
          </cell>
          <cell r="H43" t="str">
            <v>Medical Equipment Management</v>
          </cell>
          <cell r="I43" t="str">
            <v>Health</v>
          </cell>
          <cell r="J43" t="str">
            <v>Fiji National Provident Fund</v>
          </cell>
          <cell r="K43" t="str">
            <v>30/06/2020</v>
          </cell>
          <cell r="L43" t="str">
            <v>Accepted</v>
          </cell>
          <cell r="M43">
            <v>0</v>
          </cell>
          <cell r="N43">
            <v>0</v>
          </cell>
        </row>
        <row r="44">
          <cell r="B44" t="str">
            <v>RP038</v>
          </cell>
          <cell r="C44" t="str">
            <v xml:space="preserve">    15/04/2020</v>
          </cell>
          <cell r="D44" t="str">
            <v>Audit Report on the Performance of the Ministry of Health and Medical Services</v>
          </cell>
          <cell r="E44" t="str">
            <v>Ensure that MHMS develops a comprehensive policy on the management of medicines</v>
          </cell>
          <cell r="F44" t="str">
            <v>Page 8</v>
          </cell>
          <cell r="G44" t="str">
            <v>MHMS</v>
          </cell>
          <cell r="H44" t="str">
            <v>Medicine Management</v>
          </cell>
          <cell r="I44" t="str">
            <v>Health</v>
          </cell>
          <cell r="J44" t="str">
            <v>Fiji National Provident Fund</v>
          </cell>
          <cell r="K44" t="str">
            <v>30/06/2020</v>
          </cell>
          <cell r="L44" t="str">
            <v>Accepted</v>
          </cell>
          <cell r="M44">
            <v>0</v>
          </cell>
          <cell r="N44">
            <v>0</v>
          </cell>
        </row>
        <row r="45">
          <cell r="B45" t="str">
            <v>RP039</v>
          </cell>
          <cell r="C45" t="str">
            <v xml:space="preserve">    15/04/2020</v>
          </cell>
          <cell r="D45" t="str">
            <v>Audit Report on the Performance of the Ministry of Health and Medical Services</v>
          </cell>
          <cell r="E45" t="str">
            <v>Ensure that MHMS develops an appropriate system to monitor the performance of the health service providers</v>
          </cell>
          <cell r="F45" t="str">
            <v>Page 9</v>
          </cell>
          <cell r="G45" t="str">
            <v>MHMS</v>
          </cell>
          <cell r="H45" t="str">
            <v>Performance Monitoring</v>
          </cell>
          <cell r="I45" t="str">
            <v>Health</v>
          </cell>
          <cell r="J45" t="str">
            <v>Fiji National Provident Fund</v>
          </cell>
          <cell r="K45" t="str">
            <v>30/06/2020</v>
          </cell>
          <cell r="L45" t="str">
            <v>Accepted</v>
          </cell>
          <cell r="M45">
            <v>0</v>
          </cell>
          <cell r="N45">
            <v>0</v>
          </cell>
        </row>
        <row r="46">
          <cell r="B46" t="str">
            <v>RP040</v>
          </cell>
          <cell r="C46" t="str">
            <v xml:space="preserve">    15/04/2020</v>
          </cell>
          <cell r="D46" t="str">
            <v>Audit Report on the Performance of the Ministry of Health and Medical Services</v>
          </cell>
          <cell r="E46" t="str">
            <v>Ensure that MHMS develops a comprehensive policy on the management of human resources</v>
          </cell>
          <cell r="F46" t="str">
            <v>Page 10</v>
          </cell>
          <cell r="G46" t="str">
            <v>MHMS</v>
          </cell>
          <cell r="H46" t="str">
            <v>Human Resources Management</v>
          </cell>
          <cell r="I46" t="str">
            <v>Health</v>
          </cell>
          <cell r="J46" t="str">
            <v>Fiji National Provident Fund</v>
          </cell>
          <cell r="K46" t="str">
            <v>30/06/2020</v>
          </cell>
          <cell r="L46" t="str">
            <v>Accepted</v>
          </cell>
          <cell r="M46">
            <v>0</v>
          </cell>
          <cell r="N46">
            <v>0</v>
          </cell>
        </row>
        <row r="47">
          <cell r="B47" t="str">
            <v>RP041</v>
          </cell>
          <cell r="C47" t="str">
            <v xml:space="preserve">    15/04/2020</v>
          </cell>
          <cell r="D47" t="str">
            <v>Audit Report on the Performance of the Ministry of Health and Medical Services</v>
          </cell>
          <cell r="E47" t="str">
            <v>Ensure that MHMS develops an appropriate system to monitor the performance of the health service providers</v>
          </cell>
          <cell r="F47" t="str">
            <v>Page 11</v>
          </cell>
          <cell r="G47" t="str">
            <v>MHMS</v>
          </cell>
          <cell r="H47" t="str">
            <v>Performance Monitoring</v>
          </cell>
          <cell r="I47" t="str">
            <v>Health</v>
          </cell>
          <cell r="J47" t="str">
            <v>Fiji National Provident Fund</v>
          </cell>
          <cell r="K47" t="str">
            <v>30/06/2020</v>
          </cell>
          <cell r="L47" t="str">
            <v>Accepted</v>
          </cell>
          <cell r="M47">
            <v>0</v>
          </cell>
          <cell r="N47">
            <v>0</v>
          </cell>
        </row>
        <row r="48">
          <cell r="B48" t="str">
            <v>RP042</v>
          </cell>
          <cell r="C48" t="str">
            <v xml:space="preserve">    01/01/2020</v>
          </cell>
          <cell r="D48" t="str">
            <v>Audit Report on the Performance of the Ministry of Health and Medical Services</v>
          </cell>
          <cell r="E48" t="str">
            <v>Ensure that the Ministry develops a comprehensive Human Resources Management Plan and implements it</v>
          </cell>
          <cell r="F48">
            <v>3</v>
          </cell>
          <cell r="G48" t="str">
            <v>Ministry of Health and Medical Services</v>
          </cell>
          <cell r="L48" t="str">
            <v>Accepted</v>
          </cell>
          <cell r="M48">
            <v>0</v>
          </cell>
          <cell r="N48">
            <v>0</v>
          </cell>
        </row>
        <row r="49">
          <cell r="B49" t="str">
            <v>RP043</v>
          </cell>
          <cell r="C49" t="str">
            <v xml:space="preserve">    1/1/2020</v>
          </cell>
          <cell r="D49" t="str">
            <v>Audit Report on the Performance of the Ministry of Health and Medical Services</v>
          </cell>
          <cell r="E49" t="str">
            <v>The Ministry should develop and implement a comprehensive and effective internal control system</v>
          </cell>
          <cell r="F49">
            <v>2</v>
          </cell>
          <cell r="G49" t="str">
            <v>Ministry of Health and Medical Services</v>
          </cell>
          <cell r="H49" t="str">
            <v>Internal Control System</v>
          </cell>
          <cell r="I49" t="str">
            <v>Health</v>
          </cell>
          <cell r="J49" t="str">
            <v>Fiji National Provident Fund</v>
          </cell>
          <cell r="K49">
            <v>44228</v>
          </cell>
          <cell r="L49" t="str">
            <v>Accepted</v>
          </cell>
          <cell r="M49">
            <v>0</v>
          </cell>
          <cell r="N49">
            <v>0</v>
          </cell>
        </row>
        <row r="50">
          <cell r="B50" t="str">
            <v>RP044</v>
          </cell>
          <cell r="C50" t="str">
            <v xml:space="preserve">    1/1/2020</v>
          </cell>
          <cell r="D50" t="str">
            <v>Audit Report on the Performance of the Ministry of Health and Medical Services</v>
          </cell>
          <cell r="E50" t="str">
            <v>The Ministry should ensure that all payments are made in accordance with the approved budget</v>
          </cell>
          <cell r="F50">
            <v>4</v>
          </cell>
          <cell r="G50" t="str">
            <v>Ministry of Health and Medical Services</v>
          </cell>
          <cell r="H50" t="str">
            <v>Budgetary Control</v>
          </cell>
          <cell r="I50" t="str">
            <v>Health</v>
          </cell>
          <cell r="J50" t="str">
            <v>Fiji National Provident Fund</v>
          </cell>
          <cell r="K50">
            <v>44228</v>
          </cell>
          <cell r="L50" t="str">
            <v>Accepted</v>
          </cell>
          <cell r="M50">
            <v>0</v>
          </cell>
          <cell r="N50">
            <v>0</v>
          </cell>
        </row>
        <row r="51">
          <cell r="B51" t="str">
            <v>RP045</v>
          </cell>
          <cell r="C51" t="str">
            <v xml:space="preserve">    1/1/2020</v>
          </cell>
          <cell r="D51" t="str">
            <v>Audit Report on the Performance of the Ministry of Health and Medical Services</v>
          </cell>
          <cell r="E51" t="str">
            <v>The Ministry should ensure that all expenditure is properly authorized and recorded</v>
          </cell>
          <cell r="F51">
            <v>5</v>
          </cell>
          <cell r="G51" t="str">
            <v>Ministry of Health and Medical Services</v>
          </cell>
          <cell r="H51" t="str">
            <v>Financial Management</v>
          </cell>
          <cell r="I51" t="str">
            <v>Health</v>
          </cell>
          <cell r="J51" t="str">
            <v>Fiji National Provident Fund</v>
          </cell>
          <cell r="K51">
            <v>44228</v>
          </cell>
          <cell r="L51" t="str">
            <v>Accepted</v>
          </cell>
          <cell r="M51">
            <v>0</v>
          </cell>
          <cell r="N51">
            <v>0</v>
          </cell>
        </row>
        <row r="52">
          <cell r="B52" t="str">
            <v>RP046</v>
          </cell>
          <cell r="C52" t="str">
            <v>"30 April 2018"</v>
          </cell>
          <cell r="D52" t="str">
            <v>"Audit Report on the Performance of the Ministry of Health and Medical Services"</v>
          </cell>
          <cell r="E52" t="str">
            <v>"Ensure that there is a system to monitor and review the implementation of the Ministry’s strategic plan, and that the results of the monitoring and review are included in the annual report to Parliament"</v>
          </cell>
          <cell r="F52" t="str">
            <v>"Page 17"</v>
          </cell>
          <cell r="G52" t="str">
            <v>Ministry of Health and Medical Services</v>
          </cell>
          <cell r="H52" t="str">
            <v>"Strategic Planning"</v>
          </cell>
          <cell r="I52" t="str">
            <v>"Health"</v>
          </cell>
          <cell r="J52" t="str">
            <v>"Ministry of Economy"</v>
          </cell>
          <cell r="K52" t="str">
            <v>"31 December 2019"</v>
          </cell>
          <cell r="L52" t="str">
            <v>Accepted</v>
          </cell>
          <cell r="M52">
            <v>0</v>
          </cell>
          <cell r="N52">
            <v>0</v>
          </cell>
        </row>
        <row r="53">
          <cell r="B53" t="str">
            <v>RP047</v>
          </cell>
          <cell r="C53" t="str">
            <v>"30 April 2018"</v>
          </cell>
          <cell r="D53" t="str">
            <v>"Audit Report on the Performance of the Ministry of Health and Medical Services"</v>
          </cell>
          <cell r="E53" t="str">
            <v>"Ensure that the Ministry’s internal audit unit is adequately resourced and that it has the necessary independence to carry out its functions effectively"</v>
          </cell>
          <cell r="F53" t="str">
            <v>"Page 17"</v>
          </cell>
          <cell r="G53" t="str">
            <v>Ministry of Health and Medical Services</v>
          </cell>
          <cell r="H53" t="str">
            <v>"Internal Audit"</v>
          </cell>
          <cell r="I53" t="str">
            <v>"Health"</v>
          </cell>
          <cell r="J53" t="str">
            <v>"Ministry of Economy"</v>
          </cell>
          <cell r="K53" t="str">
            <v>"31 December 2019"</v>
          </cell>
          <cell r="L53" t="str">
            <v>Accepted</v>
          </cell>
          <cell r="M53">
            <v>0</v>
          </cell>
          <cell r="N53">
            <v>0</v>
          </cell>
        </row>
        <row r="54">
          <cell r="B54" t="str">
            <v>RP048</v>
          </cell>
          <cell r="C54" t="str">
            <v>"30 April 2018"</v>
          </cell>
          <cell r="D54" t="str">
            <v>"Audit Report on the Performance of the Ministry of Health and Medical Services"</v>
          </cell>
          <cell r="E54" t="str">
            <v>"Ensure that the Ministry’s financial statements are prepared in accordance with the International Financial Reporting Standards (IFRS)"</v>
          </cell>
          <cell r="F54" t="str">
            <v>"Page 17"</v>
          </cell>
          <cell r="G54" t="str">
            <v>Ministry of Health and Medical Services</v>
          </cell>
          <cell r="H54" t="str">
            <v>"Financial Statements"</v>
          </cell>
          <cell r="I54" t="str">
            <v>"Health"</v>
          </cell>
          <cell r="J54" t="str">
            <v>"Ministry of Economy"</v>
          </cell>
          <cell r="K54" t="str">
            <v>"31 December 2019"</v>
          </cell>
          <cell r="L54" t="str">
            <v>Accepted</v>
          </cell>
          <cell r="M54">
            <v>0</v>
          </cell>
          <cell r="N54">
            <v>0</v>
          </cell>
        </row>
      </sheetData>
      <sheetData sheetId="6"/>
      <sheetData sheetId="7"/>
      <sheetData sheetId="8"/>
      <sheetData sheetId="9"/>
      <sheetData sheetId="10"/>
      <sheetData sheetId="11"/>
      <sheetData sheetId="12"/>
    </sheetDataSet>
  </externalBook>
</externalLink>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rvTypesInfo>
</file>

<file path=xl/richData/rdrichvalue.xml><?xml version="1.0" encoding="utf-8"?>
<rvData xmlns="http://schemas.microsoft.com/office/spreadsheetml/2017/richdata" count="1">
  <rv s="0">
    <v>13</v>
    <v>3</v>
  </rv>
</rvData>
</file>

<file path=xl/richData/rdrichvaluestructure.xml><?xml version="1.0" encoding="utf-8"?>
<rvStructures xmlns="http://schemas.microsoft.com/office/spreadsheetml/2017/richdata" count="1">
  <s t="_error">
    <k n="errorType" t="i"/>
    <k n="subType" t="i"/>
  </s>
</rvStructure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8.xml"/><Relationship Id="rId1" Type="http://schemas.openxmlformats.org/officeDocument/2006/relationships/printerSettings" Target="../printerSettings/printerSettings1.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9.xml"/><Relationship Id="rId1" Type="http://schemas.openxmlformats.org/officeDocument/2006/relationships/printerSettings" Target="../printerSettings/printerSettings2.bin"/></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10.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11.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12.xml"/></Relationships>
</file>

<file path=xl/worksheets/_rels/sheet9.xml.rels><?xml version="1.0" encoding="UTF-8" standalone="yes"?>
<Relationships xmlns="http://schemas.openxmlformats.org/package/2006/relationships"><Relationship Id="rId2" Type="http://schemas.openxmlformats.org/officeDocument/2006/relationships/drawing" Target="../drawings/drawing13.xml"/><Relationship Id="rId1" Type="http://schemas.openxmlformats.org/officeDocument/2006/relationships/printerSettings" Target="../printerSettings/printerSettings3.bin"/></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4.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15.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7FD6829-3ED4-4328-B2FB-D39EEBAFBEC1}">
  <sheetPr codeName="Sheet4">
    <tabColor theme="4"/>
  </sheetPr>
  <dimension ref="E6:R9"/>
  <sheetViews>
    <sheetView workbookViewId="0">
      <selection activeCell="F5" sqref="F5"/>
    </sheetView>
  </sheetViews>
  <sheetFormatPr defaultRowHeight="15" x14ac:dyDescent="0.25"/>
  <cols>
    <col min="1" max="16384" width="9.140625" style="11"/>
  </cols>
  <sheetData>
    <row r="6" spans="5:18" x14ac:dyDescent="0.25">
      <c r="E6" s="39" t="s">
        <v>47</v>
      </c>
      <c r="F6" s="39"/>
      <c r="G6" s="39"/>
      <c r="H6" s="39"/>
      <c r="I6" s="39"/>
      <c r="J6" s="39"/>
      <c r="K6" s="39"/>
      <c r="L6" s="39"/>
      <c r="M6" s="39"/>
      <c r="N6" s="39"/>
      <c r="O6" s="39"/>
      <c r="P6" s="39"/>
      <c r="Q6" s="39"/>
      <c r="R6" s="39"/>
    </row>
    <row r="7" spans="5:18" x14ac:dyDescent="0.25">
      <c r="E7" s="39"/>
      <c r="F7" s="39"/>
      <c r="G7" s="39"/>
      <c r="H7" s="39"/>
      <c r="I7" s="39"/>
      <c r="J7" s="39"/>
      <c r="K7" s="39"/>
      <c r="L7" s="39"/>
      <c r="M7" s="39"/>
      <c r="N7" s="39"/>
      <c r="O7" s="39"/>
      <c r="P7" s="39"/>
      <c r="Q7" s="39"/>
      <c r="R7" s="39"/>
    </row>
    <row r="8" spans="5:18" x14ac:dyDescent="0.25">
      <c r="E8" s="39"/>
      <c r="F8" s="39"/>
      <c r="G8" s="39"/>
      <c r="H8" s="39"/>
      <c r="I8" s="39"/>
      <c r="J8" s="39"/>
      <c r="K8" s="39"/>
      <c r="L8" s="39"/>
      <c r="M8" s="39"/>
      <c r="N8" s="39"/>
      <c r="O8" s="39"/>
      <c r="P8" s="39"/>
      <c r="Q8" s="39"/>
      <c r="R8" s="39"/>
    </row>
    <row r="9" spans="5:18" x14ac:dyDescent="0.25">
      <c r="E9" s="39"/>
      <c r="F9" s="39"/>
      <c r="G9" s="39"/>
      <c r="H9" s="39"/>
      <c r="I9" s="39"/>
      <c r="J9" s="39"/>
      <c r="K9" s="39"/>
      <c r="L9" s="39"/>
      <c r="M9" s="39"/>
      <c r="N9" s="39"/>
      <c r="O9" s="39"/>
      <c r="P9" s="39"/>
      <c r="Q9" s="39"/>
      <c r="R9" s="39"/>
    </row>
  </sheetData>
  <sheetProtection algorithmName="SHA-512" hashValue="3yBlm7GX6hHlM9FIQeJ2/Id3+nxUBCIbziIGU89Sc+3zBmRhcEsfL6EBjgAXbFC5yqcZgCrIxJoOxCGbyWsQjw==" saltValue="zK3sDsgB6mQT8PCjsZiNBA==" spinCount="100000" sheet="1" objects="1" scenarios="1" selectLockedCells="1" selectUnlockedCells="1"/>
  <mergeCells count="1">
    <mergeCell ref="E6:R9"/>
  </mergeCells>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D4B8D6B-7913-4425-9839-E92553FD6417}">
  <sheetPr codeName="Sheet1">
    <tabColor theme="4"/>
  </sheetPr>
  <dimension ref="A1:Q5"/>
  <sheetViews>
    <sheetView showRowColHeaders="0" tabSelected="1" workbookViewId="0">
      <selection activeCell="D3" sqref="D3"/>
    </sheetView>
  </sheetViews>
  <sheetFormatPr defaultRowHeight="15" x14ac:dyDescent="0.25"/>
  <cols>
    <col min="1" max="3" width="9.140625" style="11"/>
    <col min="4" max="4" width="10.42578125" style="11" bestFit="1" customWidth="1"/>
    <col min="5" max="16384" width="9.140625" style="11"/>
  </cols>
  <sheetData>
    <row r="1" spans="1:17" ht="21" x14ac:dyDescent="0.35">
      <c r="A1"/>
      <c r="E1" s="40" t="s">
        <v>48</v>
      </c>
      <c r="F1" s="40"/>
      <c r="G1" s="40"/>
      <c r="H1" s="40"/>
      <c r="I1" s="40"/>
      <c r="J1" s="40"/>
      <c r="K1" s="40"/>
      <c r="L1" s="40"/>
      <c r="M1" s="40"/>
      <c r="N1" s="40"/>
    </row>
    <row r="2" spans="1:17" x14ac:dyDescent="0.25">
      <c r="D2" s="10"/>
    </row>
    <row r="3" spans="1:17" x14ac:dyDescent="0.25">
      <c r="D3" s="10"/>
      <c r="Q3"/>
    </row>
    <row r="4" spans="1:17" x14ac:dyDescent="0.25">
      <c r="D4" s="10"/>
    </row>
    <row r="5" spans="1:17" x14ac:dyDescent="0.25">
      <c r="D5" s="10"/>
    </row>
  </sheetData>
  <sheetProtection algorithmName="SHA-512" hashValue="Rbwowwr2OtvQbSTY/cehUKLYtxZlC2v0JYsaJFHblziDsvhSLegXYc3mNZDwKo8BIDSjjM5WSJnOmtKMuGMjZQ==" saltValue="+nV5sIxtrEVRbGsgX81oMA==" spinCount="100000" sheet="1" objects="1" scenarios="1" selectLockedCells="1" selectUnlockedCells="1"/>
  <mergeCells count="1">
    <mergeCell ref="E1:N1"/>
  </mergeCells>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8670386-214F-4A34-9EC8-6A9050F762A8}">
  <sheetPr>
    <tabColor theme="4"/>
  </sheetPr>
  <dimension ref="B6:C126"/>
  <sheetViews>
    <sheetView topLeftCell="A17" workbookViewId="0">
      <selection activeCell="B21" sqref="B21"/>
    </sheetView>
  </sheetViews>
  <sheetFormatPr defaultRowHeight="15" x14ac:dyDescent="0.25"/>
  <cols>
    <col min="1" max="1" width="9.140625" style="11"/>
    <col min="2" max="2" width="35.85546875" style="11" bestFit="1" customWidth="1"/>
    <col min="3" max="3" width="64.42578125" style="11" bestFit="1" customWidth="1"/>
    <col min="4" max="16384" width="9.140625" style="11"/>
  </cols>
  <sheetData>
    <row r="6" spans="2:3" x14ac:dyDescent="0.25">
      <c r="B6" s="26" t="s">
        <v>25</v>
      </c>
      <c r="C6" s="27" t="s">
        <v>26</v>
      </c>
    </row>
    <row r="7" spans="2:3" x14ac:dyDescent="0.25">
      <c r="B7" s="28" t="s">
        <v>23</v>
      </c>
      <c r="C7" s="29" t="s">
        <v>42</v>
      </c>
    </row>
    <row r="8" spans="2:3" x14ac:dyDescent="0.25">
      <c r="B8" s="28" t="s">
        <v>0</v>
      </c>
      <c r="C8" s="29" t="s">
        <v>27</v>
      </c>
    </row>
    <row r="9" spans="2:3" x14ac:dyDescent="0.25">
      <c r="B9" s="28" t="s">
        <v>1</v>
      </c>
      <c r="C9" s="29" t="s">
        <v>28</v>
      </c>
    </row>
    <row r="10" spans="2:3" x14ac:dyDescent="0.25">
      <c r="B10" s="28" t="s">
        <v>2</v>
      </c>
      <c r="C10" s="29" t="s">
        <v>29</v>
      </c>
    </row>
    <row r="11" spans="2:3" x14ac:dyDescent="0.25">
      <c r="B11" s="28" t="s">
        <v>3</v>
      </c>
      <c r="C11" s="30" t="s">
        <v>30</v>
      </c>
    </row>
    <row r="12" spans="2:3" x14ac:dyDescent="0.25">
      <c r="B12" s="28" t="s">
        <v>4</v>
      </c>
      <c r="C12" s="29" t="s">
        <v>31</v>
      </c>
    </row>
    <row r="13" spans="2:3" x14ac:dyDescent="0.25">
      <c r="B13" s="28" t="s">
        <v>32</v>
      </c>
      <c r="C13" s="29" t="s">
        <v>33</v>
      </c>
    </row>
    <row r="14" spans="2:3" x14ac:dyDescent="0.25">
      <c r="B14" s="28" t="s">
        <v>5</v>
      </c>
      <c r="C14" s="29" t="s">
        <v>34</v>
      </c>
    </row>
    <row r="15" spans="2:3" x14ac:dyDescent="0.25">
      <c r="B15" s="28" t="s">
        <v>6</v>
      </c>
      <c r="C15" s="29" t="s">
        <v>35</v>
      </c>
    </row>
    <row r="16" spans="2:3" x14ac:dyDescent="0.25">
      <c r="B16" s="28" t="s">
        <v>7</v>
      </c>
      <c r="C16" s="29" t="s">
        <v>36</v>
      </c>
    </row>
    <row r="17" spans="2:3" x14ac:dyDescent="0.25">
      <c r="B17" s="28" t="s">
        <v>8</v>
      </c>
      <c r="C17" s="29" t="s">
        <v>37</v>
      </c>
    </row>
    <row r="18" spans="2:3" x14ac:dyDescent="0.25">
      <c r="B18" s="28" t="s">
        <v>9</v>
      </c>
      <c r="C18" s="29" t="s">
        <v>38</v>
      </c>
    </row>
    <row r="19" spans="2:3" x14ac:dyDescent="0.25">
      <c r="B19" s="28" t="s">
        <v>10</v>
      </c>
      <c r="C19" s="29" t="s">
        <v>39</v>
      </c>
    </row>
    <row r="20" spans="2:3" x14ac:dyDescent="0.25">
      <c r="B20" s="28" t="s">
        <v>51</v>
      </c>
      <c r="C20" s="29" t="s">
        <v>40</v>
      </c>
    </row>
    <row r="21" spans="2:3" x14ac:dyDescent="0.25">
      <c r="B21" s="28" t="s">
        <v>50</v>
      </c>
      <c r="C21" s="29" t="s">
        <v>41</v>
      </c>
    </row>
    <row r="22" spans="2:3" x14ac:dyDescent="0.25">
      <c r="B22" s="28"/>
      <c r="C22" s="29"/>
    </row>
    <row r="23" spans="2:3" x14ac:dyDescent="0.25">
      <c r="B23" s="28"/>
      <c r="C23" s="29"/>
    </row>
    <row r="24" spans="2:3" x14ac:dyDescent="0.25">
      <c r="B24" s="28"/>
      <c r="C24" s="29"/>
    </row>
    <row r="25" spans="2:3" x14ac:dyDescent="0.25">
      <c r="B25" s="28"/>
      <c r="C25" s="29"/>
    </row>
    <row r="26" spans="2:3" x14ac:dyDescent="0.25">
      <c r="B26" s="28"/>
      <c r="C26" s="29"/>
    </row>
    <row r="27" spans="2:3" x14ac:dyDescent="0.25">
      <c r="B27" s="28"/>
      <c r="C27" s="29"/>
    </row>
    <row r="28" spans="2:3" x14ac:dyDescent="0.25">
      <c r="B28" s="28"/>
      <c r="C28" s="29"/>
    </row>
    <row r="29" spans="2:3" x14ac:dyDescent="0.25">
      <c r="B29" s="28"/>
      <c r="C29" s="29"/>
    </row>
    <row r="30" spans="2:3" x14ac:dyDescent="0.25">
      <c r="B30" s="28"/>
      <c r="C30" s="29"/>
    </row>
    <row r="31" spans="2:3" x14ac:dyDescent="0.25">
      <c r="B31" s="28"/>
      <c r="C31" s="29"/>
    </row>
    <row r="32" spans="2:3" x14ac:dyDescent="0.25">
      <c r="B32" s="28"/>
      <c r="C32" s="29"/>
    </row>
    <row r="33" spans="2:3" x14ac:dyDescent="0.25">
      <c r="B33" s="28"/>
      <c r="C33" s="29"/>
    </row>
    <row r="34" spans="2:3" x14ac:dyDescent="0.25">
      <c r="B34" s="28"/>
      <c r="C34" s="29"/>
    </row>
    <row r="35" spans="2:3" x14ac:dyDescent="0.25">
      <c r="B35" s="28"/>
      <c r="C35" s="29"/>
    </row>
    <row r="36" spans="2:3" x14ac:dyDescent="0.25">
      <c r="B36" s="28"/>
      <c r="C36" s="29"/>
    </row>
    <row r="37" spans="2:3" x14ac:dyDescent="0.25">
      <c r="B37" s="28"/>
      <c r="C37" s="29"/>
    </row>
    <row r="38" spans="2:3" x14ac:dyDescent="0.25">
      <c r="B38" s="28"/>
      <c r="C38" s="29"/>
    </row>
    <row r="39" spans="2:3" x14ac:dyDescent="0.25">
      <c r="B39" s="28"/>
      <c r="C39" s="29"/>
    </row>
    <row r="40" spans="2:3" x14ac:dyDescent="0.25">
      <c r="B40" s="28"/>
      <c r="C40" s="29"/>
    </row>
    <row r="41" spans="2:3" x14ac:dyDescent="0.25">
      <c r="B41" s="28"/>
      <c r="C41" s="29"/>
    </row>
    <row r="42" spans="2:3" x14ac:dyDescent="0.25">
      <c r="B42" s="28"/>
      <c r="C42" s="29"/>
    </row>
    <row r="43" spans="2:3" x14ac:dyDescent="0.25">
      <c r="B43" s="28"/>
      <c r="C43" s="29"/>
    </row>
    <row r="44" spans="2:3" x14ac:dyDescent="0.25">
      <c r="B44" s="28"/>
      <c r="C44" s="29"/>
    </row>
    <row r="45" spans="2:3" x14ac:dyDescent="0.25">
      <c r="B45" s="28"/>
      <c r="C45" s="29"/>
    </row>
    <row r="46" spans="2:3" x14ac:dyDescent="0.25">
      <c r="B46" s="28"/>
      <c r="C46" s="29"/>
    </row>
    <row r="47" spans="2:3" x14ac:dyDescent="0.25">
      <c r="B47" s="28"/>
      <c r="C47" s="29"/>
    </row>
    <row r="48" spans="2:3" x14ac:dyDescent="0.25">
      <c r="B48" s="28"/>
      <c r="C48" s="29"/>
    </row>
    <row r="49" spans="2:3" x14ac:dyDescent="0.25">
      <c r="B49" s="28"/>
      <c r="C49" s="29"/>
    </row>
    <row r="50" spans="2:3" x14ac:dyDescent="0.25">
      <c r="B50" s="28"/>
      <c r="C50" s="29"/>
    </row>
    <row r="51" spans="2:3" x14ac:dyDescent="0.25">
      <c r="B51" s="28"/>
      <c r="C51" s="29"/>
    </row>
    <row r="52" spans="2:3" x14ac:dyDescent="0.25">
      <c r="B52" s="28"/>
      <c r="C52" s="29"/>
    </row>
    <row r="53" spans="2:3" x14ac:dyDescent="0.25">
      <c r="B53" s="28"/>
      <c r="C53" s="29"/>
    </row>
    <row r="54" spans="2:3" x14ac:dyDescent="0.25">
      <c r="B54" s="28"/>
      <c r="C54" s="29"/>
    </row>
    <row r="55" spans="2:3" x14ac:dyDescent="0.25">
      <c r="B55" s="28"/>
      <c r="C55" s="29"/>
    </row>
    <row r="56" spans="2:3" x14ac:dyDescent="0.25">
      <c r="B56" s="28"/>
      <c r="C56" s="29"/>
    </row>
    <row r="57" spans="2:3" x14ac:dyDescent="0.25">
      <c r="B57" s="28"/>
      <c r="C57" s="29"/>
    </row>
    <row r="58" spans="2:3" x14ac:dyDescent="0.25">
      <c r="B58" s="28"/>
      <c r="C58" s="29"/>
    </row>
    <row r="59" spans="2:3" x14ac:dyDescent="0.25">
      <c r="B59" s="28"/>
      <c r="C59" s="29"/>
    </row>
    <row r="60" spans="2:3" x14ac:dyDescent="0.25">
      <c r="B60" s="28"/>
      <c r="C60" s="29"/>
    </row>
    <row r="61" spans="2:3" x14ac:dyDescent="0.25">
      <c r="B61" s="28"/>
      <c r="C61" s="29"/>
    </row>
    <row r="62" spans="2:3" x14ac:dyDescent="0.25">
      <c r="B62" s="28"/>
      <c r="C62" s="29"/>
    </row>
    <row r="63" spans="2:3" x14ac:dyDescent="0.25">
      <c r="B63" s="28"/>
      <c r="C63" s="29"/>
    </row>
    <row r="64" spans="2:3" x14ac:dyDescent="0.25">
      <c r="B64" s="28"/>
      <c r="C64" s="29"/>
    </row>
    <row r="65" spans="2:3" x14ac:dyDescent="0.25">
      <c r="B65" s="28"/>
      <c r="C65" s="29"/>
    </row>
    <row r="66" spans="2:3" x14ac:dyDescent="0.25">
      <c r="B66" s="28"/>
      <c r="C66" s="29"/>
    </row>
    <row r="67" spans="2:3" x14ac:dyDescent="0.25">
      <c r="B67" s="28"/>
      <c r="C67" s="29"/>
    </row>
    <row r="68" spans="2:3" x14ac:dyDescent="0.25">
      <c r="B68" s="28"/>
      <c r="C68" s="29"/>
    </row>
    <row r="69" spans="2:3" x14ac:dyDescent="0.25">
      <c r="B69" s="28"/>
      <c r="C69" s="29"/>
    </row>
    <row r="70" spans="2:3" x14ac:dyDescent="0.25">
      <c r="B70" s="28"/>
      <c r="C70" s="29"/>
    </row>
    <row r="71" spans="2:3" x14ac:dyDescent="0.25">
      <c r="B71" s="28"/>
      <c r="C71" s="29"/>
    </row>
    <row r="72" spans="2:3" x14ac:dyDescent="0.25">
      <c r="B72" s="28"/>
      <c r="C72" s="29"/>
    </row>
    <row r="73" spans="2:3" x14ac:dyDescent="0.25">
      <c r="B73" s="28"/>
      <c r="C73" s="29"/>
    </row>
    <row r="74" spans="2:3" x14ac:dyDescent="0.25">
      <c r="B74" s="28"/>
      <c r="C74" s="29"/>
    </row>
    <row r="75" spans="2:3" x14ac:dyDescent="0.25">
      <c r="B75" s="28"/>
      <c r="C75" s="29"/>
    </row>
    <row r="76" spans="2:3" x14ac:dyDescent="0.25">
      <c r="B76" s="28"/>
      <c r="C76" s="29"/>
    </row>
    <row r="77" spans="2:3" x14ac:dyDescent="0.25">
      <c r="B77" s="28"/>
      <c r="C77" s="29"/>
    </row>
    <row r="78" spans="2:3" x14ac:dyDescent="0.25">
      <c r="B78" s="28"/>
      <c r="C78" s="29"/>
    </row>
    <row r="79" spans="2:3" x14ac:dyDescent="0.25">
      <c r="B79" s="28"/>
      <c r="C79" s="29"/>
    </row>
    <row r="80" spans="2:3" x14ac:dyDescent="0.25">
      <c r="B80" s="28"/>
      <c r="C80" s="29"/>
    </row>
    <row r="81" spans="2:3" x14ac:dyDescent="0.25">
      <c r="B81" s="28"/>
      <c r="C81" s="29"/>
    </row>
    <row r="82" spans="2:3" x14ac:dyDescent="0.25">
      <c r="B82" s="28"/>
      <c r="C82" s="29"/>
    </row>
    <row r="83" spans="2:3" x14ac:dyDescent="0.25">
      <c r="B83" s="28"/>
      <c r="C83" s="29"/>
    </row>
    <row r="84" spans="2:3" x14ac:dyDescent="0.25">
      <c r="B84" s="28"/>
      <c r="C84" s="29"/>
    </row>
    <row r="85" spans="2:3" x14ac:dyDescent="0.25">
      <c r="B85" s="28"/>
      <c r="C85" s="29"/>
    </row>
    <row r="86" spans="2:3" x14ac:dyDescent="0.25">
      <c r="B86" s="28"/>
      <c r="C86" s="29"/>
    </row>
    <row r="87" spans="2:3" x14ac:dyDescent="0.25">
      <c r="B87" s="28"/>
      <c r="C87" s="29"/>
    </row>
    <row r="88" spans="2:3" x14ac:dyDescent="0.25">
      <c r="B88" s="28"/>
      <c r="C88" s="29"/>
    </row>
    <row r="89" spans="2:3" x14ac:dyDescent="0.25">
      <c r="B89" s="28"/>
      <c r="C89" s="29"/>
    </row>
    <row r="90" spans="2:3" x14ac:dyDescent="0.25">
      <c r="B90" s="28"/>
      <c r="C90" s="29"/>
    </row>
    <row r="91" spans="2:3" x14ac:dyDescent="0.25">
      <c r="B91" s="28"/>
      <c r="C91" s="29"/>
    </row>
    <row r="92" spans="2:3" x14ac:dyDescent="0.25">
      <c r="B92" s="28"/>
      <c r="C92" s="29"/>
    </row>
    <row r="93" spans="2:3" x14ac:dyDescent="0.25">
      <c r="B93" s="28"/>
      <c r="C93" s="29"/>
    </row>
    <row r="94" spans="2:3" x14ac:dyDescent="0.25">
      <c r="B94" s="28"/>
      <c r="C94" s="29"/>
    </row>
    <row r="95" spans="2:3" x14ac:dyDescent="0.25">
      <c r="B95" s="28"/>
      <c r="C95" s="29"/>
    </row>
    <row r="96" spans="2:3" x14ac:dyDescent="0.25">
      <c r="B96" s="28"/>
      <c r="C96" s="29"/>
    </row>
    <row r="97" spans="2:3" x14ac:dyDescent="0.25">
      <c r="B97" s="28"/>
      <c r="C97" s="29"/>
    </row>
    <row r="98" spans="2:3" x14ac:dyDescent="0.25">
      <c r="B98" s="28"/>
      <c r="C98" s="29"/>
    </row>
    <row r="99" spans="2:3" x14ac:dyDescent="0.25">
      <c r="B99" s="28"/>
      <c r="C99" s="29"/>
    </row>
    <row r="100" spans="2:3" x14ac:dyDescent="0.25">
      <c r="B100" s="28"/>
      <c r="C100" s="29"/>
    </row>
    <row r="101" spans="2:3" x14ac:dyDescent="0.25">
      <c r="B101" s="28"/>
      <c r="C101" s="29"/>
    </row>
    <row r="102" spans="2:3" x14ac:dyDescent="0.25">
      <c r="B102" s="28"/>
      <c r="C102" s="29"/>
    </row>
    <row r="103" spans="2:3" x14ac:dyDescent="0.25">
      <c r="B103" s="28"/>
      <c r="C103" s="29"/>
    </row>
    <row r="104" spans="2:3" x14ac:dyDescent="0.25">
      <c r="B104" s="28"/>
      <c r="C104" s="29"/>
    </row>
    <row r="105" spans="2:3" x14ac:dyDescent="0.25">
      <c r="B105" s="28"/>
      <c r="C105" s="29"/>
    </row>
    <row r="106" spans="2:3" x14ac:dyDescent="0.25">
      <c r="B106" s="28"/>
      <c r="C106" s="29"/>
    </row>
    <row r="107" spans="2:3" x14ac:dyDescent="0.25">
      <c r="B107" s="28"/>
      <c r="C107" s="29"/>
    </row>
    <row r="108" spans="2:3" x14ac:dyDescent="0.25">
      <c r="B108" s="28"/>
      <c r="C108" s="29"/>
    </row>
    <row r="109" spans="2:3" x14ac:dyDescent="0.25">
      <c r="B109" s="28"/>
      <c r="C109" s="29"/>
    </row>
    <row r="110" spans="2:3" x14ac:dyDescent="0.25">
      <c r="B110" s="28"/>
      <c r="C110" s="29"/>
    </row>
    <row r="111" spans="2:3" x14ac:dyDescent="0.25">
      <c r="B111" s="28"/>
      <c r="C111" s="29"/>
    </row>
    <row r="112" spans="2:3" x14ac:dyDescent="0.25">
      <c r="B112" s="28"/>
      <c r="C112" s="29"/>
    </row>
    <row r="113" spans="2:3" x14ac:dyDescent="0.25">
      <c r="B113" s="28"/>
      <c r="C113" s="29"/>
    </row>
    <row r="114" spans="2:3" x14ac:dyDescent="0.25">
      <c r="B114" s="28"/>
      <c r="C114" s="29"/>
    </row>
    <row r="115" spans="2:3" x14ac:dyDescent="0.25">
      <c r="B115" s="28"/>
      <c r="C115" s="29"/>
    </row>
    <row r="116" spans="2:3" x14ac:dyDescent="0.25">
      <c r="B116" s="28"/>
      <c r="C116" s="29"/>
    </row>
    <row r="117" spans="2:3" x14ac:dyDescent="0.25">
      <c r="B117" s="28"/>
      <c r="C117" s="29"/>
    </row>
    <row r="118" spans="2:3" x14ac:dyDescent="0.25">
      <c r="B118" s="28"/>
      <c r="C118" s="29"/>
    </row>
    <row r="119" spans="2:3" x14ac:dyDescent="0.25">
      <c r="B119" s="28"/>
      <c r="C119" s="29"/>
    </row>
    <row r="120" spans="2:3" x14ac:dyDescent="0.25">
      <c r="B120" s="28"/>
      <c r="C120" s="29"/>
    </row>
    <row r="121" spans="2:3" x14ac:dyDescent="0.25">
      <c r="B121" s="28"/>
      <c r="C121" s="29"/>
    </row>
    <row r="122" spans="2:3" x14ac:dyDescent="0.25">
      <c r="B122" s="28"/>
      <c r="C122" s="29"/>
    </row>
    <row r="123" spans="2:3" x14ac:dyDescent="0.25">
      <c r="B123" s="28"/>
      <c r="C123" s="29"/>
    </row>
    <row r="124" spans="2:3" x14ac:dyDescent="0.25">
      <c r="B124" s="28"/>
      <c r="C124" s="29"/>
    </row>
    <row r="125" spans="2:3" x14ac:dyDescent="0.25">
      <c r="B125" s="28"/>
      <c r="C125" s="29"/>
    </row>
    <row r="126" spans="2:3" x14ac:dyDescent="0.25">
      <c r="B126" s="28"/>
      <c r="C126" s="29"/>
    </row>
  </sheetData>
  <conditionalFormatting sqref="B7:B126">
    <cfRule type="expression" dxfId="0" priority="1">
      <formula>$I7&gt;1</formula>
    </cfRule>
  </conditionalFormatting>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A0F6689-E152-4608-A4CD-2DB9D45935EE}">
  <sheetPr codeName="Sheet2">
    <tabColor theme="4"/>
  </sheetPr>
  <dimension ref="B1:U39"/>
  <sheetViews>
    <sheetView showGridLines="0" topLeftCell="P1" zoomScale="98" zoomScaleNormal="98" workbookViewId="0">
      <selection activeCell="N9" sqref="N9"/>
    </sheetView>
  </sheetViews>
  <sheetFormatPr defaultColWidth="8.85546875" defaultRowHeight="19.899999999999999" customHeight="1" x14ac:dyDescent="0.25"/>
  <cols>
    <col min="1" max="1" width="4.7109375" style="1" customWidth="1"/>
    <col min="2" max="2" width="27.42578125" style="12" bestFit="1" customWidth="1"/>
    <col min="3" max="3" width="24" style="12" bestFit="1" customWidth="1"/>
    <col min="4" max="4" width="19.42578125" style="12" customWidth="1"/>
    <col min="5" max="5" width="33.140625" style="12" customWidth="1"/>
    <col min="6" max="6" width="25.140625" style="12" customWidth="1"/>
    <col min="7" max="7" width="18.42578125" style="14" customWidth="1"/>
    <col min="8" max="8" width="20.42578125" style="12" customWidth="1"/>
    <col min="9" max="9" width="23" style="12" bestFit="1" customWidth="1"/>
    <col min="10" max="10" width="12.85546875" style="12" customWidth="1"/>
    <col min="11" max="11" width="21.140625" style="12" customWidth="1"/>
    <col min="12" max="12" width="25.5703125" style="12" customWidth="1"/>
    <col min="13" max="13" width="40.7109375" style="12" customWidth="1"/>
    <col min="14" max="14" width="38.7109375" style="12" customWidth="1"/>
    <col min="15" max="16" width="38.7109375" style="2" customWidth="1"/>
    <col min="17" max="17" width="21.140625" style="2" customWidth="1"/>
    <col min="18" max="18" width="30.7109375" style="2" customWidth="1"/>
    <col min="19" max="19" width="8.85546875" style="1"/>
    <col min="20" max="20" width="24" style="2" bestFit="1" customWidth="1"/>
    <col min="21" max="21" width="22.85546875" style="2" bestFit="1" customWidth="1"/>
    <col min="22" max="25" width="8.85546875" style="1"/>
    <col min="26" max="26" width="27.85546875" style="1" bestFit="1" customWidth="1"/>
    <col min="27" max="27" width="15.28515625" style="1" customWidth="1"/>
    <col min="28" max="28" width="12.140625" style="1" bestFit="1" customWidth="1"/>
    <col min="29" max="29" width="63.85546875" style="1" bestFit="1" customWidth="1"/>
    <col min="30" max="16384" width="8.85546875" style="1"/>
  </cols>
  <sheetData>
    <row r="1" spans="2:21" ht="19.899999999999999" customHeight="1" x14ac:dyDescent="0.25">
      <c r="B1" s="1"/>
      <c r="C1" s="9"/>
      <c r="D1" s="1"/>
      <c r="E1" s="1"/>
      <c r="F1" s="1"/>
      <c r="G1" s="34"/>
      <c r="H1" s="1"/>
      <c r="I1" s="9"/>
      <c r="J1" s="1"/>
      <c r="K1" s="1"/>
      <c r="L1" s="1"/>
      <c r="M1" s="1"/>
      <c r="N1" s="1"/>
      <c r="O1" s="1"/>
      <c r="P1" s="1"/>
      <c r="Q1" s="1"/>
      <c r="R1" s="1"/>
      <c r="T1" s="1"/>
      <c r="U1" s="1"/>
    </row>
    <row r="2" spans="2:21" ht="19.899999999999999" customHeight="1" x14ac:dyDescent="0.25">
      <c r="B2" s="1"/>
      <c r="C2" s="9"/>
      <c r="D2" s="1"/>
      <c r="E2" s="1"/>
      <c r="F2" s="1"/>
      <c r="G2" s="34"/>
      <c r="H2" s="1"/>
      <c r="I2" s="9"/>
      <c r="J2" s="1"/>
      <c r="K2" s="1"/>
      <c r="L2" s="1"/>
      <c r="M2" s="1"/>
      <c r="N2" s="1"/>
      <c r="O2" s="1"/>
      <c r="P2" s="1"/>
      <c r="Q2" s="1"/>
      <c r="R2" s="1"/>
      <c r="T2" s="1"/>
      <c r="U2" s="1"/>
    </row>
    <row r="3" spans="2:21" ht="19.899999999999999" customHeight="1" x14ac:dyDescent="0.25">
      <c r="B3" s="1"/>
      <c r="C3" s="9"/>
      <c r="D3" s="1"/>
      <c r="E3" s="1"/>
      <c r="F3" s="1"/>
      <c r="G3" s="34"/>
      <c r="H3" s="1"/>
      <c r="I3" s="9"/>
      <c r="J3" s="1"/>
      <c r="K3" s="1"/>
      <c r="L3" s="1"/>
      <c r="M3" s="1"/>
      <c r="N3" s="1"/>
      <c r="O3" s="1"/>
      <c r="P3" s="1"/>
      <c r="Q3" s="1"/>
      <c r="R3" s="1"/>
      <c r="T3" s="1"/>
      <c r="U3" s="1"/>
    </row>
    <row r="4" spans="2:21" ht="19.899999999999999" customHeight="1" x14ac:dyDescent="0.25">
      <c r="B4" s="41" t="s">
        <v>18</v>
      </c>
      <c r="C4" s="41"/>
      <c r="D4" s="41"/>
      <c r="E4" s="41"/>
      <c r="F4" s="41"/>
      <c r="G4" s="41"/>
      <c r="H4"/>
      <c r="I4" s="32"/>
      <c r="J4" s="1"/>
      <c r="K4" s="1"/>
      <c r="L4" s="1"/>
      <c r="M4" s="1"/>
      <c r="N4" s="1"/>
      <c r="O4" s="1"/>
      <c r="P4" s="1"/>
      <c r="Q4" s="1"/>
      <c r="R4" s="1"/>
      <c r="T4" s="1"/>
      <c r="U4" s="1"/>
    </row>
    <row r="5" spans="2:21" ht="19.899999999999999" customHeight="1" x14ac:dyDescent="0.25">
      <c r="B5" s="4"/>
      <c r="C5" s="33"/>
      <c r="D5" s="4"/>
      <c r="E5" s="4"/>
      <c r="F5" s="4"/>
      <c r="G5" s="35"/>
      <c r="H5" s="4"/>
      <c r="I5" s="33"/>
      <c r="J5" s="4"/>
      <c r="K5" s="4"/>
      <c r="L5" s="4"/>
      <c r="M5" s="4"/>
      <c r="N5" s="4"/>
      <c r="O5" s="4"/>
      <c r="P5" s="4"/>
      <c r="Q5" s="4"/>
      <c r="R5" s="4"/>
      <c r="T5" s="1"/>
      <c r="U5" s="1"/>
    </row>
    <row r="6" spans="2:21" ht="19.899999999999999" customHeight="1" x14ac:dyDescent="0.25">
      <c r="B6" s="8" t="s">
        <v>23</v>
      </c>
      <c r="C6" s="8" t="s">
        <v>1</v>
      </c>
      <c r="D6" s="8" t="s">
        <v>0</v>
      </c>
      <c r="E6" s="8" t="s">
        <v>3</v>
      </c>
      <c r="F6" s="8" t="s">
        <v>2</v>
      </c>
      <c r="G6" s="8" t="s">
        <v>4</v>
      </c>
      <c r="H6" s="8" t="s">
        <v>6</v>
      </c>
      <c r="I6" s="8" t="s">
        <v>32</v>
      </c>
      <c r="J6" s="8" t="s">
        <v>5</v>
      </c>
      <c r="K6" s="8" t="s">
        <v>9</v>
      </c>
      <c r="L6" s="8" t="s">
        <v>7</v>
      </c>
      <c r="M6" s="8" t="s">
        <v>8</v>
      </c>
      <c r="N6" s="8" t="s">
        <v>50</v>
      </c>
      <c r="O6" s="8" t="s">
        <v>10</v>
      </c>
      <c r="P6" s="8"/>
      <c r="Q6" s="8"/>
      <c r="R6" s="8"/>
      <c r="T6" s="7" t="s">
        <v>19</v>
      </c>
      <c r="U6" s="7" t="s">
        <v>45</v>
      </c>
    </row>
    <row r="7" spans="2:21" ht="19.899999999999999" customHeight="1" x14ac:dyDescent="0.25">
      <c r="B7" s="12" t="str" cm="1">
        <f t="array" ref="B7:O12">_xlfn._xlws.FILTER([1]Database!B7:O54,([1]Database!L7:L54&lt;&gt;0)*([1]Database!M7:M54&lt;&gt;0)*([1]Database!O7:O54="Yes"))</f>
        <v>RP001</v>
      </c>
      <c r="C7" s="12" t="str">
        <v>02-05-2018</v>
      </c>
      <c r="D7" s="12" t="str">
        <v>Network Rail's sale of railway arches</v>
      </c>
      <c r="E7" s="12" t="str">
        <v>Before disposing of assets, HM Treasury and the selling department should consider the potential impact of the disposal on wider government policy delivery. Where the impact could be significant, the Department should engage with policy leads in other departments to consider broadening the sale’s objectives.</v>
      </c>
      <c r="F7" s="12" t="str">
        <v>Page 10, paragraph 17, point a</v>
      </c>
      <c r="G7" s="6" t="str">
        <v>HM Treasury</v>
      </c>
      <c r="H7" s="12" t="str">
        <v>Asset sales and privatisation; Contract lifecycle</v>
      </c>
      <c r="I7" s="12" t="str">
        <v>Crossrail Ltd</v>
      </c>
      <c r="J7" s="12" t="str">
        <v>Transport</v>
      </c>
      <c r="K7" s="6" t="str">
        <v>August 2020</v>
      </c>
      <c r="L7" s="12" t="str">
        <v>Accepted</v>
      </c>
      <c r="M7" s="12" t="str">
        <v>Fully Implemented</v>
      </c>
      <c r="N7" s="12" t="str">
        <v>I went all fine</v>
      </c>
      <c r="O7" s="2" t="str">
        <v>Yes</v>
      </c>
      <c r="T7" s="2" t="str" cm="1">
        <f t="array" ref="T7:T9">_xlfn.UNIQUE(Database!$G$7:$G$1189)</f>
        <v>HM Treasury</v>
      </c>
      <c r="U7" s="2">
        <f>COUNTIF(Database!$G$7:$G$1200,T7)</f>
        <v>5</v>
      </c>
    </row>
    <row r="8" spans="2:21" ht="19.899999999999999" customHeight="1" x14ac:dyDescent="0.25">
      <c r="B8" s="12" t="str">
        <v>RP002</v>
      </c>
      <c r="C8" s="12" t="str">
        <v>02-05-2019</v>
      </c>
      <c r="D8" s="12" t="str">
        <v>Network Rail's sale of railway arches</v>
      </c>
      <c r="E8" s="12" t="str">
        <v>Before disposing of assets, HM Treasury and the selling department should consider the potential impact of the disposal on wider government policy delivery. Where the impact could be significant, the Department should engage with policy leads in other departments to consider broadening the sale’s objectives.</v>
      </c>
      <c r="F8" s="12" t="str">
        <v>Page 10, paragraph 17, point a</v>
      </c>
      <c r="G8" s="6" t="str">
        <v>HM Treasury</v>
      </c>
      <c r="H8" s="12" t="str">
        <v>Asset sales and privatisation; Contract lifecycle</v>
      </c>
      <c r="I8" s="12" t="str">
        <v>MBS</v>
      </c>
      <c r="J8" s="12" t="str">
        <v>Transport</v>
      </c>
      <c r="K8" s="6" t="str">
        <v>April 2019</v>
      </c>
      <c r="L8" s="12" t="str">
        <v>Accepted</v>
      </c>
      <c r="M8" s="12" t="str">
        <v>Fully Implemented</v>
      </c>
      <c r="N8" s="12" t="str">
        <v>I went all fine</v>
      </c>
      <c r="O8" s="2" t="str">
        <v>Yes</v>
      </c>
      <c r="T8" s="2" t="str">
        <v>Ministry of Health and Medical Services</v>
      </c>
      <c r="U8" s="2">
        <f>COUNTIF(Database!$G$7:$G$1200,T8)</f>
        <v>1</v>
      </c>
    </row>
    <row r="9" spans="2:21" ht="19.899999999999999" customHeight="1" x14ac:dyDescent="0.25">
      <c r="B9" s="12" t="str">
        <v>RP003</v>
      </c>
      <c r="C9" s="12" t="str">
        <v>02-05-2020</v>
      </c>
      <c r="D9" s="12" t="str">
        <v>Network Rail's sale of railway arches</v>
      </c>
      <c r="E9" s="12" t="str">
        <v>Before disposing of assets, HM Treasury and the selling department should consider the potential impact of the disposal on wider government policy delivery. Where the impact could be significant, the Department should engage with policy leads in other departments to consider broadening the sale’s objectives.</v>
      </c>
      <c r="F9" s="12" t="str">
        <v>Page 10, paragraph 17, point a</v>
      </c>
      <c r="G9" s="6" t="str">
        <v>HM Treasury</v>
      </c>
      <c r="H9" s="12" t="str">
        <v>Asset sales and privatisation; Contract lifecycle</v>
      </c>
      <c r="I9" s="12" t="str">
        <v>Home Office</v>
      </c>
      <c r="J9" s="12" t="str">
        <v>National security</v>
      </c>
      <c r="K9" s="6" t="str">
        <v>May 2021</v>
      </c>
      <c r="L9" s="12" t="str">
        <v>Accepted</v>
      </c>
      <c r="M9" s="12" t="str">
        <v>Fully Implemented</v>
      </c>
      <c r="N9" s="12" t="str">
        <v>I went all fine</v>
      </c>
      <c r="O9" s="2" t="str">
        <v>Yes</v>
      </c>
      <c r="T9" s="2">
        <v>0</v>
      </c>
      <c r="U9" s="2">
        <f>COUNTIF(Database!$G$7:$G$1200,T9)</f>
        <v>0</v>
      </c>
    </row>
    <row r="10" spans="2:21" ht="19.899999999999999" customHeight="1" x14ac:dyDescent="0.25">
      <c r="B10" s="12" t="str">
        <v>RP005</v>
      </c>
      <c r="C10" s="12" t="str">
        <v>02-05-2022</v>
      </c>
      <c r="D10" s="12" t="str">
        <v>Network Rail's sale of railway arches</v>
      </c>
      <c r="E10" s="12" t="str">
        <v>Before disposing of assets, HM Treasury and the selling department should consider the potential impact of the disposal on wider government policy delivery. Where the impact could be significant, the Department should engage with policy leads in other departments to consider broadening the sale’s objectives.</v>
      </c>
      <c r="F10" s="12" t="str">
        <v>Page 10, paragraph 17, point a</v>
      </c>
      <c r="G10" s="6" t="str">
        <v>HM Treasury</v>
      </c>
      <c r="H10" s="12" t="str">
        <v>Asset sales and privatisation; Contract lifecycle</v>
      </c>
      <c r="I10" s="12" t="str">
        <v>Home Office</v>
      </c>
      <c r="J10" s="12" t="str">
        <v>National security</v>
      </c>
      <c r="K10" s="6" t="str">
        <v>Quarter 1 2023</v>
      </c>
      <c r="L10" s="12" t="str">
        <v>Accepted</v>
      </c>
      <c r="M10" s="12" t="str">
        <v>Partially Implemented</v>
      </c>
      <c r="N10" s="12" t="str">
        <v>Yet To finish</v>
      </c>
      <c r="O10" s="2" t="str">
        <v>Yes</v>
      </c>
      <c r="U10" s="2">
        <f>COUNTIF(Database!$G$7:$G$1200,T10)</f>
        <v>0</v>
      </c>
    </row>
    <row r="11" spans="2:21" ht="19.899999999999999" customHeight="1" x14ac:dyDescent="0.25">
      <c r="B11" s="12" t="str">
        <v>RP006</v>
      </c>
      <c r="C11" s="12" t="str">
        <v>02-05-2023</v>
      </c>
      <c r="D11" s="12" t="str">
        <v>Network Rail's sale of railway arches</v>
      </c>
      <c r="E11" s="12" t="str">
        <v>Before disposing of assets, HM Treasury and the selling department should consider the potential impact of the disposal on wider government policy delivery. Where the impact could be significant, the Department should engage with policy leads in other departments to consider broadening the sale’s objectives.</v>
      </c>
      <c r="F11" s="12" t="str">
        <v>Page 10, paragraph 17, point a</v>
      </c>
      <c r="G11" s="6" t="str">
        <v>HM Treasury</v>
      </c>
      <c r="H11" s="12" t="str">
        <v>Asset sales and privatisation; Contract lifecycle</v>
      </c>
      <c r="I11" s="12" t="str">
        <v>Home Office</v>
      </c>
      <c r="J11" s="12" t="str">
        <v>National security</v>
      </c>
      <c r="K11" s="6" t="str">
        <v>August 2021</v>
      </c>
      <c r="L11" s="12" t="str">
        <v>Accepted</v>
      </c>
      <c r="M11" s="12" t="str">
        <v>Not Implemented</v>
      </c>
      <c r="N11" s="12">
        <v>0</v>
      </c>
      <c r="O11" s="2" t="str">
        <v>Yes</v>
      </c>
      <c r="U11" s="2">
        <f>COUNTIF(Database!$G$7:$G$1200,T11)</f>
        <v>0</v>
      </c>
    </row>
    <row r="12" spans="2:21" ht="19.899999999999999" customHeight="1" x14ac:dyDescent="0.25">
      <c r="B12" s="12" t="str">
        <v>RP008</v>
      </c>
      <c r="C12" s="12" t="str">
        <v xml:space="preserve">    01/01/2020</v>
      </c>
      <c r="D12" s="12" t="str">
        <v>Audit Report on the Performance of the Ministry of Health and Medical Services</v>
      </c>
      <c r="E12" s="12" t="str">
        <v>Ensure that the Ministry of Health and Medical Services develops and implements a system to track the progress of its performance objectives</v>
      </c>
      <c r="F12" s="12" t="str">
        <v>Page 14</v>
      </c>
      <c r="G12" s="6" t="str">
        <v>Ministry of Health and Medical Services</v>
      </c>
      <c r="H12" s="12" t="str">
        <v>Tracking of performance objectives</v>
      </c>
      <c r="I12" s="12" t="str">
        <v>Health</v>
      </c>
      <c r="J12" s="12" t="str">
        <v>Ministry of Finance</v>
      </c>
      <c r="K12" s="6">
        <v>43862</v>
      </c>
      <c r="L12" s="12" t="str">
        <v>Accepted</v>
      </c>
      <c r="M12" s="12" t="str">
        <v>Fully Implemented</v>
      </c>
      <c r="N12" s="12" t="str">
        <v>Successful</v>
      </c>
      <c r="O12" s="2" t="str">
        <v>Yes</v>
      </c>
      <c r="U12" s="2">
        <f>COUNTIF(Database!$G$7:$G$1200,T12)</f>
        <v>0</v>
      </c>
    </row>
    <row r="13" spans="2:21" ht="19.899999999999999" customHeight="1" x14ac:dyDescent="0.25">
      <c r="N13" s="36"/>
    </row>
    <row r="14" spans="2:21" ht="19.899999999999999" customHeight="1" x14ac:dyDescent="0.25">
      <c r="N14" s="36"/>
    </row>
    <row r="15" spans="2:21" ht="19.899999999999999" customHeight="1" x14ac:dyDescent="0.25">
      <c r="N15" s="36"/>
    </row>
    <row r="17" spans="3:14" ht="19.899999999999999" customHeight="1" x14ac:dyDescent="0.25">
      <c r="C17" s="36"/>
      <c r="N17" s="36"/>
    </row>
    <row r="18" spans="3:14" ht="19.899999999999999" customHeight="1" x14ac:dyDescent="0.25">
      <c r="N18" s="36"/>
    </row>
    <row r="19" spans="3:14" ht="19.899999999999999" customHeight="1" x14ac:dyDescent="0.25">
      <c r="N19" s="36"/>
    </row>
    <row r="20" spans="3:14" ht="19.899999999999999" customHeight="1" x14ac:dyDescent="0.25">
      <c r="N20" s="36"/>
    </row>
    <row r="21" spans="3:14" ht="19.899999999999999" customHeight="1" x14ac:dyDescent="0.25">
      <c r="N21" s="36"/>
    </row>
    <row r="22" spans="3:14" ht="19.899999999999999" customHeight="1" x14ac:dyDescent="0.25">
      <c r="N22" s="36"/>
    </row>
    <row r="29" spans="3:14" ht="19.899999999999999" customHeight="1" x14ac:dyDescent="0.25">
      <c r="N29" s="36"/>
    </row>
    <row r="30" spans="3:14" ht="19.899999999999999" customHeight="1" x14ac:dyDescent="0.25">
      <c r="N30" s="36"/>
    </row>
    <row r="31" spans="3:14" ht="19.899999999999999" customHeight="1" x14ac:dyDescent="0.25">
      <c r="N31" s="36"/>
    </row>
    <row r="32" spans="3:14" ht="19.899999999999999" customHeight="1" x14ac:dyDescent="0.25">
      <c r="N32" s="36"/>
    </row>
    <row r="33" spans="3:14" ht="19.899999999999999" customHeight="1" x14ac:dyDescent="0.25">
      <c r="C33" s="36"/>
      <c r="N33" s="36"/>
    </row>
    <row r="34" spans="3:14" ht="19.899999999999999" customHeight="1" x14ac:dyDescent="0.25">
      <c r="C34" s="36"/>
      <c r="N34" s="36"/>
    </row>
    <row r="35" spans="3:14" ht="19.899999999999999" customHeight="1" x14ac:dyDescent="0.25">
      <c r="C35" s="36"/>
      <c r="N35" s="36"/>
    </row>
    <row r="36" spans="3:14" ht="19.899999999999999" customHeight="1" x14ac:dyDescent="0.25">
      <c r="C36" s="37"/>
      <c r="N36" s="37"/>
    </row>
    <row r="37" spans="3:14" ht="19.899999999999999" customHeight="1" x14ac:dyDescent="0.25">
      <c r="C37" s="36"/>
      <c r="N37" s="36"/>
    </row>
    <row r="38" spans="3:14" ht="19.899999999999999" customHeight="1" x14ac:dyDescent="0.25">
      <c r="C38" s="36"/>
      <c r="N38" s="36"/>
    </row>
    <row r="39" spans="3:14" ht="19.899999999999999" customHeight="1" x14ac:dyDescent="0.25">
      <c r="C39" s="36"/>
      <c r="N39" s="36"/>
    </row>
  </sheetData>
  <mergeCells count="1">
    <mergeCell ref="B4:G4"/>
  </mergeCells>
  <phoneticPr fontId="6" type="noConversion"/>
  <pageMargins left="0.7" right="0.7" top="0.75" bottom="0.75" header="0.3" footer="0.3"/>
  <pageSetup orientation="portrait" r:id="rId1"/>
  <drawing r:id="rId2"/>
  <extLst>
    <ext xmlns:x14="http://schemas.microsoft.com/office/spreadsheetml/2009/9/main" uri="{CCE6A557-97BC-4b89-ADB6-D9C93CAAB3DF}">
      <x14:dataValidations xmlns:xm="http://schemas.microsoft.com/office/excel/2006/main" count="1">
        <x14:dataValidation type="list" allowBlank="1" showInputMessage="1" showErrorMessage="1" xr:uid="{AE8618D3-C86B-4FDF-BF08-B6FD29B125F3}">
          <x14:formula1>
            <xm:f>Metrics!$B$7:$B$210</xm:f>
          </x14:formula1>
          <xm:sqref>B6:R6</xm:sqref>
        </x14:dataValidation>
      </x14:dataValidation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452377E-258B-4365-B276-1802ACEE98FF}">
  <sheetPr codeName="Sheet11">
    <tabColor theme="4"/>
  </sheetPr>
  <dimension ref="A1:T50"/>
  <sheetViews>
    <sheetView showRowColHeaders="0" zoomScaleNormal="100" workbookViewId="0">
      <selection activeCell="A8" sqref="A8"/>
    </sheetView>
  </sheetViews>
  <sheetFormatPr defaultRowHeight="15" x14ac:dyDescent="0.25"/>
  <cols>
    <col min="1" max="1" width="10.42578125" style="24" customWidth="1"/>
    <col min="2" max="4" width="9.140625" style="24"/>
    <col min="5" max="5" width="9.140625" style="24" customWidth="1"/>
    <col min="6" max="6" width="27.7109375" style="24" bestFit="1" customWidth="1"/>
    <col min="7" max="7" width="11.140625" style="24" customWidth="1"/>
    <col min="8" max="8" width="12.42578125" style="24" customWidth="1"/>
    <col min="9" max="9" width="16.28515625" style="24" customWidth="1"/>
    <col min="10" max="10" width="35.7109375" style="24" bestFit="1" customWidth="1"/>
    <col min="11" max="11" width="25.5703125" style="24" bestFit="1" customWidth="1"/>
    <col min="12" max="14" width="9.140625" style="24"/>
    <col min="15" max="15" width="16.140625" style="24" bestFit="1" customWidth="1"/>
    <col min="16" max="18" width="9.140625" style="24"/>
    <col min="19" max="19" width="9.140625" style="24" customWidth="1"/>
    <col min="20" max="16384" width="9.140625" style="24"/>
  </cols>
  <sheetData>
    <row r="1" spans="1:20" s="23" customFormat="1" x14ac:dyDescent="0.25">
      <c r="A1" s="11"/>
      <c r="B1" s="11"/>
      <c r="C1" s="11"/>
      <c r="D1" s="11"/>
      <c r="E1" s="11"/>
      <c r="F1" s="11"/>
      <c r="G1" s="11"/>
      <c r="H1" s="11"/>
      <c r="I1" s="11"/>
      <c r="J1" s="11"/>
      <c r="K1" s="11"/>
      <c r="L1" s="11"/>
      <c r="M1" s="11"/>
      <c r="N1" s="11"/>
      <c r="O1" s="11"/>
      <c r="P1" s="11"/>
      <c r="Q1" s="11"/>
      <c r="R1" s="11"/>
      <c r="S1" s="11"/>
      <c r="T1" s="11"/>
    </row>
    <row r="2" spans="1:20" s="23" customFormat="1" x14ac:dyDescent="0.25">
      <c r="A2" s="11"/>
      <c r="B2" s="11"/>
      <c r="C2" s="11"/>
      <c r="D2" s="11"/>
      <c r="E2" s="11"/>
      <c r="F2" s="11"/>
      <c r="G2" s="11"/>
      <c r="H2" s="11"/>
      <c r="I2" s="11"/>
      <c r="J2" s="11"/>
      <c r="K2" s="11"/>
      <c r="L2" s="11"/>
      <c r="M2" s="11"/>
      <c r="N2" s="11"/>
      <c r="O2" s="11"/>
      <c r="P2" s="11"/>
      <c r="Q2" s="11"/>
      <c r="R2" s="11"/>
      <c r="S2" s="11"/>
      <c r="T2" s="11"/>
    </row>
    <row r="3" spans="1:20" s="23" customFormat="1" x14ac:dyDescent="0.25">
      <c r="A3" s="11"/>
      <c r="B3" s="11"/>
      <c r="C3" s="11"/>
      <c r="D3" s="11"/>
      <c r="E3" s="11"/>
      <c r="F3" s="11"/>
      <c r="G3" s="11"/>
      <c r="H3" s="11"/>
      <c r="I3" s="11"/>
      <c r="J3" s="11"/>
      <c r="K3" s="11"/>
      <c r="L3" s="11"/>
      <c r="M3" s="11"/>
      <c r="N3" s="11"/>
      <c r="O3" s="11"/>
      <c r="P3" s="11"/>
      <c r="Q3" s="11"/>
      <c r="R3" s="11"/>
      <c r="S3" s="11"/>
      <c r="T3" s="11"/>
    </row>
    <row r="4" spans="1:20" s="23" customFormat="1" x14ac:dyDescent="0.25">
      <c r="A4" s="11"/>
      <c r="B4" s="11"/>
      <c r="C4" s="11"/>
      <c r="D4" s="11"/>
      <c r="E4" s="11"/>
      <c r="F4" s="11"/>
      <c r="G4" s="11"/>
      <c r="H4" s="11"/>
      <c r="I4" s="11"/>
      <c r="J4" s="11"/>
      <c r="K4" s="11"/>
      <c r="L4" s="11"/>
      <c r="M4" s="11"/>
      <c r="N4" s="11"/>
      <c r="O4" s="11"/>
      <c r="P4" s="11"/>
      <c r="Q4" s="11"/>
      <c r="R4" s="11"/>
      <c r="S4" s="11"/>
      <c r="T4" s="11"/>
    </row>
    <row r="5" spans="1:20" s="23" customFormat="1" x14ac:dyDescent="0.25">
      <c r="A5" s="11"/>
      <c r="B5" s="11"/>
      <c r="C5" s="11"/>
      <c r="D5" s="11"/>
      <c r="E5" s="11"/>
      <c r="F5" s="11"/>
      <c r="G5" s="11"/>
      <c r="H5" s="11"/>
      <c r="I5" s="11"/>
      <c r="J5" s="11"/>
      <c r="K5" s="11"/>
      <c r="L5" s="11"/>
      <c r="M5" s="11"/>
      <c r="N5" s="11"/>
      <c r="O5" s="11"/>
      <c r="P5" s="11"/>
      <c r="Q5" s="11"/>
      <c r="R5" s="11"/>
      <c r="S5" s="11"/>
      <c r="T5" s="11"/>
    </row>
    <row r="6" spans="1:20" s="23" customFormat="1" x14ac:dyDescent="0.25">
      <c r="A6" s="25"/>
      <c r="B6" s="25"/>
      <c r="C6" s="25"/>
      <c r="D6" s="25"/>
      <c r="E6" s="25"/>
      <c r="F6" s="25"/>
      <c r="G6" s="25"/>
      <c r="H6" s="11"/>
      <c r="I6" s="25"/>
      <c r="J6" s="25"/>
      <c r="K6" s="25"/>
      <c r="L6" s="25"/>
      <c r="M6" s="11"/>
      <c r="N6" s="11"/>
      <c r="O6" s="11"/>
      <c r="P6" s="11"/>
      <c r="Q6" s="11"/>
      <c r="R6" s="11"/>
      <c r="S6" s="11"/>
      <c r="T6" s="11"/>
    </row>
    <row r="7" spans="1:20" s="23" customFormat="1" ht="18.75" x14ac:dyDescent="0.3">
      <c r="A7" s="25"/>
      <c r="B7" s="42" t="str">
        <f>Summary!B5&amp; " Chart"</f>
        <v>Implementation Status Summary Chart</v>
      </c>
      <c r="C7" s="43"/>
      <c r="D7" s="43"/>
      <c r="E7" s="43"/>
      <c r="F7" s="44"/>
      <c r="G7" s="25"/>
      <c r="H7" s="11"/>
      <c r="I7" s="25"/>
      <c r="J7" s="42" t="s">
        <v>46</v>
      </c>
      <c r="K7" s="44"/>
      <c r="L7" s="25"/>
      <c r="M7" s="11"/>
      <c r="N7" s="11"/>
      <c r="O7" s="11"/>
      <c r="P7" s="11"/>
      <c r="Q7" s="11"/>
      <c r="R7" s="11"/>
      <c r="S7" s="11"/>
      <c r="T7" s="11"/>
    </row>
    <row r="8" spans="1:20" s="23" customFormat="1" x14ac:dyDescent="0.25">
      <c r="A8" s="25"/>
      <c r="B8" s="25"/>
      <c r="C8" s="25"/>
      <c r="D8" s="25"/>
      <c r="E8" s="25"/>
      <c r="F8" s="25"/>
      <c r="G8" s="25"/>
      <c r="H8" s="11"/>
      <c r="I8" s="25"/>
      <c r="J8" s="25"/>
      <c r="K8" s="25"/>
      <c r="L8" s="25"/>
      <c r="M8" s="11"/>
      <c r="N8" s="11"/>
      <c r="O8" s="11"/>
      <c r="P8" s="11"/>
      <c r="Q8" s="11"/>
      <c r="R8" s="11"/>
      <c r="S8" s="11"/>
      <c r="T8" s="11"/>
    </row>
    <row r="9" spans="1:20" s="23" customFormat="1" x14ac:dyDescent="0.25">
      <c r="A9" s="25"/>
      <c r="B9" s="25"/>
      <c r="C9" s="25"/>
      <c r="D9" s="25"/>
      <c r="E9" s="25"/>
      <c r="F9" s="25"/>
      <c r="G9" s="25"/>
      <c r="H9" s="11"/>
      <c r="I9" s="25"/>
      <c r="J9" s="25"/>
      <c r="K9" s="25"/>
      <c r="L9" s="25"/>
      <c r="M9" s="11"/>
      <c r="N9" s="11"/>
      <c r="O9" s="11"/>
      <c r="P9" s="11"/>
      <c r="Q9" s="11"/>
      <c r="R9" s="11"/>
      <c r="S9" s="11"/>
      <c r="T9" s="11"/>
    </row>
    <row r="10" spans="1:20" s="23" customFormat="1" x14ac:dyDescent="0.25">
      <c r="A10" s="25"/>
      <c r="B10" s="25"/>
      <c r="C10" s="25"/>
      <c r="D10" s="25"/>
      <c r="E10" s="25"/>
      <c r="F10" s="25"/>
      <c r="G10" s="25"/>
      <c r="H10" s="11"/>
      <c r="I10" s="25"/>
      <c r="J10" s="25"/>
      <c r="K10" s="25"/>
      <c r="L10" s="25"/>
      <c r="M10" s="11"/>
      <c r="N10" s="11"/>
      <c r="O10" s="11"/>
      <c r="P10" s="11"/>
      <c r="Q10" s="11"/>
      <c r="R10" s="11"/>
      <c r="S10" s="11"/>
      <c r="T10" s="11"/>
    </row>
    <row r="11" spans="1:20" s="23" customFormat="1" x14ac:dyDescent="0.25">
      <c r="A11" s="25"/>
      <c r="B11" s="25"/>
      <c r="C11" s="25"/>
      <c r="D11" s="25"/>
      <c r="E11" s="25"/>
      <c r="F11" s="25"/>
      <c r="G11" s="25"/>
      <c r="H11" s="11"/>
      <c r="I11" s="25"/>
      <c r="J11" s="25"/>
      <c r="K11" s="25"/>
      <c r="L11" s="25"/>
      <c r="M11" s="11"/>
      <c r="N11" s="11"/>
      <c r="O11" s="11"/>
      <c r="P11" s="11"/>
      <c r="Q11" s="11"/>
      <c r="R11" s="11"/>
      <c r="S11" s="11"/>
      <c r="T11" s="11"/>
    </row>
    <row r="12" spans="1:20" s="23" customFormat="1" x14ac:dyDescent="0.25">
      <c r="A12" s="25"/>
      <c r="B12" s="25"/>
      <c r="C12" s="25"/>
      <c r="D12" s="25"/>
      <c r="E12" s="25"/>
      <c r="F12" s="25"/>
      <c r="G12" s="25"/>
      <c r="H12" s="11"/>
      <c r="I12" s="25"/>
      <c r="J12" s="25"/>
      <c r="K12" s="25"/>
      <c r="L12" s="25"/>
      <c r="M12" s="11"/>
      <c r="N12" s="11"/>
      <c r="O12" s="11"/>
      <c r="P12" s="11"/>
      <c r="Q12" s="11"/>
      <c r="R12" s="11"/>
      <c r="S12" s="11"/>
      <c r="T12" s="11"/>
    </row>
    <row r="13" spans="1:20" s="23" customFormat="1" x14ac:dyDescent="0.25">
      <c r="A13" s="25"/>
      <c r="B13" s="25"/>
      <c r="C13" s="25"/>
      <c r="D13" s="25"/>
      <c r="E13" s="25"/>
      <c r="F13" s="25"/>
      <c r="G13" s="25"/>
      <c r="H13" s="11"/>
      <c r="I13" s="25"/>
      <c r="J13" s="25"/>
      <c r="K13" s="25"/>
      <c r="L13" s="25"/>
      <c r="M13" s="11"/>
      <c r="N13" s="11"/>
      <c r="O13" s="11"/>
      <c r="P13" s="11"/>
      <c r="Q13" s="11"/>
      <c r="R13" s="11"/>
      <c r="S13" s="11"/>
      <c r="T13" s="11"/>
    </row>
    <row r="14" spans="1:20" s="23" customFormat="1" x14ac:dyDescent="0.25">
      <c r="A14" s="25"/>
      <c r="B14" s="25"/>
      <c r="C14" s="25"/>
      <c r="D14" s="25"/>
      <c r="E14" s="25"/>
      <c r="F14" s="25"/>
      <c r="G14" s="25"/>
      <c r="H14" s="11"/>
      <c r="I14" s="25"/>
      <c r="J14" s="25"/>
      <c r="K14" s="25"/>
      <c r="L14" s="25"/>
      <c r="M14" s="11"/>
      <c r="N14" s="11"/>
      <c r="O14" s="11"/>
      <c r="P14" s="11"/>
      <c r="Q14" s="11"/>
      <c r="R14" s="11"/>
      <c r="S14" s="11"/>
      <c r="T14" s="11"/>
    </row>
    <row r="15" spans="1:20" s="23" customFormat="1" x14ac:dyDescent="0.25">
      <c r="A15" s="25"/>
      <c r="B15" s="25"/>
      <c r="C15" s="25"/>
      <c r="D15" s="25"/>
      <c r="E15" s="25"/>
      <c r="F15" s="25"/>
      <c r="G15" s="25"/>
      <c r="H15" s="11"/>
      <c r="I15" s="25"/>
      <c r="J15" s="25"/>
      <c r="K15" s="25"/>
      <c r="L15" s="25"/>
      <c r="M15" s="11"/>
      <c r="N15" s="11"/>
      <c r="O15" s="11"/>
      <c r="P15" s="11"/>
      <c r="Q15" s="11"/>
      <c r="R15" s="11"/>
      <c r="S15" s="11"/>
      <c r="T15" s="11"/>
    </row>
    <row r="16" spans="1:20" s="23" customFormat="1" x14ac:dyDescent="0.25">
      <c r="A16" s="25"/>
      <c r="B16" s="25"/>
      <c r="C16" s="25"/>
      <c r="D16" s="25"/>
      <c r="E16" s="25"/>
      <c r="F16" s="25"/>
      <c r="G16" s="25"/>
      <c r="H16" s="11"/>
      <c r="I16" s="25"/>
      <c r="J16" s="25"/>
      <c r="K16" s="25"/>
      <c r="L16" s="25"/>
      <c r="M16" s="11"/>
      <c r="N16" s="11"/>
      <c r="O16" s="11"/>
      <c r="P16" s="11"/>
      <c r="Q16" s="11"/>
      <c r="R16" s="11"/>
      <c r="S16" s="11"/>
      <c r="T16" s="11"/>
    </row>
    <row r="17" spans="1:20" s="23" customFormat="1" x14ac:dyDescent="0.25">
      <c r="A17" s="25"/>
      <c r="B17" s="25"/>
      <c r="C17" s="25"/>
      <c r="D17" s="25"/>
      <c r="E17" s="25"/>
      <c r="F17" s="25"/>
      <c r="G17" s="25"/>
      <c r="H17" s="11"/>
      <c r="I17" s="25"/>
      <c r="J17" s="25"/>
      <c r="K17" s="25"/>
      <c r="L17" s="25"/>
      <c r="M17" s="11"/>
      <c r="N17" s="11"/>
      <c r="O17" s="11"/>
      <c r="P17" s="11"/>
      <c r="Q17" s="11"/>
      <c r="R17" s="11"/>
      <c r="S17" s="11"/>
      <c r="T17" s="11"/>
    </row>
    <row r="18" spans="1:20" s="23" customFormat="1" x14ac:dyDescent="0.25">
      <c r="A18" s="25"/>
      <c r="B18" s="25"/>
      <c r="C18" s="25"/>
      <c r="D18" s="25"/>
      <c r="E18" s="25"/>
      <c r="F18" s="25"/>
      <c r="G18" s="25"/>
      <c r="H18" s="11"/>
      <c r="I18" s="25"/>
      <c r="J18" s="25"/>
      <c r="K18" s="25"/>
      <c r="L18" s="25"/>
      <c r="M18" s="11"/>
      <c r="N18" s="11"/>
      <c r="O18" s="11"/>
      <c r="P18" s="11"/>
      <c r="Q18" s="11"/>
      <c r="R18" s="11"/>
      <c r="S18" s="11"/>
      <c r="T18" s="11"/>
    </row>
    <row r="19" spans="1:20" s="23" customFormat="1" x14ac:dyDescent="0.25">
      <c r="A19" s="25"/>
      <c r="B19" s="25"/>
      <c r="C19" s="25"/>
      <c r="D19" s="25"/>
      <c r="E19" s="25"/>
      <c r="F19" s="25"/>
      <c r="G19" s="25"/>
      <c r="H19" s="11"/>
      <c r="I19" s="25"/>
      <c r="J19" s="25"/>
      <c r="K19" s="25"/>
      <c r="L19" s="25"/>
      <c r="M19" s="11"/>
      <c r="N19" s="11"/>
      <c r="O19" s="11"/>
      <c r="P19" s="11"/>
      <c r="Q19" s="11"/>
      <c r="R19" s="11"/>
      <c r="S19" s="11"/>
      <c r="T19" s="11"/>
    </row>
    <row r="20" spans="1:20" s="23" customFormat="1" x14ac:dyDescent="0.25">
      <c r="A20" s="25"/>
      <c r="B20" s="25"/>
      <c r="C20" s="25"/>
      <c r="D20" s="25"/>
      <c r="E20" s="25"/>
      <c r="F20" s="25"/>
      <c r="G20" s="25"/>
      <c r="H20" s="11"/>
      <c r="I20" s="25"/>
      <c r="J20" s="25"/>
      <c r="K20" s="25"/>
      <c r="L20" s="25"/>
      <c r="M20" s="11"/>
      <c r="N20" s="11"/>
      <c r="O20" s="11"/>
      <c r="P20" s="11"/>
      <c r="Q20" s="11"/>
      <c r="R20" s="11"/>
      <c r="S20" s="11"/>
      <c r="T20" s="11"/>
    </row>
    <row r="21" spans="1:20" s="23" customFormat="1" x14ac:dyDescent="0.25">
      <c r="A21" s="25"/>
      <c r="B21" s="25"/>
      <c r="C21" s="25"/>
      <c r="D21" s="25"/>
      <c r="E21" s="25"/>
      <c r="F21" s="25"/>
      <c r="G21" s="25"/>
      <c r="H21" s="11"/>
      <c r="I21" s="25"/>
      <c r="J21" s="25"/>
      <c r="K21" s="25"/>
      <c r="L21" s="25"/>
      <c r="M21" s="11"/>
      <c r="N21" s="11"/>
      <c r="O21" s="11"/>
      <c r="P21" s="11"/>
      <c r="Q21" s="11"/>
      <c r="R21" s="11"/>
      <c r="S21" s="11"/>
      <c r="T21" s="11"/>
    </row>
    <row r="22" spans="1:20" s="23" customFormat="1" x14ac:dyDescent="0.25">
      <c r="A22" s="25"/>
      <c r="B22" s="25"/>
      <c r="C22" s="25"/>
      <c r="D22" s="25"/>
      <c r="E22" s="25"/>
      <c r="F22" s="25"/>
      <c r="G22" s="25"/>
      <c r="H22" s="11"/>
      <c r="I22" s="25"/>
      <c r="J22" s="25"/>
      <c r="K22" s="25"/>
      <c r="L22" s="25"/>
      <c r="M22" s="11"/>
      <c r="N22" s="11"/>
      <c r="O22" s="11"/>
      <c r="P22" s="11"/>
      <c r="Q22" s="11"/>
      <c r="R22" s="11"/>
      <c r="S22" s="11"/>
      <c r="T22" s="11"/>
    </row>
    <row r="23" spans="1:20" s="23" customFormat="1" x14ac:dyDescent="0.25">
      <c r="A23" s="25"/>
      <c r="B23" s="25"/>
      <c r="C23" s="25"/>
      <c r="D23" s="25"/>
      <c r="E23" s="25"/>
      <c r="F23" s="25"/>
      <c r="G23" s="25"/>
      <c r="H23" s="11"/>
      <c r="I23" s="25"/>
      <c r="J23" s="25"/>
      <c r="K23" s="25"/>
      <c r="L23" s="25"/>
      <c r="M23" s="11"/>
      <c r="N23" s="11"/>
      <c r="O23" s="11"/>
      <c r="P23" s="11"/>
      <c r="Q23" s="11"/>
      <c r="R23" s="11"/>
      <c r="S23" s="11"/>
      <c r="T23" s="11"/>
    </row>
    <row r="24" spans="1:20" s="23" customFormat="1" x14ac:dyDescent="0.25">
      <c r="A24" s="25"/>
      <c r="B24" s="25"/>
      <c r="C24" s="25"/>
      <c r="D24" s="25"/>
      <c r="E24" s="25"/>
      <c r="F24" s="25"/>
      <c r="G24" s="25"/>
      <c r="H24" s="11"/>
      <c r="I24" s="25"/>
      <c r="J24" s="25"/>
      <c r="K24" s="25"/>
      <c r="L24" s="25"/>
      <c r="M24" s="11"/>
      <c r="N24" s="11"/>
      <c r="O24" s="11"/>
      <c r="P24" s="11"/>
      <c r="Q24" s="11"/>
      <c r="R24" s="11"/>
      <c r="S24" s="11"/>
      <c r="T24" s="11"/>
    </row>
    <row r="25" spans="1:20" s="23" customFormat="1" x14ac:dyDescent="0.25">
      <c r="A25" s="25"/>
      <c r="B25" s="25"/>
      <c r="C25" s="25"/>
      <c r="D25" s="25"/>
      <c r="E25" s="25"/>
      <c r="F25" s="25"/>
      <c r="G25" s="25"/>
      <c r="H25" s="11"/>
      <c r="I25" s="25"/>
      <c r="J25" s="25"/>
      <c r="K25" s="25"/>
      <c r="L25" s="25"/>
      <c r="M25" s="11"/>
      <c r="N25" s="11"/>
      <c r="O25" s="11"/>
      <c r="P25" s="11"/>
      <c r="Q25" s="11"/>
      <c r="R25" s="11"/>
      <c r="S25" s="11"/>
      <c r="T25" s="11"/>
    </row>
    <row r="26" spans="1:20" s="23" customFormat="1" x14ac:dyDescent="0.25">
      <c r="A26" s="25"/>
      <c r="B26" s="25"/>
      <c r="C26" s="25"/>
      <c r="D26" s="25"/>
      <c r="E26" s="25"/>
      <c r="F26" s="25"/>
      <c r="G26" s="25"/>
      <c r="H26" s="11"/>
      <c r="I26" s="25"/>
      <c r="J26" s="25"/>
      <c r="K26" s="25"/>
      <c r="L26" s="25"/>
      <c r="M26" s="11"/>
      <c r="N26" s="11"/>
      <c r="O26" s="11"/>
      <c r="P26" s="11"/>
      <c r="Q26" s="11"/>
      <c r="R26" s="11"/>
      <c r="S26" s="11"/>
      <c r="T26" s="11"/>
    </row>
    <row r="27" spans="1:20" s="23" customFormat="1" x14ac:dyDescent="0.25">
      <c r="A27" s="11"/>
      <c r="B27" s="11"/>
      <c r="C27" s="11"/>
      <c r="D27" s="11"/>
      <c r="E27" s="11"/>
      <c r="F27" s="11"/>
      <c r="G27" s="11"/>
      <c r="H27" s="11"/>
      <c r="I27" s="11"/>
      <c r="J27" s="11"/>
      <c r="K27" s="11"/>
      <c r="L27" s="11"/>
      <c r="M27" s="11"/>
      <c r="N27" s="11"/>
      <c r="O27" s="11"/>
      <c r="P27" s="11"/>
      <c r="Q27" s="11"/>
      <c r="R27" s="11"/>
      <c r="S27" s="11"/>
      <c r="T27" s="11"/>
    </row>
    <row r="28" spans="1:20" s="23" customFormat="1" x14ac:dyDescent="0.25">
      <c r="A28" s="31"/>
      <c r="B28" s="31"/>
      <c r="C28" s="31"/>
      <c r="D28" s="31"/>
      <c r="E28" s="31"/>
      <c r="F28" s="31"/>
      <c r="G28" s="31"/>
      <c r="H28" s="11"/>
      <c r="I28" s="31"/>
      <c r="J28" s="31"/>
      <c r="K28" s="31"/>
      <c r="L28" s="31"/>
      <c r="M28" s="11"/>
      <c r="N28" s="11"/>
      <c r="O28" s="11"/>
      <c r="P28" s="11"/>
      <c r="Q28" s="11"/>
      <c r="R28" s="11"/>
      <c r="S28" s="11"/>
      <c r="T28" s="11"/>
    </row>
    <row r="29" spans="1:20" s="23" customFormat="1" ht="18.75" x14ac:dyDescent="0.3">
      <c r="A29" s="31"/>
      <c r="B29" s="45" t="s">
        <v>43</v>
      </c>
      <c r="C29" s="45"/>
      <c r="D29" s="45"/>
      <c r="E29" s="45"/>
      <c r="F29" s="45"/>
      <c r="G29" s="31"/>
      <c r="H29" s="11"/>
      <c r="I29" s="31"/>
      <c r="J29" s="45" t="s">
        <v>44</v>
      </c>
      <c r="K29" s="45"/>
      <c r="L29" s="31"/>
      <c r="M29" s="11"/>
      <c r="N29" s="11"/>
      <c r="O29" s="11"/>
      <c r="P29" s="11"/>
      <c r="Q29" s="11"/>
      <c r="R29" s="11"/>
      <c r="S29" s="11"/>
      <c r="T29" s="11"/>
    </row>
    <row r="30" spans="1:20" s="23" customFormat="1" x14ac:dyDescent="0.25">
      <c r="A30" s="31"/>
      <c r="B30" s="31"/>
      <c r="C30" s="31"/>
      <c r="D30" s="31"/>
      <c r="E30" s="31"/>
      <c r="F30" s="31"/>
      <c r="G30" s="31"/>
      <c r="H30" s="11"/>
      <c r="I30" s="31"/>
      <c r="J30" s="31"/>
      <c r="K30" s="31"/>
      <c r="L30" s="31"/>
      <c r="M30" s="11"/>
      <c r="N30" s="11"/>
      <c r="O30" s="11"/>
      <c r="P30" s="11"/>
      <c r="Q30" s="11"/>
      <c r="R30" s="11"/>
      <c r="S30" s="11"/>
      <c r="T30" s="11"/>
    </row>
    <row r="31" spans="1:20" s="23" customFormat="1" x14ac:dyDescent="0.25">
      <c r="A31" s="31"/>
      <c r="B31" s="31"/>
      <c r="C31" s="31"/>
      <c r="D31" s="31"/>
      <c r="E31" s="31"/>
      <c r="F31" s="31"/>
      <c r="G31" s="31"/>
      <c r="H31" s="11"/>
      <c r="I31" s="31"/>
      <c r="J31" s="31"/>
      <c r="K31" s="31"/>
      <c r="L31" s="31"/>
      <c r="M31" s="11"/>
      <c r="N31" s="11"/>
      <c r="O31" s="11"/>
      <c r="P31" s="11"/>
      <c r="Q31" s="11"/>
      <c r="R31" s="11"/>
      <c r="S31" s="11"/>
      <c r="T31" s="11"/>
    </row>
    <row r="32" spans="1:20" s="23" customFormat="1" x14ac:dyDescent="0.25">
      <c r="A32" s="31"/>
      <c r="B32" s="31"/>
      <c r="C32" s="31"/>
      <c r="D32" s="31"/>
      <c r="E32" s="31"/>
      <c r="F32" s="31"/>
      <c r="G32" s="31"/>
      <c r="H32" s="11"/>
      <c r="I32" s="31"/>
      <c r="J32" s="31"/>
      <c r="K32" s="31"/>
      <c r="L32" s="31"/>
      <c r="M32" s="11"/>
      <c r="N32" s="11"/>
      <c r="O32" s="11"/>
      <c r="P32" s="11"/>
      <c r="Q32" s="11"/>
      <c r="R32" s="11"/>
      <c r="S32" s="11"/>
      <c r="T32" s="11"/>
    </row>
    <row r="33" spans="1:20" s="23" customFormat="1" x14ac:dyDescent="0.25">
      <c r="A33" s="31"/>
      <c r="B33" s="31"/>
      <c r="C33" s="31"/>
      <c r="D33" s="31"/>
      <c r="E33" s="31"/>
      <c r="F33" s="31"/>
      <c r="G33" s="31"/>
      <c r="H33" s="11"/>
      <c r="I33" s="31"/>
      <c r="J33" s="31"/>
      <c r="K33" s="31"/>
      <c r="L33" s="31"/>
      <c r="M33" s="11"/>
      <c r="N33" s="11"/>
      <c r="O33" s="11"/>
      <c r="P33" s="11"/>
      <c r="Q33" s="11"/>
      <c r="R33" s="11"/>
      <c r="S33" s="11"/>
      <c r="T33" s="11"/>
    </row>
    <row r="34" spans="1:20" s="23" customFormat="1" x14ac:dyDescent="0.25">
      <c r="A34" s="31"/>
      <c r="B34" s="31"/>
      <c r="C34" s="31"/>
      <c r="D34" s="31"/>
      <c r="E34" s="31"/>
      <c r="F34" s="31"/>
      <c r="G34" s="31"/>
      <c r="H34" s="11"/>
      <c r="I34" s="31"/>
      <c r="J34" s="31"/>
      <c r="K34" s="31"/>
      <c r="L34" s="31"/>
      <c r="M34" s="11"/>
      <c r="N34" s="11"/>
      <c r="O34" s="11"/>
      <c r="P34" s="11"/>
      <c r="Q34" s="11"/>
      <c r="R34" s="11"/>
      <c r="S34" s="11"/>
      <c r="T34" s="11"/>
    </row>
    <row r="35" spans="1:20" s="23" customFormat="1" x14ac:dyDescent="0.25">
      <c r="A35" s="31"/>
      <c r="B35" s="31"/>
      <c r="C35" s="31"/>
      <c r="D35" s="31"/>
      <c r="E35" s="31"/>
      <c r="F35" s="31"/>
      <c r="G35" s="31"/>
      <c r="H35" s="11"/>
      <c r="I35" s="31"/>
      <c r="J35" s="31"/>
      <c r="K35" s="31"/>
      <c r="L35" s="31"/>
      <c r="M35" s="11"/>
      <c r="N35" s="11"/>
      <c r="O35" s="11"/>
      <c r="P35" s="11"/>
      <c r="Q35" s="11"/>
      <c r="R35" s="11"/>
      <c r="S35" s="11"/>
      <c r="T35" s="11"/>
    </row>
    <row r="36" spans="1:20" s="23" customFormat="1" x14ac:dyDescent="0.25">
      <c r="A36" s="31"/>
      <c r="B36" s="31"/>
      <c r="C36" s="31"/>
      <c r="D36" s="31"/>
      <c r="E36" s="31"/>
      <c r="F36" s="31"/>
      <c r="G36" s="31"/>
      <c r="H36" s="11"/>
      <c r="I36" s="31"/>
      <c r="J36" s="31"/>
      <c r="K36" s="31"/>
      <c r="L36" s="31"/>
      <c r="M36" s="11"/>
      <c r="N36" s="11"/>
      <c r="O36" s="11"/>
      <c r="P36" s="11"/>
      <c r="Q36" s="11"/>
      <c r="R36" s="11"/>
      <c r="S36" s="11"/>
      <c r="T36" s="11"/>
    </row>
    <row r="37" spans="1:20" s="23" customFormat="1" x14ac:dyDescent="0.25">
      <c r="A37" s="31"/>
      <c r="B37" s="31"/>
      <c r="C37" s="31"/>
      <c r="D37" s="31"/>
      <c r="E37" s="31"/>
      <c r="F37" s="31"/>
      <c r="G37" s="31"/>
      <c r="H37" s="11"/>
      <c r="I37" s="31"/>
      <c r="J37" s="31"/>
      <c r="K37" s="31"/>
      <c r="L37" s="31"/>
      <c r="M37" s="11"/>
      <c r="N37" s="11"/>
      <c r="O37" s="11"/>
      <c r="P37" s="11"/>
      <c r="Q37" s="11"/>
      <c r="R37" s="11"/>
      <c r="S37" s="11"/>
      <c r="T37" s="11"/>
    </row>
    <row r="38" spans="1:20" s="23" customFormat="1" x14ac:dyDescent="0.25">
      <c r="A38" s="31"/>
      <c r="B38" s="31"/>
      <c r="C38" s="31"/>
      <c r="D38" s="31"/>
      <c r="E38" s="31"/>
      <c r="F38" s="31"/>
      <c r="G38" s="31"/>
      <c r="H38" s="11"/>
      <c r="I38" s="31"/>
      <c r="J38" s="31"/>
      <c r="K38" s="31"/>
      <c r="L38" s="31"/>
      <c r="M38" s="11"/>
      <c r="N38" s="11"/>
      <c r="O38" s="11"/>
      <c r="P38" s="11"/>
      <c r="Q38" s="11"/>
      <c r="R38" s="11"/>
      <c r="S38" s="11"/>
      <c r="T38" s="11"/>
    </row>
    <row r="39" spans="1:20" s="23" customFormat="1" x14ac:dyDescent="0.25">
      <c r="A39" s="31"/>
      <c r="B39" s="31"/>
      <c r="C39" s="31"/>
      <c r="D39" s="31"/>
      <c r="E39" s="31"/>
      <c r="F39" s="31"/>
      <c r="G39" s="31"/>
      <c r="H39" s="11"/>
      <c r="I39" s="31"/>
      <c r="J39" s="31"/>
      <c r="K39" s="31"/>
      <c r="L39" s="31"/>
      <c r="M39" s="11"/>
      <c r="N39" s="11"/>
      <c r="O39" s="11"/>
      <c r="P39" s="11"/>
      <c r="Q39" s="11"/>
      <c r="R39" s="11"/>
      <c r="S39" s="11"/>
      <c r="T39" s="11"/>
    </row>
    <row r="40" spans="1:20" s="23" customFormat="1" x14ac:dyDescent="0.25">
      <c r="A40" s="31"/>
      <c r="B40" s="31"/>
      <c r="C40" s="31"/>
      <c r="D40" s="31"/>
      <c r="E40" s="31"/>
      <c r="F40" s="31"/>
      <c r="G40" s="31"/>
      <c r="H40" s="11"/>
      <c r="I40" s="31"/>
      <c r="J40" s="31"/>
      <c r="K40" s="31"/>
      <c r="L40" s="31"/>
      <c r="M40" s="11"/>
      <c r="N40" s="11"/>
      <c r="O40" s="11"/>
      <c r="P40" s="11"/>
      <c r="Q40" s="11"/>
      <c r="R40" s="11"/>
      <c r="S40" s="11"/>
      <c r="T40" s="11"/>
    </row>
    <row r="41" spans="1:20" s="23" customFormat="1" x14ac:dyDescent="0.25">
      <c r="A41" s="31"/>
      <c r="B41" s="31"/>
      <c r="C41" s="31"/>
      <c r="D41" s="31"/>
      <c r="E41" s="31"/>
      <c r="F41" s="31"/>
      <c r="G41" s="31"/>
      <c r="H41" s="11"/>
      <c r="I41" s="31"/>
      <c r="J41" s="31"/>
      <c r="K41" s="31"/>
      <c r="L41" s="31"/>
      <c r="M41" s="11"/>
      <c r="N41" s="11"/>
      <c r="O41" s="11"/>
      <c r="P41" s="11"/>
      <c r="Q41" s="11"/>
      <c r="R41" s="11"/>
      <c r="S41" s="11"/>
      <c r="T41" s="11"/>
    </row>
    <row r="42" spans="1:20" s="23" customFormat="1" x14ac:dyDescent="0.25">
      <c r="A42" s="31"/>
      <c r="B42" s="31"/>
      <c r="C42" s="31"/>
      <c r="D42" s="31"/>
      <c r="E42" s="31"/>
      <c r="F42" s="31"/>
      <c r="G42" s="31"/>
      <c r="H42" s="11"/>
      <c r="I42" s="31"/>
      <c r="J42" s="31"/>
      <c r="K42" s="31"/>
      <c r="L42" s="31"/>
      <c r="M42" s="11"/>
      <c r="N42" s="11"/>
      <c r="O42" s="11"/>
      <c r="P42" s="11"/>
      <c r="Q42" s="11"/>
      <c r="R42" s="11"/>
      <c r="S42" s="11"/>
      <c r="T42" s="11"/>
    </row>
    <row r="43" spans="1:20" s="23" customFormat="1" x14ac:dyDescent="0.25">
      <c r="A43" s="31"/>
      <c r="B43" s="31"/>
      <c r="C43" s="31"/>
      <c r="D43" s="31"/>
      <c r="E43" s="31"/>
      <c r="F43" s="31"/>
      <c r="G43" s="31"/>
      <c r="H43" s="11"/>
      <c r="I43" s="31"/>
      <c r="J43" s="31"/>
      <c r="K43" s="31"/>
      <c r="L43" s="31"/>
      <c r="M43" s="11"/>
      <c r="N43" s="11"/>
      <c r="O43" s="11"/>
      <c r="P43" s="11"/>
      <c r="Q43" s="11"/>
      <c r="R43" s="11"/>
      <c r="S43" s="11"/>
      <c r="T43" s="11"/>
    </row>
    <row r="44" spans="1:20" s="23" customFormat="1" x14ac:dyDescent="0.25">
      <c r="A44" s="31"/>
      <c r="B44" s="31"/>
      <c r="C44" s="31"/>
      <c r="D44" s="31"/>
      <c r="E44" s="31"/>
      <c r="F44" s="31"/>
      <c r="G44" s="31"/>
      <c r="H44" s="11"/>
      <c r="I44" s="31"/>
      <c r="J44" s="31"/>
      <c r="K44" s="31"/>
      <c r="L44" s="31"/>
      <c r="M44" s="11"/>
      <c r="N44" s="11"/>
      <c r="O44" s="11"/>
      <c r="P44" s="11"/>
      <c r="Q44" s="11"/>
      <c r="R44" s="11"/>
      <c r="S44" s="11"/>
      <c r="T44" s="11"/>
    </row>
    <row r="45" spans="1:20" s="23" customFormat="1" x14ac:dyDescent="0.25">
      <c r="A45" s="31"/>
      <c r="B45" s="31"/>
      <c r="C45" s="31"/>
      <c r="D45" s="31"/>
      <c r="E45" s="31"/>
      <c r="F45" s="31"/>
      <c r="G45" s="31"/>
      <c r="H45" s="11"/>
      <c r="I45" s="31"/>
      <c r="J45" s="31"/>
      <c r="K45" s="31"/>
      <c r="L45" s="31"/>
      <c r="M45" s="11"/>
      <c r="N45" s="11"/>
      <c r="O45" s="11"/>
      <c r="P45" s="11"/>
      <c r="Q45" s="11"/>
      <c r="R45" s="11"/>
      <c r="S45" s="11"/>
      <c r="T45" s="11"/>
    </row>
    <row r="46" spans="1:20" s="23" customFormat="1" x14ac:dyDescent="0.25">
      <c r="A46" s="31"/>
      <c r="B46" s="31"/>
      <c r="C46" s="31"/>
      <c r="D46" s="31"/>
      <c r="E46" s="31"/>
      <c r="F46" s="31"/>
      <c r="G46" s="31"/>
      <c r="H46" s="11"/>
      <c r="I46" s="31"/>
      <c r="J46" s="31"/>
      <c r="K46" s="31"/>
      <c r="L46" s="31"/>
      <c r="M46" s="11"/>
      <c r="N46" s="11"/>
      <c r="O46" s="11"/>
      <c r="P46" s="11"/>
      <c r="Q46" s="11"/>
      <c r="R46" s="11"/>
      <c r="S46" s="11"/>
      <c r="T46" s="11"/>
    </row>
    <row r="47" spans="1:20" s="23" customFormat="1" x14ac:dyDescent="0.25">
      <c r="A47" s="31"/>
      <c r="B47" s="31"/>
      <c r="C47" s="31"/>
      <c r="D47" s="31"/>
      <c r="E47" s="31"/>
      <c r="F47" s="31"/>
      <c r="G47" s="31"/>
      <c r="H47" s="11"/>
      <c r="I47" s="31"/>
      <c r="J47" s="31"/>
      <c r="K47" s="31"/>
      <c r="L47" s="31"/>
      <c r="M47" s="11"/>
      <c r="N47" s="11"/>
      <c r="O47" s="11"/>
      <c r="P47" s="11"/>
      <c r="Q47" s="11"/>
      <c r="R47" s="11"/>
      <c r="S47" s="11"/>
      <c r="T47" s="11"/>
    </row>
    <row r="48" spans="1:20" s="23" customFormat="1" x14ac:dyDescent="0.25">
      <c r="A48" s="11"/>
      <c r="B48" s="11"/>
      <c r="C48" s="11"/>
      <c r="D48" s="11"/>
      <c r="E48" s="11"/>
      <c r="F48" s="11"/>
      <c r="G48" s="11"/>
      <c r="H48" s="11"/>
      <c r="I48" s="11"/>
      <c r="J48" s="11"/>
      <c r="K48" s="11"/>
      <c r="L48" s="11"/>
      <c r="M48" s="11"/>
      <c r="N48" s="11"/>
      <c r="O48" s="11"/>
      <c r="P48" s="11"/>
      <c r="Q48" s="11"/>
      <c r="R48" s="11"/>
      <c r="S48" s="11"/>
      <c r="T48" s="11"/>
    </row>
    <row r="49" spans="1:20" s="23" customFormat="1" x14ac:dyDescent="0.25">
      <c r="A49" s="11"/>
      <c r="B49" s="11"/>
      <c r="C49" s="11"/>
      <c r="D49" s="11"/>
      <c r="E49" s="11"/>
      <c r="F49" s="11"/>
      <c r="G49" s="11"/>
      <c r="H49" s="11"/>
      <c r="I49" s="11"/>
      <c r="J49" s="11"/>
      <c r="K49" s="11"/>
      <c r="L49" s="11"/>
      <c r="M49" s="11"/>
      <c r="N49" s="11"/>
      <c r="O49" s="11"/>
      <c r="P49" s="11"/>
      <c r="Q49" s="11"/>
      <c r="R49" s="11"/>
      <c r="S49" s="11"/>
      <c r="T49" s="11"/>
    </row>
    <row r="50" spans="1:20" s="23" customFormat="1" x14ac:dyDescent="0.25">
      <c r="A50" s="11"/>
      <c r="B50" s="11"/>
      <c r="C50" s="11"/>
      <c r="D50" s="11"/>
      <c r="E50" s="11"/>
      <c r="F50" s="11"/>
      <c r="G50" s="11"/>
      <c r="H50" s="11"/>
      <c r="I50" s="11"/>
      <c r="J50" s="11"/>
      <c r="K50" s="11"/>
      <c r="L50" s="11"/>
      <c r="M50" s="11"/>
      <c r="N50" s="11"/>
      <c r="O50" s="11"/>
      <c r="P50" s="11"/>
      <c r="Q50" s="11"/>
      <c r="R50" s="11"/>
      <c r="S50" s="11"/>
      <c r="T50" s="11"/>
    </row>
  </sheetData>
  <mergeCells count="4">
    <mergeCell ref="B7:F7"/>
    <mergeCell ref="B29:F29"/>
    <mergeCell ref="J29:K29"/>
    <mergeCell ref="J7:K7"/>
  </mergeCells>
  <pageMargins left="0.7" right="0.7" top="0.75" bottom="0.75" header="0.3" footer="0.3"/>
  <pageSetup scale="48" orientation="portrait" r:id="rId1"/>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E72E65E-8064-4713-BA41-009A6A9C393E}">
  <sheetPr>
    <tabColor theme="4"/>
  </sheetPr>
  <dimension ref="B6:C19"/>
  <sheetViews>
    <sheetView showRowColHeaders="0" workbookViewId="0">
      <selection activeCell="A8" sqref="A8"/>
    </sheetView>
  </sheetViews>
  <sheetFormatPr defaultRowHeight="15" x14ac:dyDescent="0.25"/>
  <cols>
    <col min="1" max="1" width="9.140625" style="11"/>
    <col min="2" max="2" width="42.5703125" style="11" bestFit="1" customWidth="1"/>
    <col min="3" max="3" width="48.7109375" style="11" bestFit="1" customWidth="1"/>
    <col min="4" max="16384" width="9.140625" style="11"/>
  </cols>
  <sheetData>
    <row r="6" spans="2:3" x14ac:dyDescent="0.25">
      <c r="B6" s="16" t="s">
        <v>24</v>
      </c>
      <c r="C6" s="17" t="s">
        <v>16</v>
      </c>
    </row>
    <row r="8" spans="2:3" x14ac:dyDescent="0.25">
      <c r="B8" s="16" t="str">
        <f>Database!$B$6</f>
        <v>Recommendation Number</v>
      </c>
      <c r="C8" s="21" t="str">
        <f>C6</f>
        <v>RP008</v>
      </c>
    </row>
    <row r="9" spans="2:3" ht="30" x14ac:dyDescent="0.25">
      <c r="B9" s="16" t="str">
        <f>Database!$C$6</f>
        <v>Publication Date</v>
      </c>
      <c r="C9" s="22" t="str">
        <f>VLOOKUP($C$6,Database1,2)</f>
        <v xml:space="preserve">    01/01/2020</v>
      </c>
    </row>
    <row r="10" spans="2:3" ht="30" x14ac:dyDescent="0.25">
      <c r="B10" s="16" t="str">
        <f>Database!$D$6</f>
        <v>Report Title</v>
      </c>
      <c r="C10" s="22" t="str">
        <f>VLOOKUP($C$6,Database1,3)</f>
        <v>Audit Report on the Performance of the Ministry of Health and Medical Services</v>
      </c>
    </row>
    <row r="11" spans="2:3" ht="105" x14ac:dyDescent="0.25">
      <c r="B11" s="16" t="str">
        <f>Database!$E$6</f>
        <v>Recommendation Text</v>
      </c>
      <c r="C11" s="22" t="str">
        <f>VLOOKUP($C$6,Database1,4)</f>
        <v>Ensure that the Ministry of Health and Medical Services develops and implements a system to track the progress of its performance objectives</v>
      </c>
    </row>
    <row r="12" spans="2:3" x14ac:dyDescent="0.25">
      <c r="B12" s="16" t="str">
        <f>Database!$F$6</f>
        <v>Page and Paragraph Reference</v>
      </c>
      <c r="C12" s="22" t="str">
        <f>VLOOKUP($C$6,Database1,5)</f>
        <v>Page 14</v>
      </c>
    </row>
    <row r="13" spans="2:3" x14ac:dyDescent="0.25">
      <c r="B13" s="16" t="str">
        <f>Database!$G$6</f>
        <v>Lead Body</v>
      </c>
      <c r="C13" s="22" t="str">
        <f>VLOOKUP($C$6,Database1,6)</f>
        <v>Ministry of Health and Medical Services</v>
      </c>
    </row>
    <row r="14" spans="2:3" x14ac:dyDescent="0.25">
      <c r="B14" s="16" t="str">
        <f>Database!$I$6</f>
        <v>Additional Body</v>
      </c>
      <c r="C14" s="22" t="str">
        <f>VLOOKUP($C$6,Database1,8)</f>
        <v>Health</v>
      </c>
    </row>
    <row r="15" spans="2:3" x14ac:dyDescent="0.25">
      <c r="B15" s="16" t="str">
        <f>Database!$J$6</f>
        <v>Sector</v>
      </c>
      <c r="C15" s="22" t="str">
        <f>VLOOKUP($C$6,Database1,9)</f>
        <v>Ministry of Finance</v>
      </c>
    </row>
    <row r="16" spans="2:3" x14ac:dyDescent="0.25">
      <c r="B16" s="16" t="str">
        <f>Database!$K$6</f>
        <v>Actual/Expected Implementation Date</v>
      </c>
      <c r="C16" s="21">
        <f>VLOOKUP($C$6,Database1,10)</f>
        <v>43862</v>
      </c>
    </row>
    <row r="17" spans="2:3" x14ac:dyDescent="0.25">
      <c r="B17" s="16" t="str">
        <f>Database!$L$6</f>
        <v>Acceptance Status</v>
      </c>
      <c r="C17" s="21" t="str">
        <f>VLOOKUP($C$6,Database1,11)</f>
        <v>Accepted</v>
      </c>
    </row>
    <row r="18" spans="2:3" x14ac:dyDescent="0.25">
      <c r="B18" s="16" t="str">
        <f>Database!$M$6</f>
        <v>Implementation Status</v>
      </c>
      <c r="C18" s="21" t="str">
        <f>VLOOKUP($C$6,Database1,12)</f>
        <v>Fully Implemented</v>
      </c>
    </row>
    <row r="19" spans="2:3" x14ac:dyDescent="0.25">
      <c r="B19" s="16" t="str">
        <f>Database!$N$6</f>
        <v>Summary of entity response/action</v>
      </c>
      <c r="C19" s="21" t="str">
        <f>VLOOKUP($C$6,Database1,13)</f>
        <v>Successful</v>
      </c>
    </row>
  </sheetData>
  <pageMargins left="0.7" right="0.7" top="0.75" bottom="0.75" header="0.3" footer="0.3"/>
  <drawing r:id="rId1"/>
  <extLst>
    <ext xmlns:x14="http://schemas.microsoft.com/office/spreadsheetml/2009/9/main" uri="{CCE6A557-97BC-4b89-ADB6-D9C93CAAB3DF}">
      <x14:dataValidations xmlns:xm="http://schemas.microsoft.com/office/excel/2006/main" count="1">
        <x14:dataValidation type="list" allowBlank="1" showInputMessage="1" showErrorMessage="1" xr:uid="{ADDD168D-BCBD-4449-8843-1A704BB360B1}">
          <x14:formula1>
            <xm:f>Database!$B$7:$B$1200</xm:f>
          </x14:formula1>
          <xm:sqref>C6</xm:sqref>
        </x14:dataValidation>
      </x14:dataValidations>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822A5E0-A373-43E1-B6BD-0425D3A63D8B}">
  <sheetPr>
    <tabColor theme="9"/>
  </sheetPr>
  <dimension ref="B1:P12"/>
  <sheetViews>
    <sheetView topLeftCell="J1" workbookViewId="0">
      <selection activeCell="B8" sqref="B8:P8"/>
    </sheetView>
  </sheetViews>
  <sheetFormatPr defaultRowHeight="15" x14ac:dyDescent="0.25"/>
  <cols>
    <col min="1" max="1" width="9.140625" style="11"/>
    <col min="2" max="2" width="27.42578125" style="15" bestFit="1" customWidth="1"/>
    <col min="3" max="3" width="33.85546875" style="15" bestFit="1" customWidth="1"/>
    <col min="4" max="4" width="17.5703125" style="15" bestFit="1" customWidth="1"/>
    <col min="5" max="5" width="31.7109375" style="15" bestFit="1" customWidth="1"/>
    <col min="6" max="6" width="15" style="15" customWidth="1"/>
    <col min="7" max="7" width="17.5703125" style="15" customWidth="1"/>
    <col min="8" max="8" width="20.85546875" style="15" customWidth="1"/>
    <col min="9" max="9" width="18.28515625" style="15" customWidth="1"/>
    <col min="10" max="11" width="9.140625" style="15"/>
    <col min="12" max="12" width="15.140625" style="15" customWidth="1"/>
    <col min="13" max="13" width="37.42578125" style="15" bestFit="1" customWidth="1"/>
    <col min="14" max="14" width="39.5703125" style="15" bestFit="1" customWidth="1"/>
    <col min="15" max="15" width="37.42578125" style="15" bestFit="1" customWidth="1"/>
    <col min="16" max="16" width="23.42578125" style="15" bestFit="1" customWidth="1"/>
    <col min="17" max="16384" width="9.140625" style="11"/>
  </cols>
  <sheetData>
    <row r="1" spans="2:16" x14ac:dyDescent="0.25">
      <c r="B1" s="11"/>
      <c r="C1" s="11"/>
      <c r="D1" s="11"/>
      <c r="E1" s="11"/>
      <c r="F1" s="11"/>
      <c r="G1" s="11"/>
      <c r="H1" s="11"/>
      <c r="I1" s="11"/>
      <c r="J1" s="11"/>
      <c r="K1" s="11"/>
      <c r="L1" s="11"/>
      <c r="M1" s="11"/>
      <c r="N1" s="11"/>
      <c r="O1" s="11"/>
      <c r="P1" s="11"/>
    </row>
    <row r="2" spans="2:16" x14ac:dyDescent="0.25">
      <c r="B2" s="11"/>
      <c r="C2" s="11"/>
      <c r="D2" s="11"/>
      <c r="E2" s="11"/>
      <c r="F2" s="11"/>
      <c r="G2" s="11"/>
      <c r="H2" s="11"/>
      <c r="I2" s="11"/>
      <c r="J2" s="11"/>
      <c r="K2" s="11"/>
      <c r="L2" s="11"/>
      <c r="M2" s="11"/>
      <c r="N2" s="11"/>
      <c r="O2" s="11"/>
      <c r="P2" s="11"/>
    </row>
    <row r="3" spans="2:16" x14ac:dyDescent="0.25">
      <c r="B3" s="11"/>
      <c r="C3" s="11"/>
      <c r="D3" s="11"/>
      <c r="E3" s="11"/>
      <c r="F3" s="11"/>
      <c r="G3" s="11"/>
      <c r="H3" s="11"/>
      <c r="I3" s="11"/>
      <c r="J3" s="11"/>
      <c r="K3" s="11"/>
      <c r="L3" s="11"/>
      <c r="M3" s="11"/>
      <c r="N3" s="11"/>
      <c r="O3" s="11"/>
      <c r="P3" s="11"/>
    </row>
    <row r="4" spans="2:16" x14ac:dyDescent="0.25">
      <c r="B4" s="11"/>
      <c r="C4" s="11"/>
      <c r="D4" s="11"/>
      <c r="E4" s="11"/>
      <c r="F4" s="11"/>
      <c r="G4" s="11"/>
      <c r="H4" s="11"/>
      <c r="I4" s="11"/>
      <c r="J4" s="11"/>
      <c r="K4" s="11"/>
      <c r="L4" s="11"/>
      <c r="M4" s="11"/>
      <c r="N4" s="11"/>
      <c r="O4" s="11"/>
      <c r="P4" s="11"/>
    </row>
    <row r="5" spans="2:16" x14ac:dyDescent="0.25">
      <c r="B5" s="11"/>
      <c r="C5" s="11"/>
      <c r="D5" s="11"/>
      <c r="E5" s="11"/>
      <c r="F5" s="11"/>
      <c r="G5" s="11"/>
      <c r="H5" s="11"/>
      <c r="I5" s="11"/>
      <c r="J5" s="11"/>
      <c r="K5" s="11"/>
      <c r="L5" s="11"/>
      <c r="M5" s="11"/>
      <c r="N5" s="11"/>
      <c r="O5" s="11"/>
      <c r="P5" s="11"/>
    </row>
    <row r="6" spans="2:16" x14ac:dyDescent="0.25">
      <c r="B6" s="11"/>
      <c r="C6" s="11"/>
      <c r="D6" s="11"/>
      <c r="E6" s="11"/>
      <c r="F6" s="11"/>
      <c r="G6" s="11"/>
      <c r="H6" s="11"/>
      <c r="I6" s="11"/>
      <c r="J6" s="11"/>
      <c r="K6" s="11"/>
      <c r="L6" s="11"/>
      <c r="M6" s="11"/>
      <c r="N6" s="11"/>
      <c r="O6" s="11"/>
      <c r="P6" s="11"/>
    </row>
    <row r="7" spans="2:16" x14ac:dyDescent="0.25">
      <c r="B7" s="11"/>
      <c r="C7" s="11"/>
      <c r="D7" s="11"/>
      <c r="E7" s="11"/>
      <c r="F7" s="11"/>
      <c r="G7" s="11"/>
      <c r="H7" s="11"/>
      <c r="I7" s="11"/>
      <c r="J7" s="11"/>
      <c r="K7" s="11"/>
      <c r="L7" s="11"/>
      <c r="M7" s="11"/>
      <c r="N7" s="11"/>
      <c r="O7" s="11"/>
      <c r="P7" s="11"/>
    </row>
    <row r="8" spans="2:16" ht="15.75" x14ac:dyDescent="0.25">
      <c r="B8" s="8" t="s">
        <v>23</v>
      </c>
      <c r="C8" s="8" t="s">
        <v>1</v>
      </c>
      <c r="D8" s="8" t="s">
        <v>0</v>
      </c>
      <c r="E8" s="8" t="s">
        <v>3</v>
      </c>
      <c r="F8" s="8" t="s">
        <v>2</v>
      </c>
      <c r="G8" s="8" t="s">
        <v>4</v>
      </c>
      <c r="H8" s="8" t="s">
        <v>6</v>
      </c>
      <c r="I8" s="8" t="s">
        <v>32</v>
      </c>
      <c r="J8" s="8" t="s">
        <v>5</v>
      </c>
      <c r="K8" s="8" t="s">
        <v>9</v>
      </c>
      <c r="L8" s="8" t="s">
        <v>7</v>
      </c>
      <c r="M8" s="8" t="s">
        <v>8</v>
      </c>
      <c r="N8" s="8" t="s">
        <v>50</v>
      </c>
      <c r="O8" s="8" t="s">
        <v>10</v>
      </c>
      <c r="P8" s="3" t="s">
        <v>11</v>
      </c>
    </row>
    <row r="9" spans="2:16" x14ac:dyDescent="0.25">
      <c r="B9" s="15" t="str" cm="1">
        <f t="array" ref="B9:O12">_xlfn._xlws.FILTER(Database!B7:O1589,(Database!M7:M1589="Fully Implemented"))</f>
        <v>RP001</v>
      </c>
      <c r="C9" s="15" t="str">
        <v>02-05-2018</v>
      </c>
      <c r="D9" s="15" t="str">
        <v>Network Rail's sale of railway arches</v>
      </c>
      <c r="E9" s="15" t="str">
        <v>Before disposing of assets, HM Treasury and the selling department should consider the potential impact of the disposal on wider government policy delivery. Where the impact could be significant, the Department should engage with policy leads in other departments to consider broadening the sale’s objectives.</v>
      </c>
      <c r="F9" s="15" t="str">
        <v>Page 10, paragraph 17, point a</v>
      </c>
      <c r="G9" s="15" t="str">
        <v>HM Treasury</v>
      </c>
      <c r="H9" s="15" t="str">
        <v>Asset sales and privatisation; Contract lifecycle</v>
      </c>
      <c r="I9" s="15" t="str">
        <v>Crossrail Ltd</v>
      </c>
      <c r="J9" s="15" t="str">
        <v>Transport</v>
      </c>
      <c r="K9" s="15" t="str">
        <v>August 2020</v>
      </c>
      <c r="L9" s="15" t="str">
        <v>Accepted</v>
      </c>
      <c r="M9" s="15" t="str">
        <v>Fully Implemented</v>
      </c>
      <c r="N9" s="15" t="str">
        <v>I went all fine</v>
      </c>
      <c r="O9" s="15" t="str">
        <v>Yes</v>
      </c>
    </row>
    <row r="10" spans="2:16" x14ac:dyDescent="0.25">
      <c r="B10" s="15" t="str">
        <v>RP002</v>
      </c>
      <c r="C10" s="15" t="str">
        <v>02-05-2019</v>
      </c>
      <c r="D10" s="15" t="str">
        <v>Network Rail's sale of railway arches</v>
      </c>
      <c r="E10" s="15" t="str">
        <v>Before disposing of assets, HM Treasury and the selling department should consider the potential impact of the disposal on wider government policy delivery. Where the impact could be significant, the Department should engage with policy leads in other departments to consider broadening the sale’s objectives.</v>
      </c>
      <c r="F10" s="15" t="str">
        <v>Page 10, paragraph 17, point a</v>
      </c>
      <c r="G10" s="15" t="str">
        <v>HM Treasury</v>
      </c>
      <c r="H10" s="15" t="str">
        <v>Asset sales and privatisation; Contract lifecycle</v>
      </c>
      <c r="I10" s="15" t="str">
        <v>MBS</v>
      </c>
      <c r="J10" s="15" t="str">
        <v>Transport</v>
      </c>
      <c r="K10" s="15" t="str">
        <v>April 2019</v>
      </c>
      <c r="L10" s="15" t="str">
        <v>Accepted</v>
      </c>
      <c r="M10" s="15" t="str">
        <v>Fully Implemented</v>
      </c>
      <c r="N10" s="15" t="str">
        <v>I went all fine</v>
      </c>
      <c r="O10" s="15" t="str">
        <v>Yes</v>
      </c>
    </row>
    <row r="11" spans="2:16" x14ac:dyDescent="0.25">
      <c r="B11" s="18" t="str">
        <v>RP003</v>
      </c>
      <c r="C11" s="18" t="str">
        <v>02-05-2020</v>
      </c>
      <c r="D11" s="18" t="str">
        <v>Network Rail's sale of railway arches</v>
      </c>
      <c r="E11" s="18" t="str">
        <v>Before disposing of assets, HM Treasury and the selling department should consider the potential impact of the disposal on wider government policy delivery. Where the impact could be significant, the Department should engage with policy leads in other departments to consider broadening the sale’s objectives.</v>
      </c>
      <c r="F11" s="18" t="str">
        <v>Page 10, paragraph 17, point a</v>
      </c>
      <c r="G11" s="18" t="str">
        <v>HM Treasury</v>
      </c>
      <c r="H11" s="18" t="str">
        <v>Asset sales and privatisation; Contract lifecycle</v>
      </c>
      <c r="I11" s="18" t="str">
        <v>Home Office</v>
      </c>
      <c r="J11" s="18" t="str">
        <v>National security</v>
      </c>
      <c r="K11" s="18" t="str">
        <v>May 2021</v>
      </c>
      <c r="L11" s="18" t="str">
        <v>Accepted</v>
      </c>
      <c r="M11" s="18" t="str">
        <v>Fully Implemented</v>
      </c>
      <c r="N11" s="18" t="str">
        <v>I went all fine</v>
      </c>
      <c r="O11" s="15" t="str">
        <v>Yes</v>
      </c>
    </row>
    <row r="12" spans="2:16" x14ac:dyDescent="0.25">
      <c r="B12" s="15" t="str">
        <v>RP008</v>
      </c>
      <c r="C12" s="15" t="str">
        <v xml:space="preserve">    01/01/2020</v>
      </c>
      <c r="D12" s="15" t="str">
        <v>Audit Report on the Performance of the Ministry of Health and Medical Services</v>
      </c>
      <c r="E12" s="15" t="str">
        <v>Ensure that the Ministry of Health and Medical Services develops and implements a system to track the progress of its performance objectives</v>
      </c>
      <c r="F12" s="15" t="str">
        <v>Page 14</v>
      </c>
      <c r="G12" s="15" t="str">
        <v>Ministry of Health and Medical Services</v>
      </c>
      <c r="H12" s="15" t="str">
        <v>Tracking of performance objectives</v>
      </c>
      <c r="I12" s="15" t="str">
        <v>Health</v>
      </c>
      <c r="J12" s="15" t="str">
        <v>Ministry of Finance</v>
      </c>
      <c r="K12" s="15">
        <v>43862</v>
      </c>
      <c r="L12" s="15" t="str">
        <v>Accepted</v>
      </c>
      <c r="M12" s="15" t="str">
        <v>Fully Implemented</v>
      </c>
      <c r="N12" s="15" t="str">
        <v>Successful</v>
      </c>
      <c r="O12" s="15" t="str">
        <v>Yes</v>
      </c>
    </row>
  </sheetData>
  <pageMargins left="0.7" right="0.7" top="0.75" bottom="0.75" header="0.3" footer="0.3"/>
  <drawing r:id="rId1"/>
  <extLst>
    <ext xmlns:x14="http://schemas.microsoft.com/office/spreadsheetml/2009/9/main" uri="{CCE6A557-97BC-4b89-ADB6-D9C93CAAB3DF}">
      <x14:dataValidations xmlns:xm="http://schemas.microsoft.com/office/excel/2006/main" count="2">
        <x14:dataValidation type="list" allowBlank="1" showInputMessage="1" showErrorMessage="1" xr:uid="{ADA139E7-D34C-42BB-BA5B-62B84B27A1B7}">
          <x14:formula1>
            <xm:f>Database!$T$7:$T$12</xm:f>
          </x14:formula1>
          <xm:sqref>C7</xm:sqref>
        </x14:dataValidation>
        <x14:dataValidation type="list" allowBlank="1" showInputMessage="1" showErrorMessage="1" xr:uid="{C82068B5-D264-4EF2-BDD6-590F3B916559}">
          <x14:formula1>
            <xm:f>Metrics!$B$7:$B$210</xm:f>
          </x14:formula1>
          <xm:sqref>B8:O8</xm:sqref>
        </x14:dataValidation>
      </x14:dataValidations>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5741F71-AF28-45CF-A930-1F419472C384}">
  <sheetPr>
    <tabColor rgb="FFFF0000"/>
  </sheetPr>
  <dimension ref="C1:Q8"/>
  <sheetViews>
    <sheetView showRowColHeaders="0" topLeftCell="G1" workbookViewId="0">
      <selection activeCell="C7" sqref="C7:Q7"/>
    </sheetView>
  </sheetViews>
  <sheetFormatPr defaultRowHeight="15" x14ac:dyDescent="0.25"/>
  <cols>
    <col min="1" max="2" width="9.140625" style="11"/>
    <col min="3" max="3" width="27.42578125" style="38" bestFit="1" customWidth="1"/>
    <col min="4" max="4" width="24" style="38" bestFit="1" customWidth="1"/>
    <col min="5" max="5" width="17.5703125" style="38" bestFit="1" customWidth="1"/>
    <col min="6" max="6" width="31.7109375" style="38" bestFit="1" customWidth="1"/>
    <col min="7" max="7" width="9.140625" style="38"/>
    <col min="8" max="8" width="24" style="38" bestFit="1" customWidth="1"/>
    <col min="9" max="9" width="18.5703125" style="38" bestFit="1" customWidth="1"/>
    <col min="10" max="10" width="23" style="38" bestFit="1" customWidth="1"/>
    <col min="11" max="11" width="31.7109375" style="38" bestFit="1" customWidth="1"/>
    <col min="12" max="12" width="9.140625" style="38"/>
    <col min="13" max="13" width="17" style="38" bestFit="1" customWidth="1"/>
    <col min="14" max="14" width="18.5703125" style="38" bestFit="1" customWidth="1"/>
    <col min="15" max="17" width="9.140625" style="38"/>
    <col min="18" max="16384" width="9.140625" style="11"/>
  </cols>
  <sheetData>
    <row r="1" spans="3:17" x14ac:dyDescent="0.25">
      <c r="C1" s="11"/>
      <c r="D1" s="11"/>
      <c r="E1" s="11"/>
      <c r="F1" s="11"/>
      <c r="G1" s="11"/>
      <c r="H1" s="11"/>
      <c r="I1" s="11"/>
      <c r="J1" s="11"/>
      <c r="K1" s="11"/>
      <c r="L1" s="11"/>
      <c r="M1" s="11"/>
      <c r="N1" s="11"/>
      <c r="O1" s="11"/>
      <c r="P1" s="11"/>
      <c r="Q1" s="11"/>
    </row>
    <row r="2" spans="3:17" x14ac:dyDescent="0.25">
      <c r="C2" s="11"/>
      <c r="D2" s="11"/>
      <c r="E2" s="11"/>
      <c r="F2" s="11"/>
      <c r="G2" s="11"/>
      <c r="H2" s="11"/>
      <c r="I2" s="11"/>
      <c r="J2" s="11"/>
      <c r="K2" s="11"/>
      <c r="L2" s="11"/>
      <c r="M2" s="11"/>
      <c r="N2" s="11"/>
      <c r="O2" s="11"/>
      <c r="P2" s="11"/>
      <c r="Q2" s="11"/>
    </row>
    <row r="3" spans="3:17" x14ac:dyDescent="0.25">
      <c r="C3" s="11"/>
      <c r="D3" s="11"/>
      <c r="E3" s="11"/>
      <c r="F3" s="11"/>
      <c r="G3" s="11"/>
      <c r="H3" s="11"/>
      <c r="I3" s="11"/>
      <c r="J3" s="11"/>
      <c r="K3" s="11"/>
      <c r="L3" s="11"/>
      <c r="M3" s="11"/>
      <c r="N3" s="11"/>
      <c r="O3" s="11"/>
      <c r="P3" s="11"/>
      <c r="Q3" s="11"/>
    </row>
    <row r="4" spans="3:17" x14ac:dyDescent="0.25">
      <c r="C4" s="11"/>
      <c r="D4" s="11"/>
      <c r="E4" s="11"/>
      <c r="F4" s="11"/>
      <c r="G4" s="11"/>
      <c r="H4" s="11"/>
      <c r="I4" s="11"/>
      <c r="J4" s="11"/>
      <c r="K4" s="11"/>
      <c r="L4" s="11"/>
      <c r="M4" s="11"/>
      <c r="N4" s="11"/>
      <c r="O4" s="11"/>
      <c r="P4" s="11"/>
      <c r="Q4" s="11"/>
    </row>
    <row r="5" spans="3:17" x14ac:dyDescent="0.25">
      <c r="C5" s="11"/>
      <c r="D5" s="11"/>
      <c r="E5" s="11"/>
      <c r="F5" s="11"/>
      <c r="G5" s="11"/>
      <c r="H5" s="11"/>
      <c r="I5" s="11"/>
      <c r="J5" s="11"/>
      <c r="K5" s="11"/>
      <c r="L5" s="11"/>
      <c r="M5" s="11"/>
      <c r="N5" s="11"/>
      <c r="O5" s="11"/>
      <c r="P5" s="11"/>
      <c r="Q5" s="11"/>
    </row>
    <row r="6" spans="3:17" x14ac:dyDescent="0.25">
      <c r="C6" s="11"/>
      <c r="D6" s="11"/>
      <c r="E6" s="11"/>
      <c r="F6" s="11"/>
      <c r="G6" s="11"/>
      <c r="H6" s="11"/>
      <c r="I6" s="11"/>
      <c r="J6" s="11"/>
      <c r="K6" s="11"/>
      <c r="L6" s="11"/>
      <c r="M6" s="11"/>
      <c r="N6" s="11"/>
      <c r="O6" s="11"/>
      <c r="P6" s="11"/>
      <c r="Q6" s="11"/>
    </row>
    <row r="7" spans="3:17" ht="15.75" x14ac:dyDescent="0.25">
      <c r="C7" s="8" t="s">
        <v>23</v>
      </c>
      <c r="D7" s="8" t="s">
        <v>1</v>
      </c>
      <c r="E7" s="8" t="s">
        <v>0</v>
      </c>
      <c r="F7" s="8" t="s">
        <v>3</v>
      </c>
      <c r="G7" s="8" t="s">
        <v>2</v>
      </c>
      <c r="H7" s="8" t="s">
        <v>4</v>
      </c>
      <c r="I7" s="8" t="s">
        <v>6</v>
      </c>
      <c r="J7" s="8" t="s">
        <v>32</v>
      </c>
      <c r="K7" s="8" t="s">
        <v>5</v>
      </c>
      <c r="L7" s="8" t="s">
        <v>9</v>
      </c>
      <c r="M7" s="8" t="s">
        <v>7</v>
      </c>
      <c r="N7" s="8" t="s">
        <v>8</v>
      </c>
      <c r="O7" s="8" t="s">
        <v>50</v>
      </c>
      <c r="P7" s="8" t="s">
        <v>10</v>
      </c>
      <c r="Q7" s="3" t="s">
        <v>11</v>
      </c>
    </row>
    <row r="8" spans="3:17" x14ac:dyDescent="0.25">
      <c r="C8" s="38" t="str" cm="1">
        <f t="array" ref="C8:P8">_xlfn._xlws.FILTER(Database!B7:O1589,(Database!M7:M1589="Not Implemented"))</f>
        <v>RP006</v>
      </c>
      <c r="D8" s="38" t="str">
        <v>02-05-2023</v>
      </c>
      <c r="E8" s="38" t="str">
        <v>Network Rail's sale of railway arches</v>
      </c>
      <c r="F8" s="38" t="str">
        <v>Before disposing of assets, HM Treasury and the selling department should consider the potential impact of the disposal on wider government policy delivery. Where the impact could be significant, the Department should engage with policy leads in other departments to consider broadening the sale’s objectives.</v>
      </c>
      <c r="G8" s="38" t="str">
        <v>Page 10, paragraph 17, point a</v>
      </c>
      <c r="H8" s="38" t="str">
        <v>HM Treasury</v>
      </c>
      <c r="I8" s="38" t="str">
        <v>Asset sales and privatisation; Contract lifecycle</v>
      </c>
      <c r="J8" s="38" t="str">
        <v>Home Office</v>
      </c>
      <c r="K8" s="38" t="str">
        <v>National security</v>
      </c>
      <c r="L8" s="38" t="str">
        <v>August 2021</v>
      </c>
      <c r="M8" s="38" t="str">
        <v>Accepted</v>
      </c>
      <c r="N8" s="38" t="str">
        <v>Not Implemented</v>
      </c>
      <c r="O8" s="38">
        <v>0</v>
      </c>
      <c r="P8" s="38" t="str">
        <v>Yes</v>
      </c>
    </row>
  </sheetData>
  <pageMargins left="0.7" right="0.7" top="0.75" bottom="0.75" header="0.3" footer="0.3"/>
  <drawing r:id="rId1"/>
  <extLst>
    <ext xmlns:x14="http://schemas.microsoft.com/office/spreadsheetml/2009/9/main" uri="{CCE6A557-97BC-4b89-ADB6-D9C93CAAB3DF}">
      <x14:dataValidations xmlns:xm="http://schemas.microsoft.com/office/excel/2006/main" count="1">
        <x14:dataValidation type="list" allowBlank="1" showInputMessage="1" showErrorMessage="1" xr:uid="{4AB728E6-C7D2-4F20-8157-917FD0301959}">
          <x14:formula1>
            <xm:f>Metrics!$B$7:$B$210</xm:f>
          </x14:formula1>
          <xm:sqref>C7:P7</xm:sqref>
        </x14:dataValidation>
      </x14:dataValidations>
    </ext>
  </extLs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6276802-0898-40DC-BBFA-C75963453917}">
  <sheetPr codeName="Sheet9">
    <tabColor theme="4"/>
  </sheetPr>
  <dimension ref="B1:P47"/>
  <sheetViews>
    <sheetView showGridLines="0" topLeftCell="E1" workbookViewId="0">
      <selection activeCell="K11" sqref="K11"/>
    </sheetView>
  </sheetViews>
  <sheetFormatPr defaultColWidth="8.85546875" defaultRowHeight="19.899999999999999" customHeight="1" x14ac:dyDescent="0.25"/>
  <cols>
    <col min="1" max="1" width="4.7109375" style="1" customWidth="1"/>
    <col min="2" max="2" width="38.85546875" style="12" bestFit="1" customWidth="1"/>
    <col min="3" max="3" width="25.28515625" style="12" customWidth="1"/>
    <col min="4" max="4" width="19.42578125" style="2" bestFit="1" customWidth="1"/>
    <col min="5" max="5" width="23.140625" style="2" bestFit="1" customWidth="1"/>
    <col min="6" max="6" width="23.140625" style="2" customWidth="1"/>
    <col min="7" max="7" width="18.5703125" style="2" bestFit="1" customWidth="1"/>
    <col min="8" max="8" width="25.140625" style="2" bestFit="1" customWidth="1"/>
    <col min="9" max="9" width="13.140625" style="1" bestFit="1" customWidth="1"/>
    <col min="10" max="10" width="8.85546875" style="1"/>
    <col min="11" max="11" width="23.85546875" style="1" bestFit="1" customWidth="1"/>
    <col min="12" max="13" width="11.140625" style="1" bestFit="1" customWidth="1"/>
    <col min="14" max="14" width="8.85546875" style="1"/>
    <col min="15" max="16" width="14.28515625" style="1" bestFit="1" customWidth="1"/>
    <col min="17" max="16384" width="8.85546875" style="1"/>
  </cols>
  <sheetData>
    <row r="1" spans="2:16" ht="19.899999999999999" customHeight="1" x14ac:dyDescent="0.25">
      <c r="B1" s="9"/>
      <c r="C1" s="9"/>
      <c r="D1" s="1"/>
      <c r="E1" s="1"/>
      <c r="F1" s="1"/>
      <c r="G1" s="1"/>
      <c r="H1" s="1"/>
    </row>
    <row r="2" spans="2:16" ht="19.899999999999999" customHeight="1" x14ac:dyDescent="0.25">
      <c r="B2" s="9"/>
      <c r="C2" s="9"/>
      <c r="D2" s="1"/>
      <c r="E2" s="1"/>
      <c r="F2" s="1"/>
      <c r="G2" s="1"/>
      <c r="H2" s="1"/>
    </row>
    <row r="3" spans="2:16" ht="19.899999999999999" customHeight="1" x14ac:dyDescent="0.25">
      <c r="B3" s="9"/>
      <c r="C3" s="9"/>
      <c r="D3" s="1"/>
      <c r="E3" s="1"/>
      <c r="F3" s="1"/>
      <c r="G3" s="1"/>
      <c r="H3" s="1"/>
    </row>
    <row r="4" spans="2:16" ht="19.899999999999999" customHeight="1" x14ac:dyDescent="0.25">
      <c r="B4" s="9"/>
      <c r="C4" s="9"/>
      <c r="D4" s="1"/>
      <c r="E4" s="1"/>
      <c r="F4" s="1"/>
      <c r="G4" s="1"/>
      <c r="H4" s="1"/>
    </row>
    <row r="5" spans="2:16" ht="19.899999999999999" customHeight="1" x14ac:dyDescent="0.25">
      <c r="B5" s="46" t="s">
        <v>17</v>
      </c>
      <c r="C5" s="46"/>
      <c r="D5" s="46"/>
      <c r="E5" s="46"/>
      <c r="F5" s="46"/>
      <c r="G5" s="46"/>
      <c r="H5" s="5"/>
      <c r="I5" s="5"/>
    </row>
    <row r="6" spans="2:16" ht="19.899999999999999" customHeight="1" x14ac:dyDescent="0.25">
      <c r="B6" s="9"/>
      <c r="C6" s="9"/>
      <c r="D6" s="1"/>
      <c r="E6" s="1"/>
      <c r="F6" s="1"/>
      <c r="G6" s="1"/>
      <c r="H6" s="1"/>
    </row>
    <row r="7" spans="2:16" ht="19.899999999999999" customHeight="1" x14ac:dyDescent="0.25">
      <c r="B7" s="8" t="s">
        <v>4</v>
      </c>
      <c r="C7" s="3" t="s">
        <v>45</v>
      </c>
      <c r="D7" s="3" t="s">
        <v>12</v>
      </c>
      <c r="E7" s="3" t="s">
        <v>49</v>
      </c>
      <c r="F7" s="3" t="s">
        <v>14</v>
      </c>
      <c r="G7" s="3" t="s">
        <v>15</v>
      </c>
      <c r="H7" s="3" t="s">
        <v>45</v>
      </c>
      <c r="K7" s="3" t="s">
        <v>8</v>
      </c>
      <c r="L7" s="3" t="s">
        <v>20</v>
      </c>
      <c r="M7" s="3" t="s">
        <v>20</v>
      </c>
      <c r="N7" s="3" t="s">
        <v>21</v>
      </c>
      <c r="O7" s="3" t="s">
        <v>22</v>
      </c>
    </row>
    <row r="8" spans="2:16" ht="19.899999999999999" customHeight="1" x14ac:dyDescent="0.25">
      <c r="B8" s="13" t="str" cm="1">
        <f t="array" ref="B8:C9">_xlfn._xlws.FILTER(Database!T7:U16,Database!T7:T16&lt;&gt;0)</f>
        <v>HM Treasury</v>
      </c>
      <c r="C8" s="13">
        <v>5</v>
      </c>
      <c r="D8" s="2">
        <f>COUNTIFS(Database!G:G,Summary!B8,Database!M:M,"Fully Implemented")</f>
        <v>3</v>
      </c>
      <c r="E8" s="2">
        <f>COUNTIFS(Database!G:G,Summary!B8,Database!M:M,"Partially Implemented")</f>
        <v>1</v>
      </c>
      <c r="F8" s="2">
        <f>COUNTIFS(Database!G:G,Summary!B8,Database!M:M,"Ongoing")</f>
        <v>0</v>
      </c>
      <c r="G8" s="2">
        <f>COUNTIFS(Database!G:G,Summary!B8,Database!M:M,"Not Implemented")</f>
        <v>1</v>
      </c>
      <c r="H8" s="2">
        <f>COUNTIF(Database!$G$7:$G$1200,Summary!B8)</f>
        <v>5</v>
      </c>
      <c r="K8" s="2" t="s">
        <v>12</v>
      </c>
      <c r="L8" s="2">
        <f>SUM(D8:D470)</f>
        <v>4</v>
      </c>
      <c r="M8" s="2">
        <f>SUM(D8:D470)</f>
        <v>4</v>
      </c>
      <c r="N8" s="19">
        <f>M8/$M$12</f>
        <v>0.66666666666666663</v>
      </c>
      <c r="O8" s="20">
        <f>1-N8</f>
        <v>0.33333333333333337</v>
      </c>
    </row>
    <row r="9" spans="2:16" ht="19.899999999999999" customHeight="1" x14ac:dyDescent="0.25">
      <c r="B9" s="13" t="str">
        <v>Ministry of Health and Medical Services</v>
      </c>
      <c r="C9" s="13">
        <v>1</v>
      </c>
      <c r="D9" s="2">
        <f>COUNTIFS(Database!G:G,Summary!B9,Database!M:M,"Fully Implemented")</f>
        <v>1</v>
      </c>
      <c r="E9" s="2">
        <f>COUNTIFS(Database!G:G,Summary!B9,Database!M:M,"Partially Implemented")</f>
        <v>0</v>
      </c>
      <c r="F9" s="2">
        <f>COUNTIFS(Database!G:G,Summary!B9,Database!M:M,"Ongoing")</f>
        <v>0</v>
      </c>
      <c r="G9" s="2">
        <f>COUNTIFS(Database!G:G,Summary!B9,Database!I:I,"Not Implemented")</f>
        <v>0</v>
      </c>
      <c r="H9" s="2">
        <f>COUNTIF(Database!$G$7:$G$1200,Summary!B9)</f>
        <v>1</v>
      </c>
      <c r="K9" s="2" t="s">
        <v>13</v>
      </c>
      <c r="L9" s="2">
        <f>SUM(E8:E47)</f>
        <v>1</v>
      </c>
      <c r="M9" s="2">
        <f>SUM(E8:E47)</f>
        <v>1</v>
      </c>
      <c r="N9" s="19">
        <f t="shared" ref="N9:N12" si="0">M9/$M$12</f>
        <v>0.16666666666666666</v>
      </c>
      <c r="O9" s="20">
        <f t="shared" ref="O9:O11" si="1">1-N9</f>
        <v>0.83333333333333337</v>
      </c>
    </row>
    <row r="10" spans="2:16" ht="19.899999999999999" customHeight="1" x14ac:dyDescent="0.25">
      <c r="B10" s="13"/>
      <c r="C10" s="13"/>
      <c r="D10" s="2">
        <f>COUNTIFS(Database!G:G,Summary!B10,Database!M:M,"Fully Implemented")</f>
        <v>0</v>
      </c>
      <c r="E10" s="2">
        <f>COUNTIFS(Database!G:G,Summary!B10,Database!M:M,"Partially Implemented")</f>
        <v>0</v>
      </c>
      <c r="F10" s="2">
        <f>COUNTIFS(Database!G:G,Summary!B10,Database!M:M,"Ongoing")</f>
        <v>0</v>
      </c>
      <c r="G10" s="2">
        <f>COUNTIFS(Database!G:G,Summary!B10,Database!I:I,"Not Implemented")</f>
        <v>0</v>
      </c>
      <c r="H10" s="2">
        <f>COUNTIF(Database!$G$7:$G$1200,Summary!B10)</f>
        <v>0</v>
      </c>
      <c r="K10" s="2" t="s">
        <v>14</v>
      </c>
      <c r="L10" s="2">
        <f>SUM(F8:F47)</f>
        <v>0</v>
      </c>
      <c r="M10" s="2">
        <f>SUM(F8:F47)</f>
        <v>0</v>
      </c>
      <c r="N10" s="19">
        <f t="shared" si="0"/>
        <v>0</v>
      </c>
      <c r="O10" s="20">
        <f t="shared" si="1"/>
        <v>1</v>
      </c>
    </row>
    <row r="11" spans="2:16" ht="19.899999999999999" customHeight="1" x14ac:dyDescent="0.25">
      <c r="B11" s="13"/>
      <c r="C11" s="13"/>
      <c r="D11" s="2">
        <f>COUNTIFS(Database!G:G,Summary!B11,Database!M:M,"Fully Implemented")</f>
        <v>0</v>
      </c>
      <c r="E11" s="2">
        <f>COUNTIFS(Database!G:G,Summary!B11,Database!M:M,"Partially Implemented")</f>
        <v>0</v>
      </c>
      <c r="F11" s="2">
        <f>COUNTIFS(Database!G:G,Summary!B11,Database!M:M,"Ongoing")</f>
        <v>0</v>
      </c>
      <c r="G11" s="2">
        <f>COUNTIFS(Database!G:G,Summary!B11,Database!I:I,"Not Implemented")</f>
        <v>0</v>
      </c>
      <c r="H11" s="2">
        <f>COUNTIF(Database!$G$7:$G$1200,Summary!B11)</f>
        <v>0</v>
      </c>
      <c r="K11" s="2" t="s">
        <v>15</v>
      </c>
      <c r="L11" s="2">
        <f>SUM(G8:G47)</f>
        <v>1</v>
      </c>
      <c r="M11" s="2">
        <f>SUM(G8:G47)</f>
        <v>1</v>
      </c>
      <c r="N11" s="19">
        <f t="shared" si="0"/>
        <v>0.16666666666666666</v>
      </c>
      <c r="O11" s="20">
        <f t="shared" si="1"/>
        <v>0.83333333333333337</v>
      </c>
    </row>
    <row r="12" spans="2:16" ht="19.899999999999999" customHeight="1" x14ac:dyDescent="0.25">
      <c r="B12" s="13"/>
      <c r="C12" s="13"/>
      <c r="D12" s="2">
        <f>COUNTIFS(Database!G:G,Summary!B12,Database!M:M,"Fully Implemented")</f>
        <v>0</v>
      </c>
      <c r="E12" s="2">
        <f>COUNTIFS(Database!G:G,Summary!B12,Database!M:M,"Partially Implemented")</f>
        <v>0</v>
      </c>
      <c r="F12" s="2">
        <f>COUNTIFS(Database!G:G,Summary!B12,Database!M:M,"Ongoing")</f>
        <v>0</v>
      </c>
      <c r="G12" s="2">
        <f>COUNTIFS(Database!G:G,Summary!B12,Database!I:I,"Not Implemented")</f>
        <v>0</v>
      </c>
      <c r="H12" s="2">
        <f>COUNTIF(Database!$G$7:$G$1200,Summary!B12)</f>
        <v>0</v>
      </c>
      <c r="M12" s="2">
        <f>SUM(M8:M11)</f>
        <v>6</v>
      </c>
      <c r="N12" s="19">
        <f t="shared" si="0"/>
        <v>1</v>
      </c>
      <c r="O12" s="20">
        <f>1-N12</f>
        <v>0</v>
      </c>
    </row>
    <row r="13" spans="2:16" ht="19.899999999999999" customHeight="1" x14ac:dyDescent="0.25">
      <c r="B13" s="13"/>
      <c r="C13" s="13"/>
      <c r="D13" s="2">
        <f>COUNTIFS(Database!G:G,Summary!B13,Database!M:M,"Fully Implemented")</f>
        <v>0</v>
      </c>
      <c r="E13" s="2">
        <f>COUNTIFS(Database!G:G,Summary!B13,Database!M:M,"Partially Implemented")</f>
        <v>0</v>
      </c>
      <c r="F13" s="2">
        <f>COUNTIFS(Database!G:G,Summary!B13,Database!M:M,"Ongoing")</f>
        <v>0</v>
      </c>
      <c r="G13" s="2">
        <f>COUNTIFS(Database!G:G,Summary!B13,Database!I:I,"Not Implemented")</f>
        <v>0</v>
      </c>
      <c r="H13" s="2">
        <f>COUNTIF(Database!$G$7:$G$1200,Summary!B13)</f>
        <v>0</v>
      </c>
    </row>
    <row r="14" spans="2:16" ht="19.899999999999999" customHeight="1" x14ac:dyDescent="0.25">
      <c r="D14" s="2">
        <f>COUNTIFS(Database!G:G,Summary!B14,Database!M:M,"Fully Implemented")</f>
        <v>0</v>
      </c>
      <c r="E14" s="2">
        <f>COUNTIFS(Database!G:G,Summary!B14,Database!M:M,"Partially Implemented")</f>
        <v>0</v>
      </c>
      <c r="F14" s="2">
        <f>COUNTIFS(Database!G:G,Summary!B14,Database!M:M,"Ongoing")</f>
        <v>0</v>
      </c>
      <c r="G14" s="2">
        <f>COUNTIFS(Database!G:G,Summary!B14,Database!I:I,"Not Implemented")</f>
        <v>0</v>
      </c>
      <c r="H14" s="2">
        <f>COUNTIF(Database!$G$7:$G$1200,Summary!B14)</f>
        <v>0</v>
      </c>
    </row>
    <row r="15" spans="2:16" ht="19.899999999999999" customHeight="1" x14ac:dyDescent="0.25">
      <c r="D15" s="2">
        <f>COUNTIFS(Database!G:G,Summary!B15,Database!M:M,"Fully Implemented")</f>
        <v>0</v>
      </c>
      <c r="E15" s="2">
        <f>COUNTIFS(Database!G:G,Summary!B15,Database!M:M,"Partially Implemented")</f>
        <v>0</v>
      </c>
      <c r="F15" s="2">
        <f>COUNTIFS(Database!G:G,Summary!B15,Database!M:M,"Ongoing")</f>
        <v>0</v>
      </c>
      <c r="G15" s="2">
        <f>COUNTIFS(Database!G:G,Summary!B15,Database!I:I,"Not Implemented")</f>
        <v>0</v>
      </c>
      <c r="H15" s="2">
        <f>COUNTIF(Database!$G$7:$G$1200,Summary!B15)</f>
        <v>0</v>
      </c>
      <c r="K15" s="3"/>
      <c r="L15" s="3"/>
      <c r="M15" s="3"/>
      <c r="N15" s="3"/>
      <c r="O15" s="3"/>
      <c r="P15" s="3"/>
    </row>
    <row r="16" spans="2:16" ht="19.899999999999999" customHeight="1" x14ac:dyDescent="0.25">
      <c r="D16" s="2">
        <f>COUNTIFS(Database!G:G,Summary!B16,Database!M:M,"Fully Implemented")</f>
        <v>0</v>
      </c>
      <c r="E16" s="2">
        <f>COUNTIFS(Database!G:G,Summary!B16,Database!M:M,"Partially Implemented")</f>
        <v>0</v>
      </c>
      <c r="F16" s="2">
        <f>COUNTIFS(Database!G:G,Summary!B16,Database!M:M,"Ongoing")</f>
        <v>0</v>
      </c>
      <c r="G16" s="2">
        <f>COUNTIFS(Database!G:G,Summary!B16,Database!I:I,"Not Implemented")</f>
        <v>0</v>
      </c>
      <c r="H16" s="2">
        <f>COUNTIF(Database!$G$7:$G$1200,Summary!B16)</f>
        <v>0</v>
      </c>
      <c r="K16" s="2"/>
      <c r="L16" s="2"/>
      <c r="M16" s="2"/>
      <c r="N16" s="2"/>
      <c r="O16" s="19"/>
      <c r="P16" s="20"/>
    </row>
    <row r="17" spans="4:16" ht="19.899999999999999" customHeight="1" x14ac:dyDescent="0.25">
      <c r="D17" s="2">
        <f>COUNTIFS(Database!G:G,Summary!B17,Database!M:M,"Fully Implemented")</f>
        <v>0</v>
      </c>
      <c r="E17" s="2">
        <f>COUNTIFS(Database!G:G,Summary!B17,Database!M:M,"Partially Implemented")</f>
        <v>0</v>
      </c>
      <c r="F17" s="2">
        <f>COUNTIFS(Database!G:G,Summary!B17,Database!M:M,"Ongoing")</f>
        <v>0</v>
      </c>
      <c r="G17" s="2">
        <f>COUNTIFS(Database!G:G,Summary!B17,Database!I:I,"Not Implemented")</f>
        <v>0</v>
      </c>
      <c r="H17" s="2">
        <f>COUNTIF(Database!$G$7:$G$1200,Summary!B17)</f>
        <v>0</v>
      </c>
      <c r="K17" s="2"/>
      <c r="L17" s="2"/>
      <c r="M17" s="2"/>
      <c r="N17" s="2"/>
      <c r="O17" s="19"/>
      <c r="P17" s="20"/>
    </row>
    <row r="18" spans="4:16" ht="19.899999999999999" customHeight="1" x14ac:dyDescent="0.25">
      <c r="D18" s="2">
        <f>COUNTIFS(Database!G:G,Summary!B18,Database!M:M,"Fully Implemented")</f>
        <v>0</v>
      </c>
      <c r="E18" s="2">
        <f>COUNTIFS(Database!G:G,Summary!B18,Database!M:M,"Partially Implemented")</f>
        <v>0</v>
      </c>
      <c r="F18" s="2">
        <f>COUNTIFS(Database!G:G,Summary!B18,Database!M:M,"Ongoing")</f>
        <v>0</v>
      </c>
      <c r="G18" s="2">
        <f>COUNTIFS(Database!G:G,Summary!B18,Database!I:I,"Not Implemented")</f>
        <v>0</v>
      </c>
      <c r="H18" s="2">
        <f>COUNTIF(Database!$G$7:$G$1200,Summary!B18)</f>
        <v>0</v>
      </c>
      <c r="K18" s="2"/>
      <c r="L18" s="2"/>
      <c r="M18" s="2"/>
      <c r="N18" s="2"/>
      <c r="O18" s="19"/>
      <c r="P18" s="20"/>
    </row>
    <row r="19" spans="4:16" ht="19.899999999999999" customHeight="1" x14ac:dyDescent="0.25">
      <c r="D19" s="2">
        <f>COUNTIFS(Database!G:G,Summary!B19,Database!M:M,"Fully Implemented")</f>
        <v>0</v>
      </c>
      <c r="E19" s="2">
        <f>COUNTIFS(Database!G:G,Summary!B19,Database!M:M,"Partially Implemented")</f>
        <v>0</v>
      </c>
      <c r="F19" s="2">
        <f>COUNTIFS(Database!G:G,Summary!B19,Database!M:M,"Ongoing")</f>
        <v>0</v>
      </c>
      <c r="G19" s="2">
        <f>COUNTIFS(Database!G:G,Summary!B19,Database!I:I,"Not Implemented")</f>
        <v>0</v>
      </c>
      <c r="H19" s="2">
        <f>COUNTIF(Database!$G$7:$G$1200,Summary!B19)</f>
        <v>0</v>
      </c>
      <c r="K19" s="2"/>
      <c r="L19" s="2"/>
      <c r="M19" s="2"/>
      <c r="N19" s="2"/>
      <c r="O19" s="19"/>
      <c r="P19" s="20"/>
    </row>
    <row r="20" spans="4:16" ht="19.899999999999999" customHeight="1" x14ac:dyDescent="0.25">
      <c r="D20" s="2">
        <f>COUNTIFS(Database!G:G,Summary!B20,Database!M:M,"Fully Implemented")</f>
        <v>0</v>
      </c>
      <c r="E20" s="2">
        <f>COUNTIFS(Database!G:G,Summary!B20,Database!M:M,"Partially Implemented")</f>
        <v>0</v>
      </c>
      <c r="F20" s="2">
        <f>COUNTIFS(Database!G:G,Summary!B20,Database!M:M,"Ongoing")</f>
        <v>0</v>
      </c>
      <c r="G20" s="2">
        <f>COUNTIFS(Database!G:G,Summary!B20,Database!I:I,"Not Implemented")</f>
        <v>0</v>
      </c>
      <c r="H20" s="2">
        <f>COUNTIF(Database!$G$7:$G$1200,Summary!B20)</f>
        <v>0</v>
      </c>
      <c r="K20" s="2"/>
      <c r="L20" s="2"/>
      <c r="M20" s="2"/>
      <c r="N20" s="2"/>
      <c r="O20" s="19"/>
      <c r="P20" s="20"/>
    </row>
    <row r="21" spans="4:16" ht="19.899999999999999" customHeight="1" x14ac:dyDescent="0.25">
      <c r="D21" s="2">
        <f>COUNTIFS(Database!G:G,Summary!B21,Database!M:M,"Fully Implemented")</f>
        <v>0</v>
      </c>
      <c r="E21" s="2">
        <f>COUNTIFS(Database!G:G,Summary!B21,Database!M:M,"Partially Implemented")</f>
        <v>0</v>
      </c>
      <c r="F21" s="2">
        <f>COUNTIFS(Database!G:G,Summary!B21,Database!M:M,"Ongoing")</f>
        <v>0</v>
      </c>
      <c r="G21" s="2">
        <f>COUNTIFS(Database!G:G,Summary!B21,Database!I:I,"Not Implemented")</f>
        <v>0</v>
      </c>
      <c r="H21" s="2">
        <f>COUNTIF(Database!$G$7:$G$1200,Summary!B21)</f>
        <v>0</v>
      </c>
      <c r="K21" s="2"/>
      <c r="L21" s="2"/>
      <c r="M21" s="2"/>
      <c r="N21" s="2"/>
      <c r="O21" s="19"/>
      <c r="P21" s="20"/>
    </row>
    <row r="22" spans="4:16" ht="19.899999999999999" customHeight="1" x14ac:dyDescent="0.25">
      <c r="D22" s="2">
        <f>COUNTIFS(Database!G:G,Summary!B22,Database!M:M,"Fully Implemented")</f>
        <v>0</v>
      </c>
      <c r="E22" s="2">
        <f>COUNTIFS(Database!G:G,Summary!B22,Database!M:M,"Partially Implemented")</f>
        <v>0</v>
      </c>
      <c r="F22" s="2">
        <f>COUNTIFS(Database!G:G,Summary!B22,Database!M:M,"Ongoing")</f>
        <v>0</v>
      </c>
      <c r="G22" s="2">
        <f>COUNTIFS(Database!G:G,Summary!B22,Database!I:I,"Not Implemented")</f>
        <v>0</v>
      </c>
      <c r="H22" s="2">
        <f>COUNTIF(Database!$G$7:$G$1200,Summary!B22)</f>
        <v>0</v>
      </c>
      <c r="K22" s="2"/>
      <c r="L22" s="2"/>
      <c r="M22" s="2"/>
      <c r="N22" s="2"/>
      <c r="O22" s="19"/>
      <c r="P22" s="20"/>
    </row>
    <row r="23" spans="4:16" ht="19.899999999999999" customHeight="1" x14ac:dyDescent="0.25">
      <c r="D23" s="2">
        <f>COUNTIFS(Database!G:G,Summary!B23,Database!M:M,"Fully Implemented")</f>
        <v>0</v>
      </c>
      <c r="E23" s="2">
        <f>COUNTIFS(Database!G:G,Summary!B23,Database!M:M,"Partially Implemented")</f>
        <v>0</v>
      </c>
      <c r="F23" s="2">
        <f>COUNTIFS(Database!G:G,Summary!B23,Database!M:M,"Ongoing")</f>
        <v>0</v>
      </c>
      <c r="G23" s="2">
        <f>COUNTIFS(Database!G:G,Summary!B23,Database!I:I,"Not Implemented")</f>
        <v>0</v>
      </c>
      <c r="H23" s="2">
        <f>COUNTIF(Database!$G$7:$G$1200,Summary!B23)</f>
        <v>0</v>
      </c>
      <c r="N23" s="2"/>
      <c r="O23" s="19"/>
      <c r="P23" s="20"/>
    </row>
    <row r="24" spans="4:16" ht="19.899999999999999" customHeight="1" x14ac:dyDescent="0.25">
      <c r="D24" s="2">
        <f>COUNTIFS(Database!G:G,Summary!B24,Database!M:M,"Fully Implemented")</f>
        <v>0</v>
      </c>
      <c r="E24" s="2">
        <f>COUNTIFS(Database!G:G,Summary!B24,Database!M:M,"Partially Implemented")</f>
        <v>0</v>
      </c>
      <c r="F24" s="2">
        <f>COUNTIFS(Database!G:G,Summary!B24,Database!M:M,"Ongoing")</f>
        <v>0</v>
      </c>
      <c r="G24" s="2">
        <f>COUNTIFS(Database!G:G,Summary!B24,Database!I:I,"Not Implemented")</f>
        <v>0</v>
      </c>
      <c r="H24" s="2">
        <f>COUNTIF(Database!$G$7:$G$1200,Summary!B24)</f>
        <v>0</v>
      </c>
    </row>
    <row r="25" spans="4:16" ht="19.899999999999999" customHeight="1" x14ac:dyDescent="0.25">
      <c r="D25" s="2">
        <f>COUNTIFS(Database!G:G,Summary!B25,Database!M:M,"Fully Implemented")</f>
        <v>0</v>
      </c>
      <c r="E25" s="2">
        <f>COUNTIFS(Database!G:G,Summary!B25,Database!M:M,"Partially Implemented")</f>
        <v>0</v>
      </c>
      <c r="F25" s="2">
        <f>COUNTIFS(Database!G:G,Summary!B25,Database!M:M,"Ongoing")</f>
        <v>0</v>
      </c>
      <c r="G25" s="2">
        <f>COUNTIFS(Database!G:G,Summary!B25,Database!I:I,"Not Implemented")</f>
        <v>0</v>
      </c>
      <c r="H25" s="2">
        <f>COUNTIF(Database!$G$7:$G$1200,Summary!B25)</f>
        <v>0</v>
      </c>
    </row>
    <row r="26" spans="4:16" ht="19.899999999999999" customHeight="1" x14ac:dyDescent="0.25">
      <c r="D26" s="2">
        <f>COUNTIFS(Database!G:G,Summary!B26,Database!M:M,"Fully Implemented")</f>
        <v>0</v>
      </c>
      <c r="E26" s="2">
        <f>COUNTIFS(Database!G:G,Summary!B26,Database!M:M,"Partially Implemented")</f>
        <v>0</v>
      </c>
      <c r="F26" s="2">
        <f>COUNTIFS(Database!G:G,Summary!B26,Database!M:M,"Ongoing")</f>
        <v>0</v>
      </c>
      <c r="G26" s="2">
        <f>COUNTIFS(Database!G:G,Summary!B26,Database!I:I,"Not Implemented")</f>
        <v>0</v>
      </c>
      <c r="H26" s="2">
        <f>COUNTIF(Database!$G$7:$G$1200,Summary!B26)</f>
        <v>0</v>
      </c>
    </row>
    <row r="27" spans="4:16" ht="19.899999999999999" customHeight="1" x14ac:dyDescent="0.25">
      <c r="D27" s="2">
        <f>COUNTIFS(Database!G:G,Summary!B27,Database!M:M,"Fully Implemented")</f>
        <v>0</v>
      </c>
      <c r="E27" s="2">
        <f>COUNTIFS(Database!G:G,Summary!B27,Database!M:M,"Partially Implemented")</f>
        <v>0</v>
      </c>
      <c r="F27" s="2">
        <f>COUNTIFS(Database!G:G,Summary!B27,Database!M:M,"Ongoing")</f>
        <v>0</v>
      </c>
      <c r="G27" s="2">
        <f>COUNTIFS(Database!G:G,Summary!B27,Database!I:I,"Not Implemented")</f>
        <v>0</v>
      </c>
      <c r="H27" s="2">
        <f>COUNTIF(Database!$G$7:$G$1200,Summary!B27)</f>
        <v>0</v>
      </c>
    </row>
    <row r="28" spans="4:16" ht="19.899999999999999" customHeight="1" x14ac:dyDescent="0.25">
      <c r="D28" s="2">
        <f>COUNTIFS(Database!G:G,Summary!B28,Database!M:M,"Fully Implemented")</f>
        <v>0</v>
      </c>
      <c r="E28" s="2">
        <f>COUNTIFS(Database!G:G,Summary!B28,Database!M:M,"Partially Implemented")</f>
        <v>0</v>
      </c>
      <c r="F28" s="2">
        <f>COUNTIFS(Database!G:G,Summary!B28,Database!M:M,"Ongoing")</f>
        <v>0</v>
      </c>
      <c r="G28" s="2">
        <f>COUNTIFS(Database!G:G,Summary!B28,Database!I:I,"Not Implemented")</f>
        <v>0</v>
      </c>
      <c r="H28" s="2">
        <f>COUNTIF(Database!$G$7:$G$1200,Summary!B28)</f>
        <v>0</v>
      </c>
    </row>
    <row r="29" spans="4:16" ht="19.899999999999999" customHeight="1" x14ac:dyDescent="0.25">
      <c r="D29" s="2">
        <f>COUNTIFS(Database!G:G,Summary!B29,Database!M:M,"Fully Implemented")</f>
        <v>0</v>
      </c>
      <c r="E29" s="2">
        <f>COUNTIFS(Database!G:G,Summary!B29,Database!M:M,"Partially Implemented")</f>
        <v>0</v>
      </c>
      <c r="F29" s="2">
        <f>COUNTIFS(Database!G:G,Summary!B29,Database!M:M,"Ongoing")</f>
        <v>0</v>
      </c>
      <c r="G29" s="2">
        <f>COUNTIFS(Database!G:G,Summary!B29,Database!I:I,"Not Implemented")</f>
        <v>0</v>
      </c>
      <c r="H29" s="2">
        <f>COUNTIF(Database!$G$7:$G$1200,Summary!B29)</f>
        <v>0</v>
      </c>
    </row>
    <row r="30" spans="4:16" ht="19.899999999999999" customHeight="1" x14ac:dyDescent="0.25">
      <c r="D30" s="2">
        <f>COUNTIFS(Database!G:G,Summary!B30,Database!M:M,"Fully Implemented")</f>
        <v>0</v>
      </c>
      <c r="E30" s="2">
        <f>COUNTIFS(Database!G:G,Summary!B30,Database!M:M,"Partially Implemented")</f>
        <v>0</v>
      </c>
      <c r="F30" s="2">
        <f>COUNTIFS(Database!G:G,Summary!B30,Database!M:M,"Ongoing")</f>
        <v>0</v>
      </c>
      <c r="G30" s="2">
        <f>COUNTIFS(Database!G:G,Summary!B30,Database!I:I,"Not Implemented")</f>
        <v>0</v>
      </c>
      <c r="H30" s="2">
        <f>COUNTIF(Database!$G$7:$G$1200,Summary!B30)</f>
        <v>0</v>
      </c>
    </row>
    <row r="31" spans="4:16" ht="19.899999999999999" customHeight="1" x14ac:dyDescent="0.25">
      <c r="D31" s="2">
        <f>COUNTIFS(Database!G:G,Summary!B31,Database!M:M,"Fully Implemented")</f>
        <v>0</v>
      </c>
      <c r="E31" s="2">
        <f>COUNTIFS(Database!G:G,Summary!B31,Database!M:M,"Partially Implemented")</f>
        <v>0</v>
      </c>
      <c r="F31" s="2">
        <f>COUNTIFS(Database!G:G,Summary!B31,Database!M:M,"Ongoing")</f>
        <v>0</v>
      </c>
      <c r="G31" s="2">
        <f>COUNTIFS(Database!G:G,Summary!B31,Database!I:I,"Not Implemented")</f>
        <v>0</v>
      </c>
      <c r="H31" s="2">
        <f>COUNTIF(Database!$G$7:$G$1200,Summary!B31)</f>
        <v>0</v>
      </c>
    </row>
    <row r="32" spans="4:16" ht="19.899999999999999" customHeight="1" x14ac:dyDescent="0.25">
      <c r="D32" s="2">
        <f>COUNTIFS(Database!G:G,Summary!B32,Database!M:M,"Fully Implemented")</f>
        <v>0</v>
      </c>
      <c r="E32" s="2">
        <f>COUNTIFS(Database!G:G,Summary!B32,Database!M:M,"Partially Implemented")</f>
        <v>0</v>
      </c>
      <c r="F32" s="2">
        <f>COUNTIFS(Database!G:G,Summary!B32,Database!M:M,"Ongoing")</f>
        <v>0</v>
      </c>
      <c r="G32" s="2">
        <f>COUNTIFS(Database!G:G,Summary!B32,Database!I:I,"Not Implemented")</f>
        <v>0</v>
      </c>
      <c r="H32" s="2">
        <f>COUNTIF(Database!$G$7:$G$1200,Summary!B32)</f>
        <v>0</v>
      </c>
    </row>
    <row r="33" spans="4:8" ht="19.899999999999999" customHeight="1" x14ac:dyDescent="0.25">
      <c r="D33" s="2">
        <f>COUNTIFS(Database!G:G,Summary!B33,Database!M:M,"Fully Implemented")</f>
        <v>0</v>
      </c>
      <c r="E33" s="2">
        <f>COUNTIFS(Database!G:G,Summary!B33,Database!M:M,"Partially Implemented")</f>
        <v>0</v>
      </c>
      <c r="F33" s="2">
        <f>COUNTIFS(Database!G:G,Summary!B33,Database!M:M,"Ongoing")</f>
        <v>0</v>
      </c>
      <c r="G33" s="2">
        <f>COUNTIFS(Database!G:G,Summary!B33,Database!I:I,"Not Implemented")</f>
        <v>0</v>
      </c>
      <c r="H33" s="2">
        <f>COUNTIF(Database!$G$7:$G$1200,Summary!B33)</f>
        <v>0</v>
      </c>
    </row>
    <row r="34" spans="4:8" ht="19.899999999999999" customHeight="1" x14ac:dyDescent="0.25">
      <c r="D34" s="2">
        <f>COUNTIFS(Database!G:G,Summary!B34,Database!M:M,"Fully Implemented")</f>
        <v>0</v>
      </c>
      <c r="E34" s="2">
        <f>COUNTIFS(Database!G:G,Summary!B34,Database!M:M,"Partially Implemented")</f>
        <v>0</v>
      </c>
      <c r="F34" s="2">
        <f>COUNTIFS(Database!G:G,Summary!B34,Database!M:M,"Ongoing")</f>
        <v>0</v>
      </c>
      <c r="G34" s="2">
        <f>COUNTIFS(Database!G:G,Summary!B34,Database!I:I,"Not Implemented")</f>
        <v>0</v>
      </c>
      <c r="H34" s="2">
        <f>COUNTIF(Database!$G$7:$G$1200,Summary!B34)</f>
        <v>0</v>
      </c>
    </row>
    <row r="35" spans="4:8" ht="19.899999999999999" customHeight="1" x14ac:dyDescent="0.25">
      <c r="D35" s="2">
        <f>COUNTIFS(Database!G:G,Summary!B35,Database!M:M,"Fully Implemented")</f>
        <v>0</v>
      </c>
      <c r="E35" s="2">
        <f>COUNTIFS(Database!G:G,Summary!B35,Database!M:M,"Partially Implemented")</f>
        <v>0</v>
      </c>
      <c r="F35" s="2">
        <f>COUNTIFS(Database!G:G,Summary!B35,Database!M:M,"Ongoing")</f>
        <v>0</v>
      </c>
      <c r="G35" s="2">
        <f>COUNTIFS(Database!G:G,Summary!B35,Database!I:I,"Not Implemented")</f>
        <v>0</v>
      </c>
      <c r="H35" s="2">
        <f>COUNTIF(Database!$G$7:$G$1200,Summary!B35)</f>
        <v>0</v>
      </c>
    </row>
    <row r="36" spans="4:8" ht="19.899999999999999" customHeight="1" x14ac:dyDescent="0.25">
      <c r="D36" s="2">
        <f>COUNTIFS(Database!G:G,Summary!B36,Database!M:M,"Fully Implemented")</f>
        <v>0</v>
      </c>
      <c r="E36" s="2">
        <f>COUNTIFS(Database!G:G,Summary!B36,Database!M:M,"Partially Implemented")</f>
        <v>0</v>
      </c>
      <c r="F36" s="2">
        <f>COUNTIFS(Database!G:G,Summary!B36,Database!M:M,"Ongoing")</f>
        <v>0</v>
      </c>
      <c r="G36" s="2">
        <f>COUNTIFS(Database!G:G,Summary!B36,Database!I:I,"Not Implemented")</f>
        <v>0</v>
      </c>
      <c r="H36" s="2">
        <f>COUNTIF(Database!$G$7:$G$1200,Summary!B36)</f>
        <v>0</v>
      </c>
    </row>
    <row r="37" spans="4:8" ht="19.899999999999999" customHeight="1" x14ac:dyDescent="0.25">
      <c r="D37" s="2">
        <f>COUNTIFS(Database!G:G,Summary!B37,Database!M:M,"Fully Implemented")</f>
        <v>0</v>
      </c>
      <c r="E37" s="2">
        <f>COUNTIFS(Database!G:G,Summary!B37,Database!M:M,"Partially Implemented")</f>
        <v>0</v>
      </c>
      <c r="F37" s="2">
        <f>COUNTIFS(Database!G:G,Summary!B37,Database!M:M,"Ongoing")</f>
        <v>0</v>
      </c>
      <c r="G37" s="2">
        <f>COUNTIFS(Database!G:G,Summary!B37,Database!I:I,"Not Implemented")</f>
        <v>0</v>
      </c>
      <c r="H37" s="2">
        <f>COUNTIF(Database!$G$7:$G$1200,Summary!B37)</f>
        <v>0</v>
      </c>
    </row>
    <row r="38" spans="4:8" ht="19.899999999999999" customHeight="1" x14ac:dyDescent="0.25">
      <c r="D38" s="2">
        <f>COUNTIFS(Database!G:G,Summary!B38,Database!M:M,"Fully Implemented")</f>
        <v>0</v>
      </c>
      <c r="E38" s="2">
        <f>COUNTIFS(Database!G:G,Summary!B38,Database!M:M,"Partially Implemented")</f>
        <v>0</v>
      </c>
      <c r="F38" s="2">
        <f>COUNTIFS(Database!G:G,Summary!B38,Database!M:M,"Ongoing")</f>
        <v>0</v>
      </c>
      <c r="G38" s="2">
        <f>COUNTIFS(Database!G:G,Summary!B38,Database!I:I,"Not Implemented")</f>
        <v>0</v>
      </c>
      <c r="H38" s="2">
        <f>COUNTIF(Database!$G$7:$G$1200,Summary!B38)</f>
        <v>0</v>
      </c>
    </row>
    <row r="39" spans="4:8" ht="19.899999999999999" customHeight="1" x14ac:dyDescent="0.25">
      <c r="D39" s="2">
        <f>COUNTIFS(Database!G:G,Summary!B39,Database!M:M,"Fully Implemented")</f>
        <v>0</v>
      </c>
      <c r="E39" s="2">
        <f>COUNTIFS(Database!G:G,Summary!B39,Database!M:M,"Partially Implemented")</f>
        <v>0</v>
      </c>
      <c r="F39" s="2">
        <f>COUNTIFS(Database!G:G,Summary!B39,Database!M:M,"Ongoing")</f>
        <v>0</v>
      </c>
      <c r="G39" s="2">
        <f>COUNTIFS(Database!G:G,Summary!B39,Database!I:I,"Not Implemented")</f>
        <v>0</v>
      </c>
      <c r="H39" s="2">
        <f>COUNTIF(Database!$G$7:$G$1200,Summary!B39)</f>
        <v>0</v>
      </c>
    </row>
    <row r="40" spans="4:8" ht="19.899999999999999" customHeight="1" x14ac:dyDescent="0.25">
      <c r="D40" s="2">
        <f>COUNTIFS(Database!G:G,Summary!B40,Database!M:M,"Fully Implemented")</f>
        <v>0</v>
      </c>
      <c r="E40" s="2">
        <f>COUNTIFS(Database!G:G,Summary!B40,Database!M:M,"Partially Implemented")</f>
        <v>0</v>
      </c>
      <c r="F40" s="2">
        <f>COUNTIFS(Database!G:G,Summary!B40,Database!M:M,"Ongoing")</f>
        <v>0</v>
      </c>
      <c r="G40" s="2">
        <f>COUNTIFS(Database!G:G,Summary!B40,Database!I:I,"Not Implemented")</f>
        <v>0</v>
      </c>
      <c r="H40" s="2">
        <f>COUNTIF(Database!$G$7:$G$1200,Summary!B40)</f>
        <v>0</v>
      </c>
    </row>
    <row r="41" spans="4:8" ht="19.899999999999999" customHeight="1" x14ac:dyDescent="0.25">
      <c r="D41" s="2">
        <f>COUNTIFS(Database!G:G,Summary!B41,Database!M:M,"Fully Implemented")</f>
        <v>0</v>
      </c>
      <c r="E41" s="2">
        <f>COUNTIFS(Database!G:G,Summary!B41,Database!M:M,"Partially Implemented")</f>
        <v>0</v>
      </c>
      <c r="F41" s="2">
        <f>COUNTIFS(Database!G:G,Summary!B41,Database!M:M,"Ongoing")</f>
        <v>0</v>
      </c>
      <c r="G41" s="2">
        <f>COUNTIFS(Database!G:G,Summary!B41,Database!I:I,"Not Implemented")</f>
        <v>0</v>
      </c>
      <c r="H41" s="2">
        <f>COUNTIF(Database!$G$7:$G$1200,Summary!B41)</f>
        <v>0</v>
      </c>
    </row>
    <row r="42" spans="4:8" ht="19.899999999999999" customHeight="1" x14ac:dyDescent="0.25">
      <c r="D42" s="2">
        <f>COUNTIFS(Database!G:G,Summary!B42,Database!M:M,"Fully Implemented")</f>
        <v>0</v>
      </c>
      <c r="E42" s="2">
        <f>COUNTIFS(Database!G:G,Summary!B42,Database!M:M,"Partially Implemented")</f>
        <v>0</v>
      </c>
      <c r="F42" s="2">
        <f>COUNTIFS(Database!G:G,Summary!B42,Database!M:M,"Ongoing")</f>
        <v>0</v>
      </c>
      <c r="G42" s="2">
        <f>COUNTIFS(Database!G:G,Summary!B42,Database!I:I,"Not Implemented")</f>
        <v>0</v>
      </c>
      <c r="H42" s="2">
        <f>COUNTIF(Database!$G$7:$G$1200,Summary!B42)</f>
        <v>0</v>
      </c>
    </row>
    <row r="43" spans="4:8" ht="19.899999999999999" customHeight="1" x14ac:dyDescent="0.25">
      <c r="D43" s="2">
        <f>COUNTIFS(Database!G:G,Summary!B43,Database!M:M,"Fully Implemented")</f>
        <v>0</v>
      </c>
      <c r="E43" s="2">
        <f>COUNTIFS(Database!G:G,Summary!B43,Database!M:M,"Partially Implemented")</f>
        <v>0</v>
      </c>
      <c r="F43" s="2">
        <f>COUNTIFS(Database!G:G,Summary!B43,Database!M:M,"Ongoing")</f>
        <v>0</v>
      </c>
      <c r="G43" s="2">
        <f>COUNTIFS(Database!G:G,Summary!B43,Database!I:I,"Not Implemented")</f>
        <v>0</v>
      </c>
      <c r="H43" s="2">
        <f>COUNTIF(Database!$G$7:$G$1200,Summary!B43)</f>
        <v>0</v>
      </c>
    </row>
    <row r="44" spans="4:8" ht="19.899999999999999" customHeight="1" x14ac:dyDescent="0.25">
      <c r="D44" s="2">
        <f>COUNTIFS(Database!G:G,Summary!B44,Database!M:M,"Fully Implemented")</f>
        <v>0</v>
      </c>
      <c r="E44" s="2">
        <f>COUNTIFS(Database!G:G,Summary!B44,Database!M:M,"Partially Implemented")</f>
        <v>0</v>
      </c>
      <c r="F44" s="2">
        <f>COUNTIFS(Database!G:G,Summary!B44,Database!M:M,"Ongoing")</f>
        <v>0</v>
      </c>
      <c r="G44" s="2">
        <f>COUNTIFS(Database!G:G,Summary!B44,Database!I:I,"Not Implemented")</f>
        <v>0</v>
      </c>
      <c r="H44" s="2">
        <f>COUNTIF(Database!$G$7:$G$1200,Summary!B44)</f>
        <v>0</v>
      </c>
    </row>
    <row r="45" spans="4:8" ht="19.899999999999999" customHeight="1" x14ac:dyDescent="0.25">
      <c r="D45" s="2">
        <f>COUNTIFS(Database!G:G,Summary!B45,Database!M:M,"Fully Implemented")</f>
        <v>0</v>
      </c>
      <c r="E45" s="2">
        <f>COUNTIFS(Database!G:G,Summary!B45,Database!M:M,"Partially Implemented")</f>
        <v>0</v>
      </c>
      <c r="F45" s="2">
        <f>COUNTIFS(Database!G:G,Summary!B45,Database!M:M,"Ongoing")</f>
        <v>0</v>
      </c>
      <c r="G45" s="2">
        <f>COUNTIFS(Database!G:G,Summary!B45,Database!I:I,"Not Implemented")</f>
        <v>0</v>
      </c>
      <c r="H45" s="2">
        <f>COUNTIF(Database!$G$7:$G$1200,Summary!B45)</f>
        <v>0</v>
      </c>
    </row>
    <row r="46" spans="4:8" ht="19.899999999999999" customHeight="1" x14ac:dyDescent="0.25">
      <c r="D46" s="2">
        <f>COUNTIFS(Database!G:G,Summary!B46,Database!M:M,"Fully Implemented")</f>
        <v>0</v>
      </c>
      <c r="E46" s="2">
        <f>COUNTIFS(Database!G:G,Summary!B46,Database!M:M,"Partially Implemented")</f>
        <v>0</v>
      </c>
      <c r="F46" s="2">
        <f>COUNTIFS(Database!G:G,Summary!B46,Database!M:M,"Ongoing")</f>
        <v>0</v>
      </c>
      <c r="G46" s="2">
        <f>COUNTIFS(Database!G:G,Summary!B46,Database!I:I,"Not Implemented")</f>
        <v>0</v>
      </c>
      <c r="H46" s="2">
        <f>COUNTIF(Database!$G$7:$G$1200,Summary!B46)</f>
        <v>0</v>
      </c>
    </row>
    <row r="47" spans="4:8" ht="19.899999999999999" customHeight="1" x14ac:dyDescent="0.25">
      <c r="D47" s="2">
        <f>COUNTIFS(Database!G:G,Summary!B47,Database!M:M,"Fully Implemented")</f>
        <v>0</v>
      </c>
      <c r="E47" s="2">
        <f>COUNTIFS(Database!G:G,Summary!B47,Database!M:M,"Partially Implemented")</f>
        <v>0</v>
      </c>
      <c r="F47" s="2">
        <f>COUNTIFS(Database!G:G,Summary!B47,Database!M:M,"Ongoing")</f>
        <v>0</v>
      </c>
      <c r="G47" s="2">
        <f>COUNTIFS(Database!G:G,Summary!B47,Database!I:I,"Not Implemented")</f>
        <v>0</v>
      </c>
      <c r="H47" s="2">
        <f>COUNTIF(Database!$G$7:$G$1200,Summary!B47)</f>
        <v>0</v>
      </c>
    </row>
  </sheetData>
  <mergeCells count="1">
    <mergeCell ref="B5:G5"/>
  </mergeCells>
  <pageMargins left="0.7" right="0.7" top="0.75" bottom="0.75" header="0.3" footer="0.3"/>
  <pageSetup orientation="portrait" r:id="rId1"/>
  <drawing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C4516A-E441-4D5C-B15A-B84100F1569D}">
  <sheetPr>
    <tabColor theme="7"/>
  </sheetPr>
  <dimension ref="C1:Q8"/>
  <sheetViews>
    <sheetView showRowColHeaders="0" workbookViewId="0">
      <selection activeCell="C9" sqref="C9"/>
    </sheetView>
  </sheetViews>
  <sheetFormatPr defaultRowHeight="15" x14ac:dyDescent="0.25"/>
  <cols>
    <col min="1" max="2" width="9.140625" style="11"/>
    <col min="3" max="3" width="27.42578125" style="38" bestFit="1" customWidth="1"/>
    <col min="4" max="4" width="24" style="38" bestFit="1" customWidth="1"/>
    <col min="5" max="5" width="17.5703125" style="38" bestFit="1" customWidth="1"/>
    <col min="6" max="6" width="31.7109375" style="38" bestFit="1" customWidth="1"/>
    <col min="7" max="7" width="9.140625" style="38"/>
    <col min="8" max="8" width="24" style="38" bestFit="1" customWidth="1"/>
    <col min="9" max="9" width="18.5703125" style="38" bestFit="1" customWidth="1"/>
    <col min="10" max="10" width="23" style="38" bestFit="1" customWidth="1"/>
    <col min="11" max="11" width="31.7109375" style="38" bestFit="1" customWidth="1"/>
    <col min="12" max="12" width="9.140625" style="38"/>
    <col min="13" max="13" width="17" style="38" bestFit="1" customWidth="1"/>
    <col min="14" max="14" width="18.5703125" style="38" bestFit="1" customWidth="1"/>
    <col min="15" max="17" width="9.140625" style="38"/>
    <col min="18" max="16384" width="9.140625" style="11"/>
  </cols>
  <sheetData>
    <row r="1" spans="3:17" x14ac:dyDescent="0.25">
      <c r="C1" s="11"/>
      <c r="D1" s="11"/>
      <c r="E1" s="11"/>
      <c r="F1" s="11"/>
      <c r="G1" s="11"/>
      <c r="H1" s="11"/>
      <c r="I1" s="11"/>
      <c r="J1" s="11"/>
      <c r="K1" s="11"/>
      <c r="L1" s="11"/>
      <c r="M1" s="11"/>
      <c r="N1" s="11"/>
      <c r="O1" s="11"/>
      <c r="P1" s="11"/>
      <c r="Q1" s="11"/>
    </row>
    <row r="2" spans="3:17" x14ac:dyDescent="0.25">
      <c r="C2" s="11"/>
      <c r="D2" s="11"/>
      <c r="E2" s="11"/>
      <c r="F2" s="11"/>
      <c r="G2" s="11"/>
      <c r="H2" s="11"/>
      <c r="I2" s="11"/>
      <c r="J2" s="11"/>
      <c r="K2" s="11"/>
      <c r="L2" s="11"/>
      <c r="M2" s="11"/>
      <c r="N2" s="11"/>
      <c r="O2" s="11"/>
      <c r="P2" s="11"/>
      <c r="Q2" s="11"/>
    </row>
    <row r="3" spans="3:17" x14ac:dyDescent="0.25">
      <c r="C3" s="11"/>
      <c r="D3" s="11"/>
      <c r="E3" s="11"/>
      <c r="F3" s="11"/>
      <c r="G3" s="11"/>
      <c r="H3" s="11"/>
      <c r="I3" s="11"/>
      <c r="J3" s="11"/>
      <c r="K3" s="11"/>
      <c r="L3" s="11"/>
      <c r="M3" s="11"/>
      <c r="N3" s="11"/>
      <c r="O3" s="11"/>
      <c r="P3" s="11"/>
      <c r="Q3" s="11"/>
    </row>
    <row r="4" spans="3:17" x14ac:dyDescent="0.25">
      <c r="C4" s="11"/>
      <c r="D4" s="11"/>
      <c r="E4" s="11"/>
      <c r="F4" s="11"/>
      <c r="G4" s="11"/>
      <c r="H4" s="11"/>
      <c r="I4" s="11"/>
      <c r="J4" s="11"/>
      <c r="K4" s="11"/>
      <c r="L4" s="11"/>
      <c r="M4" s="11"/>
      <c r="N4" s="11"/>
      <c r="O4" s="11"/>
      <c r="P4" s="11"/>
      <c r="Q4" s="11"/>
    </row>
    <row r="5" spans="3:17" x14ac:dyDescent="0.25">
      <c r="C5" s="11"/>
      <c r="D5" s="11"/>
      <c r="E5" s="11"/>
      <c r="F5" s="11"/>
      <c r="G5" s="11"/>
      <c r="H5" s="11"/>
      <c r="I5" s="11"/>
      <c r="J5" s="11"/>
      <c r="K5" s="11"/>
      <c r="L5" s="11"/>
      <c r="M5" s="11"/>
      <c r="N5" s="11"/>
      <c r="O5" s="11"/>
      <c r="P5" s="11"/>
      <c r="Q5" s="11"/>
    </row>
    <row r="6" spans="3:17" x14ac:dyDescent="0.25">
      <c r="C6" s="11"/>
      <c r="D6" s="11"/>
      <c r="E6" s="11"/>
      <c r="F6" s="11"/>
      <c r="G6" s="11"/>
      <c r="H6" s="11"/>
      <c r="I6" s="11"/>
      <c r="J6" s="11"/>
      <c r="K6" s="11"/>
      <c r="L6" s="11"/>
      <c r="M6" s="11"/>
      <c r="N6" s="11"/>
      <c r="O6" s="11"/>
      <c r="P6" s="11"/>
      <c r="Q6" s="11"/>
    </row>
    <row r="7" spans="3:17" ht="15.75" x14ac:dyDescent="0.25">
      <c r="C7" s="8" t="s">
        <v>23</v>
      </c>
      <c r="D7" s="8" t="s">
        <v>1</v>
      </c>
      <c r="E7" s="8" t="s">
        <v>0</v>
      </c>
      <c r="F7" s="8" t="s">
        <v>3</v>
      </c>
      <c r="G7" s="8" t="s">
        <v>2</v>
      </c>
      <c r="H7" s="8" t="s">
        <v>4</v>
      </c>
      <c r="I7" s="8" t="s">
        <v>6</v>
      </c>
      <c r="J7" s="8" t="s">
        <v>32</v>
      </c>
      <c r="K7" s="8" t="s">
        <v>5</v>
      </c>
      <c r="L7" s="8" t="s">
        <v>9</v>
      </c>
      <c r="M7" s="8" t="s">
        <v>7</v>
      </c>
      <c r="N7" s="8" t="s">
        <v>8</v>
      </c>
      <c r="O7" s="8" t="s">
        <v>50</v>
      </c>
      <c r="P7" s="8" t="s">
        <v>10</v>
      </c>
      <c r="Q7" s="3" t="s">
        <v>11</v>
      </c>
    </row>
    <row r="8" spans="3:17" x14ac:dyDescent="0.25">
      <c r="C8" s="38" t="e" cm="1" vm="1">
        <f t="array" ref="C8">_xlfn._xlws.FILTER(Database!B7:P1589,(Database!M7:M1589="Ongoing"))</f>
        <v>#VALUE!</v>
      </c>
    </row>
  </sheetData>
  <pageMargins left="0.7" right="0.7" top="0.75" bottom="0.75" header="0.3" footer="0.3"/>
  <drawing r:id="rId1"/>
  <extLst>
    <ext xmlns:x14="http://schemas.microsoft.com/office/spreadsheetml/2009/9/main" uri="{CCE6A557-97BC-4b89-ADB6-D9C93CAAB3DF}">
      <x14:dataValidations xmlns:xm="http://schemas.microsoft.com/office/excel/2006/main" count="1">
        <x14:dataValidation type="list" allowBlank="1" showInputMessage="1" showErrorMessage="1" xr:uid="{002614CB-AC30-45D5-9839-9DEF3F4C5B8C}">
          <x14:formula1>
            <xm:f>Metrics!$B$7:$B$210</xm:f>
          </x14:formula1>
          <xm:sqref>C7:P7</xm:sqref>
        </x14:dataValidation>
      </x14:dataValidations>
    </ext>
  </extLs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9D494E-9A66-45BC-9B7D-949FAD16367A}">
  <sheetPr>
    <tabColor theme="7"/>
  </sheetPr>
  <dimension ref="C1:Q8"/>
  <sheetViews>
    <sheetView showRowColHeaders="0" workbookViewId="0">
      <selection activeCell="C9" sqref="C9"/>
    </sheetView>
  </sheetViews>
  <sheetFormatPr defaultRowHeight="15" x14ac:dyDescent="0.25"/>
  <cols>
    <col min="1" max="2" width="9.140625" style="11"/>
    <col min="3" max="3" width="27.42578125" style="38" bestFit="1" customWidth="1"/>
    <col min="4" max="4" width="24" style="38" bestFit="1" customWidth="1"/>
    <col min="5" max="5" width="17.5703125" style="38" bestFit="1" customWidth="1"/>
    <col min="6" max="6" width="31.7109375" style="38" bestFit="1" customWidth="1"/>
    <col min="7" max="7" width="9.140625" style="38"/>
    <col min="8" max="8" width="24" style="38" bestFit="1" customWidth="1"/>
    <col min="9" max="9" width="18.5703125" style="38" bestFit="1" customWidth="1"/>
    <col min="10" max="10" width="23" style="38" bestFit="1" customWidth="1"/>
    <col min="11" max="11" width="31.7109375" style="38" bestFit="1" customWidth="1"/>
    <col min="12" max="12" width="9.140625" style="38"/>
    <col min="13" max="13" width="17" style="38" bestFit="1" customWidth="1"/>
    <col min="14" max="14" width="18.5703125" style="38" bestFit="1" customWidth="1"/>
    <col min="15" max="17" width="9.140625" style="38"/>
    <col min="18" max="16384" width="9.140625" style="11"/>
  </cols>
  <sheetData>
    <row r="1" spans="3:17" x14ac:dyDescent="0.25">
      <c r="C1" s="11"/>
      <c r="D1" s="11"/>
      <c r="E1" s="11"/>
      <c r="F1" s="11"/>
      <c r="G1" s="11"/>
      <c r="H1" s="11"/>
      <c r="I1" s="11"/>
      <c r="J1" s="11"/>
      <c r="K1" s="11"/>
      <c r="L1" s="11"/>
      <c r="M1" s="11"/>
      <c r="N1" s="11"/>
      <c r="O1" s="11"/>
      <c r="P1" s="11"/>
      <c r="Q1" s="11"/>
    </row>
    <row r="2" spans="3:17" x14ac:dyDescent="0.25">
      <c r="C2" s="11"/>
      <c r="D2" s="11"/>
      <c r="E2" s="11"/>
      <c r="F2" s="11"/>
      <c r="G2" s="11"/>
      <c r="H2" s="11"/>
      <c r="I2" s="11"/>
      <c r="J2" s="11"/>
      <c r="K2" s="11"/>
      <c r="L2" s="11"/>
      <c r="M2" s="11"/>
      <c r="N2" s="11"/>
      <c r="O2" s="11"/>
      <c r="P2" s="11"/>
      <c r="Q2" s="11"/>
    </row>
    <row r="3" spans="3:17" x14ac:dyDescent="0.25">
      <c r="C3" s="11"/>
      <c r="D3" s="11"/>
      <c r="E3" s="11"/>
      <c r="F3" s="11"/>
      <c r="G3" s="11"/>
      <c r="H3" s="11"/>
      <c r="I3" s="11"/>
      <c r="J3" s="11"/>
      <c r="K3" s="11"/>
      <c r="L3" s="11"/>
      <c r="M3" s="11"/>
      <c r="N3" s="11"/>
      <c r="O3" s="11"/>
      <c r="P3" s="11"/>
      <c r="Q3" s="11"/>
    </row>
    <row r="4" spans="3:17" x14ac:dyDescent="0.25">
      <c r="C4" s="11"/>
      <c r="D4" s="11"/>
      <c r="E4" s="11"/>
      <c r="F4" s="11"/>
      <c r="G4" s="11"/>
      <c r="H4" s="11"/>
      <c r="I4" s="11"/>
      <c r="J4" s="11"/>
      <c r="K4" s="11"/>
      <c r="L4" s="11"/>
      <c r="M4" s="11"/>
      <c r="N4" s="11"/>
      <c r="O4" s="11"/>
      <c r="P4" s="11"/>
      <c r="Q4" s="11"/>
    </row>
    <row r="5" spans="3:17" x14ac:dyDescent="0.25">
      <c r="C5" s="11"/>
      <c r="D5" s="11"/>
      <c r="E5" s="11"/>
      <c r="F5" s="11"/>
      <c r="G5" s="11"/>
      <c r="H5" s="11"/>
      <c r="I5" s="11"/>
      <c r="J5" s="11"/>
      <c r="K5" s="11"/>
      <c r="L5" s="11"/>
      <c r="M5" s="11"/>
      <c r="N5" s="11"/>
      <c r="O5" s="11"/>
      <c r="P5" s="11"/>
      <c r="Q5" s="11"/>
    </row>
    <row r="6" spans="3:17" x14ac:dyDescent="0.25">
      <c r="C6" s="11"/>
      <c r="D6" s="11"/>
      <c r="E6" s="11"/>
      <c r="F6" s="11"/>
      <c r="G6" s="11"/>
      <c r="H6" s="11"/>
      <c r="I6" s="11"/>
      <c r="J6" s="11"/>
      <c r="K6" s="11"/>
      <c r="L6" s="11"/>
      <c r="M6" s="11"/>
      <c r="N6" s="11"/>
      <c r="O6" s="11"/>
      <c r="P6" s="11"/>
      <c r="Q6" s="11"/>
    </row>
    <row r="7" spans="3:17" ht="15.75" x14ac:dyDescent="0.25">
      <c r="C7" s="8" t="s">
        <v>23</v>
      </c>
      <c r="D7" s="8" t="s">
        <v>1</v>
      </c>
      <c r="E7" s="8" t="s">
        <v>0</v>
      </c>
      <c r="F7" s="8" t="s">
        <v>3</v>
      </c>
      <c r="G7" s="8" t="s">
        <v>2</v>
      </c>
      <c r="H7" s="8" t="s">
        <v>4</v>
      </c>
      <c r="I7" s="8" t="s">
        <v>6</v>
      </c>
      <c r="J7" s="8" t="s">
        <v>32</v>
      </c>
      <c r="K7" s="8" t="s">
        <v>5</v>
      </c>
      <c r="L7" s="8" t="s">
        <v>9</v>
      </c>
      <c r="M7" s="8" t="s">
        <v>7</v>
      </c>
      <c r="N7" s="8" t="s">
        <v>8</v>
      </c>
      <c r="O7" s="8" t="s">
        <v>50</v>
      </c>
      <c r="P7" s="8" t="s">
        <v>10</v>
      </c>
      <c r="Q7" s="3" t="s">
        <v>11</v>
      </c>
    </row>
    <row r="8" spans="3:17" x14ac:dyDescent="0.25">
      <c r="C8" s="38" t="str" cm="1">
        <f t="array" ref="C8:Q8">_xlfn._xlws.FILTER(Database!B7:P1589,(Database!M7:M1589="Partially Implemented"))</f>
        <v>RP005</v>
      </c>
      <c r="D8" s="38" t="str">
        <v>02-05-2022</v>
      </c>
      <c r="E8" s="38" t="str">
        <v>Network Rail's sale of railway arches</v>
      </c>
      <c r="F8" s="38" t="str">
        <v>Before disposing of assets, HM Treasury and the selling department should consider the potential impact of the disposal on wider government policy delivery. Where the impact could be significant, the Department should engage with policy leads in other departments to consider broadening the sale’s objectives.</v>
      </c>
      <c r="G8" s="38" t="str">
        <v>Page 10, paragraph 17, point a</v>
      </c>
      <c r="H8" s="38" t="str">
        <v>HM Treasury</v>
      </c>
      <c r="I8" s="38" t="str">
        <v>Asset sales and privatisation; Contract lifecycle</v>
      </c>
      <c r="J8" s="38" t="str">
        <v>Home Office</v>
      </c>
      <c r="K8" s="38" t="str">
        <v>National security</v>
      </c>
      <c r="L8" s="38" t="str">
        <v>Quarter 1 2023</v>
      </c>
      <c r="M8" s="38" t="str">
        <v>Accepted</v>
      </c>
      <c r="N8" s="38" t="str">
        <v>Partially Implemented</v>
      </c>
      <c r="O8" s="38" t="str">
        <v>Yet To finish</v>
      </c>
      <c r="P8" s="38" t="str">
        <v>Yes</v>
      </c>
      <c r="Q8" s="38">
        <v>0</v>
      </c>
    </row>
  </sheetData>
  <pageMargins left="0.7" right="0.7" top="0.75" bottom="0.75" header="0.3" footer="0.3"/>
  <drawing r:id="rId1"/>
  <extLst>
    <ext xmlns:x14="http://schemas.microsoft.com/office/spreadsheetml/2009/9/main" uri="{CCE6A557-97BC-4b89-ADB6-D9C93CAAB3DF}">
      <x14:dataValidations xmlns:xm="http://schemas.microsoft.com/office/excel/2006/main" count="1">
        <x14:dataValidation type="list" allowBlank="1" showInputMessage="1" showErrorMessage="1" xr:uid="{365722F3-F05A-4CC4-8FFE-999B017E5D67}">
          <x14:formula1>
            <xm:f>Metrics!$B$7:$B$210</xm:f>
          </x14:formula1>
          <xm:sqref>C7:P7</xm:sqref>
        </x14:dataValidation>
      </x14:dataValidations>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11</vt:i4>
      </vt:variant>
      <vt:variant>
        <vt:lpstr>Named Ranges</vt:lpstr>
      </vt:variant>
      <vt:variant>
        <vt:i4>1</vt:i4>
      </vt:variant>
    </vt:vector>
  </HeadingPairs>
  <TitlesOfParts>
    <vt:vector size="12" baseType="lpstr">
      <vt:lpstr>Start</vt:lpstr>
      <vt:lpstr>Menu</vt:lpstr>
      <vt:lpstr>Metrics</vt:lpstr>
      <vt:lpstr>Database</vt:lpstr>
      <vt:lpstr>Dashboard</vt:lpstr>
      <vt:lpstr>Reports</vt:lpstr>
      <vt:lpstr>Fully Implemented Reports</vt:lpstr>
      <vt:lpstr>Not Implemented Recommendations</vt:lpstr>
      <vt:lpstr>Summary</vt:lpstr>
      <vt:lpstr>Ongoing</vt:lpstr>
      <vt:lpstr>Partially Implemented</vt:lpstr>
      <vt:lpstr>Database1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nkapelemela@neef.mw</dc:creator>
  <cp:lastModifiedBy>Administrator</cp:lastModifiedBy>
  <dcterms:created xsi:type="dcterms:W3CDTF">2015-06-05T18:17:20Z</dcterms:created>
  <dcterms:modified xsi:type="dcterms:W3CDTF">2023-09-03T13:19:39Z</dcterms:modified>
</cp:coreProperties>
</file>