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tools\progetto Intesa\client-intesa\earlywarning-pom\earlywarning-config\src\baf-configuration\test\"/>
    </mc:Choice>
  </mc:AlternateContent>
  <bookViews>
    <workbookView xWindow="240" yWindow="75" windowWidth="20115" windowHeight="7995" activeTab="1"/>
  </bookViews>
  <sheets>
    <sheet name="Copertina" sheetId="4" r:id="rId1"/>
    <sheet name="Lista dei casi di test" sheetId="1" r:id="rId2"/>
    <sheet name="Sintesi" sheetId="2" r:id="rId3"/>
  </sheets>
  <definedNames>
    <definedName name="_xlnm.Print_Area" localSheetId="2">Sintesi!$O$10</definedName>
  </definedNames>
  <calcPr calcId="152511" concurrentCalc="0"/>
  <pivotCaches>
    <pivotCache cacheId="14" r:id="rId4"/>
    <pivotCache cacheId="17" r:id="rId5"/>
  </pivotCaches>
</workbook>
</file>

<file path=xl/calcChain.xml><?xml version="1.0" encoding="utf-8"?>
<calcChain xmlns="http://schemas.openxmlformats.org/spreadsheetml/2006/main">
  <c r="M4" i="1" l="1"/>
  <c r="I5" i="2"/>
  <c r="N11" i="2"/>
  <c r="N12" i="2"/>
  <c r="J12" i="2"/>
  <c r="D9" i="2"/>
  <c r="J11" i="2"/>
  <c r="H5" i="2"/>
  <c r="J13" i="2"/>
  <c r="D8" i="2"/>
  <c r="J5" i="2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family val="2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family val="2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family val="2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Descrizione dell'esito corretto che ci si deve aspettare dal test corrente </t>
        </r>
      </text>
    </comment>
    <comment ref="J3" authorId="1" shapeId="0">
      <text>
        <r>
          <rPr>
            <sz val="9"/>
            <color indexed="81"/>
            <rFont val="Tahoma"/>
            <family val="2"/>
          </rPr>
          <t xml:space="preserve">&gt;Eseguito ok
&gt;eseguito ko
</t>
        </r>
      </text>
    </comment>
    <comment ref="K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L3" authorId="1" shapeId="0">
      <text>
        <r>
          <rPr>
            <sz val="9"/>
            <color indexed="81"/>
            <rFont val="Tahoma"/>
            <family val="2"/>
          </rPr>
          <t>lo stato potrà essere:
ok
ko
Non verificato</t>
        </r>
      </text>
    </comment>
    <comment ref="M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<sst xmlns="http://schemas.openxmlformats.org/spreadsheetml/2006/main" count="113" uniqueCount="89">
  <si>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</si>
  <si>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</si>
  <si>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</si>
  <si>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</si>
  <si>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</si>
  <si>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</si>
  <si>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</si>
  <si>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</si>
  <si>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</si>
  <si>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</si>
  <si>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</si>
  <si>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</si>
  <si>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</si>
  <si>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Non classificato, Ad uso interno, Riservato</t>
  </si>
  <si>
    <t>Autorizzati</t>
  </si>
  <si>
    <t>Lista degli utenti autorizzati all'utilizzo di un documento riservato</t>
  </si>
  <si>
    <t>Autore</t>
  </si>
  <si>
    <t>Nome file</t>
  </si>
  <si>
    <t>Nome del file formato elettronico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</si>
  <si>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</si>
  <si>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</si>
  <si>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</si>
  <si>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</si>
  <si>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</si>
  <si>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</si>
  <si>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</si>
  <si>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</si>
  <si>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</si>
  <si>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</si>
  <si>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</si>
  <si>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Singoli nomi o nome della società di fornitori</t>
  </si>
  <si>
    <t>PRJXXXXXX</t>
  </si>
  <si>
    <t>MdC_PRJXXXXXX_Step_001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</si>
  <si>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</si>
  <si>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</si>
  <si>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</si>
  <si>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</si>
  <si>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</si>
  <si>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</si>
  <si>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</si>
  <si>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</si>
  <si>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</si>
  <si>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</si>
  <si>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</si>
  <si>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</si>
  <si>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</si>
  <si>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</si>
  <si>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</si>
  <si>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</si>
  <si>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</si>
  <si>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</si>
  <si>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</si>
  <si>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</si>
  <si>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ok</t>
  </si>
  <si>
    <t>Test eseguiti dal fornitore</t>
  </si>
  <si>
    <t>Row Labels</t>
  </si>
  <si>
    <t>Grand Total</t>
  </si>
  <si>
    <t xml:space="preserve"> - porting variabile
 - ERRORE - considerat i seguendi casi:
indicatore è missing -&gt; missing</t>
  </si>
  <si>
    <t>Indicator 221 - Past due public creditors / employees</t>
  </si>
  <si>
    <t>Indicator 222 - Collateral Value Decrease</t>
  </si>
  <si>
    <t>Indicator 223 - Delta Cashflow</t>
  </si>
  <si>
    <t>Indicator 224 - Covenant Breach</t>
  </si>
  <si>
    <t>Indicator 225 - Bond Trade Suspended</t>
  </si>
  <si>
    <t xml:space="preserve">• Per il singolo SNDG il campo può assumere valore 0 o 1 a seconda che venga attivato o meno il flag sul cruscotto;
• Il flag è valorizzato a 1 se si verifica la presenza di un past due verso impiegati e creditori pubblici;
• L’alimentazione è manuale attraverso l’applicativo “cruscotto” a cura del gestore della posizione;
• La materialità dell’importo è expert-based, per cui è affidato interamente al giudizio del gestore  (CRMD non definisce al momento alcuna linea guida);
• L’indicatore è manuale e non sono previsti possibili casi di errore.
</t>
  </si>
  <si>
    <t xml:space="preserve">• Per il singolo SNDG il campo può assumere valore 0 o 1 a seconda che venga attivato o meno il flag sul cruscotto;
• Il flag è valorizzato a 1 se si verifica la presenza di una significativa riduzione del valore del collateral qualora la vendita dello stesso sia necessaria per il rimborso del finanziamento;
• L’alimentazione è manuale attraverso l’applicativo “cruscotto” a cura del gestore della posizione;
• La materialità dell’importo / percentuale della riduzione è expert-based, per cui è affidato interamente al giudizio del gestore (CRMD non definisce al momento alcuna linea guida);
• L’indicatore è manuale e non sono previsti possibili casi di errore.
</t>
  </si>
  <si>
    <t xml:space="preserve">• Per il singolo SNDG il campo può assumere valore 0 o 1 a seconda che venga attivato o meno il flag sul cruscotto;
• L’indicatore è valorizzato a 1 se si verifica un decremento significativo nei flussi di cassa futuri previsionali;
• L’alimentazione è manuale attraverso l’applicativo “cruscotto” a cura del gestore della posizione;
• La materialità dell’importo / percentuale della riduzione è expert-based, per cui è affidato interamente al giudizio del gestore (CRMD non definisce al momento alcuna linea guida);
• L’indicatore è manuale e non sono previsti possibili casi di errore.
</t>
  </si>
  <si>
    <t xml:space="preserve">• Per il singolo SNDG l’indicatore ha il seguente dominio (seguirà traduzione): 
o COVENANT ROTTO NON ANCORA SANATO
o COVENANT IN TENSIONE
o COVENANT SCADUTO E NON MONITORATO 
o COVENANT NON RISPETTATO E NON SANATO 
• Lasciamo all’IT la scelta tra le seguenti modalità di inserimento a cruscotto e nel repository dei dati delle informazioni relative a questo trigger
o MODALITA’ 1
A cruscotto viene evidenziata una domanda a risposta multipla sui covenant;
Nel datamart EWS verrà storicizzata un’unica variabile valorizzata con un codice (ad. es. 01 = covenant rotto non ancora sanato, 02 = etc….);
o MODALITA’ 2
A cruscotto vengono evidenziate 4 domande afferenti i covenant; 
Nel datamart EWS verranno storicizzate 4 variabili flag, il cui valore può essere pari a 0 o 1, corrispondenti a ciascuna domanda del cruscotto.
• L’alimentazione è manuale attraverso l’applicativo “cruscotto” a cura del gestore della posizione;
• L’indicatore è attualmente manuale e non sono possibili casi di errore, ma nelle successive versioni dovranno essere previsti dei controlli.
</t>
  </si>
  <si>
    <t xml:space="preserve">• Per il singolo SNDG il campo può assumere valore 0 o 1 a seconda che venga attivato o meno il flag sul cruscotto;
• L’indicatore è valorizzato a 1 se si verifica una sospensione temporanea alla negoziazione di un bond per momentanea difficoltà della controparte emittente;
• L’alimentazione è manuale attraverso l’applicativo “cruscotto” a cura del gestore della posizione;
• L’indicatore è manuale e non sono previsti possibili casi di errore.
</t>
  </si>
  <si>
    <t>BR15</t>
  </si>
  <si>
    <t>BR16</t>
  </si>
  <si>
    <t>accensione della BR 15</t>
  </si>
  <si>
    <t>accensione della BR 16</t>
  </si>
  <si>
    <t>ECCEZIONE_1</t>
  </si>
  <si>
    <t>BR15 = 1 or BR16 = 1</t>
  </si>
  <si>
    <t>accensione ECCEZIONE_1 e assegnamento colore LIGHT_BLUE</t>
  </si>
  <si>
    <t>ind_225 = 1</t>
  </si>
  <si>
    <t>ind_221 = 1</t>
  </si>
  <si>
    <t>SNDG - segment CORPORATE</t>
  </si>
  <si>
    <t>SNDG - segment RETAIL</t>
  </si>
  <si>
    <t>78276761
90890463
91605514
78375153
78356193</t>
  </si>
  <si>
    <t>86511100
78297134</t>
  </si>
  <si>
    <t>78276761
90890463
91605514
78375153
78424764
83713674</t>
  </si>
  <si>
    <t>78276761
78400570
90890463
91605514
78375153
78424764</t>
  </si>
  <si>
    <t>78234149
78301578</t>
  </si>
  <si>
    <t>78400570
90890463
91605514
78375153
78356193
78424764
78426070</t>
  </si>
  <si>
    <t>78276761
78400570
91605514
78375153
78424764</t>
  </si>
  <si>
    <t>87986803
78300922
78356868</t>
  </si>
  <si>
    <t xml:space="preserve">
87986803
86511100
78300922
78297134
78356868</t>
  </si>
  <si>
    <t xml:space="preserve">
90890463
78356193
78424764
78276761
91605514
78375153
78400570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</si>
</sst>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2" fillId="0" borderId="0"/>
  </cellStyleXfs>
  <cellXfs count="121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0" xfId="0" applyFont="1" applyBorder="1"/>
    <xf numFmtId="0" fontId="5" fillId="0" borderId="0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0" fillId="0" borderId="14" xfId="0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1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1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4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1" fillId="6" borderId="28" xfId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16" fillId="6" borderId="14" xfId="2" quotePrefix="1" applyFont="1" applyFill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0" fillId="10" borderId="14" xfId="0" applyFill="1" applyBorder="1" applyAlignment="1">
      <alignment horizontal="center" vertical="center"/>
    </xf>
    <xf numFmtId="14" fontId="0" fillId="10" borderId="14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7" fillId="0" borderId="14" xfId="0" applyFont="1" applyBorder="1"/>
    <xf numFmtId="0" fontId="3" fillId="0" borderId="14" xfId="0" applyFont="1" applyBorder="1"/>
    <xf numFmtId="14" fontId="3" fillId="0" borderId="15" xfId="0" applyNumberFormat="1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5" xfId="0" quotePrefix="1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3">
    <cellStyle name="Normal" xfId="0" builtinId="0"/>
    <cellStyle name="Normal 4" xfId="2"/>
    <cellStyle name="Percent" xfId="1" builtinId="5"/>
  </cellStyles>
  <dxfs count="203">
    <dxf>
      <font>
        <color rgb="FFFF0000"/>
      </font>
    </dxf>
    <dxf>
      <alignment vertical="center" readingOrder="0"/>
    </dxf>
    <dxf>
      <alignment horizontal="center" readingOrder="0"/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color theme="4" tint="0.79998168889431442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/>
        <top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bottom/>
        <vertical/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fill>
        <patternFill patternType="solid">
          <bgColor theme="4" tint="0.79998168889431442"/>
        </patternFill>
      </fill>
    </dxf>
    <dxf>
      <font>
        <color rgb="FFCCCCFF"/>
      </font>
    </dxf>
    <dxf>
      <font>
        <color theme="4" tint="0.79998168889431442"/>
      </font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font>
        <color theme="4" tint="0.7999816888943144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essi, Michele" refreshedDate="42747.669578240741" createdVersion="4" refreshedVersion="5" minRefreshableVersion="3" recordCount="21">
  <cacheSource type="worksheet">
    <worksheetSource ref="A3:M1048576" sheet="Lista dei casi di test"/>
  </cacheSource>
  <cacheFields count="12">
    <cacheField name="Applicazione" numFmtId="0">
      <sharedItems containsNonDate="0" containsString="0" containsBlank="1"/>
    </cacheField>
    <cacheField name="ID" numFmtId="0">
      <sharedItems containsString="0" containsBlank="1" containsNumber="1" containsInteger="1" minValue="1" maxValue="8"/>
    </cacheField>
    <cacheField name="Funzioni oggetto del test" numFmtId="0">
      <sharedItems containsNonDate="0" containsString="0"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 longText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/>
    </cacheField>
    <cacheField name="Data consegna" numFmtId="14">
      <sharedItems containsNonDate="0" containsDate="1" containsString="0" containsBlank="1" minDate="2016-10-28T00:00:00" maxDate="2016-12-23T00:00:00"/>
    </cacheField>
    <cacheField name="Verifica DSI" numFmtId="0">
      <sharedItems containsBlank="1" count="4">
        <s v="Non verificato"/>
        <m/>
        <s v="ok" u="1"/>
        <s v="Ko" u="1"/>
      </sharedItems>
    </cacheField>
    <cacheField name="Incorenza stati" numFmtId="0">
      <sharedItems containsBlank="1" count="4">
        <s v="Non applicabile"/>
        <m/>
        <s v="Non coerente" u="1"/>
        <s v="Coerent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Dessi, Michele" refreshedDate="42747.669579861111" createdVersion="4" refreshedVersion="5" minRefreshableVersion="3" recordCount="14">
  <cacheSource type="worksheet">
    <worksheetSource ref="A3:L1048576" sheet="Lista dei casi di test"/>
  </cacheSource>
  <cacheFields count="11">
    <cacheField name="Applicazione" numFmtId="0">
      <sharedItems containsNonDate="0" containsString="0" containsBlank="1"/>
    </cacheField>
    <cacheField name="ID" numFmtId="0">
      <sharedItems containsString="0" containsBlank="1" containsNumber="1" containsInteger="1" minValue="1" maxValue="8"/>
    </cacheField>
    <cacheField name="Funzioni oggetto del test" numFmtId="0">
      <sharedItems containsNonDate="0" containsString="0"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 longText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 count="5">
        <s v="Ok"/>
        <m/>
        <s v="Da eseguire" u="1"/>
        <s v="Ko" u="1"/>
        <s v="In esecuzione" u="1"/>
      </sharedItems>
    </cacheField>
    <cacheField name="Data consegna" numFmtId="14">
      <sharedItems containsNonDate="0" containsDate="1" containsString="0" containsBlank="1" minDate="2016-10-28T00:00:00" maxDate="2016-12-23T00:00:00"/>
    </cacheField>
    <cacheField name="Verifica D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m/>
    <n v="1"/>
    <m/>
    <m/>
    <s v="Indicator 221 - Past due public creditors / employees"/>
    <s v="• Per il singolo SNDG il campo può assumere valore 0 o 1 a seconda che venga attivato o meno il flag sul cruscotto;_x000a_• Il flag è valorizzato a 1 se si verifica la presenza di un past due verso impiegati e creditori pubblici;_x000a_• L’alimentazione è manuale attraverso l’applicativo “cruscotto” a cura del gestore della posizione;_x000a_• La materialità dell’importo è expert-based, per cui è affidato interamente al giudizio del gestore  (CRMD non definisce al momento alcuna linea guida);_x000a_• L’indicatore è manuale e non sono previsti possibili casi di errore._x000a_"/>
    <s v=" - porting variabile_x000a__x000a_ - ERRORE - considerat i seguendi casi:_x000a_indicatore è missing -&gt; missing"/>
    <m/>
    <s v="Ok"/>
    <d v="2016-12-22T00:00:00"/>
    <x v="0"/>
    <x v="0"/>
  </r>
  <r>
    <m/>
    <n v="2"/>
    <m/>
    <m/>
    <s v="Indicator 222 - Collateral Value Decrease"/>
    <s v="• Per il singolo SNDG il campo può assumere valore 0 o 1 a seconda che venga attivato o meno il flag sul cruscotto;_x000a_• Il flag è valorizzato a 1 se si verifica la presenza di una significativa riduzione del valore del collateral qualora la vendita dello stesso sia necessaria per il rimborso del finanziamento;_x000a_• L’alimentazione è manuale attraverso l’applicativo “cruscotto” a cura del gestore della posizione;_x000a_• La materialità dell’importo / percentuale della riduzione è expert-based, per cui è affidato interamente al giudizio del gestore (CRMD non definisce al momento alcuna linea guida);_x000a_• L’indicatore è manuale e non sono previsti possibili casi di errore._x000a_"/>
    <s v=" - porting variabile_x000a__x000a_ - ERRORE - considerat i seguendi casi:_x000a_indicatore è missing -&gt; missing"/>
    <m/>
    <s v="Ok"/>
    <d v="2016-12-22T00:00:00"/>
    <x v="1"/>
    <x v="1"/>
  </r>
  <r>
    <m/>
    <n v="3"/>
    <m/>
    <m/>
    <s v="Indicator 223 - Delta Cashflow"/>
    <s v="• Per il singolo SNDG il campo può assumere valore 0 o 1 a seconda che venga attivato o meno il flag sul cruscotto;_x000a_• L’indicatore è valorizzato a 1 se si verifica un decremento significativo nei flussi di cassa futuri previsionali;_x000a_• L’alimentazione è manuale attraverso l’applicativo “cruscotto” a cura del gestore della posizione;_x000a_• La materialità dell’importo / percentuale della riduzione è expert-based, per cui è affidato interamente al giudizio del gestore (CRMD non definisce al momento alcuna linea guida);_x000a_• L’indicatore è manuale e non sono previsti possibili casi di errore._x000a_"/>
    <s v=" - porting variabile_x000a__x000a_ - ERRORE - considerat i seguendi casi:_x000a_indicatore è missing -&gt; missing"/>
    <m/>
    <s v="Ok"/>
    <d v="2016-12-22T00:00:00"/>
    <x v="1"/>
    <x v="1"/>
  </r>
  <r>
    <m/>
    <n v="4"/>
    <m/>
    <m/>
    <s v="Indicator 224 - Covenant Breach"/>
    <s v="• Per il singolo SNDG l’indicatore ha il seguente dominio (seguirà traduzione): _x000a_o COVENANT ROTTO NON ANCORA SANATO_x000a_o COVENANT IN TENSIONE_x000a_o COVENANT SCADUTO E NON MONITORATO _x000a_o COVENANT NON RISPETTATO E NON SANATO _x000a__x000a_• Lasciamo all’IT la scelta tra le seguenti modalità di inserimento a cruscotto e nel repository dei dati delle informazioni relative a questo trigger_x000a_o MODALITA’ 1_x000a_A cruscotto viene evidenziata una domanda a risposta multipla sui covenant;_x000a_Nel datamart EWS verrà storicizzata un’unica variabile valorizzata con un codice (ad. es. 01 = covenant rotto non ancora sanato, 02 = etc….);_x000a__x000a_o MODALITA’ 2_x000a_A cruscotto vengono evidenziate 4 domande afferenti i covenant; _x000a_Nel datamart EWS verranno storicizzate 4 variabili flag, il cui valore può essere pari a 0 o 1, corrispondenti a ciascuna domanda del cruscotto._x000a__x000a_• L’alimentazione è manuale attraverso l’applicativo “cruscotto” a cura del gestore della posizione;_x000a_• L’indicatore è attualmente manuale e non sono possibili casi di errore, ma nelle successive versioni dovranno essere previsti dei controlli._x000a_"/>
    <s v=" - porting variabile_x000a__x000a_ - ERRORE - considerat i seguendi casi:_x000a_indicatore è missing -&gt; missing"/>
    <m/>
    <s v="Ok"/>
    <d v="2016-12-22T00:00:00"/>
    <x v="1"/>
    <x v="1"/>
  </r>
  <r>
    <m/>
    <n v="5"/>
    <m/>
    <m/>
    <s v="Indicator 225 - Bond Trade Suspended"/>
    <s v="• Per il singolo SNDG il campo può assumere valore 0 o 1 a seconda che venga attivato o meno il flag sul cruscotto;_x000a_• L’indicatore è valorizzato a 1 se si verifica una sospensione temporanea alla negoziazione di un bond per momentanea difficoltà della controparte emittente;_x000a_• L’alimentazione è manuale attraverso l’applicativo “cruscotto” a cura del gestore della posizione;_x000a_• L’indicatore è manuale e non sono previsti possibili casi di errore._x000a_"/>
    <s v=" - porting variabile_x000a__x000a_ - ERRORE - considerat i seguendi casi:_x000a_indicatore è missing -&gt; missing"/>
    <m/>
    <s v="Ok"/>
    <d v="2016-12-22T00:00:00"/>
    <x v="1"/>
    <x v="1"/>
  </r>
  <r>
    <m/>
    <m/>
    <m/>
    <m/>
    <m/>
    <m/>
    <m/>
    <m/>
    <m/>
    <m/>
    <x v="1"/>
    <x v="1"/>
  </r>
  <r>
    <m/>
    <n v="6"/>
    <m/>
    <m/>
    <s v="BR15"/>
    <s v="ind_221 = 1"/>
    <s v="accensione della BR 15"/>
    <s v="SNDG:_x000a_0000000090890463_x000a_0000000078356193_x000a_0000000078424764_x000a_0000000078276761_x000a_0000000091605514_x000a_0000000078375153_x000a_0000000078400570"/>
    <s v="Ok"/>
    <d v="2016-10-28T00:00:00"/>
    <x v="1"/>
    <x v="1"/>
  </r>
  <r>
    <m/>
    <n v="7"/>
    <m/>
    <m/>
    <s v="BR16"/>
    <s v="ind_225 = 1"/>
    <s v="accensione della BR 16"/>
    <m/>
    <s v="Ok"/>
    <d v="2016-10-28T00:00:00"/>
    <x v="1"/>
    <x v="1"/>
  </r>
  <r>
    <m/>
    <n v="8"/>
    <m/>
    <m/>
    <s v="ECCEZIONE_1"/>
    <s v="BR15 = 1 or BR16 = 1"/>
    <s v="accensione ECCEZIONE_1 e assegnamento colore LIGHT_BLUE"/>
    <m/>
    <s v="Ok"/>
    <d v="2016-10-28T00:00:00"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m/>
    <n v="1"/>
    <m/>
    <m/>
    <s v="Indicator 221 - Past due public creditors / employees"/>
    <s v="• Per il singolo SNDG il campo può assumere valore 0 o 1 a seconda che venga attivato o meno il flag sul cruscotto;_x000a_• Il flag è valorizzato a 1 se si verifica la presenza di un past due verso impiegati e creditori pubblici;_x000a_• L’alimentazione è manuale attraverso l’applicativo “cruscotto” a cura del gestore della posizione;_x000a_• La materialità dell’importo è expert-based, per cui è affidato interamente al giudizio del gestore  (CRMD non definisce al momento alcuna linea guida);_x000a_• L’indicatore è manuale e non sono previsti possibili casi di errore._x000a_"/>
    <s v=" - porting variabile_x000a__x000a_ - ERRORE - considerat i seguendi casi:_x000a_indicatore è missing -&gt; missing"/>
    <m/>
    <x v="0"/>
    <d v="2016-12-22T00:00:00"/>
    <s v="Non verificato"/>
  </r>
  <r>
    <m/>
    <n v="2"/>
    <m/>
    <m/>
    <s v="Indicator 222 - Collateral Value Decrease"/>
    <s v="• Per il singolo SNDG il campo può assumere valore 0 o 1 a seconda che venga attivato o meno il flag sul cruscotto;_x000a_• Il flag è valorizzato a 1 se si verifica la presenza di una significativa riduzione del valore del collateral qualora la vendita dello stesso sia necessaria per il rimborso del finanziamento;_x000a_• L’alimentazione è manuale attraverso l’applicativo “cruscotto” a cura del gestore della posizione;_x000a_• La materialità dell’importo / percentuale della riduzione è expert-based, per cui è affidato interamente al giudizio del gestore (CRMD non definisce al momento alcuna linea guida);_x000a_• L’indicatore è manuale e non sono previsti possibili casi di errore._x000a_"/>
    <s v=" - porting variabile_x000a__x000a_ - ERRORE - considerat i seguendi casi:_x000a_indicatore è missing -&gt; missing"/>
    <m/>
    <x v="0"/>
    <d v="2016-12-22T00:00:00"/>
    <m/>
  </r>
  <r>
    <m/>
    <n v="3"/>
    <m/>
    <m/>
    <s v="Indicator 223 - Delta Cashflow"/>
    <s v="• Per il singolo SNDG il campo può assumere valore 0 o 1 a seconda che venga attivato o meno il flag sul cruscotto;_x000a_• L’indicatore è valorizzato a 1 se si verifica un decremento significativo nei flussi di cassa futuri previsionali;_x000a_• L’alimentazione è manuale attraverso l’applicativo “cruscotto” a cura del gestore della posizione;_x000a_• La materialità dell’importo / percentuale della riduzione è expert-based, per cui è affidato interamente al giudizio del gestore (CRMD non definisce al momento alcuna linea guida);_x000a_• L’indicatore è manuale e non sono previsti possibili casi di errore._x000a_"/>
    <s v=" - porting variabile_x000a__x000a_ - ERRORE - considerat i seguendi casi:_x000a_indicatore è missing -&gt; missing"/>
    <m/>
    <x v="0"/>
    <d v="2016-12-22T00:00:00"/>
    <m/>
  </r>
  <r>
    <m/>
    <n v="4"/>
    <m/>
    <m/>
    <s v="Indicator 224 - Covenant Breach"/>
    <s v="• Per il singolo SNDG l’indicatore ha il seguente dominio (seguirà traduzione): _x000a_o COVENANT ROTTO NON ANCORA SANATO_x000a_o COVENANT IN TENSIONE_x000a_o COVENANT SCADUTO E NON MONITORATO _x000a_o COVENANT NON RISPETTATO E NON SANATO _x000a__x000a_• Lasciamo all’IT la scelta tra le seguenti modalità di inserimento a cruscotto e nel repository dei dati delle informazioni relative a questo trigger_x000a_o MODALITA’ 1_x000a_A cruscotto viene evidenziata una domanda a risposta multipla sui covenant;_x000a_Nel datamart EWS verrà storicizzata un’unica variabile valorizzata con un codice (ad. es. 01 = covenant rotto non ancora sanato, 02 = etc….);_x000a__x000a_o MODALITA’ 2_x000a_A cruscotto vengono evidenziate 4 domande afferenti i covenant; _x000a_Nel datamart EWS verranno storicizzate 4 variabili flag, il cui valore può essere pari a 0 o 1, corrispondenti a ciascuna domanda del cruscotto._x000a__x000a_• L’alimentazione è manuale attraverso l’applicativo “cruscotto” a cura del gestore della posizione;_x000a_• L’indicatore è attualmente manuale e non sono possibili casi di errore, ma nelle successive versioni dovranno essere previsti dei controlli._x000a_"/>
    <s v=" - porting variabile_x000a__x000a_ - ERRORE - considerat i seguendi casi:_x000a_indicatore è missing -&gt; missing"/>
    <m/>
    <x v="0"/>
    <d v="2016-12-22T00:00:00"/>
    <m/>
  </r>
  <r>
    <m/>
    <n v="5"/>
    <m/>
    <m/>
    <s v="Indicator 225 - Bond Trade Suspended"/>
    <s v="• Per il singolo SNDG il campo può assumere valore 0 o 1 a seconda che venga attivato o meno il flag sul cruscotto;_x000a_• L’indicatore è valorizzato a 1 se si verifica una sospensione temporanea alla negoziazione di un bond per momentanea difficoltà della controparte emittente;_x000a_• L’alimentazione è manuale attraverso l’applicativo “cruscotto” a cura del gestore della posizione;_x000a_• L’indicatore è manuale e non sono previsti possibili casi di errore._x000a_"/>
    <s v=" - porting variabile_x000a__x000a_ - ERRORE - considerat i seguendi casi:_x000a_indicatore è missing -&gt; missing"/>
    <m/>
    <x v="0"/>
    <d v="2016-12-22T00:00:00"/>
    <m/>
  </r>
  <r>
    <m/>
    <m/>
    <m/>
    <m/>
    <m/>
    <m/>
    <m/>
    <m/>
    <x v="1"/>
    <m/>
    <m/>
  </r>
  <r>
    <m/>
    <n v="6"/>
    <m/>
    <m/>
    <s v="BR15"/>
    <s v="ind_221 = 1"/>
    <s v="accensione della BR 15"/>
    <s v="SNDG:_x000a_0000000090890463_x000a_0000000078356193_x000a_0000000078424764_x000a_0000000078276761_x000a_0000000091605514_x000a_0000000078375153_x000a_0000000078400570"/>
    <x v="0"/>
    <d v="2016-10-28T00:00:00"/>
    <m/>
  </r>
  <r>
    <m/>
    <n v="7"/>
    <m/>
    <m/>
    <s v="BR16"/>
    <s v="ind_225 = 1"/>
    <s v="accensione della BR 16"/>
    <m/>
    <x v="0"/>
    <d v="2016-10-28T00:00:00"/>
    <m/>
  </r>
  <r>
    <m/>
    <n v="8"/>
    <m/>
    <m/>
    <s v="ECCEZIONE_1"/>
    <s v="BR15 = 1 or BR16 = 1"/>
    <s v="accensione ECCEZIONE_1 e assegnamento colore LIGHT_BLUE"/>
    <m/>
    <x v="0"/>
    <d v="2016-10-28T00:00:00"/>
    <m/>
  </r>
  <r>
    <m/>
    <m/>
    <m/>
    <m/>
    <m/>
    <m/>
    <m/>
    <m/>
    <x v="1"/>
    <m/>
    <m/>
  </r>
  <r>
    <m/>
    <m/>
    <m/>
    <m/>
    <m/>
    <m/>
    <m/>
    <m/>
    <x v="1"/>
    <m/>
    <m/>
  </r>
  <r>
    <m/>
    <m/>
    <m/>
    <m/>
    <m/>
    <m/>
    <m/>
    <m/>
    <x v="1"/>
    <m/>
    <m/>
  </r>
  <r>
    <m/>
    <m/>
    <m/>
    <m/>
    <m/>
    <m/>
    <m/>
    <m/>
    <x v="1"/>
    <m/>
    <m/>
  </r>
  <r>
    <m/>
    <m/>
    <m/>
    <m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2" cacheId="17" applyNumberFormats="0" applyBorderFormats="0" applyFontFormats="0" applyPatternFormats="0" applyAlignmentFormats="0" applyWidthHeightFormats="1" dataCaption="Valori" updatedVersion="5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>
      <items count="6">
        <item h="1" m="1" x="2"/>
        <item h="1" m="1" x="4"/>
        <item m="1" x="3"/>
        <item x="0"/>
        <item h="1" x="1"/>
        <item t="default"/>
      </items>
    </pivotField>
    <pivotField showAll="0"/>
    <pivotField showAll="0" defaultSubtotal="0"/>
  </pivotFields>
  <rowFields count="1">
    <field x="8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145">
      <pivotArea outline="0" collapsedLevelsAreSubtotals="1" fieldPosition="0"/>
    </format>
    <format dxfId="144">
      <pivotArea outline="0" collapsedLevelsAreSubtotals="1" fieldPosition="0"/>
    </format>
    <format dxfId="143">
      <pivotArea type="all" dataOnly="0" outline="0" fieldPosition="0"/>
    </format>
    <format dxfId="142">
      <pivotArea field="8" type="button" dataOnly="0" labelOnly="1" outline="0" axis="axisRow" fieldPosition="0"/>
    </format>
    <format dxfId="141">
      <pivotArea field="8" type="button" dataOnly="0" labelOnly="1" outline="0" axis="axisRow" fieldPosition="0"/>
    </format>
    <format dxfId="140">
      <pivotArea field="8" type="button" dataOnly="0" labelOnly="1" outline="0" axis="axisRow" fieldPosition="0"/>
    </format>
    <format dxfId="139">
      <pivotArea dataOnly="0" labelOnly="1" fieldPosition="0">
        <references count="1">
          <reference field="8" count="0"/>
        </references>
      </pivotArea>
    </format>
    <format dxfId="138">
      <pivotArea dataOnly="0" labelOnly="1" grandRow="1" outline="0" fieldPosition="0"/>
    </format>
    <format dxfId="137">
      <pivotArea collapsedLevelsAreSubtotals="1" fieldPosition="0">
        <references count="1">
          <reference field="8" count="0"/>
        </references>
      </pivotArea>
    </format>
    <format dxfId="136">
      <pivotArea dataOnly="0" labelOnly="1" outline="0" axis="axisValues" fieldPosition="0"/>
    </format>
    <format dxfId="135">
      <pivotArea dataOnly="0" labelOnly="1" outline="0" axis="axisValues" fieldPosition="0"/>
    </format>
    <format dxfId="134">
      <pivotArea grandRow="1" outline="0" collapsedLevelsAreSubtotals="1" fieldPosition="0"/>
    </format>
    <format dxfId="133">
      <pivotArea dataOnly="0" labelOnly="1" outline="0" axis="axisValues" fieldPosition="0"/>
    </format>
    <format dxfId="132">
      <pivotArea dataOnly="0" labelOnly="1" outline="0" axis="axisValues" fieldPosition="0"/>
    </format>
    <format dxfId="131">
      <pivotArea dataOnly="0" labelOnly="1" outline="0" axis="axisValues" fieldPosition="0"/>
    </format>
    <format dxfId="130">
      <pivotArea dataOnly="0" labelOnly="1" outline="0" axis="axisValues" fieldPosition="0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8" type="button" dataOnly="0" labelOnly="1" outline="0" axis="axisRow" fieldPosition="0"/>
    </format>
    <format dxfId="126">
      <pivotArea dataOnly="0" labelOnly="1" outline="0" axis="axisValues" fieldPosition="0"/>
    </format>
    <format dxfId="125">
      <pivotArea dataOnly="0" labelOnly="1" fieldPosition="0">
        <references count="1">
          <reference field="8" count="0"/>
        </references>
      </pivotArea>
    </format>
    <format dxfId="124">
      <pivotArea dataOnly="0" labelOnly="1" grandRow="1" outline="0" fieldPosition="0"/>
    </format>
    <format dxfId="123">
      <pivotArea dataOnly="0" labelOnly="1" outline="0" axis="axisValues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8" type="button" dataOnly="0" labelOnly="1" outline="0" axis="axisRow" fieldPosition="0"/>
    </format>
    <format dxfId="119">
      <pivotArea dataOnly="0" labelOnly="1" outline="0" axis="axisValues" fieldPosition="0"/>
    </format>
    <format dxfId="118">
      <pivotArea dataOnly="0" labelOnly="1" fieldPosition="0">
        <references count="1">
          <reference field="8" count="0"/>
        </references>
      </pivotArea>
    </format>
    <format dxfId="117">
      <pivotArea dataOnly="0" labelOnly="1" grandRow="1" outline="0" fieldPosition="0"/>
    </format>
    <format dxfId="116">
      <pivotArea dataOnly="0" labelOnly="1" outline="0" axis="axisValues" fieldPosition="0"/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8" type="button" dataOnly="0" labelOnly="1" outline="0" axis="axisRow" fieldPosition="0"/>
    </format>
    <format dxfId="112">
      <pivotArea dataOnly="0" labelOnly="1" outline="0" axis="axisValues" fieldPosition="0"/>
    </format>
    <format dxfId="111">
      <pivotArea dataOnly="0" labelOnly="1" fieldPosition="0">
        <references count="1">
          <reference field="8" count="0"/>
        </references>
      </pivotArea>
    </format>
    <format dxfId="110">
      <pivotArea dataOnly="0" labelOnly="1" grandRow="1" outline="0" fieldPosition="0"/>
    </format>
    <format dxfId="109">
      <pivotArea dataOnly="0" labelOnly="1" outline="0" axis="axisValues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8" type="button" dataOnly="0" labelOnly="1" outline="0" axis="axisRow" fieldPosition="0"/>
    </format>
    <format dxfId="105">
      <pivotArea dataOnly="0" labelOnly="1" outline="0" axis="axisValues" fieldPosition="0"/>
    </format>
    <format dxfId="104">
      <pivotArea dataOnly="0" labelOnly="1" fieldPosition="0">
        <references count="1">
          <reference field="8" count="0"/>
        </references>
      </pivotArea>
    </format>
    <format dxfId="103">
      <pivotArea dataOnly="0" labelOnly="1" grandRow="1" outline="0" fieldPosition="0"/>
    </format>
    <format dxfId="10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3" cacheId="14" applyNumberFormats="0" applyBorderFormats="0" applyFontFormats="0" applyPatternFormats="0" applyAlignmentFormats="0" applyWidthHeightFormats="1" dataCaption="Valori" updatedVersion="5" minRefreshableVersion="3" useAutoFormatting="1" itemPrintTitles="1" createdVersion="4" indent="0" outline="1" outlineData="1" multipleFieldFilters="0">
  <location ref="H10:I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5">
        <item x="0"/>
        <item m="1" x="2"/>
        <item h="1" x="1"/>
        <item m="1" x="3"/>
        <item t="default"/>
      </items>
    </pivotField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174">
      <pivotArea field="10" type="button" dataOnly="0" labelOnly="1" outline="0" axis="axisRow" fieldPosition="0"/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10" type="button" dataOnly="0" labelOnly="1" outline="0" axis="axisRow" fieldPosition="0"/>
    </format>
    <format dxfId="170">
      <pivotArea dataOnly="0" labelOnly="1" outline="0" axis="axisValues" fieldPosition="0"/>
    </format>
    <format dxfId="169">
      <pivotArea dataOnly="0" labelOnly="1" fieldPosition="0">
        <references count="1">
          <reference field="10" count="0"/>
        </references>
      </pivotArea>
    </format>
    <format dxfId="168">
      <pivotArea dataOnly="0" labelOnly="1" grandRow="1" outline="0" fieldPosition="0"/>
    </format>
    <format dxfId="167">
      <pivotArea dataOnly="0" labelOnly="1" outline="0" axis="axisValues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10" type="button" dataOnly="0" labelOnly="1" outline="0" axis="axisRow" fieldPosition="0"/>
    </format>
    <format dxfId="163">
      <pivotArea dataOnly="0" labelOnly="1" outline="0" axis="axisValues" fieldPosition="0"/>
    </format>
    <format dxfId="162">
      <pivotArea dataOnly="0" labelOnly="1" fieldPosition="0">
        <references count="1">
          <reference field="10" count="0"/>
        </references>
      </pivotArea>
    </format>
    <format dxfId="161">
      <pivotArea dataOnly="0" labelOnly="1" grandRow="1" outline="0" fieldPosition="0"/>
    </format>
    <format dxfId="160">
      <pivotArea dataOnly="0" labelOnly="1" outline="0" axis="axisValues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10" type="button" dataOnly="0" labelOnly="1" outline="0" axis="axisRow" fieldPosition="0"/>
    </format>
    <format dxfId="156">
      <pivotArea dataOnly="0" labelOnly="1" outline="0" axis="axisValues" fieldPosition="0"/>
    </format>
    <format dxfId="155">
      <pivotArea dataOnly="0" labelOnly="1" fieldPosition="0">
        <references count="1">
          <reference field="10" count="0"/>
        </references>
      </pivotArea>
    </format>
    <format dxfId="154">
      <pivotArea dataOnly="0" labelOnly="1" grandRow="1" outline="0" fieldPosition="0"/>
    </format>
    <format dxfId="153">
      <pivotArea dataOnly="0" labelOnly="1" outline="0" axis="axisValues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10" type="button" dataOnly="0" labelOnly="1" outline="0" axis="axisRow" fieldPosition="0"/>
    </format>
    <format dxfId="149">
      <pivotArea dataOnly="0" labelOnly="1" outline="0" axis="axisValues" fieldPosition="0"/>
    </format>
    <format dxfId="148">
      <pivotArea dataOnly="0" labelOnly="1" fieldPosition="0">
        <references count="1">
          <reference field="10" count="0"/>
        </references>
      </pivotArea>
    </format>
    <format dxfId="147">
      <pivotArea dataOnly="0" labelOnly="1" grandRow="1" outline="0" fieldPosition="0"/>
    </format>
    <format dxfId="1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2" cacheId="14" applyNumberFormats="0" applyBorderFormats="0" applyFontFormats="0" applyPatternFormats="0" applyAlignmentFormats="0" applyWidthHeightFormats="1" dataCaption="Valori" updatedVersion="5" minRefreshableVersion="3" useAutoFormatting="1" itemPrintTitles="1" createdVersion="4" indent="0" outline="1" outlineData="1" multipleFieldFilters="0">
  <location ref="L10:M13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>
      <items count="5">
        <item m="1" x="3"/>
        <item h="1" x="0"/>
        <item m="1" x="2"/>
        <item h="1" x="1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202">
      <pivotArea field="11" type="button" dataOnly="0" labelOnly="1" outline="0" axis="axisRow" fieldPosition="0"/>
    </format>
    <format dxfId="201">
      <pivotArea field="11" type="button" dataOnly="0" labelOnly="1" outline="0" axis="axisRow" fieldPosition="0"/>
    </format>
    <format dxfId="200">
      <pivotArea field="11" type="button" dataOnly="0" labelOnly="1" outline="0" axis="axisRow" fieldPosition="0"/>
    </format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11" type="button" dataOnly="0" labelOnly="1" outline="0" axis="axisRow" fieldPosition="0"/>
    </format>
    <format dxfId="196">
      <pivotArea dataOnly="0" labelOnly="1" outline="0" axis="axisValues" fieldPosition="0"/>
    </format>
    <format dxfId="195">
      <pivotArea dataOnly="0" labelOnly="1" fieldPosition="0">
        <references count="1">
          <reference field="11" count="0"/>
        </references>
      </pivotArea>
    </format>
    <format dxfId="194">
      <pivotArea dataOnly="0" labelOnly="1" grandRow="1" outline="0" fieldPosition="0"/>
    </format>
    <format dxfId="193">
      <pivotArea dataOnly="0" labelOnly="1" outline="0" axis="axisValues" fieldPosition="0"/>
    </format>
    <format dxfId="192">
      <pivotArea field="11" type="button" dataOnly="0" labelOnly="1" outline="0" axis="axisRow" fieldPosition="0"/>
    </format>
    <format dxfId="191">
      <pivotArea field="11" type="button" dataOnly="0" labelOnly="1" outline="0" axis="axisRow" fieldPosition="0"/>
    </format>
    <format dxfId="190">
      <pivotArea dataOnly="0" labelOnly="1" outline="0" axis="axisValues" fieldPosition="0"/>
    </format>
    <format dxfId="189">
      <pivotArea dataOnly="0" labelOnly="1" outline="0" axis="axisValues" fieldPosition="0"/>
    </format>
    <format dxfId="188">
      <pivotArea outline="0" collapsedLevelsAreSubtotals="1" fieldPosition="0"/>
    </format>
    <format dxfId="187">
      <pivotArea dataOnly="0" labelOnly="1" outline="0" axis="axisValues" fieldPosition="0"/>
    </format>
    <format dxfId="186">
      <pivotArea dataOnly="0" labelOnly="1" outline="0" axis="axisValues" fieldPosition="0"/>
    </format>
    <format dxfId="185">
      <pivotArea outline="0" collapsedLevelsAreSubtotals="1" fieldPosition="0"/>
    </format>
    <format dxfId="184">
      <pivotArea dataOnly="0" labelOnly="1" outline="0" axis="axisValues" fieldPosition="0"/>
    </format>
    <format dxfId="183">
      <pivotArea dataOnly="0" labelOnly="1" outline="0" axis="axisValues" fieldPosition="0"/>
    </format>
    <format dxfId="182">
      <pivotArea field="11" type="button" dataOnly="0" labelOnly="1" outline="0" axis="axisRow" fieldPosition="0"/>
    </format>
    <format dxfId="181">
      <pivotArea dataOnly="0" labelOnly="1" outline="0" axis="axisValues" fieldPosition="0"/>
    </format>
    <format dxfId="180">
      <pivotArea dataOnly="0" labelOnly="1" outline="0" axis="axisValues" fieldPosition="0"/>
    </format>
    <format dxfId="179">
      <pivotArea dataOnly="0" labelOnly="1" fieldPosition="0">
        <references count="1">
          <reference field="11" count="0"/>
        </references>
      </pivotArea>
    </format>
    <format dxfId="178">
      <pivotArea dataOnly="0" labelOnly="1" grandRow="1" outline="0" fieldPosition="0"/>
    </format>
    <format dxfId="177">
      <pivotArea field="11" type="button" dataOnly="0" labelOnly="1" outline="0" axis="axisRow" fieldPosition="0"/>
    </format>
    <format dxfId="176">
      <pivotArea dataOnly="0" labelOnly="1" outline="0" axis="axisValues" fieldPosition="0"/>
    </format>
    <format dxfId="17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topLeftCell="A10" workbookViewId="0"/>
  </sheetViews>
  <sheetFormatPr defaultRowHeight="15" x14ac:dyDescent="0.25"/>
  <sheetData>
    <row r="1" spans="1:13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7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75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75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75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75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75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75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75" x14ac:dyDescent="0.25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75" x14ac:dyDescent="0.25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75" x14ac:dyDescent="0.25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75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75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75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75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75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75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75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75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75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5" x14ac:dyDescent="0.3">
      <c r="A24" s="5"/>
      <c r="B24" s="82"/>
      <c r="C24" s="83"/>
      <c r="D24" s="83"/>
      <c r="E24" s="83"/>
      <c r="F24" s="83"/>
      <c r="G24" s="83"/>
      <c r="H24" s="83"/>
      <c r="I24" s="83"/>
      <c r="J24" s="83"/>
      <c r="K24" s="84"/>
      <c r="L24" s="7"/>
      <c r="M24" s="1"/>
    </row>
    <row r="25" spans="1:13" ht="22.5" x14ac:dyDescent="0.3">
      <c r="A25" s="5"/>
      <c r="B25" s="85" t="s">
        <v>9</v>
      </c>
      <c r="C25" s="86"/>
      <c r="D25" s="86"/>
      <c r="E25" s="86"/>
      <c r="F25" s="86"/>
      <c r="G25" s="86"/>
      <c r="H25" s="86"/>
      <c r="I25" s="86"/>
      <c r="J25" s="86"/>
      <c r="K25" s="87"/>
      <c r="L25" s="7"/>
      <c r="M25" s="1"/>
    </row>
    <row r="26" spans="1:13" ht="22.5" x14ac:dyDescent="0.3">
      <c r="A26" s="5"/>
      <c r="B26" s="85"/>
      <c r="C26" s="86"/>
      <c r="D26" s="86"/>
      <c r="E26" s="86"/>
      <c r="F26" s="86"/>
      <c r="G26" s="86"/>
      <c r="H26" s="86"/>
      <c r="I26" s="86"/>
      <c r="J26" s="86"/>
      <c r="K26" s="87"/>
      <c r="L26" s="7"/>
      <c r="M26" s="1"/>
    </row>
    <row r="27" spans="1:13" ht="22.5" x14ac:dyDescent="0.3">
      <c r="A27" s="5"/>
      <c r="B27" s="85" t="s">
        <v>29</v>
      </c>
      <c r="C27" s="86"/>
      <c r="D27" s="86"/>
      <c r="E27" s="86"/>
      <c r="F27" s="86"/>
      <c r="G27" s="86"/>
      <c r="H27" s="86"/>
      <c r="I27" s="86"/>
      <c r="J27" s="86"/>
      <c r="K27" s="87"/>
      <c r="L27" s="7"/>
      <c r="M27" s="1"/>
    </row>
    <row r="28" spans="1:13" ht="22.5" x14ac:dyDescent="0.3">
      <c r="A28" s="5"/>
      <c r="B28" s="88"/>
      <c r="C28" s="89"/>
      <c r="D28" s="89"/>
      <c r="E28" s="89"/>
      <c r="F28" s="89"/>
      <c r="G28" s="89"/>
      <c r="H28" s="89"/>
      <c r="I28" s="89"/>
      <c r="J28" s="89"/>
      <c r="K28" s="90"/>
      <c r="L28" s="7"/>
      <c r="M28" s="1"/>
    </row>
    <row r="29" spans="1:13" ht="15.75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75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75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75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75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75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75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75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75" x14ac:dyDescent="0.25">
      <c r="A37" s="5"/>
      <c r="B37" s="76" t="s">
        <v>10</v>
      </c>
      <c r="C37" s="76"/>
      <c r="D37" s="77" t="s">
        <v>11</v>
      </c>
      <c r="E37" s="77"/>
      <c r="F37" s="77"/>
      <c r="G37" s="77"/>
      <c r="H37" s="77"/>
      <c r="I37" s="77"/>
      <c r="J37" s="77"/>
      <c r="K37" s="77"/>
      <c r="L37" s="7"/>
      <c r="M37" s="1"/>
    </row>
    <row r="38" spans="1:13" ht="15.75" x14ac:dyDescent="0.25">
      <c r="A38" s="5"/>
      <c r="B38" s="76" t="s">
        <v>12</v>
      </c>
      <c r="C38" s="76"/>
      <c r="D38" s="77" t="s">
        <v>13</v>
      </c>
      <c r="E38" s="77"/>
      <c r="F38" s="77"/>
      <c r="G38" s="77"/>
      <c r="H38" s="77"/>
      <c r="I38" s="77"/>
      <c r="J38" s="77"/>
      <c r="K38" s="77"/>
      <c r="L38" s="7"/>
      <c r="M38" s="1"/>
    </row>
    <row r="39" spans="1:13" ht="15.75" x14ac:dyDescent="0.25">
      <c r="A39" s="5"/>
      <c r="B39" s="76" t="s">
        <v>14</v>
      </c>
      <c r="C39" s="76"/>
      <c r="D39" s="77" t="s">
        <v>15</v>
      </c>
      <c r="E39" s="77"/>
      <c r="F39" s="77"/>
      <c r="G39" s="77"/>
      <c r="H39" s="77"/>
      <c r="I39" s="77"/>
      <c r="J39" s="77"/>
      <c r="K39" s="77"/>
      <c r="L39" s="7"/>
      <c r="M39" s="1"/>
    </row>
    <row r="40" spans="1:13" ht="15.75" x14ac:dyDescent="0.25">
      <c r="A40" s="5"/>
      <c r="B40" s="76" t="s">
        <v>16</v>
      </c>
      <c r="C40" s="76"/>
      <c r="D40" s="77" t="s">
        <v>30</v>
      </c>
      <c r="E40" s="77"/>
      <c r="F40" s="77"/>
      <c r="G40" s="77"/>
      <c r="H40" s="77"/>
      <c r="I40" s="77"/>
      <c r="J40" s="77"/>
      <c r="K40" s="77"/>
      <c r="L40" s="7"/>
      <c r="M40" s="1"/>
    </row>
    <row r="41" spans="1:13" ht="15.75" x14ac:dyDescent="0.25">
      <c r="A41" s="5"/>
      <c r="B41" s="76" t="s">
        <v>17</v>
      </c>
      <c r="C41" s="76"/>
      <c r="D41" s="77" t="s">
        <v>18</v>
      </c>
      <c r="E41" s="77"/>
      <c r="F41" s="77"/>
      <c r="G41" s="77"/>
      <c r="H41" s="77"/>
      <c r="I41" s="77"/>
      <c r="J41" s="77"/>
      <c r="K41" s="77"/>
      <c r="L41" s="7"/>
      <c r="M41" s="1"/>
    </row>
    <row r="42" spans="1:13" ht="15.75" x14ac:dyDescent="0.25">
      <c r="A42" s="5"/>
      <c r="B42" s="76" t="s">
        <v>19</v>
      </c>
      <c r="C42" s="76"/>
      <c r="D42" s="81" t="s">
        <v>20</v>
      </c>
      <c r="E42" s="80"/>
      <c r="F42" s="77" t="s">
        <v>21</v>
      </c>
      <c r="G42" s="77"/>
      <c r="H42" s="77" t="s">
        <v>22</v>
      </c>
      <c r="I42" s="77"/>
      <c r="J42" s="77"/>
      <c r="K42" s="77"/>
      <c r="L42" s="7"/>
      <c r="M42" s="1"/>
    </row>
    <row r="43" spans="1:13" ht="15.75" x14ac:dyDescent="0.25">
      <c r="A43" s="5"/>
      <c r="B43" s="76" t="s">
        <v>23</v>
      </c>
      <c r="C43" s="76"/>
      <c r="D43" s="77" t="s">
        <v>24</v>
      </c>
      <c r="E43" s="77"/>
      <c r="F43" s="77"/>
      <c r="G43" s="77"/>
      <c r="H43" s="77"/>
      <c r="I43" s="77"/>
      <c r="J43" s="77"/>
      <c r="K43" s="77"/>
      <c r="L43" s="7"/>
      <c r="M43" s="1"/>
    </row>
    <row r="44" spans="1:13" ht="15.75" x14ac:dyDescent="0.25">
      <c r="A44" s="5"/>
      <c r="B44" s="76" t="s">
        <v>25</v>
      </c>
      <c r="C44" s="76"/>
      <c r="D44" s="78">
        <v>42506</v>
      </c>
      <c r="E44" s="79"/>
      <c r="F44" s="80"/>
      <c r="G44" s="77" t="s">
        <v>26</v>
      </c>
      <c r="H44" s="77"/>
      <c r="I44" s="77"/>
      <c r="J44" s="78">
        <v>42506</v>
      </c>
      <c r="K44" s="80"/>
      <c r="L44" s="7"/>
      <c r="M44" s="1"/>
    </row>
    <row r="45" spans="1:13" ht="15.75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75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75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75" x14ac:dyDescent="0.25">
      <c r="A48" s="5"/>
      <c r="B48" s="74" t="s">
        <v>27</v>
      </c>
      <c r="C48" s="74"/>
      <c r="D48" s="74"/>
      <c r="E48" s="74"/>
      <c r="F48" s="74"/>
      <c r="G48" s="74"/>
      <c r="H48" s="74"/>
      <c r="I48" s="74"/>
      <c r="J48" s="74"/>
      <c r="K48" s="74"/>
      <c r="L48" s="7"/>
      <c r="M48" s="1"/>
    </row>
    <row r="49" spans="1:13" ht="15.75" x14ac:dyDescent="0.25">
      <c r="A49" s="5"/>
      <c r="B49" s="75" t="s">
        <v>28</v>
      </c>
      <c r="C49" s="75"/>
      <c r="D49" s="75"/>
      <c r="E49" s="75"/>
      <c r="F49" s="75"/>
      <c r="G49" s="75"/>
      <c r="H49" s="75"/>
      <c r="I49" s="75"/>
      <c r="J49" s="75"/>
      <c r="K49" s="75"/>
      <c r="L49" s="7"/>
      <c r="M49" s="1"/>
    </row>
    <row r="50" spans="1:13" ht="15.75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75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37:C37"/>
    <mergeCell ref="D37:K37"/>
    <mergeCell ref="B24:K24"/>
    <mergeCell ref="B25:K25"/>
    <mergeCell ref="B26:K26"/>
    <mergeCell ref="B27:K27"/>
    <mergeCell ref="B28:K28"/>
    <mergeCell ref="B38:C38"/>
    <mergeCell ref="D38:K38"/>
    <mergeCell ref="B39:C39"/>
    <mergeCell ref="D39:K39"/>
    <mergeCell ref="B40:C40"/>
    <mergeCell ref="D40:K40"/>
    <mergeCell ref="B41:C41"/>
    <mergeCell ref="D41:K41"/>
    <mergeCell ref="B42:C42"/>
    <mergeCell ref="D42:E42"/>
    <mergeCell ref="F42:G42"/>
    <mergeCell ref="H42:K42"/>
    <mergeCell ref="B48:K48"/>
    <mergeCell ref="B49:K49"/>
    <mergeCell ref="B43:C43"/>
    <mergeCell ref="D43:K43"/>
    <mergeCell ref="B44:C44"/>
    <mergeCell ref="D44:F44"/>
    <mergeCell ref="G44:I44"/>
    <mergeCell ref="J44:K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R17"/>
  <sheetViews>
    <sheetView tabSelected="1" topLeftCell="E7" zoomScale="80" zoomScaleNormal="80" workbookViewId="0">
      <selection activeCell="I15" sqref="I15"/>
    </sheetView>
  </sheetViews>
  <sheetFormatPr defaultRowHeight="15" x14ac:dyDescent="0.25"/>
  <cols>
    <col min="1" max="1" width="25.28515625" style="15" bestFit="1" customWidth="1"/>
    <col min="2" max="2" width="3.28515625" style="15" bestFit="1" customWidth="1"/>
    <col min="3" max="3" width="23.42578125" style="15" bestFit="1" customWidth="1"/>
    <col min="4" max="4" width="22.28515625" style="15" bestFit="1" customWidth="1"/>
    <col min="5" max="5" width="41.5703125" style="15" bestFit="1" customWidth="1"/>
    <col min="6" max="6" width="70.5703125" style="15" bestFit="1" customWidth="1"/>
    <col min="7" max="7" width="62.140625" style="15" bestFit="1" customWidth="1"/>
    <col min="8" max="8" width="28.140625" style="15" bestFit="1" customWidth="1"/>
    <col min="9" max="9" width="34" style="15" customWidth="1"/>
    <col min="10" max="10" width="13.28515625" style="15" bestFit="1" customWidth="1"/>
    <col min="11" max="11" width="15.42578125" style="18" bestFit="1" customWidth="1"/>
    <col min="12" max="12" width="17.28515625" style="15" bestFit="1" customWidth="1"/>
    <col min="13" max="13" width="19.42578125" style="15" bestFit="1" customWidth="1"/>
    <col min="14" max="15" width="9.140625" style="15"/>
    <col min="16" max="18" width="9.140625" style="15" customWidth="1"/>
    <col min="19" max="16384" width="9.140625" style="15"/>
  </cols>
  <sheetData>
    <row r="1" spans="1:18" x14ac:dyDescent="0.25">
      <c r="A1" s="93" t="s">
        <v>31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5"/>
      <c r="M1" s="96" t="s">
        <v>42</v>
      </c>
    </row>
    <row r="2" spans="1:18" x14ac:dyDescent="0.25">
      <c r="A2" s="91" t="s">
        <v>32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7"/>
    </row>
    <row r="3" spans="1:18" x14ac:dyDescent="0.25">
      <c r="A3" s="14" t="s">
        <v>0</v>
      </c>
      <c r="B3" s="14" t="s">
        <v>1</v>
      </c>
      <c r="C3" s="16" t="s">
        <v>35</v>
      </c>
      <c r="D3" s="16" t="s">
        <v>34</v>
      </c>
      <c r="E3" s="14" t="s">
        <v>2</v>
      </c>
      <c r="F3" s="14" t="s">
        <v>3</v>
      </c>
      <c r="G3" s="14" t="s">
        <v>4</v>
      </c>
      <c r="H3" s="14" t="s">
        <v>77</v>
      </c>
      <c r="I3" s="14" t="s">
        <v>78</v>
      </c>
      <c r="J3" s="14" t="s">
        <v>5</v>
      </c>
      <c r="K3" s="14" t="s">
        <v>33</v>
      </c>
      <c r="L3" s="14" t="s">
        <v>51</v>
      </c>
      <c r="M3" s="14" t="s">
        <v>41</v>
      </c>
      <c r="Q3" s="15" t="s">
        <v>36</v>
      </c>
      <c r="R3" s="15" t="s">
        <v>36</v>
      </c>
    </row>
    <row r="4" spans="1:18" ht="84" customHeight="1" x14ac:dyDescent="0.25">
      <c r="A4" s="13"/>
      <c r="B4" s="13">
        <v>1</v>
      </c>
      <c r="C4" s="71"/>
      <c r="D4" s="71"/>
      <c r="E4" s="68" t="s">
        <v>58</v>
      </c>
      <c r="F4" s="69" t="s">
        <v>63</v>
      </c>
      <c r="G4" s="70" t="s">
        <v>57</v>
      </c>
      <c r="H4" s="119" t="s">
        <v>80</v>
      </c>
      <c r="I4" s="120" t="s">
        <v>79</v>
      </c>
      <c r="J4" s="13" t="s">
        <v>36</v>
      </c>
      <c r="K4" s="17">
        <v>42726</v>
      </c>
      <c r="L4" s="71" t="s">
        <v>38</v>
      </c>
      <c r="M4" s="72" t="str">
        <f>IF(L4=J4,"Coerente",(IF(L4="Non verificato","Non applicabile","Non coerente")))</f>
        <v>Non applicabile</v>
      </c>
    </row>
    <row r="5" spans="1:18" ht="104.25" customHeight="1" x14ac:dyDescent="0.25">
      <c r="A5" s="13"/>
      <c r="B5" s="13">
        <v>2</v>
      </c>
      <c r="C5" s="71"/>
      <c r="D5" s="71"/>
      <c r="E5" s="68" t="s">
        <v>59</v>
      </c>
      <c r="F5" s="69" t="s">
        <v>64</v>
      </c>
      <c r="G5" s="70" t="s">
        <v>57</v>
      </c>
      <c r="H5" s="119">
        <v>78247453</v>
      </c>
      <c r="I5" s="120" t="s">
        <v>81</v>
      </c>
      <c r="J5" s="13" t="s">
        <v>36</v>
      </c>
      <c r="K5" s="17">
        <v>42726</v>
      </c>
      <c r="L5" s="71"/>
      <c r="M5" s="72"/>
    </row>
    <row r="6" spans="1:18" ht="98.25" customHeight="1" x14ac:dyDescent="0.25">
      <c r="A6" s="13"/>
      <c r="B6" s="13">
        <v>3</v>
      </c>
      <c r="C6" s="71"/>
      <c r="D6" s="71"/>
      <c r="E6" s="68" t="s">
        <v>60</v>
      </c>
      <c r="F6" s="69" t="s">
        <v>65</v>
      </c>
      <c r="G6" s="70" t="s">
        <v>57</v>
      </c>
      <c r="H6" s="119" t="s">
        <v>83</v>
      </c>
      <c r="I6" s="120" t="s">
        <v>82</v>
      </c>
      <c r="J6" s="13" t="s">
        <v>36</v>
      </c>
      <c r="K6" s="17">
        <v>42726</v>
      </c>
      <c r="L6" s="71"/>
      <c r="M6" s="72"/>
    </row>
    <row r="7" spans="1:18" ht="116.25" customHeight="1" x14ac:dyDescent="0.25">
      <c r="A7" s="13"/>
      <c r="B7" s="13">
        <v>4</v>
      </c>
      <c r="C7" s="71"/>
      <c r="D7" s="71"/>
      <c r="E7" s="68" t="s">
        <v>61</v>
      </c>
      <c r="F7" s="69" t="s">
        <v>66</v>
      </c>
      <c r="G7" s="70" t="s">
        <v>57</v>
      </c>
      <c r="H7" s="119">
        <v>78425618</v>
      </c>
      <c r="I7" s="120" t="s">
        <v>84</v>
      </c>
      <c r="J7" s="13" t="s">
        <v>36</v>
      </c>
      <c r="K7" s="17">
        <v>42726</v>
      </c>
      <c r="L7" s="71"/>
      <c r="M7" s="72"/>
    </row>
    <row r="8" spans="1:18" ht="78.75" customHeight="1" x14ac:dyDescent="0.25">
      <c r="A8" s="13"/>
      <c r="B8" s="13">
        <v>5</v>
      </c>
      <c r="C8" s="71"/>
      <c r="D8" s="71"/>
      <c r="E8" s="68" t="s">
        <v>62</v>
      </c>
      <c r="F8" s="69" t="s">
        <v>67</v>
      </c>
      <c r="G8" s="70" t="s">
        <v>57</v>
      </c>
      <c r="H8" s="119" t="s">
        <v>86</v>
      </c>
      <c r="I8" s="120" t="s">
        <v>85</v>
      </c>
      <c r="J8" s="13" t="s">
        <v>36</v>
      </c>
      <c r="K8" s="17">
        <v>42726</v>
      </c>
      <c r="L8" s="71"/>
      <c r="M8" s="72"/>
    </row>
    <row r="9" spans="1:18" ht="72.75" customHeight="1" x14ac:dyDescent="0.25">
      <c r="A9" s="13"/>
      <c r="B9" s="13">
        <v>6</v>
      </c>
      <c r="C9" s="71"/>
      <c r="D9" s="71"/>
      <c r="E9" s="13" t="s">
        <v>68</v>
      </c>
      <c r="F9" s="73" t="s">
        <v>76</v>
      </c>
      <c r="G9" s="68" t="s">
        <v>70</v>
      </c>
      <c r="H9" s="115" t="s">
        <v>87</v>
      </c>
      <c r="I9" s="115" t="s">
        <v>88</v>
      </c>
      <c r="J9" s="13" t="s">
        <v>36</v>
      </c>
      <c r="K9" s="17">
        <v>42671</v>
      </c>
      <c r="L9" s="13"/>
      <c r="M9" s="17"/>
    </row>
    <row r="10" spans="1:18" ht="48" customHeight="1" x14ac:dyDescent="0.25">
      <c r="A10" s="13"/>
      <c r="B10" s="13">
        <v>7</v>
      </c>
      <c r="C10" s="71"/>
      <c r="D10" s="71"/>
      <c r="E10" s="13" t="s">
        <v>69</v>
      </c>
      <c r="F10" s="73" t="s">
        <v>75</v>
      </c>
      <c r="G10" s="113" t="s">
        <v>71</v>
      </c>
      <c r="H10" s="114"/>
      <c r="I10" s="116"/>
      <c r="J10" s="13" t="s">
        <v>36</v>
      </c>
      <c r="K10" s="17">
        <v>42671</v>
      </c>
      <c r="L10" s="13"/>
      <c r="M10" s="17"/>
    </row>
    <row r="11" spans="1:18" ht="50.25" customHeight="1" x14ac:dyDescent="0.25">
      <c r="A11" s="13"/>
      <c r="B11" s="13">
        <v>8</v>
      </c>
      <c r="C11" s="13"/>
      <c r="D11" s="13"/>
      <c r="E11" s="13" t="s">
        <v>72</v>
      </c>
      <c r="F11" s="13" t="s">
        <v>73</v>
      </c>
      <c r="G11" s="68" t="s">
        <v>74</v>
      </c>
      <c r="H11" s="118"/>
      <c r="I11" s="117"/>
      <c r="J11" s="13" t="s">
        <v>36</v>
      </c>
      <c r="K11" s="17">
        <v>42671</v>
      </c>
      <c r="L11" s="13"/>
      <c r="M11" s="17"/>
    </row>
    <row r="12" spans="1:18" x14ac:dyDescent="0.25">
      <c r="M12" s="18"/>
    </row>
    <row r="13" spans="1:18" x14ac:dyDescent="0.25">
      <c r="M13" s="18"/>
    </row>
    <row r="14" spans="1:18" x14ac:dyDescent="0.25">
      <c r="M14" s="18"/>
    </row>
    <row r="15" spans="1:18" x14ac:dyDescent="0.25">
      <c r="M15" s="18"/>
    </row>
    <row r="16" spans="1:18" x14ac:dyDescent="0.25">
      <c r="M16" s="18"/>
    </row>
    <row r="17" spans="13:13" x14ac:dyDescent="0.25">
      <c r="M17" s="18"/>
    </row>
  </sheetData>
  <mergeCells count="5">
    <mergeCell ref="A2:L2"/>
    <mergeCell ref="A1:L1"/>
    <mergeCell ref="M1:M2"/>
    <mergeCell ref="I9:I11"/>
    <mergeCell ref="H9:H11"/>
  </mergeCells>
  <dataValidations disablePrompts="1" count="2">
    <dataValidation type="list" allowBlank="1" showInputMessage="1" showErrorMessage="1" sqref="J4:J1048576">
      <formula1>$Q$3:$Q$3</formula1>
    </dataValidation>
    <dataValidation type="list" allowBlank="1" showInputMessage="1" showErrorMessage="1" sqref="L4:L1048576">
      <formula1>$R$3:$R$3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sqref="A1:O15"/>
    </sheetView>
  </sheetViews>
  <sheetFormatPr defaultRowHeight="15" x14ac:dyDescent="0.25"/>
  <cols>
    <col min="1" max="1" width="8.7109375" style="19" customWidth="1"/>
    <col min="2" max="2" width="18.42578125" style="19" bestFit="1" customWidth="1"/>
    <col min="3" max="3" width="10" style="19" customWidth="1"/>
    <col min="4" max="4" width="12.28515625" style="19" customWidth="1"/>
    <col min="5" max="5" width="7.140625" style="19" customWidth="1"/>
    <col min="6" max="6" width="1.42578125" style="20" customWidth="1"/>
    <col min="7" max="7" width="7.42578125" style="19" customWidth="1"/>
    <col min="8" max="8" width="15.42578125" style="19" customWidth="1"/>
    <col min="9" max="9" width="10" style="19" customWidth="1"/>
    <col min="10" max="10" width="14.5703125" style="19" customWidth="1"/>
    <col min="11" max="11" width="3.28515625" style="19" customWidth="1"/>
    <col min="12" max="12" width="15.42578125" style="19" customWidth="1"/>
    <col min="13" max="13" width="10" style="19" customWidth="1"/>
    <col min="14" max="14" width="11.42578125" style="19" customWidth="1"/>
    <col min="15" max="15" width="6.28515625" style="19" customWidth="1"/>
    <col min="16" max="16" width="18.28515625" style="19" bestFit="1" customWidth="1"/>
    <col min="17" max="16384" width="9.140625" style="19"/>
  </cols>
  <sheetData>
    <row r="1" spans="1:15" ht="15" customHeight="1" x14ac:dyDescent="0.25">
      <c r="A1" s="104" t="s">
        <v>39</v>
      </c>
      <c r="B1" s="105"/>
      <c r="C1" s="105"/>
      <c r="D1" s="105"/>
      <c r="E1" s="106"/>
      <c r="G1" s="104" t="s">
        <v>40</v>
      </c>
      <c r="H1" s="105"/>
      <c r="I1" s="105"/>
      <c r="J1" s="105"/>
      <c r="K1" s="105"/>
      <c r="L1" s="105"/>
      <c r="M1" s="105"/>
      <c r="N1" s="105"/>
      <c r="O1" s="106"/>
    </row>
    <row r="2" spans="1:15" ht="15.75" thickBot="1" x14ac:dyDescent="0.3">
      <c r="A2" s="107"/>
      <c r="B2" s="108"/>
      <c r="C2" s="108"/>
      <c r="D2" s="108"/>
      <c r="E2" s="109"/>
      <c r="G2" s="107"/>
      <c r="H2" s="108"/>
      <c r="I2" s="108"/>
      <c r="J2" s="108"/>
      <c r="K2" s="108"/>
      <c r="L2" s="108"/>
      <c r="M2" s="108"/>
      <c r="N2" s="108"/>
      <c r="O2" s="109"/>
    </row>
    <row r="3" spans="1:15" ht="15.75" thickBot="1" x14ac:dyDescent="0.3">
      <c r="A3" s="36"/>
      <c r="B3" s="37"/>
      <c r="C3" s="37"/>
      <c r="D3" s="38"/>
      <c r="E3" s="34"/>
      <c r="G3" s="26"/>
      <c r="H3" s="30"/>
      <c r="I3" s="30"/>
      <c r="J3" s="30"/>
      <c r="K3" s="30"/>
      <c r="L3" s="30"/>
      <c r="M3" s="30"/>
      <c r="N3" s="22"/>
      <c r="O3" s="24"/>
    </row>
    <row r="4" spans="1:15" ht="60.75" thickBot="1" x14ac:dyDescent="0.3">
      <c r="A4" s="26"/>
      <c r="B4" s="23"/>
      <c r="C4" s="23"/>
      <c r="D4" s="22"/>
      <c r="E4" s="24"/>
      <c r="G4" s="26"/>
      <c r="H4" s="50" t="s">
        <v>54</v>
      </c>
      <c r="I4" s="51" t="s">
        <v>49</v>
      </c>
      <c r="J4" s="52" t="s">
        <v>50</v>
      </c>
      <c r="K4" s="30"/>
      <c r="L4" s="30"/>
      <c r="M4" s="30"/>
      <c r="N4" s="22"/>
      <c r="O4" s="24"/>
    </row>
    <row r="5" spans="1:15" ht="30.75" customHeight="1" thickBot="1" x14ac:dyDescent="0.3">
      <c r="A5" s="26"/>
      <c r="B5" s="98" t="s">
        <v>52</v>
      </c>
      <c r="C5" s="99"/>
      <c r="D5" s="100"/>
      <c r="E5" s="24"/>
      <c r="G5" s="26"/>
      <c r="H5" s="53">
        <f>GETPIVOTDATA("ID",$B$7)</f>
        <v>8</v>
      </c>
      <c r="I5" s="54">
        <f>COUNTIF('Lista dei casi di test'!M:M,"Coerente")+COUNTIF('Lista dei casi di test'!M:M,"Non coerente")</f>
        <v>0</v>
      </c>
      <c r="J5" s="67">
        <f>I5/H5</f>
        <v>0</v>
      </c>
      <c r="K5" s="30"/>
      <c r="L5" s="30"/>
      <c r="M5" s="30"/>
      <c r="N5" s="22"/>
      <c r="O5" s="24"/>
    </row>
    <row r="6" spans="1:15" ht="5.25" customHeight="1" thickBot="1" x14ac:dyDescent="0.3">
      <c r="A6" s="26"/>
      <c r="B6" s="101"/>
      <c r="C6" s="102"/>
      <c r="D6" s="103"/>
      <c r="E6" s="24"/>
      <c r="G6" s="26"/>
      <c r="H6" s="48"/>
      <c r="I6" s="48"/>
      <c r="J6" s="49"/>
      <c r="K6" s="30"/>
      <c r="L6" s="30"/>
      <c r="M6" s="30"/>
      <c r="N6" s="22"/>
      <c r="O6" s="24"/>
    </row>
    <row r="7" spans="1:15" ht="18.75" customHeight="1" thickBot="1" x14ac:dyDescent="0.3">
      <c r="A7" s="26"/>
      <c r="B7" s="55" t="s">
        <v>46</v>
      </c>
      <c r="C7" s="46" t="s">
        <v>47</v>
      </c>
      <c r="D7" s="47" t="s">
        <v>45</v>
      </c>
      <c r="E7" s="24"/>
      <c r="G7" s="26"/>
      <c r="H7" s="48"/>
      <c r="I7" s="48"/>
      <c r="J7" s="49"/>
      <c r="K7" s="30"/>
      <c r="L7" s="30"/>
      <c r="M7" s="30"/>
      <c r="N7" s="22"/>
      <c r="O7" s="24"/>
    </row>
    <row r="8" spans="1:15" ht="18.75" customHeight="1" x14ac:dyDescent="0.25">
      <c r="A8" s="25"/>
      <c r="B8" s="56" t="s">
        <v>37</v>
      </c>
      <c r="C8" s="43"/>
      <c r="D8" s="35">
        <f>GETPIVOTDATA("ID",$B$7,"Stato test","Ko")/GETPIVOTDATA("ID",$B$7)</f>
        <v>0</v>
      </c>
      <c r="E8" s="24"/>
      <c r="G8" s="25"/>
      <c r="H8" s="98" t="s">
        <v>52</v>
      </c>
      <c r="I8" s="99"/>
      <c r="J8" s="100"/>
      <c r="K8" s="30"/>
      <c r="L8" s="98" t="s">
        <v>48</v>
      </c>
      <c r="M8" s="99"/>
      <c r="N8" s="100"/>
      <c r="O8" s="24"/>
    </row>
    <row r="9" spans="1:15" ht="15.75" thickBot="1" x14ac:dyDescent="0.3">
      <c r="A9" s="39"/>
      <c r="B9" s="57" t="s">
        <v>36</v>
      </c>
      <c r="C9" s="44">
        <v>8</v>
      </c>
      <c r="D9" s="35">
        <f>GETPIVOTDATA("ID",$B$7,"Stato test","Ok")/GETPIVOTDATA("ID",$B$7)</f>
        <v>1</v>
      </c>
      <c r="E9" s="24"/>
      <c r="G9" s="39"/>
      <c r="H9" s="110"/>
      <c r="I9" s="111"/>
      <c r="J9" s="112"/>
      <c r="K9" s="30"/>
      <c r="L9" s="110"/>
      <c r="M9" s="111"/>
      <c r="N9" s="112"/>
      <c r="O9" s="24"/>
    </row>
    <row r="10" spans="1:15" ht="15.75" thickBot="1" x14ac:dyDescent="0.3">
      <c r="A10" s="39"/>
      <c r="B10" s="58" t="s">
        <v>56</v>
      </c>
      <c r="C10" s="45">
        <v>8</v>
      </c>
      <c r="D10" s="32"/>
      <c r="E10" s="24"/>
      <c r="G10" s="39"/>
      <c r="H10" s="64" t="s">
        <v>55</v>
      </c>
      <c r="I10" s="65" t="s">
        <v>47</v>
      </c>
      <c r="J10" s="59" t="s">
        <v>45</v>
      </c>
      <c r="K10" s="23"/>
      <c r="L10" s="63" t="s">
        <v>55</v>
      </c>
      <c r="M10" s="66" t="s">
        <v>47</v>
      </c>
      <c r="N10" s="47" t="s">
        <v>45</v>
      </c>
      <c r="O10" s="24"/>
    </row>
    <row r="11" spans="1:15" x14ac:dyDescent="0.25">
      <c r="A11" s="39"/>
      <c r="B11" s="21"/>
      <c r="C11" s="21"/>
      <c r="D11" s="22"/>
      <c r="E11" s="24"/>
      <c r="G11" s="39"/>
      <c r="H11" s="61" t="s">
        <v>38</v>
      </c>
      <c r="I11" s="40">
        <v>1</v>
      </c>
      <c r="J11" s="35">
        <f>GETPIVOTDATA("ID",$H$10,"Verifica DSI","Non verificato")/GETPIVOTDATA("ID",$H$10)</f>
        <v>1</v>
      </c>
      <c r="K11" s="23"/>
      <c r="L11" s="60" t="s">
        <v>44</v>
      </c>
      <c r="M11" s="41"/>
      <c r="N11" s="35" t="e">
        <f>GETPIVOTDATA("ID",$L$10,"Incorenza stati","Coerente")/GETPIVOTDATA("ID",$L$10)</f>
        <v>#DIV/0!</v>
      </c>
      <c r="O11" s="24"/>
    </row>
    <row r="12" spans="1:15" ht="15.75" thickBot="1" x14ac:dyDescent="0.3">
      <c r="A12" s="39"/>
      <c r="B12" s="20"/>
      <c r="C12" s="20"/>
      <c r="D12" s="20"/>
      <c r="E12" s="24"/>
      <c r="G12" s="39"/>
      <c r="H12" s="60" t="s">
        <v>53</v>
      </c>
      <c r="I12" s="41"/>
      <c r="J12" s="35">
        <f>GETPIVOTDATA("ID",$H$10,"Verifica DSI","Ok")/GETPIVOTDATA("ID",$H$10)</f>
        <v>0</v>
      </c>
      <c r="K12" s="23"/>
      <c r="L12" s="62" t="s">
        <v>43</v>
      </c>
      <c r="M12" s="41"/>
      <c r="N12" s="35" t="e">
        <f>GETPIVOTDATA("ID",$L$10,"Incorenza stati","Non coerente")/GETPIVOTDATA("ID",$L$10)</f>
        <v>#DIV/0!</v>
      </c>
      <c r="O12" s="24"/>
    </row>
    <row r="13" spans="1:15" ht="15.75" thickBot="1" x14ac:dyDescent="0.3">
      <c r="A13" s="39"/>
      <c r="B13" s="20"/>
      <c r="C13" s="20"/>
      <c r="D13" s="20"/>
      <c r="E13" s="24"/>
      <c r="G13" s="39"/>
      <c r="H13" s="62" t="s">
        <v>37</v>
      </c>
      <c r="I13" s="41"/>
      <c r="J13" s="35">
        <f>GETPIVOTDATA("ID",$H$10,"Verifica DSI","Ko")/GETPIVOTDATA("ID",$H$10)</f>
        <v>0</v>
      </c>
      <c r="K13" s="23"/>
      <c r="L13" s="62" t="s">
        <v>56</v>
      </c>
      <c r="M13" s="42"/>
      <c r="N13" s="32"/>
      <c r="O13" s="24"/>
    </row>
    <row r="14" spans="1:15" ht="15.75" thickBot="1" x14ac:dyDescent="0.3">
      <c r="A14" s="26"/>
      <c r="B14" s="20"/>
      <c r="C14" s="20"/>
      <c r="D14" s="20"/>
      <c r="E14" s="24"/>
      <c r="G14" s="26"/>
      <c r="H14" s="65" t="s">
        <v>56</v>
      </c>
      <c r="I14" s="42">
        <v>1</v>
      </c>
      <c r="J14" s="32"/>
      <c r="K14" s="33"/>
      <c r="L14" s="23"/>
      <c r="M14" s="23"/>
      <c r="N14" s="23"/>
      <c r="O14" s="24"/>
    </row>
    <row r="15" spans="1:15" ht="15.75" thickBot="1" x14ac:dyDescent="0.3">
      <c r="A15" s="31"/>
      <c r="B15" s="27"/>
      <c r="C15" s="27"/>
      <c r="D15" s="28"/>
      <c r="E15" s="29"/>
      <c r="G15" s="31"/>
      <c r="H15" s="27"/>
      <c r="I15" s="27"/>
      <c r="J15" s="27"/>
      <c r="K15" s="27"/>
      <c r="L15" s="27"/>
      <c r="M15" s="27"/>
      <c r="N15" s="27"/>
      <c r="O15" s="29"/>
    </row>
    <row r="16" spans="1:15" x14ac:dyDescent="0.25">
      <c r="A16"/>
      <c r="B16"/>
      <c r="C16"/>
      <c r="H16"/>
      <c r="I16"/>
      <c r="J16"/>
      <c r="L16"/>
      <c r="M16"/>
      <c r="N16"/>
    </row>
    <row r="17" spans="1:14" x14ac:dyDescent="0.25">
      <c r="A17"/>
      <c r="B17"/>
      <c r="C17"/>
      <c r="H17"/>
      <c r="I17"/>
      <c r="J17"/>
      <c r="L17"/>
      <c r="M17"/>
      <c r="N17"/>
    </row>
    <row r="18" spans="1:14" x14ac:dyDescent="0.25">
      <c r="A18"/>
      <c r="B18"/>
      <c r="C18"/>
      <c r="H18"/>
      <c r="I18"/>
      <c r="J18"/>
      <c r="L18"/>
      <c r="M18"/>
      <c r="N18"/>
    </row>
    <row r="19" spans="1:14" x14ac:dyDescent="0.25">
      <c r="A19"/>
      <c r="B19"/>
      <c r="C19"/>
      <c r="H19"/>
      <c r="I19"/>
      <c r="J19"/>
      <c r="L19"/>
      <c r="M19"/>
      <c r="N19"/>
    </row>
    <row r="20" spans="1:14" x14ac:dyDescent="0.25">
      <c r="A20"/>
      <c r="B20"/>
      <c r="C20"/>
      <c r="H20"/>
      <c r="I20"/>
      <c r="J20"/>
      <c r="L20"/>
      <c r="M20"/>
      <c r="N20"/>
    </row>
    <row r="21" spans="1:14" x14ac:dyDescent="0.25">
      <c r="A21"/>
      <c r="B21"/>
      <c r="C21"/>
      <c r="H21"/>
      <c r="I21"/>
      <c r="J21"/>
      <c r="L21"/>
      <c r="M21"/>
      <c r="N21"/>
    </row>
    <row r="22" spans="1:14" x14ac:dyDescent="0.25">
      <c r="A22"/>
      <c r="B22"/>
      <c r="C22"/>
      <c r="H22"/>
      <c r="I22"/>
      <c r="J22"/>
      <c r="L22"/>
      <c r="M22"/>
      <c r="N22"/>
    </row>
    <row r="23" spans="1:14" x14ac:dyDescent="0.25">
      <c r="A23"/>
      <c r="B23"/>
      <c r="C23"/>
      <c r="G23"/>
      <c r="H23"/>
      <c r="I23"/>
      <c r="J23"/>
      <c r="K23"/>
      <c r="L23"/>
      <c r="M23"/>
      <c r="N23"/>
    </row>
    <row r="24" spans="1:14" x14ac:dyDescent="0.25">
      <c r="A24"/>
      <c r="B24"/>
      <c r="C24"/>
      <c r="G24"/>
      <c r="H24"/>
      <c r="I24"/>
      <c r="J24"/>
      <c r="K24"/>
      <c r="L24"/>
      <c r="M24"/>
      <c r="N24"/>
    </row>
    <row r="25" spans="1:14" x14ac:dyDescent="0.25">
      <c r="A25"/>
      <c r="B25"/>
      <c r="C25"/>
      <c r="G25"/>
      <c r="H25"/>
      <c r="I25"/>
      <c r="J25"/>
      <c r="K25"/>
      <c r="L25"/>
      <c r="M25"/>
      <c r="N25"/>
    </row>
    <row r="26" spans="1:14" x14ac:dyDescent="0.25">
      <c r="G26"/>
      <c r="H26"/>
      <c r="I26"/>
      <c r="J26"/>
      <c r="K26"/>
      <c r="L26"/>
      <c r="M26"/>
    </row>
    <row r="27" spans="1:14" x14ac:dyDescent="0.25">
      <c r="G27"/>
      <c r="H27"/>
      <c r="I27"/>
      <c r="J27"/>
      <c r="K27"/>
      <c r="L27"/>
      <c r="M27"/>
    </row>
    <row r="28" spans="1:14" x14ac:dyDescent="0.25">
      <c r="G28"/>
      <c r="H28"/>
      <c r="I28"/>
      <c r="J28"/>
      <c r="K28"/>
      <c r="L28"/>
      <c r="M28"/>
    </row>
    <row r="29" spans="1:14" x14ac:dyDescent="0.25">
      <c r="G29"/>
      <c r="H29"/>
      <c r="I29"/>
      <c r="J29"/>
      <c r="K29"/>
      <c r="L29"/>
      <c r="M29"/>
    </row>
    <row r="30" spans="1:14" x14ac:dyDescent="0.25">
      <c r="G30"/>
      <c r="H30"/>
      <c r="I30"/>
      <c r="J30"/>
      <c r="K30"/>
      <c r="L30"/>
      <c r="M30"/>
    </row>
    <row r="31" spans="1:14" x14ac:dyDescent="0.25">
      <c r="G31"/>
      <c r="H31"/>
      <c r="I31"/>
      <c r="J31"/>
      <c r="K31"/>
      <c r="L31"/>
      <c r="M31"/>
    </row>
    <row r="32" spans="1:14" x14ac:dyDescent="0.25">
      <c r="G32"/>
      <c r="H32"/>
      <c r="I32"/>
      <c r="J32"/>
      <c r="K32"/>
      <c r="L32"/>
      <c r="M32"/>
    </row>
    <row r="33" spans="7:13" x14ac:dyDescent="0.25">
      <c r="G33"/>
      <c r="H33"/>
      <c r="I33"/>
      <c r="J33"/>
      <c r="K33"/>
      <c r="L33"/>
      <c r="M33"/>
    </row>
    <row r="34" spans="7:13" x14ac:dyDescent="0.25">
      <c r="G34"/>
      <c r="H34"/>
      <c r="I34"/>
      <c r="J34"/>
      <c r="K34"/>
      <c r="L34"/>
      <c r="M34"/>
    </row>
    <row r="35" spans="7:13" x14ac:dyDescent="0.25">
      <c r="G35"/>
      <c r="H35"/>
      <c r="I35"/>
      <c r="J35"/>
      <c r="K35"/>
      <c r="L35"/>
      <c r="M35"/>
    </row>
    <row r="36" spans="7:13" x14ac:dyDescent="0.25">
      <c r="H36"/>
      <c r="I36"/>
      <c r="J36"/>
      <c r="L36"/>
      <c r="M36"/>
    </row>
    <row r="37" spans="7:13" x14ac:dyDescent="0.25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0" priority="1">
      <formula>"&lt;25"</formula>
    </cfRule>
  </conditionalFormatting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C5EE125-43E6-46CF-BE7E-DF899F9AE08F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Copertina</vt:lpstr>
      <vt:lpstr>Lista dei casi di test</vt:lpstr>
      <vt:lpstr>Sintesi</vt:lpstr>
      <vt:lpstr>Sintesi!Print_Area</vt:lpstr>
    </vt:vector>
  </TitlesOfParts>
  <Company>Intesa-Sanpaolo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Dessi, Michele</cp:lastModifiedBy>
  <dcterms:created xsi:type="dcterms:W3CDTF">2016-05-16T12:39:54Z</dcterms:created>
  <dcterms:modified xsi:type="dcterms:W3CDTF">2017-01-12T15:42:03Z</dcterms:modified>
</cp:coreProperties>
</file>