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C:\Dati\DEV\GitRepoAAAP\client-intesa\earlywarning-pom\Document\SpecificheIndicatori\"/>
    </mc:Choice>
  </mc:AlternateContent>
  <bookViews>
    <workbookView xWindow="795" yWindow="465" windowWidth="15600" windowHeight="4845" tabRatio="922" activeTab="2"/>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BR!$A$4:$N$24</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MISSING_VALUE!$A$1:$AK$222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36" l="1"/>
  <c r="D18" i="36"/>
  <c r="D17" i="36"/>
  <c r="D16" i="36"/>
  <c r="D15" i="36"/>
  <c r="D14" i="36"/>
  <c r="D13" i="36"/>
  <c r="D12" i="36"/>
  <c r="D11" i="36"/>
  <c r="D10" i="36"/>
  <c r="D9" i="36"/>
  <c r="D8" i="36"/>
  <c r="D7" i="36"/>
  <c r="D6" i="36"/>
  <c r="D5" i="36"/>
  <c r="D4" i="36"/>
  <c r="D3" i="36"/>
  <c r="D2" i="36"/>
  <c r="E2" i="29"/>
  <c r="E17" i="23"/>
  <c r="E16" i="23"/>
  <c r="E15" i="23"/>
  <c r="E14" i="23"/>
  <c r="E13" i="23"/>
  <c r="E12" i="23"/>
  <c r="E11" i="23"/>
  <c r="E10" i="23"/>
  <c r="E9" i="23"/>
  <c r="E8" i="23"/>
  <c r="E7" i="23"/>
  <c r="E6" i="23"/>
  <c r="E5" i="23"/>
  <c r="E4" i="23"/>
  <c r="E3" i="23"/>
  <c r="E2" i="23"/>
  <c r="E12" i="27"/>
  <c r="E11" i="27"/>
  <c r="E10" i="27"/>
  <c r="E9" i="27"/>
  <c r="E8" i="27"/>
  <c r="E7" i="27"/>
  <c r="E6" i="27"/>
  <c r="E5" i="27"/>
  <c r="E4" i="27"/>
  <c r="E3" i="27"/>
  <c r="E2" i="27"/>
  <c r="E26" i="29"/>
  <c r="E25" i="29"/>
  <c r="E24" i="29"/>
  <c r="E23" i="29"/>
  <c r="E22" i="29"/>
  <c r="E21" i="29"/>
  <c r="E20" i="29"/>
  <c r="E19" i="29"/>
  <c r="E18" i="29"/>
  <c r="E17" i="29"/>
  <c r="E16" i="29"/>
  <c r="E15" i="29"/>
  <c r="E14" i="29"/>
  <c r="E13" i="29"/>
  <c r="E12" i="29"/>
  <c r="E11" i="29"/>
  <c r="E10" i="29"/>
  <c r="E9" i="29"/>
  <c r="E8" i="29"/>
  <c r="E7" i="29"/>
  <c r="E6" i="29"/>
  <c r="E5" i="29"/>
  <c r="E4" i="29"/>
  <c r="E3" i="29"/>
  <c r="F13" i="12" l="1"/>
  <c r="F12" i="12" l="1"/>
  <c r="F8" i="12"/>
  <c r="F9" i="12"/>
  <c r="F10" i="12"/>
  <c r="F11" i="12"/>
  <c r="Z5" i="34" l="1"/>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4" i="34"/>
  <c r="Z35" i="34"/>
  <c r="Z36" i="34"/>
  <c r="Z37" i="34"/>
  <c r="Z38" i="34"/>
  <c r="Z39" i="34"/>
  <c r="Z40" i="34"/>
  <c r="Z41" i="34"/>
  <c r="Z42" i="34"/>
  <c r="Z43" i="34"/>
  <c r="Z44" i="34"/>
  <c r="Z45" i="34"/>
  <c r="Z46" i="34"/>
  <c r="Z47" i="34"/>
  <c r="Z48" i="34"/>
  <c r="Z49" i="34"/>
  <c r="Z50" i="34"/>
  <c r="Z51" i="34"/>
  <c r="Z52" i="34"/>
  <c r="Z53" i="34"/>
  <c r="Z54" i="34"/>
  <c r="Z55" i="34"/>
  <c r="Z56" i="34"/>
  <c r="Z57" i="34"/>
  <c r="Z58" i="34"/>
  <c r="Z59" i="34"/>
  <c r="Z60" i="34"/>
  <c r="Z61" i="34"/>
  <c r="Z62" i="34"/>
  <c r="Z63" i="34"/>
  <c r="Z64" i="34"/>
  <c r="Z65" i="34"/>
  <c r="Z66" i="34"/>
  <c r="Z67" i="34"/>
  <c r="Z68" i="34"/>
  <c r="Z69" i="34"/>
  <c r="Z70" i="34"/>
  <c r="Z71" i="34"/>
  <c r="Z72" i="34"/>
  <c r="Z73" i="34"/>
  <c r="Z74" i="34"/>
  <c r="Z75" i="34"/>
  <c r="Z76" i="34"/>
  <c r="Z77" i="34"/>
  <c r="Z78" i="34"/>
  <c r="Z79" i="34"/>
  <c r="Z80" i="34"/>
  <c r="Z81" i="34"/>
  <c r="Z82" i="34"/>
  <c r="Z83" i="34"/>
  <c r="Z84" i="34"/>
  <c r="Z85" i="34"/>
  <c r="Z86" i="34"/>
  <c r="Z87" i="34"/>
  <c r="Z88" i="34"/>
  <c r="Z89" i="34"/>
  <c r="Z90" i="34"/>
  <c r="Z91" i="34"/>
  <c r="Z92" i="34"/>
  <c r="Z93" i="34"/>
  <c r="Z94" i="34"/>
  <c r="Z95" i="34"/>
  <c r="Z96" i="34"/>
  <c r="Z97" i="34"/>
  <c r="Z98" i="34"/>
  <c r="Z99" i="34"/>
  <c r="Z100" i="34"/>
  <c r="Z101" i="34"/>
  <c r="Z102" i="34"/>
  <c r="Z103" i="34"/>
  <c r="Z104" i="34"/>
  <c r="Z105" i="34"/>
  <c r="Z106" i="34"/>
  <c r="Z107" i="34"/>
  <c r="Z108" i="34"/>
  <c r="Z109" i="34"/>
  <c r="Z110" i="34"/>
  <c r="Z111" i="34"/>
  <c r="Z112" i="34"/>
  <c r="Z113" i="34"/>
  <c r="Z114" i="34"/>
  <c r="Z115" i="34"/>
  <c r="Z116" i="34"/>
  <c r="Z117" i="34"/>
  <c r="Z118" i="34"/>
  <c r="Z119" i="34"/>
  <c r="Z120" i="34"/>
  <c r="Z121" i="34"/>
  <c r="Z122" i="34"/>
  <c r="Z123" i="34"/>
  <c r="Z124" i="34"/>
  <c r="Z125" i="34"/>
  <c r="Z126" i="34"/>
  <c r="Z127" i="34"/>
  <c r="Z128" i="34"/>
  <c r="Z129" i="34"/>
  <c r="Z130" i="34"/>
  <c r="Z131" i="34"/>
  <c r="Z132" i="34"/>
  <c r="Z133" i="34"/>
  <c r="Z134" i="34"/>
  <c r="Z135" i="34"/>
  <c r="Z136" i="34"/>
  <c r="Z137" i="34"/>
  <c r="Z138" i="34"/>
  <c r="Z139" i="34"/>
  <c r="Z140" i="34"/>
  <c r="Z141" i="34"/>
  <c r="Z142" i="34"/>
  <c r="Z143" i="34"/>
  <c r="Z144" i="34"/>
  <c r="Z145" i="34"/>
  <c r="Z146" i="34"/>
  <c r="Z147" i="34"/>
  <c r="Z148" i="34"/>
  <c r="Z149" i="34"/>
  <c r="Z150" i="34"/>
  <c r="Z151" i="34"/>
  <c r="Z152" i="34"/>
  <c r="Z153" i="34"/>
  <c r="Z154" i="34"/>
  <c r="Z155" i="34"/>
  <c r="Z156" i="34"/>
  <c r="Z157" i="34"/>
  <c r="Z158" i="34"/>
  <c r="Z159" i="34"/>
  <c r="Z160" i="34"/>
  <c r="Z161" i="34"/>
  <c r="Z162" i="34"/>
  <c r="Z163" i="34"/>
  <c r="Z164" i="34"/>
  <c r="Z165" i="34"/>
  <c r="Z166" i="34"/>
  <c r="Z167" i="34"/>
  <c r="Z168" i="34"/>
  <c r="Z169" i="34"/>
  <c r="Z170" i="34"/>
  <c r="Z171" i="34"/>
  <c r="Z172" i="34"/>
  <c r="Z173" i="34"/>
  <c r="Z174" i="34"/>
  <c r="Z175" i="34"/>
  <c r="Z176" i="34"/>
  <c r="Z177" i="34"/>
  <c r="Z178" i="34"/>
  <c r="Z179" i="34"/>
  <c r="Z180" i="34"/>
  <c r="Z181" i="34"/>
  <c r="Z182" i="34"/>
  <c r="Z183" i="34"/>
  <c r="Z184" i="34"/>
  <c r="Z185" i="34"/>
  <c r="Z186" i="34"/>
  <c r="Z187" i="34"/>
  <c r="Z188" i="34"/>
  <c r="Z189" i="34"/>
  <c r="Z190" i="34"/>
  <c r="Z191" i="34"/>
  <c r="Z192" i="34"/>
  <c r="Z193" i="34"/>
  <c r="Z194" i="34"/>
  <c r="Z195" i="34"/>
  <c r="Z196" i="34"/>
  <c r="Z197" i="34"/>
  <c r="Z198" i="34"/>
  <c r="Z199" i="34"/>
  <c r="Z200" i="34"/>
  <c r="Z201" i="34"/>
  <c r="Z202" i="34"/>
  <c r="Z203" i="34"/>
  <c r="Z204" i="34"/>
  <c r="Z205" i="34"/>
  <c r="Z206" i="34"/>
  <c r="Z207" i="34"/>
  <c r="Z208" i="34"/>
  <c r="Z209" i="34"/>
  <c r="Z210" i="34"/>
  <c r="Z211" i="34"/>
  <c r="Z212" i="34"/>
  <c r="Z213" i="34"/>
  <c r="Z214" i="34"/>
  <c r="Z215" i="34"/>
  <c r="Z216" i="34"/>
  <c r="Z217" i="34"/>
  <c r="Z218" i="34"/>
  <c r="Z219" i="34"/>
  <c r="Z220" i="34"/>
  <c r="Z221" i="34"/>
  <c r="Z222" i="34"/>
  <c r="Z5" i="33"/>
  <c r="Z6" i="33"/>
  <c r="Z7" i="33"/>
  <c r="Z8" i="33"/>
  <c r="Z9" i="33"/>
  <c r="Z10" i="33"/>
  <c r="Z11" i="33"/>
  <c r="Z12" i="33"/>
  <c r="Z13" i="33"/>
  <c r="Z14" i="33"/>
  <c r="Z15" i="33"/>
  <c r="Z16" i="33"/>
  <c r="Z17" i="33"/>
  <c r="Z18" i="33"/>
  <c r="Z19" i="33"/>
  <c r="Z20" i="33"/>
  <c r="Z21" i="33"/>
  <c r="Z22" i="33"/>
  <c r="Z23" i="33"/>
  <c r="Z24" i="33"/>
  <c r="Z25" i="33"/>
  <c r="Z26" i="33"/>
  <c r="Z27" i="33"/>
  <c r="Z28" i="33"/>
  <c r="Z29" i="33"/>
  <c r="Z30" i="33"/>
  <c r="Z31" i="33"/>
  <c r="Z32" i="33"/>
  <c r="Z33" i="33"/>
  <c r="Z34" i="33"/>
  <c r="Z35" i="33"/>
  <c r="Z36" i="33"/>
  <c r="Z37" i="33"/>
  <c r="Z38" i="33"/>
  <c r="Z39" i="33"/>
  <c r="Z40" i="33"/>
  <c r="Z41" i="33"/>
  <c r="Z42" i="33"/>
  <c r="Z43" i="33"/>
  <c r="Z44" i="33"/>
  <c r="Z45" i="33"/>
  <c r="Z46" i="33"/>
  <c r="Z47" i="33"/>
  <c r="Z48" i="33"/>
  <c r="Z49" i="33"/>
  <c r="Z50" i="33"/>
  <c r="Z51" i="33"/>
  <c r="Z52" i="33"/>
  <c r="Z53" i="33"/>
  <c r="Z54" i="33"/>
  <c r="Z55" i="33"/>
  <c r="Z56" i="33"/>
  <c r="Z57" i="33"/>
  <c r="Z58" i="33"/>
  <c r="Z59" i="33"/>
  <c r="Z60" i="33"/>
  <c r="Z61" i="33"/>
  <c r="Z62" i="33"/>
  <c r="Z63" i="33"/>
  <c r="Z64" i="33"/>
  <c r="Z65" i="33"/>
  <c r="Z66" i="33"/>
  <c r="Z67" i="33"/>
  <c r="Z68" i="33"/>
  <c r="Z69" i="33"/>
  <c r="Z70" i="33"/>
  <c r="Z71" i="33"/>
  <c r="Z72" i="33"/>
  <c r="Z73" i="33"/>
  <c r="Z74" i="33"/>
  <c r="Z75" i="33"/>
  <c r="Z76" i="33"/>
  <c r="Z77" i="33"/>
  <c r="Z78" i="33"/>
  <c r="Z79" i="33"/>
  <c r="Z80" i="33"/>
  <c r="Z81" i="33"/>
  <c r="Z82" i="33"/>
  <c r="Z83" i="33"/>
  <c r="Z84" i="33"/>
  <c r="Z85" i="33"/>
  <c r="Z86" i="33"/>
  <c r="Z87" i="33"/>
  <c r="Z88" i="33"/>
  <c r="Z89" i="33"/>
  <c r="Z90" i="33"/>
  <c r="Z91" i="33"/>
  <c r="Z92" i="33"/>
  <c r="Z93" i="33"/>
  <c r="Z94" i="33"/>
  <c r="Z95" i="33"/>
  <c r="Z96" i="33"/>
  <c r="Z97" i="33"/>
  <c r="Z98" i="33"/>
  <c r="Z99" i="33"/>
  <c r="Z100" i="33"/>
  <c r="Z101" i="33"/>
  <c r="Z102" i="33"/>
  <c r="Z103" i="33"/>
  <c r="Z104" i="33"/>
  <c r="Z105" i="33"/>
  <c r="Z106" i="33"/>
  <c r="Z107" i="33"/>
  <c r="Z108" i="33"/>
  <c r="Z109" i="33"/>
  <c r="Z110" i="33"/>
  <c r="Z111" i="33"/>
  <c r="Z112" i="33"/>
  <c r="Z113" i="33"/>
  <c r="Z114" i="33"/>
  <c r="Z115" i="33"/>
  <c r="Z116" i="33"/>
  <c r="Z117" i="33"/>
  <c r="Z118" i="33"/>
  <c r="Z119" i="33"/>
  <c r="Z120" i="33"/>
  <c r="Z121" i="33"/>
  <c r="Z122" i="33"/>
  <c r="Z123" i="33"/>
  <c r="Z124" i="33"/>
  <c r="Z125" i="33"/>
  <c r="Z126" i="33"/>
  <c r="Z127" i="33"/>
  <c r="Z128" i="33"/>
  <c r="Z129" i="33"/>
  <c r="Z130" i="33"/>
  <c r="Z131" i="33"/>
  <c r="Z132" i="33"/>
  <c r="Z133" i="33"/>
  <c r="Z134" i="33"/>
  <c r="Z135" i="33"/>
  <c r="Z136" i="33"/>
  <c r="Z137" i="33"/>
  <c r="Z138" i="33"/>
  <c r="Z139" i="33"/>
  <c r="Z140" i="33"/>
  <c r="Z141" i="33"/>
  <c r="Z142" i="33"/>
  <c r="Z143" i="33"/>
  <c r="Z144" i="33"/>
  <c r="Z145" i="33"/>
  <c r="Z146" i="33"/>
  <c r="Z147" i="33"/>
  <c r="Z148" i="33"/>
  <c r="Z149" i="33"/>
  <c r="Z150" i="33"/>
  <c r="Z151" i="33"/>
  <c r="Z152" i="33"/>
  <c r="Z153" i="33"/>
  <c r="Z154" i="33"/>
  <c r="Z155" i="33"/>
  <c r="Z156" i="33"/>
  <c r="Z157" i="33"/>
  <c r="Z158" i="33"/>
  <c r="Z159" i="33"/>
  <c r="Z160" i="33"/>
  <c r="Z161" i="33"/>
  <c r="Z162" i="33"/>
  <c r="Z163" i="33"/>
  <c r="Z164" i="33"/>
  <c r="Z165" i="33"/>
  <c r="Z166" i="33"/>
  <c r="Z167" i="33"/>
  <c r="Z168" i="33"/>
  <c r="Z169" i="33"/>
  <c r="Z170" i="33"/>
  <c r="Z171" i="33"/>
  <c r="Z172" i="33"/>
  <c r="Z173" i="33"/>
  <c r="Z174" i="33"/>
  <c r="Z175" i="33"/>
  <c r="Z176" i="33"/>
  <c r="Z177" i="33"/>
  <c r="Z178" i="33"/>
  <c r="Z179" i="33"/>
  <c r="Z180" i="33"/>
  <c r="Z181" i="33"/>
  <c r="Z182" i="33"/>
  <c r="Z183" i="33"/>
  <c r="Z184" i="33"/>
  <c r="Z185" i="33"/>
  <c r="Z186" i="33"/>
  <c r="Z187" i="33"/>
  <c r="Z188" i="33"/>
  <c r="Z189" i="33"/>
  <c r="Z190" i="33"/>
  <c r="Z191" i="33"/>
  <c r="Z192" i="33"/>
  <c r="Z193" i="33"/>
  <c r="Z194" i="33"/>
  <c r="Z195" i="33"/>
  <c r="Z196" i="33"/>
  <c r="Z197" i="33"/>
  <c r="Z198" i="33"/>
  <c r="Z199" i="33"/>
  <c r="Z200" i="33"/>
  <c r="Z201" i="33"/>
  <c r="Z202" i="33"/>
  <c r="Z203" i="33"/>
  <c r="Z204" i="33"/>
  <c r="Z205" i="33"/>
  <c r="Z206" i="33"/>
  <c r="Z207" i="33"/>
  <c r="Z208" i="33"/>
  <c r="Z209" i="33"/>
  <c r="Z210" i="33"/>
  <c r="Z211" i="33"/>
  <c r="Z212" i="33"/>
  <c r="Z213" i="33"/>
  <c r="Z214" i="33"/>
  <c r="Z215" i="33"/>
  <c r="Z216" i="33"/>
  <c r="Z217" i="33"/>
  <c r="Z218" i="33"/>
  <c r="Z219" i="33"/>
  <c r="Z220" i="33"/>
  <c r="Z221" i="33"/>
  <c r="Z222" i="33"/>
  <c r="AJ5" i="32"/>
  <c r="AJ6" i="32"/>
  <c r="AJ7" i="32"/>
  <c r="AJ8" i="32"/>
  <c r="AJ9" i="32"/>
  <c r="AJ10" i="32"/>
  <c r="AJ11" i="32"/>
  <c r="AJ12" i="32"/>
  <c r="AJ13" i="32"/>
  <c r="AJ14" i="32"/>
  <c r="AJ15" i="32"/>
  <c r="AJ16" i="32"/>
  <c r="AJ17" i="32"/>
  <c r="AJ18" i="32"/>
  <c r="AJ19" i="32"/>
  <c r="AJ20" i="32"/>
  <c r="AJ21" i="32"/>
  <c r="AJ22" i="32"/>
  <c r="AJ23" i="32"/>
  <c r="AJ24" i="32"/>
  <c r="AJ25" i="32"/>
  <c r="AJ26" i="32"/>
  <c r="AJ27" i="32"/>
  <c r="AJ28" i="32"/>
  <c r="AJ29" i="32"/>
  <c r="AJ30" i="32"/>
  <c r="AJ31" i="32"/>
  <c r="AJ32" i="32"/>
  <c r="AJ33" i="32"/>
  <c r="AJ34" i="32"/>
  <c r="AJ35" i="32"/>
  <c r="AJ36" i="32"/>
  <c r="AJ37" i="32"/>
  <c r="AJ38" i="32"/>
  <c r="AJ39" i="32"/>
  <c r="AJ40" i="32"/>
  <c r="AJ41" i="32"/>
  <c r="AJ42" i="32"/>
  <c r="AJ43" i="32"/>
  <c r="AJ44" i="32"/>
  <c r="AJ45" i="32"/>
  <c r="AJ46" i="32"/>
  <c r="AJ47" i="32"/>
  <c r="AJ48" i="32"/>
  <c r="AJ49" i="32"/>
  <c r="AJ50" i="32"/>
  <c r="AJ51" i="32"/>
  <c r="AJ52" i="32"/>
  <c r="AJ53" i="32"/>
  <c r="AJ54" i="32"/>
  <c r="AJ55" i="32"/>
  <c r="AJ56" i="32"/>
  <c r="AJ57" i="32"/>
  <c r="AJ58" i="32"/>
  <c r="AJ59" i="32"/>
  <c r="AJ60" i="32"/>
  <c r="AJ61" i="32"/>
  <c r="AJ62" i="32"/>
  <c r="AJ63" i="32"/>
  <c r="AJ64" i="32"/>
  <c r="AJ65" i="32"/>
  <c r="AJ66" i="32"/>
  <c r="AJ67" i="32"/>
  <c r="AJ68" i="32"/>
  <c r="AJ69" i="32"/>
  <c r="AJ70" i="32"/>
  <c r="AJ71" i="32"/>
  <c r="AJ72" i="32"/>
  <c r="AJ73" i="32"/>
  <c r="AJ74" i="32"/>
  <c r="AJ75" i="32"/>
  <c r="AJ76" i="32"/>
  <c r="AJ77" i="32"/>
  <c r="AJ78" i="32"/>
  <c r="AJ79" i="32"/>
  <c r="AJ80" i="32"/>
  <c r="AJ81" i="32"/>
  <c r="AJ82" i="32"/>
  <c r="AJ83" i="32"/>
  <c r="AJ84" i="32"/>
  <c r="AJ85" i="32"/>
  <c r="AJ86" i="32"/>
  <c r="AJ87" i="32"/>
  <c r="AJ88" i="32"/>
  <c r="AJ89" i="32"/>
  <c r="AJ90" i="32"/>
  <c r="AJ91" i="32"/>
  <c r="AJ92" i="32"/>
  <c r="AJ93" i="32"/>
  <c r="AJ94" i="32"/>
  <c r="AJ95" i="32"/>
  <c r="AJ96" i="32"/>
  <c r="AJ97" i="32"/>
  <c r="AJ98" i="32"/>
  <c r="AJ99" i="32"/>
  <c r="AJ100" i="32"/>
  <c r="AJ101" i="32"/>
  <c r="AJ102" i="32"/>
  <c r="AJ103" i="32"/>
  <c r="AJ104" i="32"/>
  <c r="AJ105" i="32"/>
  <c r="AJ106" i="32"/>
  <c r="AJ107" i="32"/>
  <c r="AJ108" i="32"/>
  <c r="AJ109" i="32"/>
  <c r="AJ110" i="32"/>
  <c r="AJ111" i="32"/>
  <c r="AJ112" i="32"/>
  <c r="AJ113" i="32"/>
  <c r="AJ114" i="32"/>
  <c r="AJ115" i="32"/>
  <c r="AJ116" i="32"/>
  <c r="AJ117" i="32"/>
  <c r="AJ118" i="32"/>
  <c r="AJ119" i="32"/>
  <c r="AJ120" i="32"/>
  <c r="AJ121" i="32"/>
  <c r="AJ122" i="32"/>
  <c r="AJ123" i="32"/>
  <c r="AJ124" i="32"/>
  <c r="AJ125" i="32"/>
  <c r="AJ126" i="32"/>
  <c r="AJ127" i="32"/>
  <c r="AJ128" i="32"/>
  <c r="AJ129" i="32"/>
  <c r="AJ130" i="32"/>
  <c r="AJ131" i="32"/>
  <c r="AJ132" i="32"/>
  <c r="AJ133" i="32"/>
  <c r="AJ134" i="32"/>
  <c r="AJ135" i="32"/>
  <c r="AJ136" i="32"/>
  <c r="AJ137" i="32"/>
  <c r="AJ138" i="32"/>
  <c r="AJ139" i="32"/>
  <c r="AJ140" i="32"/>
  <c r="AJ141" i="32"/>
  <c r="AJ142" i="32"/>
  <c r="AJ143" i="32"/>
  <c r="AJ144" i="32"/>
  <c r="AJ145" i="32"/>
  <c r="AJ146" i="32"/>
  <c r="AJ147" i="32"/>
  <c r="AJ148" i="32"/>
  <c r="AJ149" i="32"/>
  <c r="AJ150" i="32"/>
  <c r="AJ151" i="32"/>
  <c r="AJ152" i="32"/>
  <c r="AJ153" i="32"/>
  <c r="AJ154" i="32"/>
  <c r="AJ155" i="32"/>
  <c r="AJ156" i="32"/>
  <c r="AJ157" i="32"/>
  <c r="AJ158" i="32"/>
  <c r="AJ159" i="32"/>
  <c r="AJ160" i="32"/>
  <c r="AJ161" i="32"/>
  <c r="AJ162" i="32"/>
  <c r="AJ163" i="32"/>
  <c r="AJ164" i="32"/>
  <c r="AJ165" i="32"/>
  <c r="AJ166" i="32"/>
  <c r="AJ167" i="32"/>
  <c r="AJ168" i="32"/>
  <c r="AJ169" i="32"/>
  <c r="AJ170" i="32"/>
  <c r="AJ171" i="32"/>
  <c r="AJ172" i="32"/>
  <c r="AJ173" i="32"/>
  <c r="AJ174" i="32"/>
  <c r="AJ175" i="32"/>
  <c r="AJ176" i="32"/>
  <c r="AJ177" i="32"/>
  <c r="AJ178" i="32"/>
  <c r="AJ179" i="32"/>
  <c r="AJ180" i="32"/>
  <c r="AJ181" i="32"/>
  <c r="AJ182" i="32"/>
  <c r="AJ183" i="32"/>
  <c r="AJ184" i="32"/>
  <c r="AJ185" i="32"/>
  <c r="AJ186" i="32"/>
  <c r="AJ187" i="32"/>
  <c r="AJ188" i="32"/>
  <c r="AJ189" i="32"/>
  <c r="AJ190" i="32"/>
  <c r="AJ191" i="32"/>
  <c r="AJ192" i="32"/>
  <c r="AJ193" i="32"/>
  <c r="AJ194" i="32"/>
  <c r="AJ195" i="32"/>
  <c r="AJ196" i="32"/>
  <c r="AJ197" i="32"/>
  <c r="AJ198" i="32"/>
  <c r="AJ199" i="32"/>
  <c r="AJ200" i="32"/>
  <c r="AJ201" i="32"/>
  <c r="AJ202" i="32"/>
  <c r="AJ203" i="32"/>
  <c r="AJ204" i="32"/>
  <c r="AJ205" i="32"/>
  <c r="AJ206" i="32"/>
  <c r="AJ207" i="32"/>
  <c r="AJ208" i="32"/>
  <c r="AJ209" i="32"/>
  <c r="AJ210" i="32"/>
  <c r="AJ211" i="32"/>
  <c r="AJ212" i="32"/>
  <c r="AJ213" i="32"/>
  <c r="AJ214" i="32"/>
  <c r="AJ215" i="32"/>
  <c r="AJ216" i="32"/>
  <c r="AJ217" i="32"/>
  <c r="AJ218" i="32"/>
  <c r="AJ219" i="32"/>
  <c r="AJ220" i="32"/>
  <c r="AJ221" i="32"/>
  <c r="AJ222" i="32"/>
  <c r="Z4" i="34" l="1"/>
  <c r="Z4" i="33"/>
  <c r="AJ4" i="32"/>
  <c r="Y5" i="34" l="1"/>
  <c r="Y6" i="34"/>
  <c r="Y7" i="34"/>
  <c r="Y8" i="34"/>
  <c r="Y9" i="34"/>
  <c r="Y10" i="34"/>
  <c r="Y11" i="34"/>
  <c r="Y12" i="34"/>
  <c r="Y13" i="34"/>
  <c r="Y14"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54" i="34"/>
  <c r="Y55" i="34"/>
  <c r="Y56" i="34"/>
  <c r="Y57" i="34"/>
  <c r="Y58" i="34"/>
  <c r="Y59" i="34"/>
  <c r="Y60" i="34"/>
  <c r="Y61" i="34"/>
  <c r="Y62" i="34"/>
  <c r="Y63" i="34"/>
  <c r="Y64" i="34"/>
  <c r="Y65" i="34"/>
  <c r="Y66" i="34"/>
  <c r="Y67" i="34"/>
  <c r="Y68" i="34"/>
  <c r="Y69" i="34"/>
  <c r="Y70" i="34"/>
  <c r="Y71" i="34"/>
  <c r="Y72" i="34"/>
  <c r="Y73" i="34"/>
  <c r="Y74" i="34"/>
  <c r="Y75" i="34"/>
  <c r="Y76" i="34"/>
  <c r="Y77" i="34"/>
  <c r="Y78" i="34"/>
  <c r="Y79" i="34"/>
  <c r="Y80" i="34"/>
  <c r="Y81" i="34"/>
  <c r="Y82" i="34"/>
  <c r="Y83" i="34"/>
  <c r="Y84" i="34"/>
  <c r="Y85" i="34"/>
  <c r="Y86" i="34"/>
  <c r="Y87" i="34"/>
  <c r="Y88" i="34"/>
  <c r="Y89" i="34"/>
  <c r="Y90" i="34"/>
  <c r="Y91" i="34"/>
  <c r="Y92" i="34"/>
  <c r="Y93" i="34"/>
  <c r="Y94" i="34"/>
  <c r="Y95" i="34"/>
  <c r="Y96" i="34"/>
  <c r="Y97" i="34"/>
  <c r="Y98" i="34"/>
  <c r="Y99" i="34"/>
  <c r="Y100" i="34"/>
  <c r="Y101" i="34"/>
  <c r="Y102" i="34"/>
  <c r="Y103" i="34"/>
  <c r="Y104" i="34"/>
  <c r="Y105" i="34"/>
  <c r="Y106" i="34"/>
  <c r="Y107" i="34"/>
  <c r="Y108" i="34"/>
  <c r="Y109" i="34"/>
  <c r="Y110" i="34"/>
  <c r="Y111" i="34"/>
  <c r="Y112" i="34"/>
  <c r="Y113" i="34"/>
  <c r="Y114" i="34"/>
  <c r="Y115" i="34"/>
  <c r="Y116" i="34"/>
  <c r="Y117" i="34"/>
  <c r="Y118" i="34"/>
  <c r="Y119" i="34"/>
  <c r="Y120" i="34"/>
  <c r="Y121" i="34"/>
  <c r="Y122" i="34"/>
  <c r="Y123" i="34"/>
  <c r="Y124" i="34"/>
  <c r="Y125" i="34"/>
  <c r="Y126" i="34"/>
  <c r="Y127" i="34"/>
  <c r="Y128" i="34"/>
  <c r="Y129" i="34"/>
  <c r="Y130" i="34"/>
  <c r="Y131" i="34"/>
  <c r="Y132" i="34"/>
  <c r="Y133" i="34"/>
  <c r="Y134" i="34"/>
  <c r="Y135" i="34"/>
  <c r="Y136" i="34"/>
  <c r="Y137" i="34"/>
  <c r="Y138" i="34"/>
  <c r="Y139" i="34"/>
  <c r="Y140" i="34"/>
  <c r="Y141" i="34"/>
  <c r="Y142" i="34"/>
  <c r="Y143" i="34"/>
  <c r="Y144" i="34"/>
  <c r="Y145" i="34"/>
  <c r="Y146" i="34"/>
  <c r="Y147" i="34"/>
  <c r="Y148" i="34"/>
  <c r="Y149" i="34"/>
  <c r="Y150" i="34"/>
  <c r="Y151" i="34"/>
  <c r="Y152" i="34"/>
  <c r="Y153" i="34"/>
  <c r="Y154" i="34"/>
  <c r="Y155" i="34"/>
  <c r="Y156" i="34"/>
  <c r="Y157" i="34"/>
  <c r="Y158" i="34"/>
  <c r="Y159" i="34"/>
  <c r="Y160" i="34"/>
  <c r="Y161" i="34"/>
  <c r="Y162" i="34"/>
  <c r="Y163" i="34"/>
  <c r="Y164" i="34"/>
  <c r="Y165" i="34"/>
  <c r="Y166" i="34"/>
  <c r="Y167" i="34"/>
  <c r="Y168" i="34"/>
  <c r="Y169" i="34"/>
  <c r="Y170" i="34"/>
  <c r="Y171" i="34"/>
  <c r="Y172" i="34"/>
  <c r="Y173" i="34"/>
  <c r="Y174" i="34"/>
  <c r="Y175" i="34"/>
  <c r="Y176" i="34"/>
  <c r="Y177" i="34"/>
  <c r="Y178" i="34"/>
  <c r="Y179" i="34"/>
  <c r="Y180" i="34"/>
  <c r="Y181" i="34"/>
  <c r="Y182" i="34"/>
  <c r="Y183" i="34"/>
  <c r="Y184" i="34"/>
  <c r="Y185" i="34"/>
  <c r="Y186" i="34"/>
  <c r="Y187" i="34"/>
  <c r="Y188" i="34"/>
  <c r="Y189" i="34"/>
  <c r="Y190" i="34"/>
  <c r="Y191" i="34"/>
  <c r="Y192" i="34"/>
  <c r="Y193" i="34"/>
  <c r="Y194" i="34"/>
  <c r="Y195" i="34"/>
  <c r="Y196" i="34"/>
  <c r="Y197" i="34"/>
  <c r="Y198" i="34"/>
  <c r="Y199" i="34"/>
  <c r="Y200" i="34"/>
  <c r="Y201" i="34"/>
  <c r="Y202" i="34"/>
  <c r="Y203" i="34"/>
  <c r="Y204" i="34"/>
  <c r="Y205" i="34"/>
  <c r="Y206" i="34"/>
  <c r="Y207" i="34"/>
  <c r="Y208" i="34"/>
  <c r="Y209" i="34"/>
  <c r="Y210" i="34"/>
  <c r="Y211" i="34"/>
  <c r="Y212" i="34"/>
  <c r="Y213" i="34"/>
  <c r="Y214" i="34"/>
  <c r="Y215" i="34"/>
  <c r="Y216" i="34"/>
  <c r="Y217" i="34"/>
  <c r="Y218" i="34"/>
  <c r="Y219" i="34"/>
  <c r="Y220" i="34"/>
  <c r="Y221" i="34"/>
  <c r="Y222" i="34"/>
  <c r="Y4" i="34"/>
  <c r="Y5" i="33"/>
  <c r="Y6" i="33"/>
  <c r="Y7" i="33"/>
  <c r="Y8" i="33"/>
  <c r="Y9" i="33"/>
  <c r="Y10" i="33"/>
  <c r="Y11" i="33"/>
  <c r="Y12" i="33"/>
  <c r="Y13" i="33"/>
  <c r="Y14" i="33"/>
  <c r="Y15" i="33"/>
  <c r="Y16" i="33"/>
  <c r="Y17" i="33"/>
  <c r="Y18" i="33"/>
  <c r="Y19" i="33"/>
  <c r="Y20" i="33"/>
  <c r="Y21" i="33"/>
  <c r="Y22" i="33"/>
  <c r="Y23" i="33"/>
  <c r="Y24" i="33"/>
  <c r="Y25" i="33"/>
  <c r="Y26" i="33"/>
  <c r="Y27" i="33"/>
  <c r="Y28" i="33"/>
  <c r="Y29" i="33"/>
  <c r="Y30" i="33"/>
  <c r="Y31" i="33"/>
  <c r="Y32" i="33"/>
  <c r="Y33" i="33"/>
  <c r="Y34" i="33"/>
  <c r="Y35" i="33"/>
  <c r="Y36" i="33"/>
  <c r="Y37" i="33"/>
  <c r="Y38" i="33"/>
  <c r="Y39" i="33"/>
  <c r="Y40" i="33"/>
  <c r="Y41" i="33"/>
  <c r="Y42" i="33"/>
  <c r="Y43" i="33"/>
  <c r="Y44" i="33"/>
  <c r="Y45" i="33"/>
  <c r="Y46" i="33"/>
  <c r="Y47" i="33"/>
  <c r="Y48" i="33"/>
  <c r="Y49" i="33"/>
  <c r="Y50" i="33"/>
  <c r="Y51" i="33"/>
  <c r="Y52" i="33"/>
  <c r="Y53" i="33"/>
  <c r="Y54" i="33"/>
  <c r="Y55" i="33"/>
  <c r="Y56" i="33"/>
  <c r="Y57" i="33"/>
  <c r="Y58" i="33"/>
  <c r="Y59" i="33"/>
  <c r="Y60" i="33"/>
  <c r="Y61" i="33"/>
  <c r="Y62" i="33"/>
  <c r="Y63" i="33"/>
  <c r="Y64" i="33"/>
  <c r="Y65" i="33"/>
  <c r="Y66" i="33"/>
  <c r="Y67" i="33"/>
  <c r="Y68" i="33"/>
  <c r="Y69" i="33"/>
  <c r="Y70" i="33"/>
  <c r="Y71" i="33"/>
  <c r="Y72" i="33"/>
  <c r="Y73" i="33"/>
  <c r="Y74" i="33"/>
  <c r="Y75" i="33"/>
  <c r="Y76" i="33"/>
  <c r="Y77" i="33"/>
  <c r="Y78" i="33"/>
  <c r="Y79" i="33"/>
  <c r="Y80" i="33"/>
  <c r="Y81" i="33"/>
  <c r="Y82" i="33"/>
  <c r="Y83" i="33"/>
  <c r="Y84" i="33"/>
  <c r="Y85" i="33"/>
  <c r="Y86" i="33"/>
  <c r="Y87" i="33"/>
  <c r="Y88" i="33"/>
  <c r="Y89" i="33"/>
  <c r="Y90" i="33"/>
  <c r="Y91" i="33"/>
  <c r="Y92" i="33"/>
  <c r="Y93" i="33"/>
  <c r="Y94" i="33"/>
  <c r="Y95" i="33"/>
  <c r="Y96" i="33"/>
  <c r="Y97" i="33"/>
  <c r="Y98" i="33"/>
  <c r="Y99" i="33"/>
  <c r="Y100" i="33"/>
  <c r="Y101" i="33"/>
  <c r="Y102" i="33"/>
  <c r="Y103" i="33"/>
  <c r="Y104" i="33"/>
  <c r="Y105" i="33"/>
  <c r="Y106" i="33"/>
  <c r="Y107" i="33"/>
  <c r="Y108" i="33"/>
  <c r="Y109" i="33"/>
  <c r="Y110" i="33"/>
  <c r="Y111" i="33"/>
  <c r="Y112" i="33"/>
  <c r="Y113" i="33"/>
  <c r="Y114" i="33"/>
  <c r="Y115" i="33"/>
  <c r="Y116" i="33"/>
  <c r="Y117" i="33"/>
  <c r="Y118" i="33"/>
  <c r="Y119" i="33"/>
  <c r="Y120" i="33"/>
  <c r="Y121" i="33"/>
  <c r="Y122" i="33"/>
  <c r="Y123" i="33"/>
  <c r="Y124" i="33"/>
  <c r="Y125" i="33"/>
  <c r="Y126" i="33"/>
  <c r="Y127" i="33"/>
  <c r="Y128" i="33"/>
  <c r="Y129" i="33"/>
  <c r="Y130" i="33"/>
  <c r="Y131" i="33"/>
  <c r="Y132" i="33"/>
  <c r="Y133" i="33"/>
  <c r="Y134" i="33"/>
  <c r="Y135" i="33"/>
  <c r="Y136" i="33"/>
  <c r="Y137" i="33"/>
  <c r="Y138" i="33"/>
  <c r="Y139" i="33"/>
  <c r="Y140" i="33"/>
  <c r="Y141" i="33"/>
  <c r="Y142" i="33"/>
  <c r="Y143" i="33"/>
  <c r="Y144" i="33"/>
  <c r="Y145" i="33"/>
  <c r="Y146" i="33"/>
  <c r="Y147" i="33"/>
  <c r="Y148" i="33"/>
  <c r="Y149" i="33"/>
  <c r="Y150" i="33"/>
  <c r="Y151" i="33"/>
  <c r="Y152" i="33"/>
  <c r="Y153" i="33"/>
  <c r="Y154" i="33"/>
  <c r="Y155" i="33"/>
  <c r="Y156" i="33"/>
  <c r="Y157" i="33"/>
  <c r="Y158" i="33"/>
  <c r="Y159" i="33"/>
  <c r="Y160" i="33"/>
  <c r="Y161" i="33"/>
  <c r="Y162" i="33"/>
  <c r="Y163" i="33"/>
  <c r="Y164" i="33"/>
  <c r="Y165" i="33"/>
  <c r="Y166" i="33"/>
  <c r="Y167" i="33"/>
  <c r="Y168" i="33"/>
  <c r="Y169" i="33"/>
  <c r="Y170" i="33"/>
  <c r="Y171" i="33"/>
  <c r="Y172" i="33"/>
  <c r="Y173" i="33"/>
  <c r="Y174" i="33"/>
  <c r="Y175" i="33"/>
  <c r="Y176" i="33"/>
  <c r="Y177" i="33"/>
  <c r="Y178" i="33"/>
  <c r="Y179" i="33"/>
  <c r="Y180" i="33"/>
  <c r="Y181" i="33"/>
  <c r="Y182" i="33"/>
  <c r="Y183" i="33"/>
  <c r="Y184" i="33"/>
  <c r="Y185" i="33"/>
  <c r="Y186" i="33"/>
  <c r="Y187" i="33"/>
  <c r="Y188" i="33"/>
  <c r="Y189" i="33"/>
  <c r="Y190" i="33"/>
  <c r="Y191" i="33"/>
  <c r="Y192" i="33"/>
  <c r="Y193" i="33"/>
  <c r="Y194" i="33"/>
  <c r="Y195" i="33"/>
  <c r="Y196" i="33"/>
  <c r="Y197" i="33"/>
  <c r="Y198" i="33"/>
  <c r="Y199" i="33"/>
  <c r="Y200" i="33"/>
  <c r="Y201" i="33"/>
  <c r="Y202" i="33"/>
  <c r="Y203" i="33"/>
  <c r="Y204" i="33"/>
  <c r="Y205" i="33"/>
  <c r="Y206" i="33"/>
  <c r="Y207" i="33"/>
  <c r="Y208" i="33"/>
  <c r="Y209" i="33"/>
  <c r="Y210" i="33"/>
  <c r="Y211" i="33"/>
  <c r="Y212" i="33"/>
  <c r="Y213" i="33"/>
  <c r="Y214" i="33"/>
  <c r="Y215" i="33"/>
  <c r="Y216" i="33"/>
  <c r="Y217" i="33"/>
  <c r="Y218" i="33"/>
  <c r="Y219" i="33"/>
  <c r="Y220" i="33"/>
  <c r="Y221" i="33"/>
  <c r="Y222" i="33"/>
  <c r="Y4" i="33"/>
  <c r="Z226" i="1" l="1"/>
  <c r="AA226" i="1"/>
  <c r="CK223" i="1"/>
  <c r="CJ223" i="1"/>
  <c r="AX223" i="1"/>
  <c r="AW223" i="1"/>
  <c r="AV223" i="1"/>
  <c r="AU223" i="1"/>
  <c r="AT223" i="1"/>
  <c r="AS223" i="1"/>
  <c r="AR223" i="1"/>
  <c r="AQ223" i="1"/>
  <c r="AP223" i="1"/>
  <c r="AO223" i="1"/>
  <c r="AN223" i="1"/>
  <c r="AM223" i="1"/>
  <c r="AL223" i="1"/>
  <c r="AK223" i="1"/>
  <c r="AJ223" i="1"/>
  <c r="AI223" i="1"/>
  <c r="AH223" i="1"/>
  <c r="Z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X222" i="34"/>
  <c r="W222" i="34"/>
  <c r="V222" i="34"/>
  <c r="U222" i="34"/>
  <c r="T222" i="34"/>
  <c r="S222" i="34"/>
  <c r="R222" i="34"/>
  <c r="Q222" i="34"/>
  <c r="P222" i="34"/>
  <c r="O222" i="34"/>
  <c r="X221" i="34"/>
  <c r="W221" i="34"/>
  <c r="V221" i="34"/>
  <c r="U221" i="34"/>
  <c r="T221" i="34"/>
  <c r="S221" i="34"/>
  <c r="R221" i="34"/>
  <c r="Q221" i="34"/>
  <c r="P221" i="34"/>
  <c r="O221" i="34"/>
  <c r="X220" i="34"/>
  <c r="W220" i="34"/>
  <c r="V220" i="34"/>
  <c r="U220" i="34"/>
  <c r="T220" i="34"/>
  <c r="S220" i="34"/>
  <c r="R220" i="34"/>
  <c r="Q220" i="34"/>
  <c r="P220" i="34"/>
  <c r="O220" i="34"/>
  <c r="X219" i="34"/>
  <c r="W219" i="34"/>
  <c r="V219" i="34"/>
  <c r="U219" i="34"/>
  <c r="T219" i="34"/>
  <c r="S219" i="34"/>
  <c r="R219" i="34"/>
  <c r="Q219" i="34"/>
  <c r="P219" i="34"/>
  <c r="O219" i="34"/>
  <c r="X218" i="34"/>
  <c r="W218" i="34"/>
  <c r="V218" i="34"/>
  <c r="U218" i="34"/>
  <c r="T218" i="34"/>
  <c r="S218" i="34"/>
  <c r="R218" i="34"/>
  <c r="Q218" i="34"/>
  <c r="P218" i="34"/>
  <c r="O218" i="34"/>
  <c r="X217" i="34"/>
  <c r="W217" i="34"/>
  <c r="V217" i="34"/>
  <c r="U217" i="34"/>
  <c r="T217" i="34"/>
  <c r="S217" i="34"/>
  <c r="R217" i="34"/>
  <c r="Q217" i="34"/>
  <c r="P217" i="34"/>
  <c r="O217" i="34"/>
  <c r="X216" i="34"/>
  <c r="W216" i="34"/>
  <c r="V216" i="34"/>
  <c r="U216" i="34"/>
  <c r="T216" i="34"/>
  <c r="S216" i="34"/>
  <c r="R216" i="34"/>
  <c r="Q216" i="34"/>
  <c r="P216" i="34"/>
  <c r="O216" i="34"/>
  <c r="X215" i="34"/>
  <c r="W215" i="34"/>
  <c r="V215" i="34"/>
  <c r="U215" i="34"/>
  <c r="T215" i="34"/>
  <c r="S215" i="34"/>
  <c r="R215" i="34"/>
  <c r="Q215" i="34"/>
  <c r="P215" i="34"/>
  <c r="O215" i="34"/>
  <c r="X214" i="34"/>
  <c r="W214" i="34"/>
  <c r="V214" i="34"/>
  <c r="U214" i="34"/>
  <c r="T214" i="34"/>
  <c r="S214" i="34"/>
  <c r="R214" i="34"/>
  <c r="Q214" i="34"/>
  <c r="P214" i="34"/>
  <c r="O214" i="34"/>
  <c r="X213" i="34"/>
  <c r="W213" i="34"/>
  <c r="V213" i="34"/>
  <c r="U213" i="34"/>
  <c r="T213" i="34"/>
  <c r="S213" i="34"/>
  <c r="R213" i="34"/>
  <c r="Q213" i="34"/>
  <c r="P213" i="34"/>
  <c r="O213" i="34"/>
  <c r="X212" i="34"/>
  <c r="W212" i="34"/>
  <c r="V212" i="34"/>
  <c r="U212" i="34"/>
  <c r="T212" i="34"/>
  <c r="S212" i="34"/>
  <c r="R212" i="34"/>
  <c r="Q212" i="34"/>
  <c r="P212" i="34"/>
  <c r="O212" i="34"/>
  <c r="X211" i="34"/>
  <c r="W211" i="34"/>
  <c r="V211" i="34"/>
  <c r="U211" i="34"/>
  <c r="T211" i="34"/>
  <c r="S211" i="34"/>
  <c r="R211" i="34"/>
  <c r="Q211" i="34"/>
  <c r="P211" i="34"/>
  <c r="O211" i="34"/>
  <c r="X210" i="34"/>
  <c r="W210" i="34"/>
  <c r="V210" i="34"/>
  <c r="U210" i="34"/>
  <c r="T210" i="34"/>
  <c r="S210" i="34"/>
  <c r="R210" i="34"/>
  <c r="Q210" i="34"/>
  <c r="P210" i="34"/>
  <c r="O210" i="34"/>
  <c r="X209" i="34"/>
  <c r="W209" i="34"/>
  <c r="V209" i="34"/>
  <c r="U209" i="34"/>
  <c r="T209" i="34"/>
  <c r="S209" i="34"/>
  <c r="R209" i="34"/>
  <c r="Q209" i="34"/>
  <c r="P209" i="34"/>
  <c r="O209" i="34"/>
  <c r="X208" i="34"/>
  <c r="W208" i="34"/>
  <c r="V208" i="34"/>
  <c r="U208" i="34"/>
  <c r="T208" i="34"/>
  <c r="S208" i="34"/>
  <c r="R208" i="34"/>
  <c r="Q208" i="34"/>
  <c r="P208" i="34"/>
  <c r="O208" i="34"/>
  <c r="X207" i="34"/>
  <c r="W207" i="34"/>
  <c r="V207" i="34"/>
  <c r="U207" i="34"/>
  <c r="T207" i="34"/>
  <c r="S207" i="34"/>
  <c r="R207" i="34"/>
  <c r="Q207" i="34"/>
  <c r="P207" i="34"/>
  <c r="O207" i="34"/>
  <c r="X206" i="34"/>
  <c r="W206" i="34"/>
  <c r="V206" i="34"/>
  <c r="U206" i="34"/>
  <c r="T206" i="34"/>
  <c r="S206" i="34"/>
  <c r="R206" i="34"/>
  <c r="Q206" i="34"/>
  <c r="P206" i="34"/>
  <c r="O206" i="34"/>
  <c r="X205" i="34"/>
  <c r="W205" i="34"/>
  <c r="V205" i="34"/>
  <c r="U205" i="34"/>
  <c r="T205" i="34"/>
  <c r="S205" i="34"/>
  <c r="R205" i="34"/>
  <c r="Q205" i="34"/>
  <c r="P205" i="34"/>
  <c r="O205" i="34"/>
  <c r="X204" i="34"/>
  <c r="W204" i="34"/>
  <c r="V204" i="34"/>
  <c r="U204" i="34"/>
  <c r="T204" i="34"/>
  <c r="S204" i="34"/>
  <c r="R204" i="34"/>
  <c r="Q204" i="34"/>
  <c r="P204" i="34"/>
  <c r="O204" i="34"/>
  <c r="X203" i="34"/>
  <c r="W203" i="34"/>
  <c r="V203" i="34"/>
  <c r="U203" i="34"/>
  <c r="T203" i="34"/>
  <c r="S203" i="34"/>
  <c r="R203" i="34"/>
  <c r="Q203" i="34"/>
  <c r="P203" i="34"/>
  <c r="O203" i="34"/>
  <c r="X202" i="34"/>
  <c r="W202" i="34"/>
  <c r="V202" i="34"/>
  <c r="U202" i="34"/>
  <c r="T202" i="34"/>
  <c r="S202" i="34"/>
  <c r="R202" i="34"/>
  <c r="Q202" i="34"/>
  <c r="P202" i="34"/>
  <c r="O202" i="34"/>
  <c r="X201" i="34"/>
  <c r="W201" i="34"/>
  <c r="V201" i="34"/>
  <c r="U201" i="34"/>
  <c r="T201" i="34"/>
  <c r="S201" i="34"/>
  <c r="R201" i="34"/>
  <c r="Q201" i="34"/>
  <c r="P201" i="34"/>
  <c r="O201" i="34"/>
  <c r="X200" i="34"/>
  <c r="W200" i="34"/>
  <c r="V200" i="34"/>
  <c r="U200" i="34"/>
  <c r="T200" i="34"/>
  <c r="S200" i="34"/>
  <c r="R200" i="34"/>
  <c r="Q200" i="34"/>
  <c r="P200" i="34"/>
  <c r="O200" i="34"/>
  <c r="X199" i="34"/>
  <c r="W199" i="34"/>
  <c r="V199" i="34"/>
  <c r="U199" i="34"/>
  <c r="T199" i="34"/>
  <c r="S199" i="34"/>
  <c r="R199" i="34"/>
  <c r="Q199" i="34"/>
  <c r="P199" i="34"/>
  <c r="O199" i="34"/>
  <c r="X198" i="34"/>
  <c r="W198" i="34"/>
  <c r="V198" i="34"/>
  <c r="U198" i="34"/>
  <c r="T198" i="34"/>
  <c r="S198" i="34"/>
  <c r="R198" i="34"/>
  <c r="Q198" i="34"/>
  <c r="P198" i="34"/>
  <c r="O198" i="34"/>
  <c r="X197" i="34"/>
  <c r="W197" i="34"/>
  <c r="V197" i="34"/>
  <c r="U197" i="34"/>
  <c r="T197" i="34"/>
  <c r="S197" i="34"/>
  <c r="R197" i="34"/>
  <c r="Q197" i="34"/>
  <c r="P197" i="34"/>
  <c r="O197" i="34"/>
  <c r="X196" i="34"/>
  <c r="W196" i="34"/>
  <c r="V196" i="34"/>
  <c r="U196" i="34"/>
  <c r="T196" i="34"/>
  <c r="S196" i="34"/>
  <c r="R196" i="34"/>
  <c r="Q196" i="34"/>
  <c r="P196" i="34"/>
  <c r="O196" i="34"/>
  <c r="X195" i="34"/>
  <c r="W195" i="34"/>
  <c r="V195" i="34"/>
  <c r="U195" i="34"/>
  <c r="T195" i="34"/>
  <c r="S195" i="34"/>
  <c r="R195" i="34"/>
  <c r="Q195" i="34"/>
  <c r="P195" i="34"/>
  <c r="O195" i="34"/>
  <c r="X194" i="34"/>
  <c r="W194" i="34"/>
  <c r="V194" i="34"/>
  <c r="U194" i="34"/>
  <c r="T194" i="34"/>
  <c r="S194" i="34"/>
  <c r="R194" i="34"/>
  <c r="Q194" i="34"/>
  <c r="P194" i="34"/>
  <c r="O194" i="34"/>
  <c r="X193" i="34"/>
  <c r="W193" i="34"/>
  <c r="V193" i="34"/>
  <c r="U193" i="34"/>
  <c r="T193" i="34"/>
  <c r="S193" i="34"/>
  <c r="R193" i="34"/>
  <c r="Q193" i="34"/>
  <c r="P193" i="34"/>
  <c r="O193" i="34"/>
  <c r="X192" i="34"/>
  <c r="W192" i="34"/>
  <c r="V192" i="34"/>
  <c r="U192" i="34"/>
  <c r="T192" i="34"/>
  <c r="S192" i="34"/>
  <c r="R192" i="34"/>
  <c r="Q192" i="34"/>
  <c r="P192" i="34"/>
  <c r="O192" i="34"/>
  <c r="X191" i="34"/>
  <c r="W191" i="34"/>
  <c r="V191" i="34"/>
  <c r="U191" i="34"/>
  <c r="T191" i="34"/>
  <c r="S191" i="34"/>
  <c r="R191" i="34"/>
  <c r="Q191" i="34"/>
  <c r="P191" i="34"/>
  <c r="O191" i="34"/>
  <c r="X190" i="34"/>
  <c r="W190" i="34"/>
  <c r="V190" i="34"/>
  <c r="U190" i="34"/>
  <c r="T190" i="34"/>
  <c r="S190" i="34"/>
  <c r="R190" i="34"/>
  <c r="Q190" i="34"/>
  <c r="P190" i="34"/>
  <c r="O190" i="34"/>
  <c r="X189" i="34"/>
  <c r="W189" i="34"/>
  <c r="V189" i="34"/>
  <c r="U189" i="34"/>
  <c r="T189" i="34"/>
  <c r="S189" i="34"/>
  <c r="R189" i="34"/>
  <c r="Q189" i="34"/>
  <c r="P189" i="34"/>
  <c r="O189" i="34"/>
  <c r="X188" i="34"/>
  <c r="W188" i="34"/>
  <c r="V188" i="34"/>
  <c r="U188" i="34"/>
  <c r="T188" i="34"/>
  <c r="S188" i="34"/>
  <c r="R188" i="34"/>
  <c r="Q188" i="34"/>
  <c r="P188" i="34"/>
  <c r="O188" i="34"/>
  <c r="X187" i="34"/>
  <c r="W187" i="34"/>
  <c r="V187" i="34"/>
  <c r="U187" i="34"/>
  <c r="T187" i="34"/>
  <c r="S187" i="34"/>
  <c r="R187" i="34"/>
  <c r="Q187" i="34"/>
  <c r="P187" i="34"/>
  <c r="O187" i="34"/>
  <c r="X186" i="34"/>
  <c r="W186" i="34"/>
  <c r="V186" i="34"/>
  <c r="U186" i="34"/>
  <c r="T186" i="34"/>
  <c r="S186" i="34"/>
  <c r="R186" i="34"/>
  <c r="Q186" i="34"/>
  <c r="P186" i="34"/>
  <c r="O186" i="34"/>
  <c r="X185" i="34"/>
  <c r="W185" i="34"/>
  <c r="V185" i="34"/>
  <c r="U185" i="34"/>
  <c r="T185" i="34"/>
  <c r="S185" i="34"/>
  <c r="R185" i="34"/>
  <c r="Q185" i="34"/>
  <c r="P185" i="34"/>
  <c r="O185" i="34"/>
  <c r="X184" i="34"/>
  <c r="W184" i="34"/>
  <c r="V184" i="34"/>
  <c r="U184" i="34"/>
  <c r="T184" i="34"/>
  <c r="S184" i="34"/>
  <c r="R184" i="34"/>
  <c r="Q184" i="34"/>
  <c r="P184" i="34"/>
  <c r="O184" i="34"/>
  <c r="X183" i="34"/>
  <c r="W183" i="34"/>
  <c r="V183" i="34"/>
  <c r="U183" i="34"/>
  <c r="T183" i="34"/>
  <c r="S183" i="34"/>
  <c r="R183" i="34"/>
  <c r="Q183" i="34"/>
  <c r="P183" i="34"/>
  <c r="O183" i="34"/>
  <c r="X182" i="34"/>
  <c r="W182" i="34"/>
  <c r="V182" i="34"/>
  <c r="U182" i="34"/>
  <c r="T182" i="34"/>
  <c r="S182" i="34"/>
  <c r="R182" i="34"/>
  <c r="Q182" i="34"/>
  <c r="P182" i="34"/>
  <c r="O182" i="34"/>
  <c r="X181" i="34"/>
  <c r="W181" i="34"/>
  <c r="V181" i="34"/>
  <c r="U181" i="34"/>
  <c r="T181" i="34"/>
  <c r="S181" i="34"/>
  <c r="R181" i="34"/>
  <c r="Q181" i="34"/>
  <c r="P181" i="34"/>
  <c r="O181" i="34"/>
  <c r="X180" i="34"/>
  <c r="W180" i="34"/>
  <c r="V180" i="34"/>
  <c r="U180" i="34"/>
  <c r="T180" i="34"/>
  <c r="S180" i="34"/>
  <c r="R180" i="34"/>
  <c r="Q180" i="34"/>
  <c r="P180" i="34"/>
  <c r="O180" i="34"/>
  <c r="X179" i="34"/>
  <c r="W179" i="34"/>
  <c r="V179" i="34"/>
  <c r="U179" i="34"/>
  <c r="T179" i="34"/>
  <c r="S179" i="34"/>
  <c r="R179" i="34"/>
  <c r="Q179" i="34"/>
  <c r="P179" i="34"/>
  <c r="O179" i="34"/>
  <c r="X178" i="34"/>
  <c r="W178" i="34"/>
  <c r="V178" i="34"/>
  <c r="U178" i="34"/>
  <c r="T178" i="34"/>
  <c r="S178" i="34"/>
  <c r="R178" i="34"/>
  <c r="Q178" i="34"/>
  <c r="P178" i="34"/>
  <c r="O178" i="34"/>
  <c r="X177" i="34"/>
  <c r="W177" i="34"/>
  <c r="V177" i="34"/>
  <c r="U177" i="34"/>
  <c r="T177" i="34"/>
  <c r="S177" i="34"/>
  <c r="R177" i="34"/>
  <c r="Q177" i="34"/>
  <c r="P177" i="34"/>
  <c r="O177" i="34"/>
  <c r="X176" i="34"/>
  <c r="W176" i="34"/>
  <c r="V176" i="34"/>
  <c r="U176" i="34"/>
  <c r="T176" i="34"/>
  <c r="S176" i="34"/>
  <c r="R176" i="34"/>
  <c r="Q176" i="34"/>
  <c r="P176" i="34"/>
  <c r="O176" i="34"/>
  <c r="X175" i="34"/>
  <c r="W175" i="34"/>
  <c r="V175" i="34"/>
  <c r="U175" i="34"/>
  <c r="T175" i="34"/>
  <c r="S175" i="34"/>
  <c r="R175" i="34"/>
  <c r="Q175" i="34"/>
  <c r="P175" i="34"/>
  <c r="O175" i="34"/>
  <c r="X174" i="34"/>
  <c r="W174" i="34"/>
  <c r="V174" i="34"/>
  <c r="U174" i="34"/>
  <c r="T174" i="34"/>
  <c r="S174" i="34"/>
  <c r="R174" i="34"/>
  <c r="Q174" i="34"/>
  <c r="P174" i="34"/>
  <c r="O174" i="34"/>
  <c r="X173" i="34"/>
  <c r="W173" i="34"/>
  <c r="V173" i="34"/>
  <c r="U173" i="34"/>
  <c r="T173" i="34"/>
  <c r="S173" i="34"/>
  <c r="R173" i="34"/>
  <c r="Q173" i="34"/>
  <c r="P173" i="34"/>
  <c r="O173" i="34"/>
  <c r="X172" i="34"/>
  <c r="W172" i="34"/>
  <c r="V172" i="34"/>
  <c r="U172" i="34"/>
  <c r="T172" i="34"/>
  <c r="S172" i="34"/>
  <c r="R172" i="34"/>
  <c r="Q172" i="34"/>
  <c r="P172" i="34"/>
  <c r="O172" i="34"/>
  <c r="X171" i="34"/>
  <c r="W171" i="34"/>
  <c r="V171" i="34"/>
  <c r="U171" i="34"/>
  <c r="T171" i="34"/>
  <c r="S171" i="34"/>
  <c r="R171" i="34"/>
  <c r="Q171" i="34"/>
  <c r="P171" i="34"/>
  <c r="O171" i="34"/>
  <c r="X170" i="34"/>
  <c r="W170" i="34"/>
  <c r="V170" i="34"/>
  <c r="U170" i="34"/>
  <c r="T170" i="34"/>
  <c r="S170" i="34"/>
  <c r="R170" i="34"/>
  <c r="Q170" i="34"/>
  <c r="P170" i="34"/>
  <c r="O170" i="34"/>
  <c r="X169" i="34"/>
  <c r="W169" i="34"/>
  <c r="V169" i="34"/>
  <c r="U169" i="34"/>
  <c r="T169" i="34"/>
  <c r="S169" i="34"/>
  <c r="R169" i="34"/>
  <c r="Q169" i="34"/>
  <c r="P169" i="34"/>
  <c r="O169" i="34"/>
  <c r="X168" i="34"/>
  <c r="W168" i="34"/>
  <c r="V168" i="34"/>
  <c r="U168" i="34"/>
  <c r="T168" i="34"/>
  <c r="S168" i="34"/>
  <c r="R168" i="34"/>
  <c r="Q168" i="34"/>
  <c r="P168" i="34"/>
  <c r="O168" i="34"/>
  <c r="X167" i="34"/>
  <c r="W167" i="34"/>
  <c r="V167" i="34"/>
  <c r="U167" i="34"/>
  <c r="T167" i="34"/>
  <c r="S167" i="34"/>
  <c r="R167" i="34"/>
  <c r="Q167" i="34"/>
  <c r="P167" i="34"/>
  <c r="O167" i="34"/>
  <c r="X166" i="34"/>
  <c r="W166" i="34"/>
  <c r="V166" i="34"/>
  <c r="U166" i="34"/>
  <c r="T166" i="34"/>
  <c r="S166" i="34"/>
  <c r="R166" i="34"/>
  <c r="Q166" i="34"/>
  <c r="P166" i="34"/>
  <c r="O166" i="34"/>
  <c r="X165" i="34"/>
  <c r="W165" i="34"/>
  <c r="V165" i="34"/>
  <c r="U165" i="34"/>
  <c r="T165" i="34"/>
  <c r="S165" i="34"/>
  <c r="R165" i="34"/>
  <c r="Q165" i="34"/>
  <c r="P165" i="34"/>
  <c r="O165" i="34"/>
  <c r="X164" i="34"/>
  <c r="W164" i="34"/>
  <c r="V164" i="34"/>
  <c r="U164" i="34"/>
  <c r="T164" i="34"/>
  <c r="S164" i="34"/>
  <c r="R164" i="34"/>
  <c r="Q164" i="34"/>
  <c r="P164" i="34"/>
  <c r="O164" i="34"/>
  <c r="X163" i="34"/>
  <c r="W163" i="34"/>
  <c r="V163" i="34"/>
  <c r="U163" i="34"/>
  <c r="T163" i="34"/>
  <c r="S163" i="34"/>
  <c r="R163" i="34"/>
  <c r="Q163" i="34"/>
  <c r="P163" i="34"/>
  <c r="O163" i="34"/>
  <c r="X162" i="34"/>
  <c r="W162" i="34"/>
  <c r="V162" i="34"/>
  <c r="U162" i="34"/>
  <c r="T162" i="34"/>
  <c r="S162" i="34"/>
  <c r="R162" i="34"/>
  <c r="Q162" i="34"/>
  <c r="P162" i="34"/>
  <c r="O162" i="34"/>
  <c r="X161" i="34"/>
  <c r="W161" i="34"/>
  <c r="V161" i="34"/>
  <c r="U161" i="34"/>
  <c r="T161" i="34"/>
  <c r="S161" i="34"/>
  <c r="R161" i="34"/>
  <c r="Q161" i="34"/>
  <c r="P161" i="34"/>
  <c r="O161" i="34"/>
  <c r="X160" i="34"/>
  <c r="W160" i="34"/>
  <c r="V160" i="34"/>
  <c r="U160" i="34"/>
  <c r="T160" i="34"/>
  <c r="S160" i="34"/>
  <c r="R160" i="34"/>
  <c r="Q160" i="34"/>
  <c r="P160" i="34"/>
  <c r="O160" i="34"/>
  <c r="X159" i="34"/>
  <c r="W159" i="34"/>
  <c r="V159" i="34"/>
  <c r="U159" i="34"/>
  <c r="T159" i="34"/>
  <c r="S159" i="34"/>
  <c r="R159" i="34"/>
  <c r="Q159" i="34"/>
  <c r="P159" i="34"/>
  <c r="O159" i="34"/>
  <c r="X158" i="34"/>
  <c r="W158" i="34"/>
  <c r="V158" i="34"/>
  <c r="U158" i="34"/>
  <c r="T158" i="34"/>
  <c r="S158" i="34"/>
  <c r="R158" i="34"/>
  <c r="Q158" i="34"/>
  <c r="P158" i="34"/>
  <c r="O158" i="34"/>
  <c r="X157" i="34"/>
  <c r="W157" i="34"/>
  <c r="V157" i="34"/>
  <c r="U157" i="34"/>
  <c r="T157" i="34"/>
  <c r="S157" i="34"/>
  <c r="R157" i="34"/>
  <c r="Q157" i="34"/>
  <c r="P157" i="34"/>
  <c r="O157" i="34"/>
  <c r="X156" i="34"/>
  <c r="W156" i="34"/>
  <c r="V156" i="34"/>
  <c r="U156" i="34"/>
  <c r="T156" i="34"/>
  <c r="S156" i="34"/>
  <c r="R156" i="34"/>
  <c r="Q156" i="34"/>
  <c r="P156" i="34"/>
  <c r="O156" i="34"/>
  <c r="X155" i="34"/>
  <c r="W155" i="34"/>
  <c r="V155" i="34"/>
  <c r="U155" i="34"/>
  <c r="T155" i="34"/>
  <c r="S155" i="34"/>
  <c r="R155" i="34"/>
  <c r="Q155" i="34"/>
  <c r="P155" i="34"/>
  <c r="O155" i="34"/>
  <c r="X154" i="34"/>
  <c r="W154" i="34"/>
  <c r="V154" i="34"/>
  <c r="U154" i="34"/>
  <c r="T154" i="34"/>
  <c r="S154" i="34"/>
  <c r="R154" i="34"/>
  <c r="Q154" i="34"/>
  <c r="P154" i="34"/>
  <c r="O154" i="34"/>
  <c r="X153" i="34"/>
  <c r="W153" i="34"/>
  <c r="V153" i="34"/>
  <c r="U153" i="34"/>
  <c r="T153" i="34"/>
  <c r="S153" i="34"/>
  <c r="R153" i="34"/>
  <c r="Q153" i="34"/>
  <c r="P153" i="34"/>
  <c r="O153" i="34"/>
  <c r="X152" i="34"/>
  <c r="W152" i="34"/>
  <c r="V152" i="34"/>
  <c r="U152" i="34"/>
  <c r="T152" i="34"/>
  <c r="S152" i="34"/>
  <c r="R152" i="34"/>
  <c r="Q152" i="34"/>
  <c r="P152" i="34"/>
  <c r="O152" i="34"/>
  <c r="X151" i="34"/>
  <c r="W151" i="34"/>
  <c r="V151" i="34"/>
  <c r="U151" i="34"/>
  <c r="T151" i="34"/>
  <c r="S151" i="34"/>
  <c r="R151" i="34"/>
  <c r="Q151" i="34"/>
  <c r="P151" i="34"/>
  <c r="O151" i="34"/>
  <c r="X150" i="34"/>
  <c r="W150" i="34"/>
  <c r="V150" i="34"/>
  <c r="U150" i="34"/>
  <c r="T150" i="34"/>
  <c r="S150" i="34"/>
  <c r="R150" i="34"/>
  <c r="Q150" i="34"/>
  <c r="P150" i="34"/>
  <c r="O150" i="34"/>
  <c r="X149" i="34"/>
  <c r="W149" i="34"/>
  <c r="V149" i="34"/>
  <c r="U149" i="34"/>
  <c r="T149" i="34"/>
  <c r="S149" i="34"/>
  <c r="R149" i="34"/>
  <c r="Q149" i="34"/>
  <c r="P149" i="34"/>
  <c r="O149" i="34"/>
  <c r="X148" i="34"/>
  <c r="W148" i="34"/>
  <c r="V148" i="34"/>
  <c r="U148" i="34"/>
  <c r="T148" i="34"/>
  <c r="S148" i="34"/>
  <c r="R148" i="34"/>
  <c r="Q148" i="34"/>
  <c r="P148" i="34"/>
  <c r="O148" i="34"/>
  <c r="X147" i="34"/>
  <c r="W147" i="34"/>
  <c r="V147" i="34"/>
  <c r="U147" i="34"/>
  <c r="T147" i="34"/>
  <c r="S147" i="34"/>
  <c r="R147" i="34"/>
  <c r="Q147" i="34"/>
  <c r="P147" i="34"/>
  <c r="O147" i="34"/>
  <c r="X146" i="34"/>
  <c r="W146" i="34"/>
  <c r="V146" i="34"/>
  <c r="U146" i="34"/>
  <c r="T146" i="34"/>
  <c r="S146" i="34"/>
  <c r="R146" i="34"/>
  <c r="Q146" i="34"/>
  <c r="P146" i="34"/>
  <c r="O146" i="34"/>
  <c r="X145" i="34"/>
  <c r="W145" i="34"/>
  <c r="V145" i="34"/>
  <c r="U145" i="34"/>
  <c r="T145" i="34"/>
  <c r="S145" i="34"/>
  <c r="R145" i="34"/>
  <c r="Q145" i="34"/>
  <c r="P145" i="34"/>
  <c r="O145" i="34"/>
  <c r="X144" i="34"/>
  <c r="W144" i="34"/>
  <c r="V144" i="34"/>
  <c r="U144" i="34"/>
  <c r="T144" i="34"/>
  <c r="S144" i="34"/>
  <c r="R144" i="34"/>
  <c r="Q144" i="34"/>
  <c r="P144" i="34"/>
  <c r="O144" i="34"/>
  <c r="X143" i="34"/>
  <c r="W143" i="34"/>
  <c r="V143" i="34"/>
  <c r="U143" i="34"/>
  <c r="T143" i="34"/>
  <c r="S143" i="34"/>
  <c r="R143" i="34"/>
  <c r="Q143" i="34"/>
  <c r="P143" i="34"/>
  <c r="O143" i="34"/>
  <c r="X142" i="34"/>
  <c r="W142" i="34"/>
  <c r="V142" i="34"/>
  <c r="U142" i="34"/>
  <c r="T142" i="34"/>
  <c r="S142" i="34"/>
  <c r="R142" i="34"/>
  <c r="Q142" i="34"/>
  <c r="P142" i="34"/>
  <c r="O142" i="34"/>
  <c r="X141" i="34"/>
  <c r="W141" i="34"/>
  <c r="V141" i="34"/>
  <c r="U141" i="34"/>
  <c r="T141" i="34"/>
  <c r="S141" i="34"/>
  <c r="R141" i="34"/>
  <c r="Q141" i="34"/>
  <c r="P141" i="34"/>
  <c r="O141" i="34"/>
  <c r="X140" i="34"/>
  <c r="W140" i="34"/>
  <c r="V140" i="34"/>
  <c r="U140" i="34"/>
  <c r="T140" i="34"/>
  <c r="S140" i="34"/>
  <c r="R140" i="34"/>
  <c r="Q140" i="34"/>
  <c r="P140" i="34"/>
  <c r="O140" i="34"/>
  <c r="X139" i="34"/>
  <c r="W139" i="34"/>
  <c r="V139" i="34"/>
  <c r="U139" i="34"/>
  <c r="T139" i="34"/>
  <c r="S139" i="34"/>
  <c r="R139" i="34"/>
  <c r="Q139" i="34"/>
  <c r="P139" i="34"/>
  <c r="O139" i="34"/>
  <c r="X138" i="34"/>
  <c r="W138" i="34"/>
  <c r="V138" i="34"/>
  <c r="U138" i="34"/>
  <c r="T138" i="34"/>
  <c r="S138" i="34"/>
  <c r="R138" i="34"/>
  <c r="Q138" i="34"/>
  <c r="P138" i="34"/>
  <c r="O138" i="34"/>
  <c r="X137" i="34"/>
  <c r="W137" i="34"/>
  <c r="V137" i="34"/>
  <c r="U137" i="34"/>
  <c r="T137" i="34"/>
  <c r="S137" i="34"/>
  <c r="R137" i="34"/>
  <c r="Q137" i="34"/>
  <c r="P137" i="34"/>
  <c r="O137" i="34"/>
  <c r="X136" i="34"/>
  <c r="W136" i="34"/>
  <c r="V136" i="34"/>
  <c r="U136" i="34"/>
  <c r="T136" i="34"/>
  <c r="S136" i="34"/>
  <c r="R136" i="34"/>
  <c r="Q136" i="34"/>
  <c r="P136" i="34"/>
  <c r="O136" i="34"/>
  <c r="X135" i="34"/>
  <c r="W135" i="34"/>
  <c r="V135" i="34"/>
  <c r="U135" i="34"/>
  <c r="T135" i="34"/>
  <c r="S135" i="34"/>
  <c r="R135" i="34"/>
  <c r="Q135" i="34"/>
  <c r="P135" i="34"/>
  <c r="O135" i="34"/>
  <c r="X134" i="34"/>
  <c r="W134" i="34"/>
  <c r="V134" i="34"/>
  <c r="U134" i="34"/>
  <c r="T134" i="34"/>
  <c r="S134" i="34"/>
  <c r="R134" i="34"/>
  <c r="Q134" i="34"/>
  <c r="P134" i="34"/>
  <c r="O134" i="34"/>
  <c r="X133" i="34"/>
  <c r="W133" i="34"/>
  <c r="V133" i="34"/>
  <c r="U133" i="34"/>
  <c r="T133" i="34"/>
  <c r="S133" i="34"/>
  <c r="R133" i="34"/>
  <c r="Q133" i="34"/>
  <c r="P133" i="34"/>
  <c r="O133" i="34"/>
  <c r="X132" i="34"/>
  <c r="W132" i="34"/>
  <c r="V132" i="34"/>
  <c r="U132" i="34"/>
  <c r="T132" i="34"/>
  <c r="S132" i="34"/>
  <c r="R132" i="34"/>
  <c r="Q132" i="34"/>
  <c r="P132" i="34"/>
  <c r="O132" i="34"/>
  <c r="X131" i="34"/>
  <c r="W131" i="34"/>
  <c r="V131" i="34"/>
  <c r="U131" i="34"/>
  <c r="T131" i="34"/>
  <c r="S131" i="34"/>
  <c r="R131" i="34"/>
  <c r="Q131" i="34"/>
  <c r="P131" i="34"/>
  <c r="O131" i="34"/>
  <c r="X130" i="34"/>
  <c r="W130" i="34"/>
  <c r="V130" i="34"/>
  <c r="U130" i="34"/>
  <c r="T130" i="34"/>
  <c r="S130" i="34"/>
  <c r="R130" i="34"/>
  <c r="Q130" i="34"/>
  <c r="P130" i="34"/>
  <c r="O130" i="34"/>
  <c r="X129" i="34"/>
  <c r="W129" i="34"/>
  <c r="V129" i="34"/>
  <c r="U129" i="34"/>
  <c r="T129" i="34"/>
  <c r="S129" i="34"/>
  <c r="R129" i="34"/>
  <c r="Q129" i="34"/>
  <c r="P129" i="34"/>
  <c r="O129" i="34"/>
  <c r="X128" i="34"/>
  <c r="W128" i="34"/>
  <c r="V128" i="34"/>
  <c r="U128" i="34"/>
  <c r="T128" i="34"/>
  <c r="S128" i="34"/>
  <c r="R128" i="34"/>
  <c r="Q128" i="34"/>
  <c r="P128" i="34"/>
  <c r="O128" i="34"/>
  <c r="X127" i="34"/>
  <c r="W127" i="34"/>
  <c r="V127" i="34"/>
  <c r="U127" i="34"/>
  <c r="T127" i="34"/>
  <c r="S127" i="34"/>
  <c r="R127" i="34"/>
  <c r="Q127" i="34"/>
  <c r="P127" i="34"/>
  <c r="O127" i="34"/>
  <c r="X126" i="34"/>
  <c r="W126" i="34"/>
  <c r="V126" i="34"/>
  <c r="U126" i="34"/>
  <c r="T126" i="34"/>
  <c r="S126" i="34"/>
  <c r="R126" i="34"/>
  <c r="Q126" i="34"/>
  <c r="P126" i="34"/>
  <c r="O126" i="34"/>
  <c r="X125" i="34"/>
  <c r="W125" i="34"/>
  <c r="V125" i="34"/>
  <c r="U125" i="34"/>
  <c r="T125" i="34"/>
  <c r="S125" i="34"/>
  <c r="R125" i="34"/>
  <c r="Q125" i="34"/>
  <c r="P125" i="34"/>
  <c r="O125" i="34"/>
  <c r="X124" i="34"/>
  <c r="W124" i="34"/>
  <c r="V124" i="34"/>
  <c r="U124" i="34"/>
  <c r="T124" i="34"/>
  <c r="S124" i="34"/>
  <c r="R124" i="34"/>
  <c r="Q124" i="34"/>
  <c r="P124" i="34"/>
  <c r="O124" i="34"/>
  <c r="X123" i="34"/>
  <c r="W123" i="34"/>
  <c r="V123" i="34"/>
  <c r="U123" i="34"/>
  <c r="T123" i="34"/>
  <c r="S123" i="34"/>
  <c r="R123" i="34"/>
  <c r="Q123" i="34"/>
  <c r="P123" i="34"/>
  <c r="O123" i="34"/>
  <c r="X122" i="34"/>
  <c r="W122" i="34"/>
  <c r="V122" i="34"/>
  <c r="U122" i="34"/>
  <c r="T122" i="34"/>
  <c r="S122" i="34"/>
  <c r="R122" i="34"/>
  <c r="Q122" i="34"/>
  <c r="P122" i="34"/>
  <c r="O122" i="34"/>
  <c r="X121" i="34"/>
  <c r="W121" i="34"/>
  <c r="V121" i="34"/>
  <c r="U121" i="34"/>
  <c r="T121" i="34"/>
  <c r="S121" i="34"/>
  <c r="R121" i="34"/>
  <c r="Q121" i="34"/>
  <c r="P121" i="34"/>
  <c r="O121" i="34"/>
  <c r="X120" i="34"/>
  <c r="W120" i="34"/>
  <c r="V120" i="34"/>
  <c r="U120" i="34"/>
  <c r="T120" i="34"/>
  <c r="S120" i="34"/>
  <c r="R120" i="34"/>
  <c r="Q120" i="34"/>
  <c r="P120" i="34"/>
  <c r="O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X119" i="34"/>
  <c r="W119" i="34"/>
  <c r="V119" i="34"/>
  <c r="U119" i="34"/>
  <c r="T119" i="34"/>
  <c r="S119" i="34"/>
  <c r="R119" i="34"/>
  <c r="Q119" i="34"/>
  <c r="P119" i="34"/>
  <c r="O119" i="34"/>
  <c r="X118" i="34"/>
  <c r="W118" i="34"/>
  <c r="V118" i="34"/>
  <c r="U118" i="34"/>
  <c r="T118" i="34"/>
  <c r="S118" i="34"/>
  <c r="R118" i="34"/>
  <c r="Q118" i="34"/>
  <c r="P118" i="34"/>
  <c r="O118" i="34"/>
  <c r="X117" i="34"/>
  <c r="W117" i="34"/>
  <c r="V117" i="34"/>
  <c r="U117" i="34"/>
  <c r="T117" i="34"/>
  <c r="S117" i="34"/>
  <c r="R117" i="34"/>
  <c r="Q117" i="34"/>
  <c r="P117" i="34"/>
  <c r="O117" i="34"/>
  <c r="X116" i="34"/>
  <c r="W116" i="34"/>
  <c r="V116" i="34"/>
  <c r="U116" i="34"/>
  <c r="T116" i="34"/>
  <c r="S116" i="34"/>
  <c r="R116" i="34"/>
  <c r="Q116" i="34"/>
  <c r="P116" i="34"/>
  <c r="O116" i="34"/>
  <c r="X115" i="34"/>
  <c r="W115" i="34"/>
  <c r="V115" i="34"/>
  <c r="U115" i="34"/>
  <c r="T115" i="34"/>
  <c r="S115" i="34"/>
  <c r="R115" i="34"/>
  <c r="Q115" i="34"/>
  <c r="P115" i="34"/>
  <c r="O115" i="34"/>
  <c r="X114" i="34"/>
  <c r="W114" i="34"/>
  <c r="V114" i="34"/>
  <c r="U114" i="34"/>
  <c r="T114" i="34"/>
  <c r="S114" i="34"/>
  <c r="R114" i="34"/>
  <c r="Q114" i="34"/>
  <c r="P114" i="34"/>
  <c r="O114" i="34"/>
  <c r="X113" i="34"/>
  <c r="W113" i="34"/>
  <c r="V113" i="34"/>
  <c r="U113" i="34"/>
  <c r="T113" i="34"/>
  <c r="S113" i="34"/>
  <c r="R113" i="34"/>
  <c r="Q113" i="34"/>
  <c r="P113" i="34"/>
  <c r="O113" i="34"/>
  <c r="X112" i="34"/>
  <c r="W112" i="34"/>
  <c r="V112" i="34"/>
  <c r="U112" i="34"/>
  <c r="T112" i="34"/>
  <c r="S112" i="34"/>
  <c r="R112" i="34"/>
  <c r="Q112" i="34"/>
  <c r="P112" i="34"/>
  <c r="O112" i="34"/>
  <c r="X111" i="34"/>
  <c r="W111" i="34"/>
  <c r="V111" i="34"/>
  <c r="U111" i="34"/>
  <c r="T111" i="34"/>
  <c r="S111" i="34"/>
  <c r="R111" i="34"/>
  <c r="Q111" i="34"/>
  <c r="P111" i="34"/>
  <c r="O111" i="34"/>
  <c r="X110" i="34"/>
  <c r="W110" i="34"/>
  <c r="V110" i="34"/>
  <c r="U110" i="34"/>
  <c r="T110" i="34"/>
  <c r="S110" i="34"/>
  <c r="R110" i="34"/>
  <c r="Q110" i="34"/>
  <c r="P110" i="34"/>
  <c r="O110" i="34"/>
  <c r="X109" i="34"/>
  <c r="W109" i="34"/>
  <c r="V109" i="34"/>
  <c r="U109" i="34"/>
  <c r="T109" i="34"/>
  <c r="S109" i="34"/>
  <c r="R109" i="34"/>
  <c r="Q109" i="34"/>
  <c r="P109" i="34"/>
  <c r="O109" i="34"/>
  <c r="X108" i="34"/>
  <c r="W108" i="34"/>
  <c r="V108" i="34"/>
  <c r="U108" i="34"/>
  <c r="T108" i="34"/>
  <c r="S108" i="34"/>
  <c r="R108" i="34"/>
  <c r="Q108" i="34"/>
  <c r="P108" i="34"/>
  <c r="O108" i="34"/>
  <c r="X107" i="34"/>
  <c r="W107" i="34"/>
  <c r="V107" i="34"/>
  <c r="U107" i="34"/>
  <c r="T107" i="34"/>
  <c r="S107" i="34"/>
  <c r="R107" i="34"/>
  <c r="Q107" i="34"/>
  <c r="P107" i="34"/>
  <c r="O107" i="34"/>
  <c r="X106" i="34"/>
  <c r="W106" i="34"/>
  <c r="V106" i="34"/>
  <c r="U106" i="34"/>
  <c r="T106" i="34"/>
  <c r="S106" i="34"/>
  <c r="R106" i="34"/>
  <c r="Q106" i="34"/>
  <c r="P106" i="34"/>
  <c r="O106" i="34"/>
  <c r="X105" i="34"/>
  <c r="W105" i="34"/>
  <c r="V105" i="34"/>
  <c r="U105" i="34"/>
  <c r="T105" i="34"/>
  <c r="S105" i="34"/>
  <c r="R105" i="34"/>
  <c r="Q105" i="34"/>
  <c r="P105" i="34"/>
  <c r="O105" i="34"/>
  <c r="X104" i="34"/>
  <c r="W104" i="34"/>
  <c r="V104" i="34"/>
  <c r="U104" i="34"/>
  <c r="T104" i="34"/>
  <c r="S104" i="34"/>
  <c r="R104" i="34"/>
  <c r="Q104" i="34"/>
  <c r="P104" i="34"/>
  <c r="O104" i="34"/>
  <c r="X103" i="34"/>
  <c r="W103" i="34"/>
  <c r="V103" i="34"/>
  <c r="U103" i="34"/>
  <c r="T103" i="34"/>
  <c r="S103" i="34"/>
  <c r="R103" i="34"/>
  <c r="Q103" i="34"/>
  <c r="P103" i="34"/>
  <c r="O103" i="34"/>
  <c r="X102" i="34"/>
  <c r="W102" i="34"/>
  <c r="V102" i="34"/>
  <c r="U102" i="34"/>
  <c r="T102" i="34"/>
  <c r="S102" i="34"/>
  <c r="R102" i="34"/>
  <c r="Q102" i="34"/>
  <c r="P102" i="34"/>
  <c r="O102" i="34"/>
  <c r="X101" i="34"/>
  <c r="W101" i="34"/>
  <c r="V101" i="34"/>
  <c r="U101" i="34"/>
  <c r="T101" i="34"/>
  <c r="S101" i="34"/>
  <c r="R101" i="34"/>
  <c r="Q101" i="34"/>
  <c r="P101" i="34"/>
  <c r="O101" i="34"/>
  <c r="X100" i="34"/>
  <c r="W100" i="34"/>
  <c r="V100" i="34"/>
  <c r="U100" i="34"/>
  <c r="T100" i="34"/>
  <c r="S100" i="34"/>
  <c r="R100" i="34"/>
  <c r="Q100" i="34"/>
  <c r="P100" i="34"/>
  <c r="O100" i="34"/>
  <c r="X99" i="34"/>
  <c r="W99" i="34"/>
  <c r="V99" i="34"/>
  <c r="U99" i="34"/>
  <c r="T99" i="34"/>
  <c r="S99" i="34"/>
  <c r="R99" i="34"/>
  <c r="Q99" i="34"/>
  <c r="P99" i="34"/>
  <c r="O99" i="34"/>
  <c r="X98" i="34"/>
  <c r="W98" i="34"/>
  <c r="V98" i="34"/>
  <c r="U98" i="34"/>
  <c r="T98" i="34"/>
  <c r="S98" i="34"/>
  <c r="R98" i="34"/>
  <c r="Q98" i="34"/>
  <c r="P98" i="34"/>
  <c r="O98" i="34"/>
  <c r="X97" i="34"/>
  <c r="W97" i="34"/>
  <c r="V97" i="34"/>
  <c r="U97" i="34"/>
  <c r="T97" i="34"/>
  <c r="S97" i="34"/>
  <c r="R97" i="34"/>
  <c r="Q97" i="34"/>
  <c r="P97" i="34"/>
  <c r="O97" i="34"/>
  <c r="X96" i="34"/>
  <c r="W96" i="34"/>
  <c r="V96" i="34"/>
  <c r="U96" i="34"/>
  <c r="T96" i="34"/>
  <c r="S96" i="34"/>
  <c r="R96" i="34"/>
  <c r="Q96" i="34"/>
  <c r="P96" i="34"/>
  <c r="O96" i="34"/>
  <c r="X95" i="34"/>
  <c r="W95" i="34"/>
  <c r="V95" i="34"/>
  <c r="U95" i="34"/>
  <c r="T95" i="34"/>
  <c r="S95" i="34"/>
  <c r="R95" i="34"/>
  <c r="Q95" i="34"/>
  <c r="P95" i="34"/>
  <c r="O95" i="34"/>
  <c r="X94" i="34"/>
  <c r="W94" i="34"/>
  <c r="V94" i="34"/>
  <c r="U94" i="34"/>
  <c r="T94" i="34"/>
  <c r="S94" i="34"/>
  <c r="R94" i="34"/>
  <c r="Q94" i="34"/>
  <c r="P94" i="34"/>
  <c r="O94" i="34"/>
  <c r="X93" i="34"/>
  <c r="W93" i="34"/>
  <c r="V93" i="34"/>
  <c r="U93" i="34"/>
  <c r="T93" i="34"/>
  <c r="S93" i="34"/>
  <c r="R93" i="34"/>
  <c r="Q93" i="34"/>
  <c r="P93" i="34"/>
  <c r="O93" i="34"/>
  <c r="X92" i="34"/>
  <c r="W92" i="34"/>
  <c r="V92" i="34"/>
  <c r="U92" i="34"/>
  <c r="T92" i="34"/>
  <c r="S92" i="34"/>
  <c r="R92" i="34"/>
  <c r="Q92" i="34"/>
  <c r="P92" i="34"/>
  <c r="O92" i="34"/>
  <c r="X91" i="34"/>
  <c r="W91" i="34"/>
  <c r="V91" i="34"/>
  <c r="U91" i="34"/>
  <c r="T91" i="34"/>
  <c r="S91" i="34"/>
  <c r="R91" i="34"/>
  <c r="Q91" i="34"/>
  <c r="P91" i="34"/>
  <c r="O91" i="34"/>
  <c r="X90" i="34"/>
  <c r="W90" i="34"/>
  <c r="V90" i="34"/>
  <c r="U90" i="34"/>
  <c r="T90" i="34"/>
  <c r="S90" i="34"/>
  <c r="R90" i="34"/>
  <c r="Q90" i="34"/>
  <c r="P90" i="34"/>
  <c r="O90" i="34"/>
  <c r="X89" i="34"/>
  <c r="W89" i="34"/>
  <c r="V89" i="34"/>
  <c r="U89" i="34"/>
  <c r="T89" i="34"/>
  <c r="S89" i="34"/>
  <c r="R89" i="34"/>
  <c r="Q89" i="34"/>
  <c r="P89" i="34"/>
  <c r="O89" i="34"/>
  <c r="X88" i="34"/>
  <c r="W88" i="34"/>
  <c r="V88" i="34"/>
  <c r="U88" i="34"/>
  <c r="T88" i="34"/>
  <c r="S88" i="34"/>
  <c r="R88" i="34"/>
  <c r="Q88" i="34"/>
  <c r="P88" i="34"/>
  <c r="O88" i="34"/>
  <c r="X87" i="34"/>
  <c r="W87" i="34"/>
  <c r="V87" i="34"/>
  <c r="U87" i="34"/>
  <c r="T87" i="34"/>
  <c r="S87" i="34"/>
  <c r="R87" i="34"/>
  <c r="Q87" i="34"/>
  <c r="P87" i="34"/>
  <c r="O87" i="34"/>
  <c r="X86" i="34"/>
  <c r="W86" i="34"/>
  <c r="V86" i="34"/>
  <c r="U86" i="34"/>
  <c r="T86" i="34"/>
  <c r="S86" i="34"/>
  <c r="R86" i="34"/>
  <c r="Q86" i="34"/>
  <c r="P86" i="34"/>
  <c r="O86" i="34"/>
  <c r="X85" i="34"/>
  <c r="W85" i="34"/>
  <c r="V85" i="34"/>
  <c r="U85" i="34"/>
  <c r="T85" i="34"/>
  <c r="S85" i="34"/>
  <c r="R85" i="34"/>
  <c r="Q85" i="34"/>
  <c r="P85" i="34"/>
  <c r="O85" i="34"/>
  <c r="X84" i="34"/>
  <c r="W84" i="34"/>
  <c r="V84" i="34"/>
  <c r="U84" i="34"/>
  <c r="T84" i="34"/>
  <c r="S84" i="34"/>
  <c r="R84" i="34"/>
  <c r="Q84" i="34"/>
  <c r="P84" i="34"/>
  <c r="O84" i="34"/>
  <c r="X83" i="34"/>
  <c r="W83" i="34"/>
  <c r="V83" i="34"/>
  <c r="U83" i="34"/>
  <c r="T83" i="34"/>
  <c r="S83" i="34"/>
  <c r="R83" i="34"/>
  <c r="Q83" i="34"/>
  <c r="P83" i="34"/>
  <c r="O83" i="34"/>
  <c r="X82" i="34"/>
  <c r="W82" i="34"/>
  <c r="V82" i="34"/>
  <c r="U82" i="34"/>
  <c r="T82" i="34"/>
  <c r="S82" i="34"/>
  <c r="R82" i="34"/>
  <c r="Q82" i="34"/>
  <c r="P82" i="34"/>
  <c r="O82" i="34"/>
  <c r="X81" i="34"/>
  <c r="W81" i="34"/>
  <c r="V81" i="34"/>
  <c r="U81" i="34"/>
  <c r="T81" i="34"/>
  <c r="S81" i="34"/>
  <c r="R81" i="34"/>
  <c r="Q81" i="34"/>
  <c r="P81" i="34"/>
  <c r="O81" i="34"/>
  <c r="X80" i="34"/>
  <c r="W80" i="34"/>
  <c r="V80" i="34"/>
  <c r="U80" i="34"/>
  <c r="T80" i="34"/>
  <c r="S80" i="34"/>
  <c r="R80" i="34"/>
  <c r="Q80" i="34"/>
  <c r="P80" i="34"/>
  <c r="O80" i="34"/>
  <c r="X79" i="34"/>
  <c r="W79" i="34"/>
  <c r="V79" i="34"/>
  <c r="U79" i="34"/>
  <c r="T79" i="34"/>
  <c r="S79" i="34"/>
  <c r="R79" i="34"/>
  <c r="Q79" i="34"/>
  <c r="P79" i="34"/>
  <c r="O79" i="34"/>
  <c r="X78" i="34"/>
  <c r="W78" i="34"/>
  <c r="V78" i="34"/>
  <c r="U78" i="34"/>
  <c r="T78" i="34"/>
  <c r="S78" i="34"/>
  <c r="R78" i="34"/>
  <c r="Q78" i="34"/>
  <c r="P78" i="34"/>
  <c r="O78" i="34"/>
  <c r="X77" i="34"/>
  <c r="W77" i="34"/>
  <c r="V77" i="34"/>
  <c r="U77" i="34"/>
  <c r="T77" i="34"/>
  <c r="S77" i="34"/>
  <c r="R77" i="34"/>
  <c r="Q77" i="34"/>
  <c r="P77" i="34"/>
  <c r="O77" i="34"/>
  <c r="X76" i="34"/>
  <c r="W76" i="34"/>
  <c r="V76" i="34"/>
  <c r="U76" i="34"/>
  <c r="T76" i="34"/>
  <c r="S76" i="34"/>
  <c r="R76" i="34"/>
  <c r="Q76" i="34"/>
  <c r="P76" i="34"/>
  <c r="O76" i="34"/>
  <c r="X75" i="34"/>
  <c r="W75" i="34"/>
  <c r="V75" i="34"/>
  <c r="U75" i="34"/>
  <c r="T75" i="34"/>
  <c r="S75" i="34"/>
  <c r="R75" i="34"/>
  <c r="Q75" i="34"/>
  <c r="P75" i="34"/>
  <c r="O75" i="34"/>
  <c r="X74" i="34"/>
  <c r="W74" i="34"/>
  <c r="V74" i="34"/>
  <c r="U74" i="34"/>
  <c r="T74" i="34"/>
  <c r="S74" i="34"/>
  <c r="R74" i="34"/>
  <c r="Q74" i="34"/>
  <c r="P74" i="34"/>
  <c r="O74" i="34"/>
  <c r="X73" i="34"/>
  <c r="W73" i="34"/>
  <c r="V73" i="34"/>
  <c r="U73" i="34"/>
  <c r="T73" i="34"/>
  <c r="S73" i="34"/>
  <c r="R73" i="34"/>
  <c r="Q73" i="34"/>
  <c r="P73" i="34"/>
  <c r="O73" i="34"/>
  <c r="X72" i="34"/>
  <c r="W72" i="34"/>
  <c r="V72" i="34"/>
  <c r="U72" i="34"/>
  <c r="T72" i="34"/>
  <c r="S72" i="34"/>
  <c r="R72" i="34"/>
  <c r="Q72" i="34"/>
  <c r="P72" i="34"/>
  <c r="O72" i="34"/>
  <c r="X71" i="34"/>
  <c r="W71" i="34"/>
  <c r="V71" i="34"/>
  <c r="U71" i="34"/>
  <c r="T71" i="34"/>
  <c r="S71" i="34"/>
  <c r="R71" i="34"/>
  <c r="Q71" i="34"/>
  <c r="P71" i="34"/>
  <c r="O71" i="34"/>
  <c r="X70" i="34"/>
  <c r="W70" i="34"/>
  <c r="V70" i="34"/>
  <c r="U70" i="34"/>
  <c r="T70" i="34"/>
  <c r="S70" i="34"/>
  <c r="R70" i="34"/>
  <c r="Q70" i="34"/>
  <c r="P70" i="34"/>
  <c r="O70" i="34"/>
  <c r="X69" i="34"/>
  <c r="W69" i="34"/>
  <c r="V69" i="34"/>
  <c r="U69" i="34"/>
  <c r="T69" i="34"/>
  <c r="S69" i="34"/>
  <c r="R69" i="34"/>
  <c r="Q69" i="34"/>
  <c r="P69" i="34"/>
  <c r="O69" i="34"/>
  <c r="X68" i="34"/>
  <c r="W68" i="34"/>
  <c r="V68" i="34"/>
  <c r="U68" i="34"/>
  <c r="T68" i="34"/>
  <c r="S68" i="34"/>
  <c r="R68" i="34"/>
  <c r="Q68" i="34"/>
  <c r="P68" i="34"/>
  <c r="O68" i="34"/>
  <c r="X67" i="34"/>
  <c r="W67" i="34"/>
  <c r="V67" i="34"/>
  <c r="U67" i="34"/>
  <c r="T67" i="34"/>
  <c r="S67" i="34"/>
  <c r="R67" i="34"/>
  <c r="Q67" i="34"/>
  <c r="P67" i="34"/>
  <c r="O67" i="34"/>
  <c r="X66" i="34"/>
  <c r="W66" i="34"/>
  <c r="V66" i="34"/>
  <c r="U66" i="34"/>
  <c r="T66" i="34"/>
  <c r="S66" i="34"/>
  <c r="R66" i="34"/>
  <c r="Q66" i="34"/>
  <c r="P66" i="34"/>
  <c r="O66" i="34"/>
  <c r="X65" i="34"/>
  <c r="W65" i="34"/>
  <c r="V65" i="34"/>
  <c r="U65" i="34"/>
  <c r="T65" i="34"/>
  <c r="S65" i="34"/>
  <c r="R65" i="34"/>
  <c r="Q65" i="34"/>
  <c r="P65" i="34"/>
  <c r="O65" i="34"/>
  <c r="X64" i="34"/>
  <c r="W64" i="34"/>
  <c r="V64" i="34"/>
  <c r="U64" i="34"/>
  <c r="T64" i="34"/>
  <c r="S64" i="34"/>
  <c r="R64" i="34"/>
  <c r="Q64" i="34"/>
  <c r="P64" i="34"/>
  <c r="O64" i="34"/>
  <c r="X63" i="34"/>
  <c r="W63" i="34"/>
  <c r="V63" i="34"/>
  <c r="U63" i="34"/>
  <c r="T63" i="34"/>
  <c r="S63" i="34"/>
  <c r="R63" i="34"/>
  <c r="Q63" i="34"/>
  <c r="P63" i="34"/>
  <c r="O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X62" i="34"/>
  <c r="W62" i="34"/>
  <c r="V62" i="34"/>
  <c r="U62" i="34"/>
  <c r="T62" i="34"/>
  <c r="S62" i="34"/>
  <c r="R62" i="34"/>
  <c r="Q62" i="34"/>
  <c r="P62" i="34"/>
  <c r="O62" i="34"/>
  <c r="X61" i="34"/>
  <c r="W61" i="34"/>
  <c r="V61" i="34"/>
  <c r="U61" i="34"/>
  <c r="T61" i="34"/>
  <c r="S61" i="34"/>
  <c r="R61" i="34"/>
  <c r="Q61" i="34"/>
  <c r="P61" i="34"/>
  <c r="O61" i="34"/>
  <c r="X60" i="34"/>
  <c r="W60" i="34"/>
  <c r="V60" i="34"/>
  <c r="U60" i="34"/>
  <c r="T60" i="34"/>
  <c r="S60" i="34"/>
  <c r="R60" i="34"/>
  <c r="Q60" i="34"/>
  <c r="P60" i="34"/>
  <c r="O60" i="34"/>
  <c r="X59" i="34"/>
  <c r="W59" i="34"/>
  <c r="V59" i="34"/>
  <c r="U59" i="34"/>
  <c r="T59" i="34"/>
  <c r="S59" i="34"/>
  <c r="R59" i="34"/>
  <c r="Q59" i="34"/>
  <c r="P59" i="34"/>
  <c r="O59" i="34"/>
  <c r="X58" i="34"/>
  <c r="W58" i="34"/>
  <c r="V58" i="34"/>
  <c r="U58" i="34"/>
  <c r="T58" i="34"/>
  <c r="S58" i="34"/>
  <c r="R58" i="34"/>
  <c r="Q58" i="34"/>
  <c r="P58" i="34"/>
  <c r="O58" i="34"/>
  <c r="X57" i="34"/>
  <c r="W57" i="34"/>
  <c r="V57" i="34"/>
  <c r="U57" i="34"/>
  <c r="T57" i="34"/>
  <c r="S57" i="34"/>
  <c r="R57" i="34"/>
  <c r="Q57" i="34"/>
  <c r="P57" i="34"/>
  <c r="O57" i="34"/>
  <c r="X56" i="34"/>
  <c r="W56" i="34"/>
  <c r="V56" i="34"/>
  <c r="U56" i="34"/>
  <c r="T56" i="34"/>
  <c r="S56" i="34"/>
  <c r="R56" i="34"/>
  <c r="Q56" i="34"/>
  <c r="P56" i="34"/>
  <c r="O56" i="34"/>
  <c r="X55" i="34"/>
  <c r="W55" i="34"/>
  <c r="V55" i="34"/>
  <c r="U55" i="34"/>
  <c r="T55" i="34"/>
  <c r="S55" i="34"/>
  <c r="R55" i="34"/>
  <c r="Q55" i="34"/>
  <c r="P55" i="34"/>
  <c r="O55" i="34"/>
  <c r="X54" i="34"/>
  <c r="W54" i="34"/>
  <c r="V54" i="34"/>
  <c r="U54" i="34"/>
  <c r="T54" i="34"/>
  <c r="S54" i="34"/>
  <c r="R54" i="34"/>
  <c r="Q54" i="34"/>
  <c r="P54" i="34"/>
  <c r="O54" i="34"/>
  <c r="X53" i="34"/>
  <c r="W53" i="34"/>
  <c r="V53" i="34"/>
  <c r="U53" i="34"/>
  <c r="T53" i="34"/>
  <c r="S53" i="34"/>
  <c r="R53" i="34"/>
  <c r="Q53" i="34"/>
  <c r="P53" i="34"/>
  <c r="O53" i="34"/>
  <c r="X52" i="34"/>
  <c r="W52" i="34"/>
  <c r="V52" i="34"/>
  <c r="U52" i="34"/>
  <c r="T52" i="34"/>
  <c r="S52" i="34"/>
  <c r="R52" i="34"/>
  <c r="Q52" i="34"/>
  <c r="P52" i="34"/>
  <c r="O52" i="34"/>
  <c r="X51" i="34"/>
  <c r="W51" i="34"/>
  <c r="V51" i="34"/>
  <c r="U51" i="34"/>
  <c r="T51" i="34"/>
  <c r="S51" i="34"/>
  <c r="R51" i="34"/>
  <c r="Q51" i="34"/>
  <c r="P51" i="34"/>
  <c r="O51" i="34"/>
  <c r="X50" i="34"/>
  <c r="W50" i="34"/>
  <c r="V50" i="34"/>
  <c r="U50" i="34"/>
  <c r="T50" i="34"/>
  <c r="S50" i="34"/>
  <c r="R50" i="34"/>
  <c r="Q50" i="34"/>
  <c r="P50" i="34"/>
  <c r="O50" i="34"/>
  <c r="X49" i="34"/>
  <c r="W49" i="34"/>
  <c r="V49" i="34"/>
  <c r="U49" i="34"/>
  <c r="T49" i="34"/>
  <c r="S49" i="34"/>
  <c r="R49" i="34"/>
  <c r="Q49" i="34"/>
  <c r="P49" i="34"/>
  <c r="O49" i="34"/>
  <c r="X48" i="34"/>
  <c r="W48" i="34"/>
  <c r="V48" i="34"/>
  <c r="U48" i="34"/>
  <c r="T48" i="34"/>
  <c r="S48" i="34"/>
  <c r="R48" i="34"/>
  <c r="Q48" i="34"/>
  <c r="P48" i="34"/>
  <c r="O48" i="34"/>
  <c r="X47" i="34"/>
  <c r="W47" i="34"/>
  <c r="V47" i="34"/>
  <c r="U47" i="34"/>
  <c r="T47" i="34"/>
  <c r="S47" i="34"/>
  <c r="R47" i="34"/>
  <c r="Q47" i="34"/>
  <c r="P47" i="34"/>
  <c r="O47" i="34"/>
  <c r="X46" i="34"/>
  <c r="W46" i="34"/>
  <c r="V46" i="34"/>
  <c r="U46" i="34"/>
  <c r="T46" i="34"/>
  <c r="S46" i="34"/>
  <c r="R46" i="34"/>
  <c r="Q46" i="34"/>
  <c r="P46" i="34"/>
  <c r="O46" i="34"/>
  <c r="X45" i="34"/>
  <c r="W45" i="34"/>
  <c r="V45" i="34"/>
  <c r="U45" i="34"/>
  <c r="T45" i="34"/>
  <c r="S45" i="34"/>
  <c r="R45" i="34"/>
  <c r="Q45" i="34"/>
  <c r="P45" i="34"/>
  <c r="O45" i="34"/>
  <c r="X44" i="34"/>
  <c r="W44" i="34"/>
  <c r="V44" i="34"/>
  <c r="U44" i="34"/>
  <c r="T44" i="34"/>
  <c r="S44" i="34"/>
  <c r="R44" i="34"/>
  <c r="Q44" i="34"/>
  <c r="P44" i="34"/>
  <c r="O44" i="34"/>
  <c r="X43" i="34"/>
  <c r="W43" i="34"/>
  <c r="V43" i="34"/>
  <c r="U43" i="34"/>
  <c r="T43" i="34"/>
  <c r="S43" i="34"/>
  <c r="R43" i="34"/>
  <c r="Q43" i="34"/>
  <c r="P43" i="34"/>
  <c r="O43" i="34"/>
  <c r="X42" i="34"/>
  <c r="W42" i="34"/>
  <c r="V42" i="34"/>
  <c r="U42" i="34"/>
  <c r="T42" i="34"/>
  <c r="S42" i="34"/>
  <c r="R42" i="34"/>
  <c r="Q42" i="34"/>
  <c r="P42" i="34"/>
  <c r="O42" i="34"/>
  <c r="X41" i="34"/>
  <c r="W41" i="34"/>
  <c r="V41" i="34"/>
  <c r="U41" i="34"/>
  <c r="T41" i="34"/>
  <c r="S41" i="34"/>
  <c r="R41" i="34"/>
  <c r="Q41" i="34"/>
  <c r="P41" i="34"/>
  <c r="O41" i="34"/>
  <c r="X40" i="34"/>
  <c r="W40" i="34"/>
  <c r="V40" i="34"/>
  <c r="U40" i="34"/>
  <c r="T40" i="34"/>
  <c r="S40" i="34"/>
  <c r="R40" i="34"/>
  <c r="Q40" i="34"/>
  <c r="P40" i="34"/>
  <c r="O40" i="34"/>
  <c r="X39" i="34"/>
  <c r="W39" i="34"/>
  <c r="V39" i="34"/>
  <c r="U39" i="34"/>
  <c r="T39" i="34"/>
  <c r="S39" i="34"/>
  <c r="R39" i="34"/>
  <c r="Q39" i="34"/>
  <c r="P39" i="34"/>
  <c r="O39" i="34"/>
  <c r="X38" i="34"/>
  <c r="W38" i="34"/>
  <c r="V38" i="34"/>
  <c r="U38" i="34"/>
  <c r="T38" i="34"/>
  <c r="S38" i="34"/>
  <c r="R38" i="34"/>
  <c r="Q38" i="34"/>
  <c r="P38" i="34"/>
  <c r="O38" i="34"/>
  <c r="X37" i="34"/>
  <c r="W37" i="34"/>
  <c r="V37" i="34"/>
  <c r="U37" i="34"/>
  <c r="T37" i="34"/>
  <c r="S37" i="34"/>
  <c r="R37" i="34"/>
  <c r="Q37" i="34"/>
  <c r="P37" i="34"/>
  <c r="O37" i="34"/>
  <c r="X36" i="34"/>
  <c r="W36" i="34"/>
  <c r="V36" i="34"/>
  <c r="U36" i="34"/>
  <c r="T36" i="34"/>
  <c r="S36" i="34"/>
  <c r="R36" i="34"/>
  <c r="Q36" i="34"/>
  <c r="P36" i="34"/>
  <c r="O36" i="34"/>
  <c r="X35" i="34"/>
  <c r="W35" i="34"/>
  <c r="V35" i="34"/>
  <c r="U35" i="34"/>
  <c r="T35" i="34"/>
  <c r="S35" i="34"/>
  <c r="R35" i="34"/>
  <c r="Q35" i="34"/>
  <c r="P35" i="34"/>
  <c r="O35" i="34"/>
  <c r="X34" i="34"/>
  <c r="W34" i="34"/>
  <c r="V34" i="34"/>
  <c r="U34" i="34"/>
  <c r="T34" i="34"/>
  <c r="S34" i="34"/>
  <c r="R34" i="34"/>
  <c r="Q34" i="34"/>
  <c r="P34" i="34"/>
  <c r="O34" i="34"/>
  <c r="X33" i="34"/>
  <c r="W33" i="34"/>
  <c r="V33" i="34"/>
  <c r="U33" i="34"/>
  <c r="T33" i="34"/>
  <c r="S33" i="34"/>
  <c r="R33" i="34"/>
  <c r="Q33" i="34"/>
  <c r="P33" i="34"/>
  <c r="O33" i="34"/>
  <c r="X32" i="34"/>
  <c r="W32" i="34"/>
  <c r="V32" i="34"/>
  <c r="U32" i="34"/>
  <c r="T32" i="34"/>
  <c r="S32" i="34"/>
  <c r="R32" i="34"/>
  <c r="Q32" i="34"/>
  <c r="P32" i="34"/>
  <c r="O32" i="34"/>
  <c r="X31" i="34"/>
  <c r="W31" i="34"/>
  <c r="V31" i="34"/>
  <c r="U31" i="34"/>
  <c r="T31" i="34"/>
  <c r="S31" i="34"/>
  <c r="R31" i="34"/>
  <c r="Q31" i="34"/>
  <c r="P31" i="34"/>
  <c r="O31" i="34"/>
  <c r="X30" i="34"/>
  <c r="W30" i="34"/>
  <c r="V30" i="34"/>
  <c r="U30" i="34"/>
  <c r="T30" i="34"/>
  <c r="S30" i="34"/>
  <c r="R30" i="34"/>
  <c r="Q30" i="34"/>
  <c r="P30" i="34"/>
  <c r="O30" i="34"/>
  <c r="X29" i="34"/>
  <c r="W29" i="34"/>
  <c r="V29" i="34"/>
  <c r="U29" i="34"/>
  <c r="T29" i="34"/>
  <c r="S29" i="34"/>
  <c r="R29" i="34"/>
  <c r="Q29" i="34"/>
  <c r="P29" i="34"/>
  <c r="O29" i="34"/>
  <c r="X28" i="34"/>
  <c r="W28" i="34"/>
  <c r="V28" i="34"/>
  <c r="U28" i="34"/>
  <c r="T28" i="34"/>
  <c r="S28" i="34"/>
  <c r="R28" i="34"/>
  <c r="Q28" i="34"/>
  <c r="P28" i="34"/>
  <c r="O28" i="34"/>
  <c r="X27" i="34"/>
  <c r="W27" i="34"/>
  <c r="V27" i="34"/>
  <c r="U27" i="34"/>
  <c r="T27" i="34"/>
  <c r="S27" i="34"/>
  <c r="R27" i="34"/>
  <c r="Q27" i="34"/>
  <c r="P27" i="34"/>
  <c r="O27" i="34"/>
  <c r="X26" i="34"/>
  <c r="W26" i="34"/>
  <c r="V26" i="34"/>
  <c r="U26" i="34"/>
  <c r="T26" i="34"/>
  <c r="S26" i="34"/>
  <c r="R26" i="34"/>
  <c r="Q26" i="34"/>
  <c r="P26" i="34"/>
  <c r="O26" i="34"/>
  <c r="X25" i="34"/>
  <c r="W25" i="34"/>
  <c r="V25" i="34"/>
  <c r="U25" i="34"/>
  <c r="T25" i="34"/>
  <c r="S25" i="34"/>
  <c r="R25" i="34"/>
  <c r="Q25" i="34"/>
  <c r="P25" i="34"/>
  <c r="O25" i="34"/>
  <c r="X24" i="34"/>
  <c r="W24" i="34"/>
  <c r="V24" i="34"/>
  <c r="U24" i="34"/>
  <c r="T24" i="34"/>
  <c r="S24" i="34"/>
  <c r="R24" i="34"/>
  <c r="Q24" i="34"/>
  <c r="P24" i="34"/>
  <c r="O24" i="34"/>
  <c r="X23" i="34"/>
  <c r="W23" i="34"/>
  <c r="V23" i="34"/>
  <c r="U23" i="34"/>
  <c r="T23" i="34"/>
  <c r="S23" i="34"/>
  <c r="R23" i="34"/>
  <c r="Q23" i="34"/>
  <c r="P23" i="34"/>
  <c r="O23" i="34"/>
  <c r="X22" i="34"/>
  <c r="W22" i="34"/>
  <c r="V22" i="34"/>
  <c r="U22" i="34"/>
  <c r="T22" i="34"/>
  <c r="S22" i="34"/>
  <c r="R22" i="34"/>
  <c r="Q22" i="34"/>
  <c r="P22" i="34"/>
  <c r="O22" i="34"/>
  <c r="X21" i="34"/>
  <c r="W21" i="34"/>
  <c r="V21" i="34"/>
  <c r="U21" i="34"/>
  <c r="T21" i="34"/>
  <c r="S21" i="34"/>
  <c r="R21" i="34"/>
  <c r="Q21" i="34"/>
  <c r="P21" i="34"/>
  <c r="O21" i="34"/>
  <c r="X20" i="34"/>
  <c r="W20" i="34"/>
  <c r="V20" i="34"/>
  <c r="U20" i="34"/>
  <c r="T20" i="34"/>
  <c r="S20" i="34"/>
  <c r="R20" i="34"/>
  <c r="Q20" i="34"/>
  <c r="P20" i="34"/>
  <c r="O20" i="34"/>
  <c r="X19" i="34"/>
  <c r="W19" i="34"/>
  <c r="V19" i="34"/>
  <c r="U19" i="34"/>
  <c r="T19" i="34"/>
  <c r="S19" i="34"/>
  <c r="R19" i="34"/>
  <c r="Q19" i="34"/>
  <c r="P19" i="34"/>
  <c r="O19" i="34"/>
  <c r="X18" i="34"/>
  <c r="W18" i="34"/>
  <c r="V18" i="34"/>
  <c r="U18" i="34"/>
  <c r="T18" i="34"/>
  <c r="S18" i="34"/>
  <c r="R18" i="34"/>
  <c r="Q18" i="34"/>
  <c r="P18" i="34"/>
  <c r="O18" i="34"/>
  <c r="X17" i="34"/>
  <c r="W17" i="34"/>
  <c r="V17" i="34"/>
  <c r="U17" i="34"/>
  <c r="T17" i="34"/>
  <c r="S17" i="34"/>
  <c r="R17" i="34"/>
  <c r="Q17" i="34"/>
  <c r="P17" i="34"/>
  <c r="O17" i="34"/>
  <c r="X16" i="34"/>
  <c r="W16" i="34"/>
  <c r="V16" i="34"/>
  <c r="U16" i="34"/>
  <c r="T16" i="34"/>
  <c r="S16" i="34"/>
  <c r="R16" i="34"/>
  <c r="Q16" i="34"/>
  <c r="P16" i="34"/>
  <c r="O16" i="34"/>
  <c r="X15" i="34"/>
  <c r="W15" i="34"/>
  <c r="V15" i="34"/>
  <c r="U15" i="34"/>
  <c r="T15" i="34"/>
  <c r="S15" i="34"/>
  <c r="R15" i="34"/>
  <c r="Q15" i="34"/>
  <c r="P15" i="34"/>
  <c r="O15" i="34"/>
  <c r="X14" i="34"/>
  <c r="W14" i="34"/>
  <c r="V14" i="34"/>
  <c r="U14" i="34"/>
  <c r="T14" i="34"/>
  <c r="S14" i="34"/>
  <c r="R14" i="34"/>
  <c r="Q14" i="34"/>
  <c r="P14" i="34"/>
  <c r="O14" i="34"/>
  <c r="X13" i="34"/>
  <c r="W13" i="34"/>
  <c r="V13" i="34"/>
  <c r="U13" i="34"/>
  <c r="T13" i="34"/>
  <c r="S13" i="34"/>
  <c r="R13" i="34"/>
  <c r="Q13" i="34"/>
  <c r="P13" i="34"/>
  <c r="O13" i="34"/>
  <c r="X12" i="34"/>
  <c r="W12" i="34"/>
  <c r="V12" i="34"/>
  <c r="U12" i="34"/>
  <c r="T12" i="34"/>
  <c r="S12" i="34"/>
  <c r="R12" i="34"/>
  <c r="Q12" i="34"/>
  <c r="P12" i="34"/>
  <c r="O12" i="34"/>
  <c r="X11" i="34"/>
  <c r="W11" i="34"/>
  <c r="V11" i="34"/>
  <c r="U11" i="34"/>
  <c r="T11" i="34"/>
  <c r="S11" i="34"/>
  <c r="R11" i="34"/>
  <c r="Q11" i="34"/>
  <c r="P11" i="34"/>
  <c r="O11" i="34"/>
  <c r="X10" i="34"/>
  <c r="W10" i="34"/>
  <c r="V10" i="34"/>
  <c r="U10" i="34"/>
  <c r="T10" i="34"/>
  <c r="S10" i="34"/>
  <c r="R10" i="34"/>
  <c r="Q10" i="34"/>
  <c r="P10" i="34"/>
  <c r="O10" i="34"/>
  <c r="X9" i="34"/>
  <c r="W9" i="34"/>
  <c r="V9" i="34"/>
  <c r="U9" i="34"/>
  <c r="T9" i="34"/>
  <c r="S9" i="34"/>
  <c r="R9" i="34"/>
  <c r="Q9" i="34"/>
  <c r="P9" i="34"/>
  <c r="O9" i="34"/>
  <c r="X8" i="34"/>
  <c r="W8" i="34"/>
  <c r="V8" i="34"/>
  <c r="U8" i="34"/>
  <c r="T8" i="34"/>
  <c r="S8" i="34"/>
  <c r="R8" i="34"/>
  <c r="Q8" i="34"/>
  <c r="P8" i="34"/>
  <c r="O8" i="34"/>
  <c r="X7" i="34"/>
  <c r="W7" i="34"/>
  <c r="V7" i="34"/>
  <c r="U7" i="34"/>
  <c r="T7" i="34"/>
  <c r="S7" i="34"/>
  <c r="R7" i="34"/>
  <c r="Q7" i="34"/>
  <c r="P7" i="34"/>
  <c r="O7" i="34"/>
  <c r="X6" i="34"/>
  <c r="W6" i="34"/>
  <c r="V6" i="34"/>
  <c r="U6" i="34"/>
  <c r="T6" i="34"/>
  <c r="S6" i="34"/>
  <c r="R6" i="34"/>
  <c r="Q6" i="34"/>
  <c r="P6" i="34"/>
  <c r="O6" i="34"/>
  <c r="X5" i="34"/>
  <c r="W5" i="34"/>
  <c r="V5" i="34"/>
  <c r="U5" i="34"/>
  <c r="T5" i="34"/>
  <c r="S5" i="34"/>
  <c r="R5" i="34"/>
  <c r="Q5" i="34"/>
  <c r="P5" i="34"/>
  <c r="O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X4" i="34"/>
  <c r="W4" i="34"/>
  <c r="V4" i="34"/>
  <c r="U4" i="34"/>
  <c r="T4" i="34"/>
  <c r="S4" i="34"/>
  <c r="R4" i="34"/>
  <c r="Q4" i="34"/>
  <c r="P4" i="34"/>
  <c r="O4" i="34"/>
  <c r="X222" i="33"/>
  <c r="W222" i="33"/>
  <c r="V222" i="33"/>
  <c r="U222" i="33"/>
  <c r="T222" i="33"/>
  <c r="S222" i="33"/>
  <c r="R222" i="33"/>
  <c r="Q222" i="33"/>
  <c r="P222" i="33"/>
  <c r="O222" i="33"/>
  <c r="X221" i="33"/>
  <c r="W221" i="33"/>
  <c r="V221" i="33"/>
  <c r="U221" i="33"/>
  <c r="T221" i="33"/>
  <c r="S221" i="33"/>
  <c r="R221" i="33"/>
  <c r="Q221" i="33"/>
  <c r="P221" i="33"/>
  <c r="O221" i="33"/>
  <c r="X220" i="33"/>
  <c r="W220" i="33"/>
  <c r="V220" i="33"/>
  <c r="U220" i="33"/>
  <c r="T220" i="33"/>
  <c r="S220" i="33"/>
  <c r="R220" i="33"/>
  <c r="Q220" i="33"/>
  <c r="P220" i="33"/>
  <c r="O220" i="33"/>
  <c r="X219" i="33"/>
  <c r="W219" i="33"/>
  <c r="V219" i="33"/>
  <c r="U219" i="33"/>
  <c r="T219" i="33"/>
  <c r="S219" i="33"/>
  <c r="R219" i="33"/>
  <c r="Q219" i="33"/>
  <c r="P219" i="33"/>
  <c r="O219" i="33"/>
  <c r="X218" i="33"/>
  <c r="W218" i="33"/>
  <c r="V218" i="33"/>
  <c r="U218" i="33"/>
  <c r="T218" i="33"/>
  <c r="S218" i="33"/>
  <c r="R218" i="33"/>
  <c r="Q218" i="33"/>
  <c r="P218" i="33"/>
  <c r="O218" i="33"/>
  <c r="X217" i="33"/>
  <c r="W217" i="33"/>
  <c r="V217" i="33"/>
  <c r="U217" i="33"/>
  <c r="T217" i="33"/>
  <c r="S217" i="33"/>
  <c r="R217" i="33"/>
  <c r="Q217" i="33"/>
  <c r="P217" i="33"/>
  <c r="O217" i="33"/>
  <c r="X216" i="33"/>
  <c r="W216" i="33"/>
  <c r="V216" i="33"/>
  <c r="U216" i="33"/>
  <c r="T216" i="33"/>
  <c r="S216" i="33"/>
  <c r="R216" i="33"/>
  <c r="Q216" i="33"/>
  <c r="P216" i="33"/>
  <c r="O216" i="33"/>
  <c r="X215" i="33"/>
  <c r="W215" i="33"/>
  <c r="V215" i="33"/>
  <c r="U215" i="33"/>
  <c r="T215" i="33"/>
  <c r="S215" i="33"/>
  <c r="R215" i="33"/>
  <c r="Q215" i="33"/>
  <c r="P215" i="33"/>
  <c r="O215" i="33"/>
  <c r="X214" i="33"/>
  <c r="W214" i="33"/>
  <c r="V214" i="33"/>
  <c r="U214" i="33"/>
  <c r="T214" i="33"/>
  <c r="S214" i="33"/>
  <c r="R214" i="33"/>
  <c r="Q214" i="33"/>
  <c r="P214" i="33"/>
  <c r="O214" i="33"/>
  <c r="X213" i="33"/>
  <c r="W213" i="33"/>
  <c r="V213" i="33"/>
  <c r="U213" i="33"/>
  <c r="T213" i="33"/>
  <c r="S213" i="33"/>
  <c r="R213" i="33"/>
  <c r="Q213" i="33"/>
  <c r="P213" i="33"/>
  <c r="O213" i="33"/>
  <c r="X212" i="33"/>
  <c r="W212" i="33"/>
  <c r="V212" i="33"/>
  <c r="U212" i="33"/>
  <c r="T212" i="33"/>
  <c r="S212" i="33"/>
  <c r="R212" i="33"/>
  <c r="Q212" i="33"/>
  <c r="P212" i="33"/>
  <c r="O212" i="33"/>
  <c r="X211" i="33"/>
  <c r="W211" i="33"/>
  <c r="V211" i="33"/>
  <c r="U211" i="33"/>
  <c r="T211" i="33"/>
  <c r="S211" i="33"/>
  <c r="R211" i="33"/>
  <c r="Q211" i="33"/>
  <c r="P211" i="33"/>
  <c r="O211" i="33"/>
  <c r="X210" i="33"/>
  <c r="W210" i="33"/>
  <c r="V210" i="33"/>
  <c r="U210" i="33"/>
  <c r="T210" i="33"/>
  <c r="S210" i="33"/>
  <c r="R210" i="33"/>
  <c r="Q210" i="33"/>
  <c r="P210" i="33"/>
  <c r="O210" i="33"/>
  <c r="X209" i="33"/>
  <c r="W209" i="33"/>
  <c r="V209" i="33"/>
  <c r="U209" i="33"/>
  <c r="T209" i="33"/>
  <c r="S209" i="33"/>
  <c r="R209" i="33"/>
  <c r="Q209" i="33"/>
  <c r="P209" i="33"/>
  <c r="O209" i="33"/>
  <c r="X208" i="33"/>
  <c r="W208" i="33"/>
  <c r="V208" i="33"/>
  <c r="U208" i="33"/>
  <c r="T208" i="33"/>
  <c r="S208" i="33"/>
  <c r="R208" i="33"/>
  <c r="Q208" i="33"/>
  <c r="P208" i="33"/>
  <c r="O208" i="33"/>
  <c r="X207" i="33"/>
  <c r="W207" i="33"/>
  <c r="V207" i="33"/>
  <c r="U207" i="33"/>
  <c r="T207" i="33"/>
  <c r="S207" i="33"/>
  <c r="R207" i="33"/>
  <c r="Q207" i="33"/>
  <c r="P207" i="33"/>
  <c r="O207" i="33"/>
  <c r="X206" i="33"/>
  <c r="W206" i="33"/>
  <c r="V206" i="33"/>
  <c r="U206" i="33"/>
  <c r="T206" i="33"/>
  <c r="S206" i="33"/>
  <c r="R206" i="33"/>
  <c r="Q206" i="33"/>
  <c r="P206" i="33"/>
  <c r="O206" i="33"/>
  <c r="X205" i="33"/>
  <c r="W205" i="33"/>
  <c r="V205" i="33"/>
  <c r="U205" i="33"/>
  <c r="T205" i="33"/>
  <c r="S205" i="33"/>
  <c r="R205" i="33"/>
  <c r="Q205" i="33"/>
  <c r="P205" i="33"/>
  <c r="O205" i="33"/>
  <c r="X204" i="33"/>
  <c r="W204" i="33"/>
  <c r="V204" i="33"/>
  <c r="U204" i="33"/>
  <c r="T204" i="33"/>
  <c r="S204" i="33"/>
  <c r="R204" i="33"/>
  <c r="Q204" i="33"/>
  <c r="P204" i="33"/>
  <c r="O204" i="33"/>
  <c r="X203" i="33"/>
  <c r="W203" i="33"/>
  <c r="V203" i="33"/>
  <c r="U203" i="33"/>
  <c r="T203" i="33"/>
  <c r="S203" i="33"/>
  <c r="R203" i="33"/>
  <c r="Q203" i="33"/>
  <c r="P203" i="33"/>
  <c r="O203" i="33"/>
  <c r="X202" i="33"/>
  <c r="W202" i="33"/>
  <c r="V202" i="33"/>
  <c r="U202" i="33"/>
  <c r="T202" i="33"/>
  <c r="S202" i="33"/>
  <c r="R202" i="33"/>
  <c r="Q202" i="33"/>
  <c r="P202" i="33"/>
  <c r="O202" i="33"/>
  <c r="X201" i="33"/>
  <c r="W201" i="33"/>
  <c r="V201" i="33"/>
  <c r="U201" i="33"/>
  <c r="T201" i="33"/>
  <c r="S201" i="33"/>
  <c r="R201" i="33"/>
  <c r="Q201" i="33"/>
  <c r="P201" i="33"/>
  <c r="O201" i="33"/>
  <c r="X200" i="33"/>
  <c r="W200" i="33"/>
  <c r="V200" i="33"/>
  <c r="U200" i="33"/>
  <c r="T200" i="33"/>
  <c r="S200" i="33"/>
  <c r="R200" i="33"/>
  <c r="Q200" i="33"/>
  <c r="P200" i="33"/>
  <c r="O200" i="33"/>
  <c r="X199" i="33"/>
  <c r="W199" i="33"/>
  <c r="V199" i="33"/>
  <c r="U199" i="33"/>
  <c r="T199" i="33"/>
  <c r="S199" i="33"/>
  <c r="R199" i="33"/>
  <c r="Q199" i="33"/>
  <c r="P199" i="33"/>
  <c r="O199" i="33"/>
  <c r="X198" i="33"/>
  <c r="W198" i="33"/>
  <c r="V198" i="33"/>
  <c r="U198" i="33"/>
  <c r="T198" i="33"/>
  <c r="S198" i="33"/>
  <c r="R198" i="33"/>
  <c r="Q198" i="33"/>
  <c r="P198" i="33"/>
  <c r="O198" i="33"/>
  <c r="X197" i="33"/>
  <c r="W197" i="33"/>
  <c r="V197" i="33"/>
  <c r="U197" i="33"/>
  <c r="T197" i="33"/>
  <c r="S197" i="33"/>
  <c r="R197" i="33"/>
  <c r="Q197" i="33"/>
  <c r="P197" i="33"/>
  <c r="O197" i="33"/>
  <c r="X196" i="33"/>
  <c r="W196" i="33"/>
  <c r="V196" i="33"/>
  <c r="U196" i="33"/>
  <c r="T196" i="33"/>
  <c r="S196" i="33"/>
  <c r="R196" i="33"/>
  <c r="Q196" i="33"/>
  <c r="P196" i="33"/>
  <c r="O196" i="33"/>
  <c r="X195" i="33"/>
  <c r="W195" i="33"/>
  <c r="V195" i="33"/>
  <c r="U195" i="33"/>
  <c r="T195" i="33"/>
  <c r="S195" i="33"/>
  <c r="R195" i="33"/>
  <c r="Q195" i="33"/>
  <c r="P195" i="33"/>
  <c r="O195" i="33"/>
  <c r="X194" i="33"/>
  <c r="W194" i="33"/>
  <c r="V194" i="33"/>
  <c r="U194" i="33"/>
  <c r="T194" i="33"/>
  <c r="S194" i="33"/>
  <c r="R194" i="33"/>
  <c r="Q194" i="33"/>
  <c r="P194" i="33"/>
  <c r="O194" i="33"/>
  <c r="X193" i="33"/>
  <c r="W193" i="33"/>
  <c r="V193" i="33"/>
  <c r="U193" i="33"/>
  <c r="T193" i="33"/>
  <c r="S193" i="33"/>
  <c r="R193" i="33"/>
  <c r="Q193" i="33"/>
  <c r="P193" i="33"/>
  <c r="O193" i="33"/>
  <c r="X192" i="33"/>
  <c r="W192" i="33"/>
  <c r="V192" i="33"/>
  <c r="U192" i="33"/>
  <c r="T192" i="33"/>
  <c r="S192" i="33"/>
  <c r="R192" i="33"/>
  <c r="Q192" i="33"/>
  <c r="P192" i="33"/>
  <c r="O192" i="33"/>
  <c r="X191" i="33"/>
  <c r="W191" i="33"/>
  <c r="V191" i="33"/>
  <c r="U191" i="33"/>
  <c r="T191" i="33"/>
  <c r="S191" i="33"/>
  <c r="R191" i="33"/>
  <c r="Q191" i="33"/>
  <c r="P191" i="33"/>
  <c r="O191" i="33"/>
  <c r="X190" i="33"/>
  <c r="W190" i="33"/>
  <c r="V190" i="33"/>
  <c r="U190" i="33"/>
  <c r="T190" i="33"/>
  <c r="S190" i="33"/>
  <c r="R190" i="33"/>
  <c r="Q190" i="33"/>
  <c r="P190" i="33"/>
  <c r="O190" i="33"/>
  <c r="X189" i="33"/>
  <c r="W189" i="33"/>
  <c r="V189" i="33"/>
  <c r="U189" i="33"/>
  <c r="T189" i="33"/>
  <c r="S189" i="33"/>
  <c r="R189" i="33"/>
  <c r="Q189" i="33"/>
  <c r="P189" i="33"/>
  <c r="O189" i="33"/>
  <c r="X188" i="33"/>
  <c r="W188" i="33"/>
  <c r="V188" i="33"/>
  <c r="U188" i="33"/>
  <c r="T188" i="33"/>
  <c r="S188" i="33"/>
  <c r="R188" i="33"/>
  <c r="Q188" i="33"/>
  <c r="P188" i="33"/>
  <c r="O188" i="33"/>
  <c r="X187" i="33"/>
  <c r="W187" i="33"/>
  <c r="V187" i="33"/>
  <c r="U187" i="33"/>
  <c r="T187" i="33"/>
  <c r="S187" i="33"/>
  <c r="R187" i="33"/>
  <c r="Q187" i="33"/>
  <c r="P187" i="33"/>
  <c r="O187" i="33"/>
  <c r="X186" i="33"/>
  <c r="W186" i="33"/>
  <c r="V186" i="33"/>
  <c r="U186" i="33"/>
  <c r="T186" i="33"/>
  <c r="S186" i="33"/>
  <c r="R186" i="33"/>
  <c r="Q186" i="33"/>
  <c r="P186" i="33"/>
  <c r="O186" i="33"/>
  <c r="X185" i="33"/>
  <c r="W185" i="33"/>
  <c r="V185" i="33"/>
  <c r="U185" i="33"/>
  <c r="T185" i="33"/>
  <c r="S185" i="33"/>
  <c r="R185" i="33"/>
  <c r="Q185" i="33"/>
  <c r="P185" i="33"/>
  <c r="O185" i="33"/>
  <c r="X184" i="33"/>
  <c r="W184" i="33"/>
  <c r="V184" i="33"/>
  <c r="U184" i="33"/>
  <c r="T184" i="33"/>
  <c r="S184" i="33"/>
  <c r="R184" i="33"/>
  <c r="Q184" i="33"/>
  <c r="P184" i="33"/>
  <c r="O184" i="33"/>
  <c r="X183" i="33"/>
  <c r="W183" i="33"/>
  <c r="V183" i="33"/>
  <c r="U183" i="33"/>
  <c r="T183" i="33"/>
  <c r="S183" i="33"/>
  <c r="R183" i="33"/>
  <c r="Q183" i="33"/>
  <c r="P183" i="33"/>
  <c r="O183" i="33"/>
  <c r="X182" i="33"/>
  <c r="W182" i="33"/>
  <c r="V182" i="33"/>
  <c r="U182" i="33"/>
  <c r="T182" i="33"/>
  <c r="S182" i="33"/>
  <c r="R182" i="33"/>
  <c r="Q182" i="33"/>
  <c r="P182" i="33"/>
  <c r="O182" i="33"/>
  <c r="X181" i="33"/>
  <c r="W181" i="33"/>
  <c r="V181" i="33"/>
  <c r="U181" i="33"/>
  <c r="T181" i="33"/>
  <c r="S181" i="33"/>
  <c r="R181" i="33"/>
  <c r="Q181" i="33"/>
  <c r="P181" i="33"/>
  <c r="O181" i="33"/>
  <c r="X180" i="33"/>
  <c r="W180" i="33"/>
  <c r="V180" i="33"/>
  <c r="U180" i="33"/>
  <c r="T180" i="33"/>
  <c r="S180" i="33"/>
  <c r="R180" i="33"/>
  <c r="Q180" i="33"/>
  <c r="P180" i="33"/>
  <c r="O180" i="33"/>
  <c r="X179" i="33"/>
  <c r="W179" i="33"/>
  <c r="V179" i="33"/>
  <c r="U179" i="33"/>
  <c r="T179" i="33"/>
  <c r="S179" i="33"/>
  <c r="R179" i="33"/>
  <c r="Q179" i="33"/>
  <c r="P179" i="33"/>
  <c r="O179" i="33"/>
  <c r="X178" i="33"/>
  <c r="W178" i="33"/>
  <c r="V178" i="33"/>
  <c r="U178" i="33"/>
  <c r="T178" i="33"/>
  <c r="S178" i="33"/>
  <c r="R178" i="33"/>
  <c r="Q178" i="33"/>
  <c r="P178" i="33"/>
  <c r="O178" i="33"/>
  <c r="X177" i="33"/>
  <c r="W177" i="33"/>
  <c r="V177" i="33"/>
  <c r="U177" i="33"/>
  <c r="T177" i="33"/>
  <c r="S177" i="33"/>
  <c r="R177" i="33"/>
  <c r="Q177" i="33"/>
  <c r="P177" i="33"/>
  <c r="O177" i="33"/>
  <c r="X176" i="33"/>
  <c r="W176" i="33"/>
  <c r="V176" i="33"/>
  <c r="U176" i="33"/>
  <c r="T176" i="33"/>
  <c r="S176" i="33"/>
  <c r="R176" i="33"/>
  <c r="Q176" i="33"/>
  <c r="P176" i="33"/>
  <c r="O176" i="33"/>
  <c r="X175" i="33"/>
  <c r="W175" i="33"/>
  <c r="V175" i="33"/>
  <c r="U175" i="33"/>
  <c r="T175" i="33"/>
  <c r="S175" i="33"/>
  <c r="R175" i="33"/>
  <c r="Q175" i="33"/>
  <c r="P175" i="33"/>
  <c r="O175" i="33"/>
  <c r="X174" i="33"/>
  <c r="W174" i="33"/>
  <c r="V174" i="33"/>
  <c r="U174" i="33"/>
  <c r="T174" i="33"/>
  <c r="S174" i="33"/>
  <c r="R174" i="33"/>
  <c r="Q174" i="33"/>
  <c r="P174" i="33"/>
  <c r="O174" i="33"/>
  <c r="X173" i="33"/>
  <c r="W173" i="33"/>
  <c r="V173" i="33"/>
  <c r="U173" i="33"/>
  <c r="T173" i="33"/>
  <c r="S173" i="33"/>
  <c r="R173" i="33"/>
  <c r="Q173" i="33"/>
  <c r="P173" i="33"/>
  <c r="O173" i="33"/>
  <c r="X172" i="33"/>
  <c r="W172" i="33"/>
  <c r="V172" i="33"/>
  <c r="U172" i="33"/>
  <c r="T172" i="33"/>
  <c r="S172" i="33"/>
  <c r="R172" i="33"/>
  <c r="Q172" i="33"/>
  <c r="P172" i="33"/>
  <c r="O172" i="33"/>
  <c r="X171" i="33"/>
  <c r="W171" i="33"/>
  <c r="V171" i="33"/>
  <c r="U171" i="33"/>
  <c r="T171" i="33"/>
  <c r="S171" i="33"/>
  <c r="R171" i="33"/>
  <c r="Q171" i="33"/>
  <c r="P171" i="33"/>
  <c r="O171" i="33"/>
  <c r="X170" i="33"/>
  <c r="W170" i="33"/>
  <c r="V170" i="33"/>
  <c r="U170" i="33"/>
  <c r="T170" i="33"/>
  <c r="S170" i="33"/>
  <c r="R170" i="33"/>
  <c r="Q170" i="33"/>
  <c r="P170" i="33"/>
  <c r="O170" i="33"/>
  <c r="X169" i="33"/>
  <c r="W169" i="33"/>
  <c r="V169" i="33"/>
  <c r="U169" i="33"/>
  <c r="T169" i="33"/>
  <c r="S169" i="33"/>
  <c r="R169" i="33"/>
  <c r="Q169" i="33"/>
  <c r="P169" i="33"/>
  <c r="O169" i="33"/>
  <c r="X168" i="33"/>
  <c r="W168" i="33"/>
  <c r="V168" i="33"/>
  <c r="U168" i="33"/>
  <c r="T168" i="33"/>
  <c r="S168" i="33"/>
  <c r="R168" i="33"/>
  <c r="Q168" i="33"/>
  <c r="P168" i="33"/>
  <c r="O168" i="33"/>
  <c r="X167" i="33"/>
  <c r="W167" i="33"/>
  <c r="V167" i="33"/>
  <c r="U167" i="33"/>
  <c r="T167" i="33"/>
  <c r="S167" i="33"/>
  <c r="R167" i="33"/>
  <c r="Q167" i="33"/>
  <c r="P167" i="33"/>
  <c r="O167" i="33"/>
  <c r="X166" i="33"/>
  <c r="W166" i="33"/>
  <c r="V166" i="33"/>
  <c r="U166" i="33"/>
  <c r="T166" i="33"/>
  <c r="S166" i="33"/>
  <c r="R166" i="33"/>
  <c r="Q166" i="33"/>
  <c r="P166" i="33"/>
  <c r="O166" i="33"/>
  <c r="X165" i="33"/>
  <c r="W165" i="33"/>
  <c r="V165" i="33"/>
  <c r="U165" i="33"/>
  <c r="T165" i="33"/>
  <c r="S165" i="33"/>
  <c r="R165" i="33"/>
  <c r="Q165" i="33"/>
  <c r="P165" i="33"/>
  <c r="O165" i="33"/>
  <c r="X164" i="33"/>
  <c r="W164" i="33"/>
  <c r="V164" i="33"/>
  <c r="U164" i="33"/>
  <c r="T164" i="33"/>
  <c r="S164" i="33"/>
  <c r="R164" i="33"/>
  <c r="Q164" i="33"/>
  <c r="P164" i="33"/>
  <c r="O164" i="33"/>
  <c r="X163" i="33"/>
  <c r="W163" i="33"/>
  <c r="V163" i="33"/>
  <c r="U163" i="33"/>
  <c r="T163" i="33"/>
  <c r="S163" i="33"/>
  <c r="R163" i="33"/>
  <c r="Q163" i="33"/>
  <c r="P163" i="33"/>
  <c r="O163" i="33"/>
  <c r="X162" i="33"/>
  <c r="W162" i="33"/>
  <c r="V162" i="33"/>
  <c r="U162" i="33"/>
  <c r="T162" i="33"/>
  <c r="S162" i="33"/>
  <c r="R162" i="33"/>
  <c r="Q162" i="33"/>
  <c r="P162" i="33"/>
  <c r="O162" i="33"/>
  <c r="X161" i="33"/>
  <c r="W161" i="33"/>
  <c r="V161" i="33"/>
  <c r="U161" i="33"/>
  <c r="T161" i="33"/>
  <c r="S161" i="33"/>
  <c r="R161" i="33"/>
  <c r="Q161" i="33"/>
  <c r="P161" i="33"/>
  <c r="O161" i="33"/>
  <c r="X160" i="33"/>
  <c r="W160" i="33"/>
  <c r="V160" i="33"/>
  <c r="U160" i="33"/>
  <c r="T160" i="33"/>
  <c r="S160" i="33"/>
  <c r="R160" i="33"/>
  <c r="Q160" i="33"/>
  <c r="P160" i="33"/>
  <c r="O160" i="33"/>
  <c r="X159" i="33"/>
  <c r="W159" i="33"/>
  <c r="V159" i="33"/>
  <c r="U159" i="33"/>
  <c r="T159" i="33"/>
  <c r="S159" i="33"/>
  <c r="R159" i="33"/>
  <c r="Q159" i="33"/>
  <c r="P159" i="33"/>
  <c r="O159" i="33"/>
  <c r="X158" i="33"/>
  <c r="W158" i="33"/>
  <c r="V158" i="33"/>
  <c r="U158" i="33"/>
  <c r="T158" i="33"/>
  <c r="S158" i="33"/>
  <c r="R158" i="33"/>
  <c r="Q158" i="33"/>
  <c r="P158" i="33"/>
  <c r="O158" i="33"/>
  <c r="X157" i="33"/>
  <c r="W157" i="33"/>
  <c r="V157" i="33"/>
  <c r="U157" i="33"/>
  <c r="T157" i="33"/>
  <c r="S157" i="33"/>
  <c r="R157" i="33"/>
  <c r="Q157" i="33"/>
  <c r="P157" i="33"/>
  <c r="O157" i="33"/>
  <c r="X156" i="33"/>
  <c r="W156" i="33"/>
  <c r="V156" i="33"/>
  <c r="U156" i="33"/>
  <c r="T156" i="33"/>
  <c r="S156" i="33"/>
  <c r="R156" i="33"/>
  <c r="Q156" i="33"/>
  <c r="P156" i="33"/>
  <c r="O156" i="33"/>
  <c r="X155" i="33"/>
  <c r="W155" i="33"/>
  <c r="V155" i="33"/>
  <c r="U155" i="33"/>
  <c r="T155" i="33"/>
  <c r="S155" i="33"/>
  <c r="R155" i="33"/>
  <c r="Q155" i="33"/>
  <c r="P155" i="33"/>
  <c r="O155" i="33"/>
  <c r="X154" i="33"/>
  <c r="W154" i="33"/>
  <c r="V154" i="33"/>
  <c r="U154" i="33"/>
  <c r="T154" i="33"/>
  <c r="S154" i="33"/>
  <c r="R154" i="33"/>
  <c r="Q154" i="33"/>
  <c r="P154" i="33"/>
  <c r="O154" i="33"/>
  <c r="X153" i="33"/>
  <c r="W153" i="33"/>
  <c r="V153" i="33"/>
  <c r="U153" i="33"/>
  <c r="T153" i="33"/>
  <c r="S153" i="33"/>
  <c r="R153" i="33"/>
  <c r="Q153" i="33"/>
  <c r="P153" i="33"/>
  <c r="O153" i="33"/>
  <c r="X152" i="33"/>
  <c r="W152" i="33"/>
  <c r="V152" i="33"/>
  <c r="U152" i="33"/>
  <c r="T152" i="33"/>
  <c r="S152" i="33"/>
  <c r="R152" i="33"/>
  <c r="Q152" i="33"/>
  <c r="P152" i="33"/>
  <c r="O152" i="33"/>
  <c r="X151" i="33"/>
  <c r="W151" i="33"/>
  <c r="V151" i="33"/>
  <c r="U151" i="33"/>
  <c r="T151" i="33"/>
  <c r="S151" i="33"/>
  <c r="R151" i="33"/>
  <c r="Q151" i="33"/>
  <c r="P151" i="33"/>
  <c r="O151" i="33"/>
  <c r="X150" i="33"/>
  <c r="W150" i="33"/>
  <c r="V150" i="33"/>
  <c r="U150" i="33"/>
  <c r="T150" i="33"/>
  <c r="S150" i="33"/>
  <c r="R150" i="33"/>
  <c r="Q150" i="33"/>
  <c r="P150" i="33"/>
  <c r="O150" i="33"/>
  <c r="X149" i="33"/>
  <c r="W149" i="33"/>
  <c r="V149" i="33"/>
  <c r="U149" i="33"/>
  <c r="T149" i="33"/>
  <c r="S149" i="33"/>
  <c r="R149" i="33"/>
  <c r="Q149" i="33"/>
  <c r="P149" i="33"/>
  <c r="O149" i="33"/>
  <c r="X148" i="33"/>
  <c r="W148" i="33"/>
  <c r="V148" i="33"/>
  <c r="U148" i="33"/>
  <c r="T148" i="33"/>
  <c r="S148" i="33"/>
  <c r="R148" i="33"/>
  <c r="Q148" i="33"/>
  <c r="P148" i="33"/>
  <c r="O148" i="33"/>
  <c r="X147" i="33"/>
  <c r="W147" i="33"/>
  <c r="V147" i="33"/>
  <c r="U147" i="33"/>
  <c r="T147" i="33"/>
  <c r="S147" i="33"/>
  <c r="R147" i="33"/>
  <c r="Q147" i="33"/>
  <c r="P147" i="33"/>
  <c r="O147" i="33"/>
  <c r="X146" i="33"/>
  <c r="W146" i="33"/>
  <c r="V146" i="33"/>
  <c r="U146" i="33"/>
  <c r="T146" i="33"/>
  <c r="S146" i="33"/>
  <c r="R146" i="33"/>
  <c r="Q146" i="33"/>
  <c r="P146" i="33"/>
  <c r="O146" i="33"/>
  <c r="X145" i="33"/>
  <c r="W145" i="33"/>
  <c r="V145" i="33"/>
  <c r="U145" i="33"/>
  <c r="T145" i="33"/>
  <c r="S145" i="33"/>
  <c r="R145" i="33"/>
  <c r="Q145" i="33"/>
  <c r="P145" i="33"/>
  <c r="O145" i="33"/>
  <c r="X144" i="33"/>
  <c r="W144" i="33"/>
  <c r="V144" i="33"/>
  <c r="U144" i="33"/>
  <c r="T144" i="33"/>
  <c r="S144" i="33"/>
  <c r="R144" i="33"/>
  <c r="Q144" i="33"/>
  <c r="P144" i="33"/>
  <c r="O144" i="33"/>
  <c r="X143" i="33"/>
  <c r="W143" i="33"/>
  <c r="V143" i="33"/>
  <c r="U143" i="33"/>
  <c r="T143" i="33"/>
  <c r="S143" i="33"/>
  <c r="R143" i="33"/>
  <c r="Q143" i="33"/>
  <c r="P143" i="33"/>
  <c r="O143" i="33"/>
  <c r="X142" i="33"/>
  <c r="W142" i="33"/>
  <c r="V142" i="33"/>
  <c r="U142" i="33"/>
  <c r="T142" i="33"/>
  <c r="S142" i="33"/>
  <c r="R142" i="33"/>
  <c r="Q142" i="33"/>
  <c r="P142" i="33"/>
  <c r="O142" i="33"/>
  <c r="X141" i="33"/>
  <c r="W141" i="33"/>
  <c r="V141" i="33"/>
  <c r="U141" i="33"/>
  <c r="T141" i="33"/>
  <c r="S141" i="33"/>
  <c r="R141" i="33"/>
  <c r="Q141" i="33"/>
  <c r="P141" i="33"/>
  <c r="O141" i="33"/>
  <c r="X140" i="33"/>
  <c r="W140" i="33"/>
  <c r="V140" i="33"/>
  <c r="U140" i="33"/>
  <c r="T140" i="33"/>
  <c r="S140" i="33"/>
  <c r="R140" i="33"/>
  <c r="Q140" i="33"/>
  <c r="P140" i="33"/>
  <c r="O140" i="33"/>
  <c r="X139" i="33"/>
  <c r="W139" i="33"/>
  <c r="V139" i="33"/>
  <c r="U139" i="33"/>
  <c r="T139" i="33"/>
  <c r="S139" i="33"/>
  <c r="R139" i="33"/>
  <c r="Q139" i="33"/>
  <c r="P139" i="33"/>
  <c r="O139" i="33"/>
  <c r="X138" i="33"/>
  <c r="W138" i="33"/>
  <c r="V138" i="33"/>
  <c r="U138" i="33"/>
  <c r="T138" i="33"/>
  <c r="S138" i="33"/>
  <c r="R138" i="33"/>
  <c r="Q138" i="33"/>
  <c r="P138" i="33"/>
  <c r="O138" i="33"/>
  <c r="X137" i="33"/>
  <c r="W137" i="33"/>
  <c r="V137" i="33"/>
  <c r="U137" i="33"/>
  <c r="T137" i="33"/>
  <c r="S137" i="33"/>
  <c r="R137" i="33"/>
  <c r="Q137" i="33"/>
  <c r="P137" i="33"/>
  <c r="O137" i="33"/>
  <c r="X136" i="33"/>
  <c r="W136" i="33"/>
  <c r="V136" i="33"/>
  <c r="U136" i="33"/>
  <c r="T136" i="33"/>
  <c r="S136" i="33"/>
  <c r="R136" i="33"/>
  <c r="Q136" i="33"/>
  <c r="P136" i="33"/>
  <c r="O136" i="33"/>
  <c r="X135" i="33"/>
  <c r="W135" i="33"/>
  <c r="V135" i="33"/>
  <c r="U135" i="33"/>
  <c r="T135" i="33"/>
  <c r="S135" i="33"/>
  <c r="R135" i="33"/>
  <c r="Q135" i="33"/>
  <c r="P135" i="33"/>
  <c r="O135" i="33"/>
  <c r="X134" i="33"/>
  <c r="W134" i="33"/>
  <c r="V134" i="33"/>
  <c r="U134" i="33"/>
  <c r="T134" i="33"/>
  <c r="S134" i="33"/>
  <c r="R134" i="33"/>
  <c r="Q134" i="33"/>
  <c r="P134" i="33"/>
  <c r="O134" i="33"/>
  <c r="X133" i="33"/>
  <c r="W133" i="33"/>
  <c r="V133" i="33"/>
  <c r="U133" i="33"/>
  <c r="T133" i="33"/>
  <c r="S133" i="33"/>
  <c r="R133" i="33"/>
  <c r="Q133" i="33"/>
  <c r="P133" i="33"/>
  <c r="O133" i="33"/>
  <c r="X132" i="33"/>
  <c r="W132" i="33"/>
  <c r="V132" i="33"/>
  <c r="U132" i="33"/>
  <c r="T132" i="33"/>
  <c r="S132" i="33"/>
  <c r="R132" i="33"/>
  <c r="Q132" i="33"/>
  <c r="P132" i="33"/>
  <c r="O132" i="33"/>
  <c r="X131" i="33"/>
  <c r="W131" i="33"/>
  <c r="V131" i="33"/>
  <c r="U131" i="33"/>
  <c r="T131" i="33"/>
  <c r="S131" i="33"/>
  <c r="R131" i="33"/>
  <c r="Q131" i="33"/>
  <c r="P131" i="33"/>
  <c r="O131" i="33"/>
  <c r="X130" i="33"/>
  <c r="W130" i="33"/>
  <c r="V130" i="33"/>
  <c r="U130" i="33"/>
  <c r="T130" i="33"/>
  <c r="S130" i="33"/>
  <c r="R130" i="33"/>
  <c r="Q130" i="33"/>
  <c r="P130" i="33"/>
  <c r="O130" i="33"/>
  <c r="X129" i="33"/>
  <c r="W129" i="33"/>
  <c r="V129" i="33"/>
  <c r="U129" i="33"/>
  <c r="T129" i="33"/>
  <c r="S129" i="33"/>
  <c r="R129" i="33"/>
  <c r="Q129" i="33"/>
  <c r="P129" i="33"/>
  <c r="O129" i="33"/>
  <c r="X128" i="33"/>
  <c r="W128" i="33"/>
  <c r="V128" i="33"/>
  <c r="U128" i="33"/>
  <c r="T128" i="33"/>
  <c r="S128" i="33"/>
  <c r="R128" i="33"/>
  <c r="Q128" i="33"/>
  <c r="P128" i="33"/>
  <c r="O128" i="33"/>
  <c r="X127" i="33"/>
  <c r="W127" i="33"/>
  <c r="V127" i="33"/>
  <c r="U127" i="33"/>
  <c r="T127" i="33"/>
  <c r="S127" i="33"/>
  <c r="R127" i="33"/>
  <c r="Q127" i="33"/>
  <c r="P127" i="33"/>
  <c r="O127" i="33"/>
  <c r="X126" i="33"/>
  <c r="W126" i="33"/>
  <c r="V126" i="33"/>
  <c r="U126" i="33"/>
  <c r="T126" i="33"/>
  <c r="S126" i="33"/>
  <c r="R126" i="33"/>
  <c r="Q126" i="33"/>
  <c r="P126" i="33"/>
  <c r="O126" i="33"/>
  <c r="X125" i="33"/>
  <c r="W125" i="33"/>
  <c r="V125" i="33"/>
  <c r="U125" i="33"/>
  <c r="T125" i="33"/>
  <c r="S125" i="33"/>
  <c r="R125" i="33"/>
  <c r="Q125" i="33"/>
  <c r="P125" i="33"/>
  <c r="O125" i="33"/>
  <c r="X124" i="33"/>
  <c r="W124" i="33"/>
  <c r="V124" i="33"/>
  <c r="U124" i="33"/>
  <c r="T124" i="33"/>
  <c r="S124" i="33"/>
  <c r="R124" i="33"/>
  <c r="Q124" i="33"/>
  <c r="P124" i="33"/>
  <c r="O124" i="33"/>
  <c r="X123" i="33"/>
  <c r="W123" i="33"/>
  <c r="V123" i="33"/>
  <c r="U123" i="33"/>
  <c r="T123" i="33"/>
  <c r="S123" i="33"/>
  <c r="R123" i="33"/>
  <c r="Q123" i="33"/>
  <c r="P123" i="33"/>
  <c r="O123" i="33"/>
  <c r="X122" i="33"/>
  <c r="W122" i="33"/>
  <c r="V122" i="33"/>
  <c r="U122" i="33"/>
  <c r="T122" i="33"/>
  <c r="S122" i="33"/>
  <c r="R122" i="33"/>
  <c r="Q122" i="33"/>
  <c r="P122" i="33"/>
  <c r="O122" i="33"/>
  <c r="X121" i="33"/>
  <c r="W121" i="33"/>
  <c r="V121" i="33"/>
  <c r="U121" i="33"/>
  <c r="T121" i="33"/>
  <c r="S121" i="33"/>
  <c r="R121" i="33"/>
  <c r="Q121" i="33"/>
  <c r="P121" i="33"/>
  <c r="O121" i="33"/>
  <c r="X120" i="33"/>
  <c r="W120" i="33"/>
  <c r="V120" i="33"/>
  <c r="U120" i="33"/>
  <c r="T120" i="33"/>
  <c r="S120" i="33"/>
  <c r="R120" i="33"/>
  <c r="Q120" i="33"/>
  <c r="P120" i="33"/>
  <c r="O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X119" i="33"/>
  <c r="W119" i="33"/>
  <c r="V119" i="33"/>
  <c r="U119" i="33"/>
  <c r="T119" i="33"/>
  <c r="S119" i="33"/>
  <c r="R119" i="33"/>
  <c r="Q119" i="33"/>
  <c r="P119" i="33"/>
  <c r="O119" i="33"/>
  <c r="X118" i="33"/>
  <c r="W118" i="33"/>
  <c r="V118" i="33"/>
  <c r="U118" i="33"/>
  <c r="T118" i="33"/>
  <c r="S118" i="33"/>
  <c r="R118" i="33"/>
  <c r="Q118" i="33"/>
  <c r="P118" i="33"/>
  <c r="O118" i="33"/>
  <c r="X117" i="33"/>
  <c r="W117" i="33"/>
  <c r="V117" i="33"/>
  <c r="U117" i="33"/>
  <c r="T117" i="33"/>
  <c r="S117" i="33"/>
  <c r="R117" i="33"/>
  <c r="Q117" i="33"/>
  <c r="P117" i="33"/>
  <c r="O117" i="33"/>
  <c r="X116" i="33"/>
  <c r="W116" i="33"/>
  <c r="V116" i="33"/>
  <c r="U116" i="33"/>
  <c r="T116" i="33"/>
  <c r="S116" i="33"/>
  <c r="R116" i="33"/>
  <c r="Q116" i="33"/>
  <c r="P116" i="33"/>
  <c r="O116" i="33"/>
  <c r="X115" i="33"/>
  <c r="W115" i="33"/>
  <c r="V115" i="33"/>
  <c r="U115" i="33"/>
  <c r="T115" i="33"/>
  <c r="S115" i="33"/>
  <c r="R115" i="33"/>
  <c r="Q115" i="33"/>
  <c r="P115" i="33"/>
  <c r="O115" i="33"/>
  <c r="X114" i="33"/>
  <c r="W114" i="33"/>
  <c r="V114" i="33"/>
  <c r="U114" i="33"/>
  <c r="T114" i="33"/>
  <c r="S114" i="33"/>
  <c r="R114" i="33"/>
  <c r="Q114" i="33"/>
  <c r="P114" i="33"/>
  <c r="O114" i="33"/>
  <c r="X113" i="33"/>
  <c r="W113" i="33"/>
  <c r="V113" i="33"/>
  <c r="U113" i="33"/>
  <c r="T113" i="33"/>
  <c r="S113" i="33"/>
  <c r="R113" i="33"/>
  <c r="Q113" i="33"/>
  <c r="P113" i="33"/>
  <c r="O113" i="33"/>
  <c r="X112" i="33"/>
  <c r="W112" i="33"/>
  <c r="V112" i="33"/>
  <c r="U112" i="33"/>
  <c r="T112" i="33"/>
  <c r="S112" i="33"/>
  <c r="R112" i="33"/>
  <c r="Q112" i="33"/>
  <c r="P112" i="33"/>
  <c r="O112" i="33"/>
  <c r="X111" i="33"/>
  <c r="W111" i="33"/>
  <c r="V111" i="33"/>
  <c r="U111" i="33"/>
  <c r="T111" i="33"/>
  <c r="S111" i="33"/>
  <c r="R111" i="33"/>
  <c r="Q111" i="33"/>
  <c r="P111" i="33"/>
  <c r="O111" i="33"/>
  <c r="X110" i="33"/>
  <c r="W110" i="33"/>
  <c r="V110" i="33"/>
  <c r="U110" i="33"/>
  <c r="T110" i="33"/>
  <c r="S110" i="33"/>
  <c r="R110" i="33"/>
  <c r="Q110" i="33"/>
  <c r="P110" i="33"/>
  <c r="O110" i="33"/>
  <c r="X109" i="33"/>
  <c r="W109" i="33"/>
  <c r="V109" i="33"/>
  <c r="U109" i="33"/>
  <c r="T109" i="33"/>
  <c r="S109" i="33"/>
  <c r="R109" i="33"/>
  <c r="Q109" i="33"/>
  <c r="P109" i="33"/>
  <c r="O109" i="33"/>
  <c r="X108" i="33"/>
  <c r="W108" i="33"/>
  <c r="V108" i="33"/>
  <c r="U108" i="33"/>
  <c r="T108" i="33"/>
  <c r="S108" i="33"/>
  <c r="R108" i="33"/>
  <c r="Q108" i="33"/>
  <c r="P108" i="33"/>
  <c r="O108" i="33"/>
  <c r="X107" i="33"/>
  <c r="W107" i="33"/>
  <c r="V107" i="33"/>
  <c r="U107" i="33"/>
  <c r="T107" i="33"/>
  <c r="S107" i="33"/>
  <c r="R107" i="33"/>
  <c r="Q107" i="33"/>
  <c r="P107" i="33"/>
  <c r="O107" i="33"/>
  <c r="X106" i="33"/>
  <c r="W106" i="33"/>
  <c r="V106" i="33"/>
  <c r="U106" i="33"/>
  <c r="T106" i="33"/>
  <c r="S106" i="33"/>
  <c r="R106" i="33"/>
  <c r="Q106" i="33"/>
  <c r="P106" i="33"/>
  <c r="O106" i="33"/>
  <c r="X105" i="33"/>
  <c r="W105" i="33"/>
  <c r="V105" i="33"/>
  <c r="U105" i="33"/>
  <c r="T105" i="33"/>
  <c r="S105" i="33"/>
  <c r="R105" i="33"/>
  <c r="Q105" i="33"/>
  <c r="P105" i="33"/>
  <c r="O105" i="33"/>
  <c r="X104" i="33"/>
  <c r="W104" i="33"/>
  <c r="V104" i="33"/>
  <c r="U104" i="33"/>
  <c r="T104" i="33"/>
  <c r="S104" i="33"/>
  <c r="R104" i="33"/>
  <c r="Q104" i="33"/>
  <c r="P104" i="33"/>
  <c r="O104" i="33"/>
  <c r="X103" i="33"/>
  <c r="W103" i="33"/>
  <c r="V103" i="33"/>
  <c r="U103" i="33"/>
  <c r="T103" i="33"/>
  <c r="S103" i="33"/>
  <c r="R103" i="33"/>
  <c r="Q103" i="33"/>
  <c r="P103" i="33"/>
  <c r="O103" i="33"/>
  <c r="X102" i="33"/>
  <c r="W102" i="33"/>
  <c r="V102" i="33"/>
  <c r="U102" i="33"/>
  <c r="T102" i="33"/>
  <c r="S102" i="33"/>
  <c r="R102" i="33"/>
  <c r="Q102" i="33"/>
  <c r="P102" i="33"/>
  <c r="O102" i="33"/>
  <c r="X101" i="33"/>
  <c r="W101" i="33"/>
  <c r="V101" i="33"/>
  <c r="U101" i="33"/>
  <c r="T101" i="33"/>
  <c r="S101" i="33"/>
  <c r="R101" i="33"/>
  <c r="Q101" i="33"/>
  <c r="P101" i="33"/>
  <c r="O101" i="33"/>
  <c r="X100" i="33"/>
  <c r="W100" i="33"/>
  <c r="V100" i="33"/>
  <c r="U100" i="33"/>
  <c r="T100" i="33"/>
  <c r="S100" i="33"/>
  <c r="R100" i="33"/>
  <c r="Q100" i="33"/>
  <c r="P100" i="33"/>
  <c r="O100" i="33"/>
  <c r="X99" i="33"/>
  <c r="W99" i="33"/>
  <c r="V99" i="33"/>
  <c r="U99" i="33"/>
  <c r="T99" i="33"/>
  <c r="S99" i="33"/>
  <c r="R99" i="33"/>
  <c r="Q99" i="33"/>
  <c r="P99" i="33"/>
  <c r="O99" i="33"/>
  <c r="X98" i="33"/>
  <c r="W98" i="33"/>
  <c r="V98" i="33"/>
  <c r="U98" i="33"/>
  <c r="T98" i="33"/>
  <c r="S98" i="33"/>
  <c r="R98" i="33"/>
  <c r="Q98" i="33"/>
  <c r="P98" i="33"/>
  <c r="O98" i="33"/>
  <c r="X97" i="33"/>
  <c r="W97" i="33"/>
  <c r="V97" i="33"/>
  <c r="U97" i="33"/>
  <c r="T97" i="33"/>
  <c r="S97" i="33"/>
  <c r="R97" i="33"/>
  <c r="Q97" i="33"/>
  <c r="P97" i="33"/>
  <c r="O97" i="33"/>
  <c r="X96" i="33"/>
  <c r="W96" i="33"/>
  <c r="V96" i="33"/>
  <c r="U96" i="33"/>
  <c r="T96" i="33"/>
  <c r="S96" i="33"/>
  <c r="R96" i="33"/>
  <c r="Q96" i="33"/>
  <c r="P96" i="33"/>
  <c r="O96" i="33"/>
  <c r="X95" i="33"/>
  <c r="W95" i="33"/>
  <c r="V95" i="33"/>
  <c r="U95" i="33"/>
  <c r="T95" i="33"/>
  <c r="S95" i="33"/>
  <c r="R95" i="33"/>
  <c r="Q95" i="33"/>
  <c r="P95" i="33"/>
  <c r="O95" i="33"/>
  <c r="X94" i="33"/>
  <c r="W94" i="33"/>
  <c r="V94" i="33"/>
  <c r="U94" i="33"/>
  <c r="T94" i="33"/>
  <c r="S94" i="33"/>
  <c r="R94" i="33"/>
  <c r="Q94" i="33"/>
  <c r="P94" i="33"/>
  <c r="O94" i="33"/>
  <c r="X93" i="33"/>
  <c r="W93" i="33"/>
  <c r="V93" i="33"/>
  <c r="U93" i="33"/>
  <c r="T93" i="33"/>
  <c r="S93" i="33"/>
  <c r="R93" i="33"/>
  <c r="Q93" i="33"/>
  <c r="P93" i="33"/>
  <c r="O93" i="33"/>
  <c r="X92" i="33"/>
  <c r="W92" i="33"/>
  <c r="V92" i="33"/>
  <c r="U92" i="33"/>
  <c r="T92" i="33"/>
  <c r="S92" i="33"/>
  <c r="R92" i="33"/>
  <c r="Q92" i="33"/>
  <c r="P92" i="33"/>
  <c r="O92" i="33"/>
  <c r="X91" i="33"/>
  <c r="W91" i="33"/>
  <c r="V91" i="33"/>
  <c r="U91" i="33"/>
  <c r="T91" i="33"/>
  <c r="S91" i="33"/>
  <c r="R91" i="33"/>
  <c r="Q91" i="33"/>
  <c r="P91" i="33"/>
  <c r="O91" i="33"/>
  <c r="X90" i="33"/>
  <c r="W90" i="33"/>
  <c r="V90" i="33"/>
  <c r="U90" i="33"/>
  <c r="T90" i="33"/>
  <c r="S90" i="33"/>
  <c r="R90" i="33"/>
  <c r="Q90" i="33"/>
  <c r="P90" i="33"/>
  <c r="O90" i="33"/>
  <c r="X89" i="33"/>
  <c r="W89" i="33"/>
  <c r="V89" i="33"/>
  <c r="U89" i="33"/>
  <c r="T89" i="33"/>
  <c r="S89" i="33"/>
  <c r="R89" i="33"/>
  <c r="Q89" i="33"/>
  <c r="P89" i="33"/>
  <c r="O89" i="33"/>
  <c r="X88" i="33"/>
  <c r="W88" i="33"/>
  <c r="V88" i="33"/>
  <c r="U88" i="33"/>
  <c r="T88" i="33"/>
  <c r="S88" i="33"/>
  <c r="R88" i="33"/>
  <c r="Q88" i="33"/>
  <c r="P88" i="33"/>
  <c r="O88" i="33"/>
  <c r="X87" i="33"/>
  <c r="W87" i="33"/>
  <c r="V87" i="33"/>
  <c r="U87" i="33"/>
  <c r="T87" i="33"/>
  <c r="S87" i="33"/>
  <c r="R87" i="33"/>
  <c r="Q87" i="33"/>
  <c r="P87" i="33"/>
  <c r="O87" i="33"/>
  <c r="X86" i="33"/>
  <c r="W86" i="33"/>
  <c r="V86" i="33"/>
  <c r="U86" i="33"/>
  <c r="T86" i="33"/>
  <c r="S86" i="33"/>
  <c r="R86" i="33"/>
  <c r="Q86" i="33"/>
  <c r="P86" i="33"/>
  <c r="O86" i="33"/>
  <c r="X85" i="33"/>
  <c r="W85" i="33"/>
  <c r="V85" i="33"/>
  <c r="U85" i="33"/>
  <c r="T85" i="33"/>
  <c r="S85" i="33"/>
  <c r="R85" i="33"/>
  <c r="Q85" i="33"/>
  <c r="P85" i="33"/>
  <c r="O85" i="33"/>
  <c r="X84" i="33"/>
  <c r="W84" i="33"/>
  <c r="V84" i="33"/>
  <c r="U84" i="33"/>
  <c r="T84" i="33"/>
  <c r="S84" i="33"/>
  <c r="R84" i="33"/>
  <c r="Q84" i="33"/>
  <c r="P84" i="33"/>
  <c r="O84" i="33"/>
  <c r="X83" i="33"/>
  <c r="W83" i="33"/>
  <c r="V83" i="33"/>
  <c r="U83" i="33"/>
  <c r="T83" i="33"/>
  <c r="S83" i="33"/>
  <c r="R83" i="33"/>
  <c r="Q83" i="33"/>
  <c r="P83" i="33"/>
  <c r="O83" i="33"/>
  <c r="X82" i="33"/>
  <c r="W82" i="33"/>
  <c r="V82" i="33"/>
  <c r="U82" i="33"/>
  <c r="T82" i="33"/>
  <c r="S82" i="33"/>
  <c r="R82" i="33"/>
  <c r="Q82" i="33"/>
  <c r="P82" i="33"/>
  <c r="O82" i="33"/>
  <c r="X81" i="33"/>
  <c r="W81" i="33"/>
  <c r="V81" i="33"/>
  <c r="U81" i="33"/>
  <c r="T81" i="33"/>
  <c r="S81" i="33"/>
  <c r="R81" i="33"/>
  <c r="Q81" i="33"/>
  <c r="P81" i="33"/>
  <c r="O81" i="33"/>
  <c r="X80" i="33"/>
  <c r="W80" i="33"/>
  <c r="V80" i="33"/>
  <c r="U80" i="33"/>
  <c r="T80" i="33"/>
  <c r="S80" i="33"/>
  <c r="R80" i="33"/>
  <c r="Q80" i="33"/>
  <c r="P80" i="33"/>
  <c r="O80" i="33"/>
  <c r="X79" i="33"/>
  <c r="W79" i="33"/>
  <c r="V79" i="33"/>
  <c r="U79" i="33"/>
  <c r="T79" i="33"/>
  <c r="S79" i="33"/>
  <c r="R79" i="33"/>
  <c r="Q79" i="33"/>
  <c r="P79" i="33"/>
  <c r="O79" i="33"/>
  <c r="X78" i="33"/>
  <c r="W78" i="33"/>
  <c r="V78" i="33"/>
  <c r="U78" i="33"/>
  <c r="T78" i="33"/>
  <c r="S78" i="33"/>
  <c r="R78" i="33"/>
  <c r="Q78" i="33"/>
  <c r="P78" i="33"/>
  <c r="O78" i="33"/>
  <c r="X77" i="33"/>
  <c r="W77" i="33"/>
  <c r="V77" i="33"/>
  <c r="U77" i="33"/>
  <c r="T77" i="33"/>
  <c r="S77" i="33"/>
  <c r="R77" i="33"/>
  <c r="Q77" i="33"/>
  <c r="P77" i="33"/>
  <c r="O77" i="33"/>
  <c r="X76" i="33"/>
  <c r="W76" i="33"/>
  <c r="V76" i="33"/>
  <c r="U76" i="33"/>
  <c r="T76" i="33"/>
  <c r="S76" i="33"/>
  <c r="R76" i="33"/>
  <c r="Q76" i="33"/>
  <c r="P76" i="33"/>
  <c r="O76" i="33"/>
  <c r="X75" i="33"/>
  <c r="W75" i="33"/>
  <c r="V75" i="33"/>
  <c r="U75" i="33"/>
  <c r="T75" i="33"/>
  <c r="S75" i="33"/>
  <c r="R75" i="33"/>
  <c r="Q75" i="33"/>
  <c r="P75" i="33"/>
  <c r="O75" i="33"/>
  <c r="X74" i="33"/>
  <c r="W74" i="33"/>
  <c r="V74" i="33"/>
  <c r="U74" i="33"/>
  <c r="T74" i="33"/>
  <c r="S74" i="33"/>
  <c r="R74" i="33"/>
  <c r="Q74" i="33"/>
  <c r="P74" i="33"/>
  <c r="O74" i="33"/>
  <c r="X73" i="33"/>
  <c r="W73" i="33"/>
  <c r="V73" i="33"/>
  <c r="U73" i="33"/>
  <c r="T73" i="33"/>
  <c r="S73" i="33"/>
  <c r="R73" i="33"/>
  <c r="Q73" i="33"/>
  <c r="P73" i="33"/>
  <c r="O73" i="33"/>
  <c r="X72" i="33"/>
  <c r="W72" i="33"/>
  <c r="V72" i="33"/>
  <c r="U72" i="33"/>
  <c r="T72" i="33"/>
  <c r="S72" i="33"/>
  <c r="R72" i="33"/>
  <c r="Q72" i="33"/>
  <c r="P72" i="33"/>
  <c r="O72" i="33"/>
  <c r="X71" i="33"/>
  <c r="W71" i="33"/>
  <c r="V71" i="33"/>
  <c r="U71" i="33"/>
  <c r="T71" i="33"/>
  <c r="S71" i="33"/>
  <c r="R71" i="33"/>
  <c r="Q71" i="33"/>
  <c r="P71" i="33"/>
  <c r="O71" i="33"/>
  <c r="X70" i="33"/>
  <c r="W70" i="33"/>
  <c r="V70" i="33"/>
  <c r="U70" i="33"/>
  <c r="T70" i="33"/>
  <c r="S70" i="33"/>
  <c r="R70" i="33"/>
  <c r="Q70" i="33"/>
  <c r="P70" i="33"/>
  <c r="O70" i="33"/>
  <c r="X69" i="33"/>
  <c r="W69" i="33"/>
  <c r="V69" i="33"/>
  <c r="U69" i="33"/>
  <c r="T69" i="33"/>
  <c r="S69" i="33"/>
  <c r="R69" i="33"/>
  <c r="Q69" i="33"/>
  <c r="P69" i="33"/>
  <c r="O69" i="33"/>
  <c r="X68" i="33"/>
  <c r="W68" i="33"/>
  <c r="V68" i="33"/>
  <c r="U68" i="33"/>
  <c r="T68" i="33"/>
  <c r="S68" i="33"/>
  <c r="R68" i="33"/>
  <c r="Q68" i="33"/>
  <c r="P68" i="33"/>
  <c r="O68" i="33"/>
  <c r="X67" i="33"/>
  <c r="W67" i="33"/>
  <c r="V67" i="33"/>
  <c r="U67" i="33"/>
  <c r="T67" i="33"/>
  <c r="S67" i="33"/>
  <c r="R67" i="33"/>
  <c r="Q67" i="33"/>
  <c r="P67" i="33"/>
  <c r="O67" i="33"/>
  <c r="X66" i="33"/>
  <c r="W66" i="33"/>
  <c r="V66" i="33"/>
  <c r="U66" i="33"/>
  <c r="T66" i="33"/>
  <c r="S66" i="33"/>
  <c r="R66" i="33"/>
  <c r="Q66" i="33"/>
  <c r="P66" i="33"/>
  <c r="O66" i="33"/>
  <c r="X65" i="33"/>
  <c r="W65" i="33"/>
  <c r="V65" i="33"/>
  <c r="U65" i="33"/>
  <c r="T65" i="33"/>
  <c r="S65" i="33"/>
  <c r="R65" i="33"/>
  <c r="Q65" i="33"/>
  <c r="P65" i="33"/>
  <c r="O65" i="33"/>
  <c r="X64" i="33"/>
  <c r="W64" i="33"/>
  <c r="V64" i="33"/>
  <c r="U64" i="33"/>
  <c r="T64" i="33"/>
  <c r="S64" i="33"/>
  <c r="R64" i="33"/>
  <c r="Q64" i="33"/>
  <c r="P64" i="33"/>
  <c r="O64" i="33"/>
  <c r="X63" i="33"/>
  <c r="W63" i="33"/>
  <c r="V63" i="33"/>
  <c r="U63" i="33"/>
  <c r="T63" i="33"/>
  <c r="S63" i="33"/>
  <c r="R63" i="33"/>
  <c r="Q63" i="33"/>
  <c r="P63" i="33"/>
  <c r="O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X62" i="33"/>
  <c r="W62" i="33"/>
  <c r="V62" i="33"/>
  <c r="U62" i="33"/>
  <c r="T62" i="33"/>
  <c r="S62" i="33"/>
  <c r="R62" i="33"/>
  <c r="Q62" i="33"/>
  <c r="P62" i="33"/>
  <c r="O62" i="33"/>
  <c r="X61" i="33"/>
  <c r="W61" i="33"/>
  <c r="V61" i="33"/>
  <c r="U61" i="33"/>
  <c r="T61" i="33"/>
  <c r="S61" i="33"/>
  <c r="R61" i="33"/>
  <c r="Q61" i="33"/>
  <c r="P61" i="33"/>
  <c r="O61" i="33"/>
  <c r="X60" i="33"/>
  <c r="W60" i="33"/>
  <c r="V60" i="33"/>
  <c r="U60" i="33"/>
  <c r="T60" i="33"/>
  <c r="S60" i="33"/>
  <c r="R60" i="33"/>
  <c r="Q60" i="33"/>
  <c r="P60" i="33"/>
  <c r="O60" i="33"/>
  <c r="X59" i="33"/>
  <c r="W59" i="33"/>
  <c r="V59" i="33"/>
  <c r="U59" i="33"/>
  <c r="T59" i="33"/>
  <c r="S59" i="33"/>
  <c r="R59" i="33"/>
  <c r="Q59" i="33"/>
  <c r="P59" i="33"/>
  <c r="O59" i="33"/>
  <c r="X58" i="33"/>
  <c r="W58" i="33"/>
  <c r="V58" i="33"/>
  <c r="U58" i="33"/>
  <c r="T58" i="33"/>
  <c r="S58" i="33"/>
  <c r="R58" i="33"/>
  <c r="Q58" i="33"/>
  <c r="P58" i="33"/>
  <c r="O58" i="33"/>
  <c r="X57" i="33"/>
  <c r="W57" i="33"/>
  <c r="V57" i="33"/>
  <c r="U57" i="33"/>
  <c r="T57" i="33"/>
  <c r="S57" i="33"/>
  <c r="R57" i="33"/>
  <c r="Q57" i="33"/>
  <c r="P57" i="33"/>
  <c r="O57" i="33"/>
  <c r="X56" i="33"/>
  <c r="W56" i="33"/>
  <c r="V56" i="33"/>
  <c r="U56" i="33"/>
  <c r="T56" i="33"/>
  <c r="S56" i="33"/>
  <c r="R56" i="33"/>
  <c r="Q56" i="33"/>
  <c r="P56" i="33"/>
  <c r="O56" i="33"/>
  <c r="X55" i="33"/>
  <c r="W55" i="33"/>
  <c r="V55" i="33"/>
  <c r="U55" i="33"/>
  <c r="T55" i="33"/>
  <c r="S55" i="33"/>
  <c r="R55" i="33"/>
  <c r="Q55" i="33"/>
  <c r="P55" i="33"/>
  <c r="O55" i="33"/>
  <c r="X54" i="33"/>
  <c r="W54" i="33"/>
  <c r="V54" i="33"/>
  <c r="U54" i="33"/>
  <c r="T54" i="33"/>
  <c r="S54" i="33"/>
  <c r="R54" i="33"/>
  <c r="Q54" i="33"/>
  <c r="P54" i="33"/>
  <c r="O54" i="33"/>
  <c r="X53" i="33"/>
  <c r="W53" i="33"/>
  <c r="V53" i="33"/>
  <c r="U53" i="33"/>
  <c r="T53" i="33"/>
  <c r="S53" i="33"/>
  <c r="R53" i="33"/>
  <c r="Q53" i="33"/>
  <c r="P53" i="33"/>
  <c r="O53" i="33"/>
  <c r="X52" i="33"/>
  <c r="W52" i="33"/>
  <c r="V52" i="33"/>
  <c r="U52" i="33"/>
  <c r="T52" i="33"/>
  <c r="S52" i="33"/>
  <c r="R52" i="33"/>
  <c r="Q52" i="33"/>
  <c r="P52" i="33"/>
  <c r="O52" i="33"/>
  <c r="X51" i="33"/>
  <c r="W51" i="33"/>
  <c r="V51" i="33"/>
  <c r="U51" i="33"/>
  <c r="T51" i="33"/>
  <c r="S51" i="33"/>
  <c r="R51" i="33"/>
  <c r="Q51" i="33"/>
  <c r="P51" i="33"/>
  <c r="O51" i="33"/>
  <c r="X50" i="33"/>
  <c r="W50" i="33"/>
  <c r="V50" i="33"/>
  <c r="U50" i="33"/>
  <c r="T50" i="33"/>
  <c r="S50" i="33"/>
  <c r="R50" i="33"/>
  <c r="Q50" i="33"/>
  <c r="P50" i="33"/>
  <c r="O50" i="33"/>
  <c r="X49" i="33"/>
  <c r="W49" i="33"/>
  <c r="V49" i="33"/>
  <c r="U49" i="33"/>
  <c r="T49" i="33"/>
  <c r="S49" i="33"/>
  <c r="R49" i="33"/>
  <c r="Q49" i="33"/>
  <c r="P49" i="33"/>
  <c r="O49" i="33"/>
  <c r="X48" i="33"/>
  <c r="W48" i="33"/>
  <c r="V48" i="33"/>
  <c r="U48" i="33"/>
  <c r="T48" i="33"/>
  <c r="S48" i="33"/>
  <c r="R48" i="33"/>
  <c r="Q48" i="33"/>
  <c r="P48" i="33"/>
  <c r="O48" i="33"/>
  <c r="X47" i="33"/>
  <c r="W47" i="33"/>
  <c r="V47" i="33"/>
  <c r="U47" i="33"/>
  <c r="T47" i="33"/>
  <c r="S47" i="33"/>
  <c r="R47" i="33"/>
  <c r="Q47" i="33"/>
  <c r="P47" i="33"/>
  <c r="O47" i="33"/>
  <c r="X46" i="33"/>
  <c r="W46" i="33"/>
  <c r="V46" i="33"/>
  <c r="U46" i="33"/>
  <c r="T46" i="33"/>
  <c r="S46" i="33"/>
  <c r="R46" i="33"/>
  <c r="Q46" i="33"/>
  <c r="P46" i="33"/>
  <c r="O46" i="33"/>
  <c r="X45" i="33"/>
  <c r="W45" i="33"/>
  <c r="V45" i="33"/>
  <c r="U45" i="33"/>
  <c r="T45" i="33"/>
  <c r="S45" i="33"/>
  <c r="R45" i="33"/>
  <c r="Q45" i="33"/>
  <c r="P45" i="33"/>
  <c r="O45" i="33"/>
  <c r="X44" i="33"/>
  <c r="W44" i="33"/>
  <c r="V44" i="33"/>
  <c r="U44" i="33"/>
  <c r="T44" i="33"/>
  <c r="S44" i="33"/>
  <c r="R44" i="33"/>
  <c r="Q44" i="33"/>
  <c r="P44" i="33"/>
  <c r="O44" i="33"/>
  <c r="X43" i="33"/>
  <c r="W43" i="33"/>
  <c r="V43" i="33"/>
  <c r="U43" i="33"/>
  <c r="T43" i="33"/>
  <c r="S43" i="33"/>
  <c r="R43" i="33"/>
  <c r="Q43" i="33"/>
  <c r="P43" i="33"/>
  <c r="O43" i="33"/>
  <c r="X42" i="33"/>
  <c r="W42" i="33"/>
  <c r="V42" i="33"/>
  <c r="U42" i="33"/>
  <c r="T42" i="33"/>
  <c r="S42" i="33"/>
  <c r="R42" i="33"/>
  <c r="Q42" i="33"/>
  <c r="P42" i="33"/>
  <c r="O42" i="33"/>
  <c r="X41" i="33"/>
  <c r="W41" i="33"/>
  <c r="V41" i="33"/>
  <c r="U41" i="33"/>
  <c r="T41" i="33"/>
  <c r="S41" i="33"/>
  <c r="R41" i="33"/>
  <c r="Q41" i="33"/>
  <c r="P41" i="33"/>
  <c r="O41" i="33"/>
  <c r="X40" i="33"/>
  <c r="W40" i="33"/>
  <c r="V40" i="33"/>
  <c r="U40" i="33"/>
  <c r="T40" i="33"/>
  <c r="S40" i="33"/>
  <c r="R40" i="33"/>
  <c r="Q40" i="33"/>
  <c r="P40" i="33"/>
  <c r="O40" i="33"/>
  <c r="X39" i="33"/>
  <c r="W39" i="33"/>
  <c r="V39" i="33"/>
  <c r="U39" i="33"/>
  <c r="T39" i="33"/>
  <c r="S39" i="33"/>
  <c r="R39" i="33"/>
  <c r="Q39" i="33"/>
  <c r="P39" i="33"/>
  <c r="O39" i="33"/>
  <c r="X38" i="33"/>
  <c r="W38" i="33"/>
  <c r="V38" i="33"/>
  <c r="U38" i="33"/>
  <c r="T38" i="33"/>
  <c r="S38" i="33"/>
  <c r="R38" i="33"/>
  <c r="Q38" i="33"/>
  <c r="P38" i="33"/>
  <c r="O38" i="33"/>
  <c r="X37" i="33"/>
  <c r="W37" i="33"/>
  <c r="V37" i="33"/>
  <c r="U37" i="33"/>
  <c r="T37" i="33"/>
  <c r="S37" i="33"/>
  <c r="R37" i="33"/>
  <c r="Q37" i="33"/>
  <c r="P37" i="33"/>
  <c r="O37" i="33"/>
  <c r="X36" i="33"/>
  <c r="W36" i="33"/>
  <c r="V36" i="33"/>
  <c r="U36" i="33"/>
  <c r="T36" i="33"/>
  <c r="S36" i="33"/>
  <c r="R36" i="33"/>
  <c r="Q36" i="33"/>
  <c r="P36" i="33"/>
  <c r="O36" i="33"/>
  <c r="X35" i="33"/>
  <c r="W35" i="33"/>
  <c r="V35" i="33"/>
  <c r="U35" i="33"/>
  <c r="T35" i="33"/>
  <c r="S35" i="33"/>
  <c r="R35" i="33"/>
  <c r="Q35" i="33"/>
  <c r="P35" i="33"/>
  <c r="O35" i="33"/>
  <c r="X34" i="33"/>
  <c r="W34" i="33"/>
  <c r="V34" i="33"/>
  <c r="U34" i="33"/>
  <c r="T34" i="33"/>
  <c r="S34" i="33"/>
  <c r="R34" i="33"/>
  <c r="Q34" i="33"/>
  <c r="P34" i="33"/>
  <c r="O34" i="33"/>
  <c r="X33" i="33"/>
  <c r="W33" i="33"/>
  <c r="V33" i="33"/>
  <c r="U33" i="33"/>
  <c r="T33" i="33"/>
  <c r="S33" i="33"/>
  <c r="R33" i="33"/>
  <c r="Q33" i="33"/>
  <c r="P33" i="33"/>
  <c r="O33" i="33"/>
  <c r="X32" i="33"/>
  <c r="W32" i="33"/>
  <c r="V32" i="33"/>
  <c r="U32" i="33"/>
  <c r="T32" i="33"/>
  <c r="S32" i="33"/>
  <c r="R32" i="33"/>
  <c r="Q32" i="33"/>
  <c r="P32" i="33"/>
  <c r="O32" i="33"/>
  <c r="X31" i="33"/>
  <c r="W31" i="33"/>
  <c r="V31" i="33"/>
  <c r="U31" i="33"/>
  <c r="T31" i="33"/>
  <c r="S31" i="33"/>
  <c r="R31" i="33"/>
  <c r="Q31" i="33"/>
  <c r="P31" i="33"/>
  <c r="O31" i="33"/>
  <c r="X30" i="33"/>
  <c r="W30" i="33"/>
  <c r="V30" i="33"/>
  <c r="U30" i="33"/>
  <c r="T30" i="33"/>
  <c r="S30" i="33"/>
  <c r="R30" i="33"/>
  <c r="Q30" i="33"/>
  <c r="P30" i="33"/>
  <c r="O30" i="33"/>
  <c r="X29" i="33"/>
  <c r="W29" i="33"/>
  <c r="V29" i="33"/>
  <c r="U29" i="33"/>
  <c r="T29" i="33"/>
  <c r="S29" i="33"/>
  <c r="R29" i="33"/>
  <c r="Q29" i="33"/>
  <c r="P29" i="33"/>
  <c r="O29" i="33"/>
  <c r="X28" i="33"/>
  <c r="W28" i="33"/>
  <c r="V28" i="33"/>
  <c r="U28" i="33"/>
  <c r="T28" i="33"/>
  <c r="S28" i="33"/>
  <c r="R28" i="33"/>
  <c r="Q28" i="33"/>
  <c r="P28" i="33"/>
  <c r="O28" i="33"/>
  <c r="X27" i="33"/>
  <c r="W27" i="33"/>
  <c r="V27" i="33"/>
  <c r="U27" i="33"/>
  <c r="T27" i="33"/>
  <c r="S27" i="33"/>
  <c r="R27" i="33"/>
  <c r="Q27" i="33"/>
  <c r="P27" i="33"/>
  <c r="O27" i="33"/>
  <c r="X26" i="33"/>
  <c r="W26" i="33"/>
  <c r="V26" i="33"/>
  <c r="U26" i="33"/>
  <c r="T26" i="33"/>
  <c r="S26" i="33"/>
  <c r="R26" i="33"/>
  <c r="Q26" i="33"/>
  <c r="P26" i="33"/>
  <c r="O26" i="33"/>
  <c r="X25" i="33"/>
  <c r="W25" i="33"/>
  <c r="V25" i="33"/>
  <c r="U25" i="33"/>
  <c r="T25" i="33"/>
  <c r="S25" i="33"/>
  <c r="R25" i="33"/>
  <c r="Q25" i="33"/>
  <c r="P25" i="33"/>
  <c r="O25" i="33"/>
  <c r="X24" i="33"/>
  <c r="W24" i="33"/>
  <c r="V24" i="33"/>
  <c r="U24" i="33"/>
  <c r="T24" i="33"/>
  <c r="S24" i="33"/>
  <c r="R24" i="33"/>
  <c r="Q24" i="33"/>
  <c r="P24" i="33"/>
  <c r="O24" i="33"/>
  <c r="X23" i="33"/>
  <c r="W23" i="33"/>
  <c r="V23" i="33"/>
  <c r="U23" i="33"/>
  <c r="T23" i="33"/>
  <c r="S23" i="33"/>
  <c r="R23" i="33"/>
  <c r="Q23" i="33"/>
  <c r="P23" i="33"/>
  <c r="O23" i="33"/>
  <c r="X22" i="33"/>
  <c r="W22" i="33"/>
  <c r="V22" i="33"/>
  <c r="U22" i="33"/>
  <c r="T22" i="33"/>
  <c r="S22" i="33"/>
  <c r="R22" i="33"/>
  <c r="Q22" i="33"/>
  <c r="P22" i="33"/>
  <c r="O22" i="33"/>
  <c r="X21" i="33"/>
  <c r="W21" i="33"/>
  <c r="V21" i="33"/>
  <c r="U21" i="33"/>
  <c r="T21" i="33"/>
  <c r="S21" i="33"/>
  <c r="R21" i="33"/>
  <c r="Q21" i="33"/>
  <c r="P21" i="33"/>
  <c r="O21" i="33"/>
  <c r="X20" i="33"/>
  <c r="W20" i="33"/>
  <c r="V20" i="33"/>
  <c r="U20" i="33"/>
  <c r="T20" i="33"/>
  <c r="S20" i="33"/>
  <c r="R20" i="33"/>
  <c r="Q20" i="33"/>
  <c r="P20" i="33"/>
  <c r="O20" i="33"/>
  <c r="X19" i="33"/>
  <c r="W19" i="33"/>
  <c r="V19" i="33"/>
  <c r="U19" i="33"/>
  <c r="T19" i="33"/>
  <c r="S19" i="33"/>
  <c r="R19" i="33"/>
  <c r="Q19" i="33"/>
  <c r="P19" i="33"/>
  <c r="O19" i="33"/>
  <c r="X18" i="33"/>
  <c r="W18" i="33"/>
  <c r="V18" i="33"/>
  <c r="U18" i="33"/>
  <c r="T18" i="33"/>
  <c r="S18" i="33"/>
  <c r="R18" i="33"/>
  <c r="Q18" i="33"/>
  <c r="P18" i="33"/>
  <c r="O18" i="33"/>
  <c r="X17" i="33"/>
  <c r="W17" i="33"/>
  <c r="V17" i="33"/>
  <c r="U17" i="33"/>
  <c r="T17" i="33"/>
  <c r="S17" i="33"/>
  <c r="R17" i="33"/>
  <c r="Q17" i="33"/>
  <c r="P17" i="33"/>
  <c r="O17" i="33"/>
  <c r="X16" i="33"/>
  <c r="W16" i="33"/>
  <c r="V16" i="33"/>
  <c r="U16" i="33"/>
  <c r="T16" i="33"/>
  <c r="S16" i="33"/>
  <c r="R16" i="33"/>
  <c r="Q16" i="33"/>
  <c r="P16" i="33"/>
  <c r="O16" i="33"/>
  <c r="X15" i="33"/>
  <c r="W15" i="33"/>
  <c r="V15" i="33"/>
  <c r="U15" i="33"/>
  <c r="T15" i="33"/>
  <c r="S15" i="33"/>
  <c r="R15" i="33"/>
  <c r="Q15" i="33"/>
  <c r="P15" i="33"/>
  <c r="O15" i="33"/>
  <c r="X14" i="33"/>
  <c r="W14" i="33"/>
  <c r="V14" i="33"/>
  <c r="U14" i="33"/>
  <c r="T14" i="33"/>
  <c r="S14" i="33"/>
  <c r="R14" i="33"/>
  <c r="Q14" i="33"/>
  <c r="P14" i="33"/>
  <c r="O14" i="33"/>
  <c r="X13" i="33"/>
  <c r="W13" i="33"/>
  <c r="V13" i="33"/>
  <c r="U13" i="33"/>
  <c r="T13" i="33"/>
  <c r="S13" i="33"/>
  <c r="R13" i="33"/>
  <c r="Q13" i="33"/>
  <c r="P13" i="33"/>
  <c r="O13" i="33"/>
  <c r="X12" i="33"/>
  <c r="W12" i="33"/>
  <c r="V12" i="33"/>
  <c r="U12" i="33"/>
  <c r="T12" i="33"/>
  <c r="S12" i="33"/>
  <c r="R12" i="33"/>
  <c r="Q12" i="33"/>
  <c r="P12" i="33"/>
  <c r="O12" i="33"/>
  <c r="X11" i="33"/>
  <c r="W11" i="33"/>
  <c r="V11" i="33"/>
  <c r="U11" i="33"/>
  <c r="T11" i="33"/>
  <c r="S11" i="33"/>
  <c r="R11" i="33"/>
  <c r="Q11" i="33"/>
  <c r="P11" i="33"/>
  <c r="O11" i="33"/>
  <c r="X10" i="33"/>
  <c r="W10" i="33"/>
  <c r="V10" i="33"/>
  <c r="U10" i="33"/>
  <c r="T10" i="33"/>
  <c r="S10" i="33"/>
  <c r="R10" i="33"/>
  <c r="Q10" i="33"/>
  <c r="P10" i="33"/>
  <c r="O10" i="33"/>
  <c r="X9" i="33"/>
  <c r="W9" i="33"/>
  <c r="V9" i="33"/>
  <c r="U9" i="33"/>
  <c r="T9" i="33"/>
  <c r="S9" i="33"/>
  <c r="R9" i="33"/>
  <c r="Q9" i="33"/>
  <c r="P9" i="33"/>
  <c r="O9" i="33"/>
  <c r="X8" i="33"/>
  <c r="W8" i="33"/>
  <c r="V8" i="33"/>
  <c r="U8" i="33"/>
  <c r="T8" i="33"/>
  <c r="S8" i="33"/>
  <c r="R8" i="33"/>
  <c r="Q8" i="33"/>
  <c r="P8" i="33"/>
  <c r="O8" i="33"/>
  <c r="X7" i="33"/>
  <c r="W7" i="33"/>
  <c r="V7" i="33"/>
  <c r="U7" i="33"/>
  <c r="T7" i="33"/>
  <c r="S7" i="33"/>
  <c r="R7" i="33"/>
  <c r="Q7" i="33"/>
  <c r="P7" i="33"/>
  <c r="O7" i="33"/>
  <c r="X6" i="33"/>
  <c r="W6" i="33"/>
  <c r="V6" i="33"/>
  <c r="U6" i="33"/>
  <c r="T6" i="33"/>
  <c r="S6" i="33"/>
  <c r="R6" i="33"/>
  <c r="Q6" i="33"/>
  <c r="P6" i="33"/>
  <c r="O6" i="33"/>
  <c r="X5" i="33"/>
  <c r="W5" i="33"/>
  <c r="V5" i="33"/>
  <c r="U5" i="33"/>
  <c r="T5" i="33"/>
  <c r="S5" i="33"/>
  <c r="R5" i="33"/>
  <c r="Q5" i="33"/>
  <c r="P5" i="33"/>
  <c r="O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X4" i="33"/>
  <c r="W4" i="33"/>
  <c r="V4" i="33"/>
  <c r="U4" i="33"/>
  <c r="T4" i="33"/>
  <c r="S4" i="33"/>
  <c r="R4" i="33"/>
  <c r="Q4" i="33"/>
  <c r="P4" i="33"/>
  <c r="O4" i="33"/>
  <c r="AI222" i="32"/>
  <c r="AH222" i="32"/>
  <c r="AG222" i="32"/>
  <c r="AF222" i="32"/>
  <c r="AE222" i="32"/>
  <c r="AD222" i="32"/>
  <c r="AC222" i="32"/>
  <c r="AB222" i="32"/>
  <c r="AA222" i="32"/>
  <c r="Z222" i="32"/>
  <c r="Y222" i="32"/>
  <c r="X222" i="32"/>
  <c r="W222" i="32"/>
  <c r="V222" i="32"/>
  <c r="U222" i="32"/>
  <c r="T222" i="32"/>
  <c r="AI221" i="32"/>
  <c r="AH221" i="32"/>
  <c r="AG221" i="32"/>
  <c r="AF221" i="32"/>
  <c r="AE221" i="32"/>
  <c r="AD221" i="32"/>
  <c r="AC221" i="32"/>
  <c r="AB221" i="32"/>
  <c r="AA221" i="32"/>
  <c r="Z221" i="32"/>
  <c r="Y221" i="32"/>
  <c r="X221" i="32"/>
  <c r="W221" i="32"/>
  <c r="V221" i="32"/>
  <c r="U221" i="32"/>
  <c r="T221" i="32"/>
  <c r="AI220" i="32"/>
  <c r="AH220" i="32"/>
  <c r="AG220" i="32"/>
  <c r="AF220" i="32"/>
  <c r="AE220" i="32"/>
  <c r="AD220" i="32"/>
  <c r="AC220" i="32"/>
  <c r="AB220" i="32"/>
  <c r="AA220" i="32"/>
  <c r="Z220" i="32"/>
  <c r="Y220" i="32"/>
  <c r="X220" i="32"/>
  <c r="W220" i="32"/>
  <c r="V220" i="32"/>
  <c r="U220" i="32"/>
  <c r="T220" i="32"/>
  <c r="AI219" i="32"/>
  <c r="AH219" i="32"/>
  <c r="AG219" i="32"/>
  <c r="AF219" i="32"/>
  <c r="AE219" i="32"/>
  <c r="AD219" i="32"/>
  <c r="AC219" i="32"/>
  <c r="AB219" i="32"/>
  <c r="AA219" i="32"/>
  <c r="Z219" i="32"/>
  <c r="Y219" i="32"/>
  <c r="X219" i="32"/>
  <c r="W219" i="32"/>
  <c r="V219" i="32"/>
  <c r="U219" i="32"/>
  <c r="T219" i="32"/>
  <c r="AI218" i="32"/>
  <c r="AH218" i="32"/>
  <c r="AG218" i="32"/>
  <c r="AF218" i="32"/>
  <c r="AE218" i="32"/>
  <c r="AD218" i="32"/>
  <c r="AC218" i="32"/>
  <c r="AB218" i="32"/>
  <c r="AA218" i="32"/>
  <c r="Z218" i="32"/>
  <c r="Y218" i="32"/>
  <c r="X218" i="32"/>
  <c r="W218" i="32"/>
  <c r="V218" i="32"/>
  <c r="U218" i="32"/>
  <c r="T218" i="32"/>
  <c r="AI217" i="32"/>
  <c r="AH217" i="32"/>
  <c r="AG217" i="32"/>
  <c r="AF217" i="32"/>
  <c r="AE217" i="32"/>
  <c r="AD217" i="32"/>
  <c r="AC217" i="32"/>
  <c r="AB217" i="32"/>
  <c r="AA217" i="32"/>
  <c r="Z217" i="32"/>
  <c r="Y217" i="32"/>
  <c r="X217" i="32"/>
  <c r="W217" i="32"/>
  <c r="V217" i="32"/>
  <c r="U217" i="32"/>
  <c r="T217" i="32"/>
  <c r="AI216" i="32"/>
  <c r="AH216" i="32"/>
  <c r="AG216" i="32"/>
  <c r="AF216" i="32"/>
  <c r="AE216" i="32"/>
  <c r="AD216" i="32"/>
  <c r="AC216" i="32"/>
  <c r="AB216" i="32"/>
  <c r="AA216" i="32"/>
  <c r="Z216" i="32"/>
  <c r="Y216" i="32"/>
  <c r="X216" i="32"/>
  <c r="W216" i="32"/>
  <c r="V216" i="32"/>
  <c r="U216" i="32"/>
  <c r="T216" i="32"/>
  <c r="AI215" i="32"/>
  <c r="AH215" i="32"/>
  <c r="AG215" i="32"/>
  <c r="AF215" i="32"/>
  <c r="AE215" i="32"/>
  <c r="AD215" i="32"/>
  <c r="AC215" i="32"/>
  <c r="AB215" i="32"/>
  <c r="AA215" i="32"/>
  <c r="Z215" i="32"/>
  <c r="Y215" i="32"/>
  <c r="X215" i="32"/>
  <c r="W215" i="32"/>
  <c r="V215" i="32"/>
  <c r="U215" i="32"/>
  <c r="T215" i="32"/>
  <c r="AI214" i="32"/>
  <c r="AH214" i="32"/>
  <c r="AG214" i="32"/>
  <c r="AF214" i="32"/>
  <c r="AE214" i="32"/>
  <c r="AD214" i="32"/>
  <c r="AC214" i="32"/>
  <c r="AB214" i="32"/>
  <c r="AA214" i="32"/>
  <c r="Z214" i="32"/>
  <c r="Y214" i="32"/>
  <c r="X214" i="32"/>
  <c r="W214" i="32"/>
  <c r="V214" i="32"/>
  <c r="U214" i="32"/>
  <c r="T214" i="32"/>
  <c r="AI213" i="32"/>
  <c r="AH213" i="32"/>
  <c r="AG213" i="32"/>
  <c r="AF213" i="32"/>
  <c r="AE213" i="32"/>
  <c r="AD213" i="32"/>
  <c r="AC213" i="32"/>
  <c r="AB213" i="32"/>
  <c r="AA213" i="32"/>
  <c r="Z213" i="32"/>
  <c r="Y213" i="32"/>
  <c r="X213" i="32"/>
  <c r="W213" i="32"/>
  <c r="V213" i="32"/>
  <c r="U213" i="32"/>
  <c r="T213" i="32"/>
  <c r="AI212" i="32"/>
  <c r="AH212" i="32"/>
  <c r="AG212" i="32"/>
  <c r="AF212" i="32"/>
  <c r="AE212" i="32"/>
  <c r="AD212" i="32"/>
  <c r="AC212" i="32"/>
  <c r="AB212" i="32"/>
  <c r="AA212" i="32"/>
  <c r="Z212" i="32"/>
  <c r="Y212" i="32"/>
  <c r="X212" i="32"/>
  <c r="W212" i="32"/>
  <c r="V212" i="32"/>
  <c r="U212" i="32"/>
  <c r="T212" i="32"/>
  <c r="AI211" i="32"/>
  <c r="AH211" i="32"/>
  <c r="AG211" i="32"/>
  <c r="AF211" i="32"/>
  <c r="AE211" i="32"/>
  <c r="AD211" i="32"/>
  <c r="AC211" i="32"/>
  <c r="AB211" i="32"/>
  <c r="AA211" i="32"/>
  <c r="Z211" i="32"/>
  <c r="Y211" i="32"/>
  <c r="X211" i="32"/>
  <c r="W211" i="32"/>
  <c r="V211" i="32"/>
  <c r="U211" i="32"/>
  <c r="T211" i="32"/>
  <c r="AI210" i="32"/>
  <c r="AH210" i="32"/>
  <c r="AG210" i="32"/>
  <c r="AF210" i="32"/>
  <c r="AE210" i="32"/>
  <c r="AD210" i="32"/>
  <c r="AC210" i="32"/>
  <c r="AB210" i="32"/>
  <c r="AA210" i="32"/>
  <c r="Z210" i="32"/>
  <c r="Y210" i="32"/>
  <c r="X210" i="32"/>
  <c r="W210" i="32"/>
  <c r="V210" i="32"/>
  <c r="U210" i="32"/>
  <c r="T210" i="32"/>
  <c r="AI209" i="32"/>
  <c r="AH209" i="32"/>
  <c r="AG209" i="32"/>
  <c r="AF209" i="32"/>
  <c r="AE209" i="32"/>
  <c r="AD209" i="32"/>
  <c r="AC209" i="32"/>
  <c r="AB209" i="32"/>
  <c r="AA209" i="32"/>
  <c r="Z209" i="32"/>
  <c r="Y209" i="32"/>
  <c r="X209" i="32"/>
  <c r="W209" i="32"/>
  <c r="V209" i="32"/>
  <c r="U209" i="32"/>
  <c r="T209" i="32"/>
  <c r="AI208" i="32"/>
  <c r="AH208" i="32"/>
  <c r="AG208" i="32"/>
  <c r="AF208" i="32"/>
  <c r="AE208" i="32"/>
  <c r="AD208" i="32"/>
  <c r="AC208" i="32"/>
  <c r="AB208" i="32"/>
  <c r="AA208" i="32"/>
  <c r="Z208" i="32"/>
  <c r="Y208" i="32"/>
  <c r="X208" i="32"/>
  <c r="W208" i="32"/>
  <c r="V208" i="32"/>
  <c r="U208" i="32"/>
  <c r="T208" i="32"/>
  <c r="AI207" i="32"/>
  <c r="AH207" i="32"/>
  <c r="AG207" i="32"/>
  <c r="AF207" i="32"/>
  <c r="AE207" i="32"/>
  <c r="AD207" i="32"/>
  <c r="AC207" i="32"/>
  <c r="AB207" i="32"/>
  <c r="AA207" i="32"/>
  <c r="Z207" i="32"/>
  <c r="Y207" i="32"/>
  <c r="X207" i="32"/>
  <c r="W207" i="32"/>
  <c r="V207" i="32"/>
  <c r="U207" i="32"/>
  <c r="T207" i="32"/>
  <c r="AI206" i="32"/>
  <c r="AH206" i="32"/>
  <c r="AG206" i="32"/>
  <c r="AF206" i="32"/>
  <c r="AE206" i="32"/>
  <c r="AD206" i="32"/>
  <c r="AC206" i="32"/>
  <c r="AB206" i="32"/>
  <c r="AA206" i="32"/>
  <c r="Z206" i="32"/>
  <c r="Y206" i="32"/>
  <c r="X206" i="32"/>
  <c r="W206" i="32"/>
  <c r="V206" i="32"/>
  <c r="U206" i="32"/>
  <c r="T206" i="32"/>
  <c r="AI205" i="32"/>
  <c r="AH205" i="32"/>
  <c r="AG205" i="32"/>
  <c r="AF205" i="32"/>
  <c r="AE205" i="32"/>
  <c r="AD205" i="32"/>
  <c r="AC205" i="32"/>
  <c r="AB205" i="32"/>
  <c r="AA205" i="32"/>
  <c r="Z205" i="32"/>
  <c r="Y205" i="32"/>
  <c r="X205" i="32"/>
  <c r="W205" i="32"/>
  <c r="V205" i="32"/>
  <c r="U205" i="32"/>
  <c r="T205" i="32"/>
  <c r="AI204" i="32"/>
  <c r="AH204" i="32"/>
  <c r="AG204" i="32"/>
  <c r="AF204" i="32"/>
  <c r="AE204" i="32"/>
  <c r="AD204" i="32"/>
  <c r="AC204" i="32"/>
  <c r="AB204" i="32"/>
  <c r="AA204" i="32"/>
  <c r="Z204" i="32"/>
  <c r="Y204" i="32"/>
  <c r="X204" i="32"/>
  <c r="W204" i="32"/>
  <c r="V204" i="32"/>
  <c r="U204" i="32"/>
  <c r="T204" i="32"/>
  <c r="AI203" i="32"/>
  <c r="AH203" i="32"/>
  <c r="AG203" i="32"/>
  <c r="AF203" i="32"/>
  <c r="AE203" i="32"/>
  <c r="AD203" i="32"/>
  <c r="AC203" i="32"/>
  <c r="AB203" i="32"/>
  <c r="AA203" i="32"/>
  <c r="Z203" i="32"/>
  <c r="Y203" i="32"/>
  <c r="X203" i="32"/>
  <c r="W203" i="32"/>
  <c r="V203" i="32"/>
  <c r="U203" i="32"/>
  <c r="T203" i="32"/>
  <c r="AI202" i="32"/>
  <c r="AH202" i="32"/>
  <c r="AG202" i="32"/>
  <c r="AF202" i="32"/>
  <c r="AE202" i="32"/>
  <c r="AD202" i="32"/>
  <c r="AC202" i="32"/>
  <c r="AB202" i="32"/>
  <c r="AA202" i="32"/>
  <c r="Z202" i="32"/>
  <c r="Y202" i="32"/>
  <c r="X202" i="32"/>
  <c r="W202" i="32"/>
  <c r="V202" i="32"/>
  <c r="U202" i="32"/>
  <c r="T202" i="32"/>
  <c r="AI201" i="32"/>
  <c r="AH201" i="32"/>
  <c r="AG201" i="32"/>
  <c r="AF201" i="32"/>
  <c r="AE201" i="32"/>
  <c r="AD201" i="32"/>
  <c r="AC201" i="32"/>
  <c r="AB201" i="32"/>
  <c r="AA201" i="32"/>
  <c r="Z201" i="32"/>
  <c r="Y201" i="32"/>
  <c r="X201" i="32"/>
  <c r="W201" i="32"/>
  <c r="V201" i="32"/>
  <c r="U201" i="32"/>
  <c r="T201" i="32"/>
  <c r="AI200" i="32"/>
  <c r="AH200" i="32"/>
  <c r="AG200" i="32"/>
  <c r="AF200" i="32"/>
  <c r="AE200" i="32"/>
  <c r="AD200" i="32"/>
  <c r="AC200" i="32"/>
  <c r="AB200" i="32"/>
  <c r="AA200" i="32"/>
  <c r="Z200" i="32"/>
  <c r="Y200" i="32"/>
  <c r="X200" i="32"/>
  <c r="W200" i="32"/>
  <c r="V200" i="32"/>
  <c r="U200" i="32"/>
  <c r="T200" i="32"/>
  <c r="AI199" i="32"/>
  <c r="AH199" i="32"/>
  <c r="AG199" i="32"/>
  <c r="AF199" i="32"/>
  <c r="AE199" i="32"/>
  <c r="AD199" i="32"/>
  <c r="AC199" i="32"/>
  <c r="AB199" i="32"/>
  <c r="AA199" i="32"/>
  <c r="Z199" i="32"/>
  <c r="Y199" i="32"/>
  <c r="X199" i="32"/>
  <c r="W199" i="32"/>
  <c r="V199" i="32"/>
  <c r="U199" i="32"/>
  <c r="T199" i="32"/>
  <c r="AI198" i="32"/>
  <c r="AH198" i="32"/>
  <c r="AG198" i="32"/>
  <c r="AF198" i="32"/>
  <c r="AE198" i="32"/>
  <c r="AD198" i="32"/>
  <c r="AC198" i="32"/>
  <c r="AB198" i="32"/>
  <c r="AA198" i="32"/>
  <c r="Z198" i="32"/>
  <c r="Y198" i="32"/>
  <c r="X198" i="32"/>
  <c r="W198" i="32"/>
  <c r="V198" i="32"/>
  <c r="U198" i="32"/>
  <c r="T198" i="32"/>
  <c r="AI197" i="32"/>
  <c r="AH197" i="32"/>
  <c r="AG197" i="32"/>
  <c r="AF197" i="32"/>
  <c r="AE197" i="32"/>
  <c r="AD197" i="32"/>
  <c r="AC197" i="32"/>
  <c r="AB197" i="32"/>
  <c r="AA197" i="32"/>
  <c r="Z197" i="32"/>
  <c r="Y197" i="32"/>
  <c r="X197" i="32"/>
  <c r="W197" i="32"/>
  <c r="V197" i="32"/>
  <c r="U197" i="32"/>
  <c r="T197" i="32"/>
  <c r="AI196" i="32"/>
  <c r="AH196" i="32"/>
  <c r="AG196" i="32"/>
  <c r="AF196" i="32"/>
  <c r="AE196" i="32"/>
  <c r="AD196" i="32"/>
  <c r="AC196" i="32"/>
  <c r="AB196" i="32"/>
  <c r="AA196" i="32"/>
  <c r="Z196" i="32"/>
  <c r="Y196" i="32"/>
  <c r="X196" i="32"/>
  <c r="W196" i="32"/>
  <c r="V196" i="32"/>
  <c r="U196" i="32"/>
  <c r="T196" i="32"/>
  <c r="AI195" i="32"/>
  <c r="AH195" i="32"/>
  <c r="AG195" i="32"/>
  <c r="AF195" i="32"/>
  <c r="AE195" i="32"/>
  <c r="AD195" i="32"/>
  <c r="AC195" i="32"/>
  <c r="AB195" i="32"/>
  <c r="AA195" i="32"/>
  <c r="Z195" i="32"/>
  <c r="Y195" i="32"/>
  <c r="X195" i="32"/>
  <c r="W195" i="32"/>
  <c r="V195" i="32"/>
  <c r="U195" i="32"/>
  <c r="T195" i="32"/>
  <c r="AI194" i="32"/>
  <c r="AH194" i="32"/>
  <c r="AG194" i="32"/>
  <c r="AF194" i="32"/>
  <c r="AE194" i="32"/>
  <c r="AD194" i="32"/>
  <c r="AC194" i="32"/>
  <c r="AB194" i="32"/>
  <c r="AA194" i="32"/>
  <c r="Z194" i="32"/>
  <c r="Y194" i="32"/>
  <c r="X194" i="32"/>
  <c r="W194" i="32"/>
  <c r="V194" i="32"/>
  <c r="U194" i="32"/>
  <c r="T194" i="32"/>
  <c r="AI193" i="32"/>
  <c r="AH193" i="32"/>
  <c r="AG193" i="32"/>
  <c r="AF193" i="32"/>
  <c r="AE193" i="32"/>
  <c r="AD193" i="32"/>
  <c r="AC193" i="32"/>
  <c r="AB193" i="32"/>
  <c r="AA193" i="32"/>
  <c r="Z193" i="32"/>
  <c r="Y193" i="32"/>
  <c r="X193" i="32"/>
  <c r="W193" i="32"/>
  <c r="V193" i="32"/>
  <c r="U193" i="32"/>
  <c r="T193" i="32"/>
  <c r="AI192" i="32"/>
  <c r="AH192" i="32"/>
  <c r="AG192" i="32"/>
  <c r="AF192" i="32"/>
  <c r="AE192" i="32"/>
  <c r="AD192" i="32"/>
  <c r="AC192" i="32"/>
  <c r="AB192" i="32"/>
  <c r="AA192" i="32"/>
  <c r="Z192" i="32"/>
  <c r="Y192" i="32"/>
  <c r="X192" i="32"/>
  <c r="W192" i="32"/>
  <c r="V192" i="32"/>
  <c r="U192" i="32"/>
  <c r="T192" i="32"/>
  <c r="AI191" i="32"/>
  <c r="AH191" i="32"/>
  <c r="AG191" i="32"/>
  <c r="AF191" i="32"/>
  <c r="AE191" i="32"/>
  <c r="AD191" i="32"/>
  <c r="AC191" i="32"/>
  <c r="AB191" i="32"/>
  <c r="AA191" i="32"/>
  <c r="Z191" i="32"/>
  <c r="Y191" i="32"/>
  <c r="X191" i="32"/>
  <c r="W191" i="32"/>
  <c r="V191" i="32"/>
  <c r="U191" i="32"/>
  <c r="T191" i="32"/>
  <c r="AI190" i="32"/>
  <c r="AH190" i="32"/>
  <c r="AG190" i="32"/>
  <c r="AF190" i="32"/>
  <c r="AE190" i="32"/>
  <c r="AD190" i="32"/>
  <c r="AC190" i="32"/>
  <c r="AB190" i="32"/>
  <c r="AA190" i="32"/>
  <c r="Z190" i="32"/>
  <c r="Y190" i="32"/>
  <c r="X190" i="32"/>
  <c r="W190" i="32"/>
  <c r="V190" i="32"/>
  <c r="U190" i="32"/>
  <c r="T190" i="32"/>
  <c r="AI189" i="32"/>
  <c r="AH189" i="32"/>
  <c r="AG189" i="32"/>
  <c r="AF189" i="32"/>
  <c r="AE189" i="32"/>
  <c r="AD189" i="32"/>
  <c r="AC189" i="32"/>
  <c r="AB189" i="32"/>
  <c r="AA189" i="32"/>
  <c r="Z189" i="32"/>
  <c r="Y189" i="32"/>
  <c r="X189" i="32"/>
  <c r="W189" i="32"/>
  <c r="V189" i="32"/>
  <c r="U189" i="32"/>
  <c r="T189" i="32"/>
  <c r="AI188" i="32"/>
  <c r="AH188" i="32"/>
  <c r="AG188" i="32"/>
  <c r="AF188" i="32"/>
  <c r="AE188" i="32"/>
  <c r="AD188" i="32"/>
  <c r="AC188" i="32"/>
  <c r="AB188" i="32"/>
  <c r="AA188" i="32"/>
  <c r="Z188" i="32"/>
  <c r="Y188" i="32"/>
  <c r="X188" i="32"/>
  <c r="W188" i="32"/>
  <c r="V188" i="32"/>
  <c r="U188" i="32"/>
  <c r="T188" i="32"/>
  <c r="AI187" i="32"/>
  <c r="AH187" i="32"/>
  <c r="AG187" i="32"/>
  <c r="AF187" i="32"/>
  <c r="AE187" i="32"/>
  <c r="AD187" i="32"/>
  <c r="AC187" i="32"/>
  <c r="AB187" i="32"/>
  <c r="AA187" i="32"/>
  <c r="Z187" i="32"/>
  <c r="Y187" i="32"/>
  <c r="X187" i="32"/>
  <c r="W187" i="32"/>
  <c r="V187" i="32"/>
  <c r="U187" i="32"/>
  <c r="T187" i="32"/>
  <c r="AI186" i="32"/>
  <c r="AH186" i="32"/>
  <c r="AG186" i="32"/>
  <c r="AF186" i="32"/>
  <c r="AE186" i="32"/>
  <c r="AD186" i="32"/>
  <c r="AC186" i="32"/>
  <c r="AB186" i="32"/>
  <c r="AA186" i="32"/>
  <c r="Z186" i="32"/>
  <c r="Y186" i="32"/>
  <c r="X186" i="32"/>
  <c r="W186" i="32"/>
  <c r="V186" i="32"/>
  <c r="U186" i="32"/>
  <c r="T186" i="32"/>
  <c r="AI185" i="32"/>
  <c r="AH185" i="32"/>
  <c r="AG185" i="32"/>
  <c r="AF185" i="32"/>
  <c r="AE185" i="32"/>
  <c r="AD185" i="32"/>
  <c r="AC185" i="32"/>
  <c r="AB185" i="32"/>
  <c r="AA185" i="32"/>
  <c r="Z185" i="32"/>
  <c r="Y185" i="32"/>
  <c r="X185" i="32"/>
  <c r="W185" i="32"/>
  <c r="V185" i="32"/>
  <c r="U185" i="32"/>
  <c r="T185" i="32"/>
  <c r="AI184" i="32"/>
  <c r="AH184" i="32"/>
  <c r="AG184" i="32"/>
  <c r="AF184" i="32"/>
  <c r="AE184" i="32"/>
  <c r="AD184" i="32"/>
  <c r="AC184" i="32"/>
  <c r="AB184" i="32"/>
  <c r="AA184" i="32"/>
  <c r="Z184" i="32"/>
  <c r="Y184" i="32"/>
  <c r="X184" i="32"/>
  <c r="W184" i="32"/>
  <c r="V184" i="32"/>
  <c r="U184" i="32"/>
  <c r="T184" i="32"/>
  <c r="AI183" i="32"/>
  <c r="AH183" i="32"/>
  <c r="AG183" i="32"/>
  <c r="AF183" i="32"/>
  <c r="AE183" i="32"/>
  <c r="AD183" i="32"/>
  <c r="AC183" i="32"/>
  <c r="AB183" i="32"/>
  <c r="AA183" i="32"/>
  <c r="Z183" i="32"/>
  <c r="Y183" i="32"/>
  <c r="X183" i="32"/>
  <c r="W183" i="32"/>
  <c r="V183" i="32"/>
  <c r="U183" i="32"/>
  <c r="T183" i="32"/>
  <c r="AI182" i="32"/>
  <c r="AH182" i="32"/>
  <c r="AG182" i="32"/>
  <c r="AF182" i="32"/>
  <c r="AE182" i="32"/>
  <c r="AD182" i="32"/>
  <c r="AC182" i="32"/>
  <c r="AB182" i="32"/>
  <c r="AA182" i="32"/>
  <c r="Z182" i="32"/>
  <c r="Y182" i="32"/>
  <c r="X182" i="32"/>
  <c r="W182" i="32"/>
  <c r="V182" i="32"/>
  <c r="U182" i="32"/>
  <c r="T182" i="32"/>
  <c r="AI181" i="32"/>
  <c r="AH181" i="32"/>
  <c r="AG181" i="32"/>
  <c r="AF181" i="32"/>
  <c r="AE181" i="32"/>
  <c r="AD181" i="32"/>
  <c r="AC181" i="32"/>
  <c r="AB181" i="32"/>
  <c r="AA181" i="32"/>
  <c r="Z181" i="32"/>
  <c r="Y181" i="32"/>
  <c r="X181" i="32"/>
  <c r="W181" i="32"/>
  <c r="V181" i="32"/>
  <c r="U181" i="32"/>
  <c r="T181" i="32"/>
  <c r="AI180" i="32"/>
  <c r="AH180" i="32"/>
  <c r="AG180" i="32"/>
  <c r="AF180" i="32"/>
  <c r="AE180" i="32"/>
  <c r="AD180" i="32"/>
  <c r="AC180" i="32"/>
  <c r="AB180" i="32"/>
  <c r="AA180" i="32"/>
  <c r="Z180" i="32"/>
  <c r="Y180" i="32"/>
  <c r="X180" i="32"/>
  <c r="W180" i="32"/>
  <c r="V180" i="32"/>
  <c r="U180" i="32"/>
  <c r="T180" i="32"/>
  <c r="AI179" i="32"/>
  <c r="AH179" i="32"/>
  <c r="AG179" i="32"/>
  <c r="AF179" i="32"/>
  <c r="AE179" i="32"/>
  <c r="AD179" i="32"/>
  <c r="AC179" i="32"/>
  <c r="AB179" i="32"/>
  <c r="AA179" i="32"/>
  <c r="Z179" i="32"/>
  <c r="Y179" i="32"/>
  <c r="X179" i="32"/>
  <c r="W179" i="32"/>
  <c r="V179" i="32"/>
  <c r="U179" i="32"/>
  <c r="T179" i="32"/>
  <c r="AI178" i="32"/>
  <c r="AH178" i="32"/>
  <c r="AG178" i="32"/>
  <c r="AF178" i="32"/>
  <c r="AE178" i="32"/>
  <c r="AD178" i="32"/>
  <c r="AC178" i="32"/>
  <c r="AB178" i="32"/>
  <c r="AA178" i="32"/>
  <c r="Z178" i="32"/>
  <c r="Y178" i="32"/>
  <c r="X178" i="32"/>
  <c r="W178" i="32"/>
  <c r="V178" i="32"/>
  <c r="U178" i="32"/>
  <c r="T178" i="32"/>
  <c r="AI177" i="32"/>
  <c r="AH177" i="32"/>
  <c r="AG177" i="32"/>
  <c r="AF177" i="32"/>
  <c r="AE177" i="32"/>
  <c r="AD177" i="32"/>
  <c r="AC177" i="32"/>
  <c r="AB177" i="32"/>
  <c r="AA177" i="32"/>
  <c r="Z177" i="32"/>
  <c r="Y177" i="32"/>
  <c r="X177" i="32"/>
  <c r="W177" i="32"/>
  <c r="V177" i="32"/>
  <c r="U177" i="32"/>
  <c r="T177" i="32"/>
  <c r="AI176" i="32"/>
  <c r="AH176" i="32"/>
  <c r="AG176" i="32"/>
  <c r="AF176" i="32"/>
  <c r="AE176" i="32"/>
  <c r="AD176" i="32"/>
  <c r="AC176" i="32"/>
  <c r="AB176" i="32"/>
  <c r="AA176" i="32"/>
  <c r="Z176" i="32"/>
  <c r="Y176" i="32"/>
  <c r="X176" i="32"/>
  <c r="W176" i="32"/>
  <c r="V176" i="32"/>
  <c r="U176" i="32"/>
  <c r="T176" i="32"/>
  <c r="AI175" i="32"/>
  <c r="AH175" i="32"/>
  <c r="AG175" i="32"/>
  <c r="AF175" i="32"/>
  <c r="AE175" i="32"/>
  <c r="AD175" i="32"/>
  <c r="AC175" i="32"/>
  <c r="AB175" i="32"/>
  <c r="AA175" i="32"/>
  <c r="Z175" i="32"/>
  <c r="Y175" i="32"/>
  <c r="X175" i="32"/>
  <c r="W175" i="32"/>
  <c r="V175" i="32"/>
  <c r="U175" i="32"/>
  <c r="T175" i="32"/>
  <c r="AI174" i="32"/>
  <c r="AH174" i="32"/>
  <c r="AG174" i="32"/>
  <c r="AF174" i="32"/>
  <c r="AE174" i="32"/>
  <c r="AD174" i="32"/>
  <c r="AC174" i="32"/>
  <c r="AB174" i="32"/>
  <c r="AA174" i="32"/>
  <c r="Z174" i="32"/>
  <c r="Y174" i="32"/>
  <c r="X174" i="32"/>
  <c r="W174" i="32"/>
  <c r="V174" i="32"/>
  <c r="U174" i="32"/>
  <c r="T174" i="32"/>
  <c r="AI173" i="32"/>
  <c r="AH173" i="32"/>
  <c r="AG173" i="32"/>
  <c r="AF173" i="32"/>
  <c r="AE173" i="32"/>
  <c r="AD173" i="32"/>
  <c r="AC173" i="32"/>
  <c r="AB173" i="32"/>
  <c r="AA173" i="32"/>
  <c r="Z173" i="32"/>
  <c r="Y173" i="32"/>
  <c r="X173" i="32"/>
  <c r="W173" i="32"/>
  <c r="V173" i="32"/>
  <c r="U173" i="32"/>
  <c r="T173" i="32"/>
  <c r="AI172" i="32"/>
  <c r="AH172" i="32"/>
  <c r="AG172" i="32"/>
  <c r="AF172" i="32"/>
  <c r="AE172" i="32"/>
  <c r="AD172" i="32"/>
  <c r="AC172" i="32"/>
  <c r="AB172" i="32"/>
  <c r="AA172" i="32"/>
  <c r="Z172" i="32"/>
  <c r="Y172" i="32"/>
  <c r="X172" i="32"/>
  <c r="W172" i="32"/>
  <c r="V172" i="32"/>
  <c r="U172" i="32"/>
  <c r="T172" i="32"/>
  <c r="AI171" i="32"/>
  <c r="AH171" i="32"/>
  <c r="AG171" i="32"/>
  <c r="AF171" i="32"/>
  <c r="AE171" i="32"/>
  <c r="AD171" i="32"/>
  <c r="AC171" i="32"/>
  <c r="AB171" i="32"/>
  <c r="AA171" i="32"/>
  <c r="Z171" i="32"/>
  <c r="Y171" i="32"/>
  <c r="X171" i="32"/>
  <c r="W171" i="32"/>
  <c r="V171" i="32"/>
  <c r="U171" i="32"/>
  <c r="T171" i="32"/>
  <c r="AI170" i="32"/>
  <c r="AH170" i="32"/>
  <c r="AG170" i="32"/>
  <c r="AF170" i="32"/>
  <c r="AE170" i="32"/>
  <c r="AD170" i="32"/>
  <c r="AC170" i="32"/>
  <c r="AB170" i="32"/>
  <c r="AA170" i="32"/>
  <c r="Z170" i="32"/>
  <c r="Y170" i="32"/>
  <c r="X170" i="32"/>
  <c r="W170" i="32"/>
  <c r="V170" i="32"/>
  <c r="U170" i="32"/>
  <c r="T170" i="32"/>
  <c r="AI169" i="32"/>
  <c r="AH169" i="32"/>
  <c r="AG169" i="32"/>
  <c r="AF169" i="32"/>
  <c r="AE169" i="32"/>
  <c r="AD169" i="32"/>
  <c r="AC169" i="32"/>
  <c r="AB169" i="32"/>
  <c r="AA169" i="32"/>
  <c r="Z169" i="32"/>
  <c r="Y169" i="32"/>
  <c r="X169" i="32"/>
  <c r="W169" i="32"/>
  <c r="V169" i="32"/>
  <c r="U169" i="32"/>
  <c r="T169" i="32"/>
  <c r="AI168" i="32"/>
  <c r="AH168" i="32"/>
  <c r="AG168" i="32"/>
  <c r="AF168" i="32"/>
  <c r="AE168" i="32"/>
  <c r="AD168" i="32"/>
  <c r="AC168" i="32"/>
  <c r="AB168" i="32"/>
  <c r="AA168" i="32"/>
  <c r="Z168" i="32"/>
  <c r="Y168" i="32"/>
  <c r="X168" i="32"/>
  <c r="W168" i="32"/>
  <c r="V168" i="32"/>
  <c r="U168" i="32"/>
  <c r="T168" i="32"/>
  <c r="AI167" i="32"/>
  <c r="AH167" i="32"/>
  <c r="AG167" i="32"/>
  <c r="AF167" i="32"/>
  <c r="AE167" i="32"/>
  <c r="AD167" i="32"/>
  <c r="AC167" i="32"/>
  <c r="AB167" i="32"/>
  <c r="AA167" i="32"/>
  <c r="Z167" i="32"/>
  <c r="Y167" i="32"/>
  <c r="X167" i="32"/>
  <c r="W167" i="32"/>
  <c r="V167" i="32"/>
  <c r="U167" i="32"/>
  <c r="T167" i="32"/>
  <c r="AI166" i="32"/>
  <c r="AH166" i="32"/>
  <c r="AG166" i="32"/>
  <c r="AF166" i="32"/>
  <c r="AE166" i="32"/>
  <c r="AD166" i="32"/>
  <c r="AC166" i="32"/>
  <c r="AB166" i="32"/>
  <c r="AA166" i="32"/>
  <c r="Z166" i="32"/>
  <c r="Y166" i="32"/>
  <c r="X166" i="32"/>
  <c r="W166" i="32"/>
  <c r="V166" i="32"/>
  <c r="U166" i="32"/>
  <c r="T166" i="32"/>
  <c r="AI165" i="32"/>
  <c r="AH165" i="32"/>
  <c r="AG165" i="32"/>
  <c r="AF165" i="32"/>
  <c r="AE165" i="32"/>
  <c r="AD165" i="32"/>
  <c r="AC165" i="32"/>
  <c r="AB165" i="32"/>
  <c r="AA165" i="32"/>
  <c r="Z165" i="32"/>
  <c r="Y165" i="32"/>
  <c r="X165" i="32"/>
  <c r="W165" i="32"/>
  <c r="V165" i="32"/>
  <c r="U165" i="32"/>
  <c r="T165" i="32"/>
  <c r="AI164" i="32"/>
  <c r="AH164" i="32"/>
  <c r="AG164" i="32"/>
  <c r="AF164" i="32"/>
  <c r="AE164" i="32"/>
  <c r="AD164" i="32"/>
  <c r="AC164" i="32"/>
  <c r="AB164" i="32"/>
  <c r="AA164" i="32"/>
  <c r="Z164" i="32"/>
  <c r="Y164" i="32"/>
  <c r="X164" i="32"/>
  <c r="W164" i="32"/>
  <c r="V164" i="32"/>
  <c r="U164" i="32"/>
  <c r="T164" i="32"/>
  <c r="AI163" i="32"/>
  <c r="AH163" i="32"/>
  <c r="AG163" i="32"/>
  <c r="AF163" i="32"/>
  <c r="AE163" i="32"/>
  <c r="AD163" i="32"/>
  <c r="AC163" i="32"/>
  <c r="AB163" i="32"/>
  <c r="AA163" i="32"/>
  <c r="Z163" i="32"/>
  <c r="Y163" i="32"/>
  <c r="X163" i="32"/>
  <c r="W163" i="32"/>
  <c r="V163" i="32"/>
  <c r="U163" i="32"/>
  <c r="T163" i="32"/>
  <c r="AI162" i="32"/>
  <c r="AH162" i="32"/>
  <c r="AG162" i="32"/>
  <c r="AF162" i="32"/>
  <c r="AE162" i="32"/>
  <c r="AD162" i="32"/>
  <c r="AC162" i="32"/>
  <c r="AB162" i="32"/>
  <c r="AA162" i="32"/>
  <c r="Z162" i="32"/>
  <c r="Y162" i="32"/>
  <c r="X162" i="32"/>
  <c r="W162" i="32"/>
  <c r="V162" i="32"/>
  <c r="U162" i="32"/>
  <c r="T162" i="32"/>
  <c r="AI161" i="32"/>
  <c r="AH161" i="32"/>
  <c r="AG161" i="32"/>
  <c r="AF161" i="32"/>
  <c r="AE161" i="32"/>
  <c r="AD161" i="32"/>
  <c r="AC161" i="32"/>
  <c r="AB161" i="32"/>
  <c r="AA161" i="32"/>
  <c r="Z161" i="32"/>
  <c r="Y161" i="32"/>
  <c r="X161" i="32"/>
  <c r="W161" i="32"/>
  <c r="V161" i="32"/>
  <c r="U161" i="32"/>
  <c r="T161" i="32"/>
  <c r="AI160" i="32"/>
  <c r="AH160" i="32"/>
  <c r="AG160" i="32"/>
  <c r="AF160" i="32"/>
  <c r="AE160" i="32"/>
  <c r="AD160" i="32"/>
  <c r="AC160" i="32"/>
  <c r="AB160" i="32"/>
  <c r="AA160" i="32"/>
  <c r="Z160" i="32"/>
  <c r="Y160" i="32"/>
  <c r="X160" i="32"/>
  <c r="W160" i="32"/>
  <c r="V160" i="32"/>
  <c r="U160" i="32"/>
  <c r="T160" i="32"/>
  <c r="AI159" i="32"/>
  <c r="AH159" i="32"/>
  <c r="AG159" i="32"/>
  <c r="AF159" i="32"/>
  <c r="AE159" i="32"/>
  <c r="AD159" i="32"/>
  <c r="AC159" i="32"/>
  <c r="AB159" i="32"/>
  <c r="AA159" i="32"/>
  <c r="Z159" i="32"/>
  <c r="Y159" i="32"/>
  <c r="X159" i="32"/>
  <c r="W159" i="32"/>
  <c r="V159" i="32"/>
  <c r="U159" i="32"/>
  <c r="T159" i="32"/>
  <c r="AI158" i="32"/>
  <c r="AH158" i="32"/>
  <c r="AG158" i="32"/>
  <c r="AF158" i="32"/>
  <c r="AE158" i="32"/>
  <c r="AD158" i="32"/>
  <c r="AC158" i="32"/>
  <c r="AB158" i="32"/>
  <c r="AA158" i="32"/>
  <c r="Z158" i="32"/>
  <c r="Y158" i="32"/>
  <c r="X158" i="32"/>
  <c r="W158" i="32"/>
  <c r="V158" i="32"/>
  <c r="U158" i="32"/>
  <c r="T158" i="32"/>
  <c r="AI157" i="32"/>
  <c r="AH157" i="32"/>
  <c r="AG157" i="32"/>
  <c r="AF157" i="32"/>
  <c r="AE157" i="32"/>
  <c r="AD157" i="32"/>
  <c r="AC157" i="32"/>
  <c r="AB157" i="32"/>
  <c r="AA157" i="32"/>
  <c r="Z157" i="32"/>
  <c r="Y157" i="32"/>
  <c r="X157" i="32"/>
  <c r="W157" i="32"/>
  <c r="V157" i="32"/>
  <c r="U157" i="32"/>
  <c r="T157" i="32"/>
  <c r="AI156" i="32"/>
  <c r="AH156" i="32"/>
  <c r="AG156" i="32"/>
  <c r="AF156" i="32"/>
  <c r="AE156" i="32"/>
  <c r="AD156" i="32"/>
  <c r="AC156" i="32"/>
  <c r="AB156" i="32"/>
  <c r="AA156" i="32"/>
  <c r="Z156" i="32"/>
  <c r="Y156" i="32"/>
  <c r="X156" i="32"/>
  <c r="W156" i="32"/>
  <c r="V156" i="32"/>
  <c r="U156" i="32"/>
  <c r="T156" i="32"/>
  <c r="AI155" i="32"/>
  <c r="AH155" i="32"/>
  <c r="AG155" i="32"/>
  <c r="AF155" i="32"/>
  <c r="AE155" i="32"/>
  <c r="AD155" i="32"/>
  <c r="AC155" i="32"/>
  <c r="AB155" i="32"/>
  <c r="AA155" i="32"/>
  <c r="Z155" i="32"/>
  <c r="Y155" i="32"/>
  <c r="X155" i="32"/>
  <c r="W155" i="32"/>
  <c r="V155" i="32"/>
  <c r="U155" i="32"/>
  <c r="T155" i="32"/>
  <c r="AI154" i="32"/>
  <c r="AH154" i="32"/>
  <c r="AG154" i="32"/>
  <c r="AF154" i="32"/>
  <c r="AE154" i="32"/>
  <c r="AD154" i="32"/>
  <c r="AC154" i="32"/>
  <c r="AB154" i="32"/>
  <c r="AA154" i="32"/>
  <c r="Z154" i="32"/>
  <c r="Y154" i="32"/>
  <c r="X154" i="32"/>
  <c r="W154" i="32"/>
  <c r="V154" i="32"/>
  <c r="U154" i="32"/>
  <c r="T154" i="32"/>
  <c r="AI153" i="32"/>
  <c r="AH153" i="32"/>
  <c r="AG153" i="32"/>
  <c r="AF153" i="32"/>
  <c r="AE153" i="32"/>
  <c r="AD153" i="32"/>
  <c r="AC153" i="32"/>
  <c r="AB153" i="32"/>
  <c r="AA153" i="32"/>
  <c r="Z153" i="32"/>
  <c r="Y153" i="32"/>
  <c r="X153" i="32"/>
  <c r="W153" i="32"/>
  <c r="V153" i="32"/>
  <c r="U153" i="32"/>
  <c r="T153" i="32"/>
  <c r="AI152" i="32"/>
  <c r="AH152" i="32"/>
  <c r="AG152" i="32"/>
  <c r="AF152" i="32"/>
  <c r="AE152" i="32"/>
  <c r="AD152" i="32"/>
  <c r="AC152" i="32"/>
  <c r="AB152" i="32"/>
  <c r="AA152" i="32"/>
  <c r="Z152" i="32"/>
  <c r="Y152" i="32"/>
  <c r="X152" i="32"/>
  <c r="W152" i="32"/>
  <c r="V152" i="32"/>
  <c r="U152" i="32"/>
  <c r="T152" i="32"/>
  <c r="AI151" i="32"/>
  <c r="AH151" i="32"/>
  <c r="AG151" i="32"/>
  <c r="AF151" i="32"/>
  <c r="AE151" i="32"/>
  <c r="AD151" i="32"/>
  <c r="AC151" i="32"/>
  <c r="AB151" i="32"/>
  <c r="AA151" i="32"/>
  <c r="Z151" i="32"/>
  <c r="Y151" i="32"/>
  <c r="X151" i="32"/>
  <c r="W151" i="32"/>
  <c r="V151" i="32"/>
  <c r="U151" i="32"/>
  <c r="T151" i="32"/>
  <c r="AI150" i="32"/>
  <c r="AH150" i="32"/>
  <c r="AG150" i="32"/>
  <c r="AF150" i="32"/>
  <c r="AE150" i="32"/>
  <c r="AD150" i="32"/>
  <c r="AC150" i="32"/>
  <c r="AB150" i="32"/>
  <c r="AA150" i="32"/>
  <c r="Z150" i="32"/>
  <c r="Y150" i="32"/>
  <c r="X150" i="32"/>
  <c r="W150" i="32"/>
  <c r="V150" i="32"/>
  <c r="U150" i="32"/>
  <c r="T150" i="32"/>
  <c r="AI149" i="32"/>
  <c r="AH149" i="32"/>
  <c r="AG149" i="32"/>
  <c r="AF149" i="32"/>
  <c r="AE149" i="32"/>
  <c r="AD149" i="32"/>
  <c r="AC149" i="32"/>
  <c r="AB149" i="32"/>
  <c r="AA149" i="32"/>
  <c r="Z149" i="32"/>
  <c r="Y149" i="32"/>
  <c r="X149" i="32"/>
  <c r="W149" i="32"/>
  <c r="V149" i="32"/>
  <c r="U149" i="32"/>
  <c r="T149" i="32"/>
  <c r="AI148" i="32"/>
  <c r="AH148" i="32"/>
  <c r="AG148" i="32"/>
  <c r="AF148" i="32"/>
  <c r="AE148" i="32"/>
  <c r="AD148" i="32"/>
  <c r="AC148" i="32"/>
  <c r="AB148" i="32"/>
  <c r="AA148" i="32"/>
  <c r="Z148" i="32"/>
  <c r="Y148" i="32"/>
  <c r="X148" i="32"/>
  <c r="W148" i="32"/>
  <c r="V148" i="32"/>
  <c r="U148" i="32"/>
  <c r="T148" i="32"/>
  <c r="AI147" i="32"/>
  <c r="AH147" i="32"/>
  <c r="AG147" i="32"/>
  <c r="AF147" i="32"/>
  <c r="AE147" i="32"/>
  <c r="AD147" i="32"/>
  <c r="AC147" i="32"/>
  <c r="AB147" i="32"/>
  <c r="AA147" i="32"/>
  <c r="Z147" i="32"/>
  <c r="Y147" i="32"/>
  <c r="X147" i="32"/>
  <c r="W147" i="32"/>
  <c r="V147" i="32"/>
  <c r="U147" i="32"/>
  <c r="T147" i="32"/>
  <c r="AI146" i="32"/>
  <c r="AH146" i="32"/>
  <c r="AG146" i="32"/>
  <c r="AF146" i="32"/>
  <c r="AE146" i="32"/>
  <c r="AD146" i="32"/>
  <c r="AC146" i="32"/>
  <c r="AB146" i="32"/>
  <c r="AA146" i="32"/>
  <c r="Z146" i="32"/>
  <c r="Y146" i="32"/>
  <c r="X146" i="32"/>
  <c r="W146" i="32"/>
  <c r="V146" i="32"/>
  <c r="U146" i="32"/>
  <c r="T146" i="32"/>
  <c r="AI145" i="32"/>
  <c r="AH145" i="32"/>
  <c r="AG145" i="32"/>
  <c r="AF145" i="32"/>
  <c r="AE145" i="32"/>
  <c r="AD145" i="32"/>
  <c r="AC145" i="32"/>
  <c r="AB145" i="32"/>
  <c r="AA145" i="32"/>
  <c r="Z145" i="32"/>
  <c r="Y145" i="32"/>
  <c r="X145" i="32"/>
  <c r="W145" i="32"/>
  <c r="V145" i="32"/>
  <c r="U145" i="32"/>
  <c r="T145" i="32"/>
  <c r="AI144" i="32"/>
  <c r="AH144" i="32"/>
  <c r="AG144" i="32"/>
  <c r="AF144" i="32"/>
  <c r="AE144" i="32"/>
  <c r="AD144" i="32"/>
  <c r="AC144" i="32"/>
  <c r="AB144" i="32"/>
  <c r="AA144" i="32"/>
  <c r="Z144" i="32"/>
  <c r="Y144" i="32"/>
  <c r="X144" i="32"/>
  <c r="W144" i="32"/>
  <c r="V144" i="32"/>
  <c r="U144" i="32"/>
  <c r="T144" i="32"/>
  <c r="AI143" i="32"/>
  <c r="AH143" i="32"/>
  <c r="AG143" i="32"/>
  <c r="AF143" i="32"/>
  <c r="AE143" i="32"/>
  <c r="AD143" i="32"/>
  <c r="AC143" i="32"/>
  <c r="AB143" i="32"/>
  <c r="AA143" i="32"/>
  <c r="Z143" i="32"/>
  <c r="Y143" i="32"/>
  <c r="X143" i="32"/>
  <c r="W143" i="32"/>
  <c r="V143" i="32"/>
  <c r="U143" i="32"/>
  <c r="T143" i="32"/>
  <c r="AI142" i="32"/>
  <c r="AH142" i="32"/>
  <c r="AG142" i="32"/>
  <c r="AF142" i="32"/>
  <c r="AE142" i="32"/>
  <c r="AD142" i="32"/>
  <c r="AC142" i="32"/>
  <c r="AB142" i="32"/>
  <c r="AA142" i="32"/>
  <c r="Z142" i="32"/>
  <c r="Y142" i="32"/>
  <c r="X142" i="32"/>
  <c r="W142" i="32"/>
  <c r="V142" i="32"/>
  <c r="U142" i="32"/>
  <c r="T142" i="32"/>
  <c r="AI141" i="32"/>
  <c r="AH141" i="32"/>
  <c r="AG141" i="32"/>
  <c r="AF141" i="32"/>
  <c r="AE141" i="32"/>
  <c r="AD141" i="32"/>
  <c r="AC141" i="32"/>
  <c r="AB141" i="32"/>
  <c r="AA141" i="32"/>
  <c r="Z141" i="32"/>
  <c r="Y141" i="32"/>
  <c r="X141" i="32"/>
  <c r="W141" i="32"/>
  <c r="V141" i="32"/>
  <c r="U141" i="32"/>
  <c r="T141" i="32"/>
  <c r="AI140" i="32"/>
  <c r="AH140" i="32"/>
  <c r="AG140" i="32"/>
  <c r="AF140" i="32"/>
  <c r="AE140" i="32"/>
  <c r="AD140" i="32"/>
  <c r="AC140" i="32"/>
  <c r="AB140" i="32"/>
  <c r="AA140" i="32"/>
  <c r="Z140" i="32"/>
  <c r="Y140" i="32"/>
  <c r="X140" i="32"/>
  <c r="W140" i="32"/>
  <c r="V140" i="32"/>
  <c r="U140" i="32"/>
  <c r="T140" i="32"/>
  <c r="AI139" i="32"/>
  <c r="AH139" i="32"/>
  <c r="AG139" i="32"/>
  <c r="AF139" i="32"/>
  <c r="AE139" i="32"/>
  <c r="AD139" i="32"/>
  <c r="AC139" i="32"/>
  <c r="AB139" i="32"/>
  <c r="AA139" i="32"/>
  <c r="Z139" i="32"/>
  <c r="Y139" i="32"/>
  <c r="X139" i="32"/>
  <c r="W139" i="32"/>
  <c r="V139" i="32"/>
  <c r="U139" i="32"/>
  <c r="T139" i="32"/>
  <c r="AI138" i="32"/>
  <c r="AH138" i="32"/>
  <c r="AG138" i="32"/>
  <c r="AF138" i="32"/>
  <c r="AE138" i="32"/>
  <c r="AD138" i="32"/>
  <c r="AC138" i="32"/>
  <c r="AB138" i="32"/>
  <c r="AA138" i="32"/>
  <c r="Z138" i="32"/>
  <c r="Y138" i="32"/>
  <c r="X138" i="32"/>
  <c r="W138" i="32"/>
  <c r="V138" i="32"/>
  <c r="U138" i="32"/>
  <c r="T138" i="32"/>
  <c r="AI137" i="32"/>
  <c r="AH137" i="32"/>
  <c r="AG137" i="32"/>
  <c r="AF137" i="32"/>
  <c r="AE137" i="32"/>
  <c r="AD137" i="32"/>
  <c r="AC137" i="32"/>
  <c r="AB137" i="32"/>
  <c r="AA137" i="32"/>
  <c r="Z137" i="32"/>
  <c r="Y137" i="32"/>
  <c r="X137" i="32"/>
  <c r="W137" i="32"/>
  <c r="V137" i="32"/>
  <c r="U137" i="32"/>
  <c r="T137" i="32"/>
  <c r="AI136" i="32"/>
  <c r="AH136" i="32"/>
  <c r="AG136" i="32"/>
  <c r="AF136" i="32"/>
  <c r="AE136" i="32"/>
  <c r="AD136" i="32"/>
  <c r="AC136" i="32"/>
  <c r="AB136" i="32"/>
  <c r="AA136" i="32"/>
  <c r="Z136" i="32"/>
  <c r="Y136" i="32"/>
  <c r="X136" i="32"/>
  <c r="W136" i="32"/>
  <c r="V136" i="32"/>
  <c r="U136" i="32"/>
  <c r="T136" i="32"/>
  <c r="AI135" i="32"/>
  <c r="AH135" i="32"/>
  <c r="AG135" i="32"/>
  <c r="AF135" i="32"/>
  <c r="AE135" i="32"/>
  <c r="AD135" i="32"/>
  <c r="AC135" i="32"/>
  <c r="AB135" i="32"/>
  <c r="AA135" i="32"/>
  <c r="Z135" i="32"/>
  <c r="Y135" i="32"/>
  <c r="X135" i="32"/>
  <c r="W135" i="32"/>
  <c r="V135" i="32"/>
  <c r="U135" i="32"/>
  <c r="T135" i="32"/>
  <c r="AI134" i="32"/>
  <c r="AH134" i="32"/>
  <c r="AG134" i="32"/>
  <c r="AF134" i="32"/>
  <c r="AE134" i="32"/>
  <c r="AD134" i="32"/>
  <c r="AC134" i="32"/>
  <c r="AB134" i="32"/>
  <c r="AA134" i="32"/>
  <c r="Z134" i="32"/>
  <c r="Y134" i="32"/>
  <c r="X134" i="32"/>
  <c r="W134" i="32"/>
  <c r="V134" i="32"/>
  <c r="U134" i="32"/>
  <c r="T134" i="32"/>
  <c r="AI133" i="32"/>
  <c r="AH133" i="32"/>
  <c r="AG133" i="32"/>
  <c r="AF133" i="32"/>
  <c r="AE133" i="32"/>
  <c r="AD133" i="32"/>
  <c r="AC133" i="32"/>
  <c r="AB133" i="32"/>
  <c r="AA133" i="32"/>
  <c r="Z133" i="32"/>
  <c r="Y133" i="32"/>
  <c r="X133" i="32"/>
  <c r="W133" i="32"/>
  <c r="V133" i="32"/>
  <c r="U133" i="32"/>
  <c r="T133" i="32"/>
  <c r="AI132" i="32"/>
  <c r="AH132" i="32"/>
  <c r="AG132" i="32"/>
  <c r="AF132" i="32"/>
  <c r="AE132" i="32"/>
  <c r="AD132" i="32"/>
  <c r="AC132" i="32"/>
  <c r="AB132" i="32"/>
  <c r="AA132" i="32"/>
  <c r="Z132" i="32"/>
  <c r="Y132" i="32"/>
  <c r="X132" i="32"/>
  <c r="W132" i="32"/>
  <c r="V132" i="32"/>
  <c r="U132" i="32"/>
  <c r="T132" i="32"/>
  <c r="AI131" i="32"/>
  <c r="AH131" i="32"/>
  <c r="AG131" i="32"/>
  <c r="AF131" i="32"/>
  <c r="AE131" i="32"/>
  <c r="AD131" i="32"/>
  <c r="AC131" i="32"/>
  <c r="AB131" i="32"/>
  <c r="AA131" i="32"/>
  <c r="Z131" i="32"/>
  <c r="Y131" i="32"/>
  <c r="X131" i="32"/>
  <c r="W131" i="32"/>
  <c r="V131" i="32"/>
  <c r="U131" i="32"/>
  <c r="T131" i="32"/>
  <c r="AI130" i="32"/>
  <c r="AH130" i="32"/>
  <c r="AG130" i="32"/>
  <c r="AF130" i="32"/>
  <c r="AE130" i="32"/>
  <c r="AD130" i="32"/>
  <c r="AC130" i="32"/>
  <c r="AB130" i="32"/>
  <c r="AA130" i="32"/>
  <c r="Z130" i="32"/>
  <c r="Y130" i="32"/>
  <c r="X130" i="32"/>
  <c r="W130" i="32"/>
  <c r="V130" i="32"/>
  <c r="U130" i="32"/>
  <c r="T130" i="32"/>
  <c r="AI129" i="32"/>
  <c r="AH129" i="32"/>
  <c r="AG129" i="32"/>
  <c r="AF129" i="32"/>
  <c r="AE129" i="32"/>
  <c r="AD129" i="32"/>
  <c r="AC129" i="32"/>
  <c r="AB129" i="32"/>
  <c r="AA129" i="32"/>
  <c r="Z129" i="32"/>
  <c r="Y129" i="32"/>
  <c r="X129" i="32"/>
  <c r="W129" i="32"/>
  <c r="V129" i="32"/>
  <c r="U129" i="32"/>
  <c r="T129" i="32"/>
  <c r="AI128" i="32"/>
  <c r="AH128" i="32"/>
  <c r="AG128" i="32"/>
  <c r="AF128" i="32"/>
  <c r="AE128" i="32"/>
  <c r="AD128" i="32"/>
  <c r="AC128" i="32"/>
  <c r="AB128" i="32"/>
  <c r="AA128" i="32"/>
  <c r="Z128" i="32"/>
  <c r="Y128" i="32"/>
  <c r="X128" i="32"/>
  <c r="W128" i="32"/>
  <c r="V128" i="32"/>
  <c r="U128" i="32"/>
  <c r="T128" i="32"/>
  <c r="AI127" i="32"/>
  <c r="AH127" i="32"/>
  <c r="AG127" i="32"/>
  <c r="AF127" i="32"/>
  <c r="AE127" i="32"/>
  <c r="AD127" i="32"/>
  <c r="AC127" i="32"/>
  <c r="AB127" i="32"/>
  <c r="AA127" i="32"/>
  <c r="Z127" i="32"/>
  <c r="Y127" i="32"/>
  <c r="X127" i="32"/>
  <c r="W127" i="32"/>
  <c r="V127" i="32"/>
  <c r="U127" i="32"/>
  <c r="T127" i="32"/>
  <c r="AI126" i="32"/>
  <c r="AH126" i="32"/>
  <c r="AG126" i="32"/>
  <c r="AF126" i="32"/>
  <c r="AE126" i="32"/>
  <c r="AD126" i="32"/>
  <c r="AC126" i="32"/>
  <c r="AB126" i="32"/>
  <c r="AA126" i="32"/>
  <c r="Z126" i="32"/>
  <c r="Y126" i="32"/>
  <c r="X126" i="32"/>
  <c r="W126" i="32"/>
  <c r="V126" i="32"/>
  <c r="U126" i="32"/>
  <c r="T126" i="32"/>
  <c r="AI125" i="32"/>
  <c r="AH125" i="32"/>
  <c r="AG125" i="32"/>
  <c r="AF125" i="32"/>
  <c r="AE125" i="32"/>
  <c r="AD125" i="32"/>
  <c r="AC125" i="32"/>
  <c r="AB125" i="32"/>
  <c r="AA125" i="32"/>
  <c r="Z125" i="32"/>
  <c r="Y125" i="32"/>
  <c r="X125" i="32"/>
  <c r="W125" i="32"/>
  <c r="V125" i="32"/>
  <c r="U125" i="32"/>
  <c r="T125" i="32"/>
  <c r="AI124" i="32"/>
  <c r="AH124" i="32"/>
  <c r="AG124" i="32"/>
  <c r="AF124" i="32"/>
  <c r="AE124" i="32"/>
  <c r="AD124" i="32"/>
  <c r="AC124" i="32"/>
  <c r="AB124" i="32"/>
  <c r="AA124" i="32"/>
  <c r="Z124" i="32"/>
  <c r="Y124" i="32"/>
  <c r="X124" i="32"/>
  <c r="W124" i="32"/>
  <c r="V124" i="32"/>
  <c r="U124" i="32"/>
  <c r="T124" i="32"/>
  <c r="AI123" i="32"/>
  <c r="AH123" i="32"/>
  <c r="AG123" i="32"/>
  <c r="AF123" i="32"/>
  <c r="AE123" i="32"/>
  <c r="AD123" i="32"/>
  <c r="AC123" i="32"/>
  <c r="AB123" i="32"/>
  <c r="AA123" i="32"/>
  <c r="Z123" i="32"/>
  <c r="Y123" i="32"/>
  <c r="X123" i="32"/>
  <c r="W123" i="32"/>
  <c r="V123" i="32"/>
  <c r="U123" i="32"/>
  <c r="T123" i="32"/>
  <c r="AI122" i="32"/>
  <c r="AH122" i="32"/>
  <c r="AG122" i="32"/>
  <c r="AF122" i="32"/>
  <c r="AE122" i="32"/>
  <c r="AD122" i="32"/>
  <c r="AC122" i="32"/>
  <c r="AB122" i="32"/>
  <c r="AA122" i="32"/>
  <c r="Z122" i="32"/>
  <c r="Y122" i="32"/>
  <c r="X122" i="32"/>
  <c r="W122" i="32"/>
  <c r="V122" i="32"/>
  <c r="U122" i="32"/>
  <c r="T122" i="32"/>
  <c r="AI121" i="32"/>
  <c r="AH121" i="32"/>
  <c r="AG121" i="32"/>
  <c r="AF121" i="32"/>
  <c r="AE121" i="32"/>
  <c r="AD121" i="32"/>
  <c r="AC121" i="32"/>
  <c r="AB121" i="32"/>
  <c r="AA121" i="32"/>
  <c r="Z121" i="32"/>
  <c r="Y121" i="32"/>
  <c r="X121" i="32"/>
  <c r="W121" i="32"/>
  <c r="V121" i="32"/>
  <c r="U121" i="32"/>
  <c r="T121" i="32"/>
  <c r="AI120" i="32"/>
  <c r="AH120" i="32"/>
  <c r="AG120" i="32"/>
  <c r="AF120" i="32"/>
  <c r="AE120" i="32"/>
  <c r="AD120" i="32"/>
  <c r="AC120" i="32"/>
  <c r="AB120" i="32"/>
  <c r="AA120" i="32"/>
  <c r="Z120" i="32"/>
  <c r="Y120" i="32"/>
  <c r="X120" i="32"/>
  <c r="W120" i="32"/>
  <c r="V120" i="32"/>
  <c r="U120" i="32"/>
  <c r="T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I119" i="32"/>
  <c r="AH119" i="32"/>
  <c r="AG119" i="32"/>
  <c r="AF119" i="32"/>
  <c r="AE119" i="32"/>
  <c r="AD119" i="32"/>
  <c r="AC119" i="32"/>
  <c r="AB119" i="32"/>
  <c r="AA119" i="32"/>
  <c r="Z119" i="32"/>
  <c r="Y119" i="32"/>
  <c r="X119" i="32"/>
  <c r="W119" i="32"/>
  <c r="V119" i="32"/>
  <c r="U119" i="32"/>
  <c r="T119" i="32"/>
  <c r="AI118" i="32"/>
  <c r="AH118" i="32"/>
  <c r="AG118" i="32"/>
  <c r="AF118" i="32"/>
  <c r="AE118" i="32"/>
  <c r="AD118" i="32"/>
  <c r="AC118" i="32"/>
  <c r="AB118" i="32"/>
  <c r="AA118" i="32"/>
  <c r="Z118" i="32"/>
  <c r="Y118" i="32"/>
  <c r="X118" i="32"/>
  <c r="W118" i="32"/>
  <c r="V118" i="32"/>
  <c r="U118" i="32"/>
  <c r="T118" i="32"/>
  <c r="AI117" i="32"/>
  <c r="AH117" i="32"/>
  <c r="AG117" i="32"/>
  <c r="AF117" i="32"/>
  <c r="AE117" i="32"/>
  <c r="AD117" i="32"/>
  <c r="AC117" i="32"/>
  <c r="AB117" i="32"/>
  <c r="AA117" i="32"/>
  <c r="Z117" i="32"/>
  <c r="Y117" i="32"/>
  <c r="X117" i="32"/>
  <c r="W117" i="32"/>
  <c r="V117" i="32"/>
  <c r="U117" i="32"/>
  <c r="T117" i="32"/>
  <c r="AI116" i="32"/>
  <c r="AH116" i="32"/>
  <c r="AG116" i="32"/>
  <c r="AF116" i="32"/>
  <c r="AE116" i="32"/>
  <c r="AD116" i="32"/>
  <c r="AC116" i="32"/>
  <c r="AB116" i="32"/>
  <c r="AA116" i="32"/>
  <c r="Z116" i="32"/>
  <c r="Y116" i="32"/>
  <c r="X116" i="32"/>
  <c r="W116" i="32"/>
  <c r="V116" i="32"/>
  <c r="U116" i="32"/>
  <c r="T116" i="32"/>
  <c r="AI115" i="32"/>
  <c r="AH115" i="32"/>
  <c r="AG115" i="32"/>
  <c r="AF115" i="32"/>
  <c r="AE115" i="32"/>
  <c r="AD115" i="32"/>
  <c r="AC115" i="32"/>
  <c r="AB115" i="32"/>
  <c r="AA115" i="32"/>
  <c r="Z115" i="32"/>
  <c r="Y115" i="32"/>
  <c r="X115" i="32"/>
  <c r="W115" i="32"/>
  <c r="V115" i="32"/>
  <c r="U115" i="32"/>
  <c r="T115" i="32"/>
  <c r="AI114" i="32"/>
  <c r="AH114" i="32"/>
  <c r="AG114" i="32"/>
  <c r="AF114" i="32"/>
  <c r="AE114" i="32"/>
  <c r="AD114" i="32"/>
  <c r="AC114" i="32"/>
  <c r="AB114" i="32"/>
  <c r="AA114" i="32"/>
  <c r="Z114" i="32"/>
  <c r="Y114" i="32"/>
  <c r="X114" i="32"/>
  <c r="W114" i="32"/>
  <c r="V114" i="32"/>
  <c r="U114" i="32"/>
  <c r="T114" i="32"/>
  <c r="AI113" i="32"/>
  <c r="AH113" i="32"/>
  <c r="AG113" i="32"/>
  <c r="AF113" i="32"/>
  <c r="AE113" i="32"/>
  <c r="AD113" i="32"/>
  <c r="AC113" i="32"/>
  <c r="AB113" i="32"/>
  <c r="AA113" i="32"/>
  <c r="Z113" i="32"/>
  <c r="Y113" i="32"/>
  <c r="X113" i="32"/>
  <c r="W113" i="32"/>
  <c r="V113" i="32"/>
  <c r="U113" i="32"/>
  <c r="T113" i="32"/>
  <c r="AI112" i="32"/>
  <c r="AH112" i="32"/>
  <c r="AG112" i="32"/>
  <c r="AF112" i="32"/>
  <c r="AE112" i="32"/>
  <c r="AD112" i="32"/>
  <c r="AC112" i="32"/>
  <c r="AB112" i="32"/>
  <c r="AA112" i="32"/>
  <c r="Z112" i="32"/>
  <c r="Y112" i="32"/>
  <c r="X112" i="32"/>
  <c r="W112" i="32"/>
  <c r="V112" i="32"/>
  <c r="U112" i="32"/>
  <c r="T112" i="32"/>
  <c r="AI111" i="32"/>
  <c r="AH111" i="32"/>
  <c r="AG111" i="32"/>
  <c r="AF111" i="32"/>
  <c r="AE111" i="32"/>
  <c r="AD111" i="32"/>
  <c r="AC111" i="32"/>
  <c r="AB111" i="32"/>
  <c r="AA111" i="32"/>
  <c r="Z111" i="32"/>
  <c r="Y111" i="32"/>
  <c r="X111" i="32"/>
  <c r="W111" i="32"/>
  <c r="V111" i="32"/>
  <c r="U111" i="32"/>
  <c r="T111" i="32"/>
  <c r="AI110" i="32"/>
  <c r="AH110" i="32"/>
  <c r="AG110" i="32"/>
  <c r="AF110" i="32"/>
  <c r="AE110" i="32"/>
  <c r="AD110" i="32"/>
  <c r="AC110" i="32"/>
  <c r="AB110" i="32"/>
  <c r="AA110" i="32"/>
  <c r="Z110" i="32"/>
  <c r="Y110" i="32"/>
  <c r="X110" i="32"/>
  <c r="W110" i="32"/>
  <c r="V110" i="32"/>
  <c r="U110" i="32"/>
  <c r="T110" i="32"/>
  <c r="AI109" i="32"/>
  <c r="AH109" i="32"/>
  <c r="AG109" i="32"/>
  <c r="AF109" i="32"/>
  <c r="AE109" i="32"/>
  <c r="AD109" i="32"/>
  <c r="AC109" i="32"/>
  <c r="AB109" i="32"/>
  <c r="AA109" i="32"/>
  <c r="Z109" i="32"/>
  <c r="Y109" i="32"/>
  <c r="X109" i="32"/>
  <c r="W109" i="32"/>
  <c r="V109" i="32"/>
  <c r="U109" i="32"/>
  <c r="T109" i="32"/>
  <c r="AI108" i="32"/>
  <c r="AH108" i="32"/>
  <c r="AG108" i="32"/>
  <c r="AF108" i="32"/>
  <c r="AE108" i="32"/>
  <c r="AD108" i="32"/>
  <c r="AC108" i="32"/>
  <c r="AB108" i="32"/>
  <c r="AA108" i="32"/>
  <c r="Z108" i="32"/>
  <c r="Y108" i="32"/>
  <c r="X108" i="32"/>
  <c r="W108" i="32"/>
  <c r="V108" i="32"/>
  <c r="U108" i="32"/>
  <c r="T108" i="32"/>
  <c r="AI107" i="32"/>
  <c r="AH107" i="32"/>
  <c r="AG107" i="32"/>
  <c r="AF107" i="32"/>
  <c r="AE107" i="32"/>
  <c r="AD107" i="32"/>
  <c r="AC107" i="32"/>
  <c r="AB107" i="32"/>
  <c r="AA107" i="32"/>
  <c r="Z107" i="32"/>
  <c r="Y107" i="32"/>
  <c r="X107" i="32"/>
  <c r="W107" i="32"/>
  <c r="V107" i="32"/>
  <c r="U107" i="32"/>
  <c r="T107" i="32"/>
  <c r="AI106" i="32"/>
  <c r="AH106" i="32"/>
  <c r="AG106" i="32"/>
  <c r="AF106" i="32"/>
  <c r="AE106" i="32"/>
  <c r="AD106" i="32"/>
  <c r="AC106" i="32"/>
  <c r="AB106" i="32"/>
  <c r="AA106" i="32"/>
  <c r="Z106" i="32"/>
  <c r="Y106" i="32"/>
  <c r="X106" i="32"/>
  <c r="W106" i="32"/>
  <c r="V106" i="32"/>
  <c r="U106" i="32"/>
  <c r="T106" i="32"/>
  <c r="AI105" i="32"/>
  <c r="AH105" i="32"/>
  <c r="AG105" i="32"/>
  <c r="AF105" i="32"/>
  <c r="AE105" i="32"/>
  <c r="AD105" i="32"/>
  <c r="AC105" i="32"/>
  <c r="AB105" i="32"/>
  <c r="AA105" i="32"/>
  <c r="Z105" i="32"/>
  <c r="Y105" i="32"/>
  <c r="X105" i="32"/>
  <c r="W105" i="32"/>
  <c r="V105" i="32"/>
  <c r="U105" i="32"/>
  <c r="T105" i="32"/>
  <c r="AI104" i="32"/>
  <c r="AH104" i="32"/>
  <c r="AG104" i="32"/>
  <c r="AF104" i="32"/>
  <c r="AE104" i="32"/>
  <c r="AD104" i="32"/>
  <c r="AC104" i="32"/>
  <c r="AB104" i="32"/>
  <c r="AA104" i="32"/>
  <c r="Z104" i="32"/>
  <c r="Y104" i="32"/>
  <c r="X104" i="32"/>
  <c r="W104" i="32"/>
  <c r="V104" i="32"/>
  <c r="U104" i="32"/>
  <c r="T104" i="32"/>
  <c r="AI103" i="32"/>
  <c r="AH103" i="32"/>
  <c r="AG103" i="32"/>
  <c r="AF103" i="32"/>
  <c r="AE103" i="32"/>
  <c r="AD103" i="32"/>
  <c r="AC103" i="32"/>
  <c r="AB103" i="32"/>
  <c r="AA103" i="32"/>
  <c r="Z103" i="32"/>
  <c r="Y103" i="32"/>
  <c r="X103" i="32"/>
  <c r="W103" i="32"/>
  <c r="V103" i="32"/>
  <c r="U103" i="32"/>
  <c r="T103" i="32"/>
  <c r="AI102" i="32"/>
  <c r="AH102" i="32"/>
  <c r="AG102" i="32"/>
  <c r="AF102" i="32"/>
  <c r="AE102" i="32"/>
  <c r="AD102" i="32"/>
  <c r="AC102" i="32"/>
  <c r="AB102" i="32"/>
  <c r="AA102" i="32"/>
  <c r="Z102" i="32"/>
  <c r="Y102" i="32"/>
  <c r="X102" i="32"/>
  <c r="W102" i="32"/>
  <c r="V102" i="32"/>
  <c r="U102" i="32"/>
  <c r="T102" i="32"/>
  <c r="AI101" i="32"/>
  <c r="AH101" i="32"/>
  <c r="AG101" i="32"/>
  <c r="AF101" i="32"/>
  <c r="AE101" i="32"/>
  <c r="AD101" i="32"/>
  <c r="AC101" i="32"/>
  <c r="AB101" i="32"/>
  <c r="AA101" i="32"/>
  <c r="Z101" i="32"/>
  <c r="Y101" i="32"/>
  <c r="X101" i="32"/>
  <c r="W101" i="32"/>
  <c r="V101" i="32"/>
  <c r="U101" i="32"/>
  <c r="T101" i="32"/>
  <c r="AI100" i="32"/>
  <c r="AH100" i="32"/>
  <c r="AG100" i="32"/>
  <c r="AF100" i="32"/>
  <c r="AE100" i="32"/>
  <c r="AD100" i="32"/>
  <c r="AC100" i="32"/>
  <c r="AB100" i="32"/>
  <c r="AA100" i="32"/>
  <c r="Z100" i="32"/>
  <c r="Y100" i="32"/>
  <c r="X100" i="32"/>
  <c r="W100" i="32"/>
  <c r="V100" i="32"/>
  <c r="U100" i="32"/>
  <c r="T100" i="32"/>
  <c r="AI99" i="32"/>
  <c r="AH99" i="32"/>
  <c r="AG99" i="32"/>
  <c r="AF99" i="32"/>
  <c r="AE99" i="32"/>
  <c r="AD99" i="32"/>
  <c r="AC99" i="32"/>
  <c r="AB99" i="32"/>
  <c r="AA99" i="32"/>
  <c r="Z99" i="32"/>
  <c r="Y99" i="32"/>
  <c r="X99" i="32"/>
  <c r="W99" i="32"/>
  <c r="V99" i="32"/>
  <c r="U99" i="32"/>
  <c r="T99" i="32"/>
  <c r="AI98" i="32"/>
  <c r="AH98" i="32"/>
  <c r="AG98" i="32"/>
  <c r="AF98" i="32"/>
  <c r="AE98" i="32"/>
  <c r="AD98" i="32"/>
  <c r="AC98" i="32"/>
  <c r="AB98" i="32"/>
  <c r="AA98" i="32"/>
  <c r="Z98" i="32"/>
  <c r="Y98" i="32"/>
  <c r="X98" i="32"/>
  <c r="W98" i="32"/>
  <c r="V98" i="32"/>
  <c r="U98" i="32"/>
  <c r="T98" i="32"/>
  <c r="AI97" i="32"/>
  <c r="AH97" i="32"/>
  <c r="AG97" i="32"/>
  <c r="AF97" i="32"/>
  <c r="AE97" i="32"/>
  <c r="AD97" i="32"/>
  <c r="AC97" i="32"/>
  <c r="AB97" i="32"/>
  <c r="AA97" i="32"/>
  <c r="Z97" i="32"/>
  <c r="Y97" i="32"/>
  <c r="X97" i="32"/>
  <c r="W97" i="32"/>
  <c r="V97" i="32"/>
  <c r="U97" i="32"/>
  <c r="T97" i="32"/>
  <c r="AI96" i="32"/>
  <c r="AH96" i="32"/>
  <c r="AG96" i="32"/>
  <c r="AF96" i="32"/>
  <c r="AE96" i="32"/>
  <c r="AD96" i="32"/>
  <c r="AC96" i="32"/>
  <c r="AB96" i="32"/>
  <c r="AA96" i="32"/>
  <c r="Z96" i="32"/>
  <c r="Y96" i="32"/>
  <c r="X96" i="32"/>
  <c r="W96" i="32"/>
  <c r="V96" i="32"/>
  <c r="U96" i="32"/>
  <c r="T96" i="32"/>
  <c r="AI95" i="32"/>
  <c r="AH95" i="32"/>
  <c r="AG95" i="32"/>
  <c r="AF95" i="32"/>
  <c r="AE95" i="32"/>
  <c r="AD95" i="32"/>
  <c r="AC95" i="32"/>
  <c r="AB95" i="32"/>
  <c r="AA95" i="32"/>
  <c r="Z95" i="32"/>
  <c r="Y95" i="32"/>
  <c r="X95" i="32"/>
  <c r="W95" i="32"/>
  <c r="V95" i="32"/>
  <c r="U95" i="32"/>
  <c r="T95" i="32"/>
  <c r="AI94" i="32"/>
  <c r="AH94" i="32"/>
  <c r="AG94" i="32"/>
  <c r="AF94" i="32"/>
  <c r="AE94" i="32"/>
  <c r="AD94" i="32"/>
  <c r="AC94" i="32"/>
  <c r="AB94" i="32"/>
  <c r="AA94" i="32"/>
  <c r="Z94" i="32"/>
  <c r="Y94" i="32"/>
  <c r="X94" i="32"/>
  <c r="W94" i="32"/>
  <c r="V94" i="32"/>
  <c r="U94" i="32"/>
  <c r="T94" i="32"/>
  <c r="AI93" i="32"/>
  <c r="AH93" i="32"/>
  <c r="AG93" i="32"/>
  <c r="AF93" i="32"/>
  <c r="AE93" i="32"/>
  <c r="AD93" i="32"/>
  <c r="AC93" i="32"/>
  <c r="AB93" i="32"/>
  <c r="AA93" i="32"/>
  <c r="Z93" i="32"/>
  <c r="Y93" i="32"/>
  <c r="X93" i="32"/>
  <c r="W93" i="32"/>
  <c r="V93" i="32"/>
  <c r="U93" i="32"/>
  <c r="T93" i="32"/>
  <c r="AI92" i="32"/>
  <c r="AH92" i="32"/>
  <c r="AG92" i="32"/>
  <c r="AF92" i="32"/>
  <c r="AE92" i="32"/>
  <c r="AD92" i="32"/>
  <c r="AC92" i="32"/>
  <c r="AB92" i="32"/>
  <c r="AA92" i="32"/>
  <c r="Z92" i="32"/>
  <c r="Y92" i="32"/>
  <c r="X92" i="32"/>
  <c r="W92" i="32"/>
  <c r="V92" i="32"/>
  <c r="U92" i="32"/>
  <c r="T92" i="32"/>
  <c r="AI91" i="32"/>
  <c r="AH91" i="32"/>
  <c r="AG91" i="32"/>
  <c r="AF91" i="32"/>
  <c r="AE91" i="32"/>
  <c r="AD91" i="32"/>
  <c r="AC91" i="32"/>
  <c r="AB91" i="32"/>
  <c r="AA91" i="32"/>
  <c r="Z91" i="32"/>
  <c r="Y91" i="32"/>
  <c r="X91" i="32"/>
  <c r="W91" i="32"/>
  <c r="V91" i="32"/>
  <c r="U91" i="32"/>
  <c r="T91" i="32"/>
  <c r="AI90" i="32"/>
  <c r="AH90" i="32"/>
  <c r="AG90" i="32"/>
  <c r="AF90" i="32"/>
  <c r="AE90" i="32"/>
  <c r="AD90" i="32"/>
  <c r="AC90" i="32"/>
  <c r="AB90" i="32"/>
  <c r="AA90" i="32"/>
  <c r="Z90" i="32"/>
  <c r="Y90" i="32"/>
  <c r="X90" i="32"/>
  <c r="W90" i="32"/>
  <c r="V90" i="32"/>
  <c r="U90" i="32"/>
  <c r="T90" i="32"/>
  <c r="AI89" i="32"/>
  <c r="AH89" i="32"/>
  <c r="AG89" i="32"/>
  <c r="AF89" i="32"/>
  <c r="AE89" i="32"/>
  <c r="AD89" i="32"/>
  <c r="AC89" i="32"/>
  <c r="AB89" i="32"/>
  <c r="AA89" i="32"/>
  <c r="Z89" i="32"/>
  <c r="Y89" i="32"/>
  <c r="X89" i="32"/>
  <c r="W89" i="32"/>
  <c r="V89" i="32"/>
  <c r="U89" i="32"/>
  <c r="T89" i="32"/>
  <c r="AI88" i="32"/>
  <c r="AH88" i="32"/>
  <c r="AG88" i="32"/>
  <c r="AF88" i="32"/>
  <c r="AE88" i="32"/>
  <c r="AD88" i="32"/>
  <c r="AC88" i="32"/>
  <c r="AB88" i="32"/>
  <c r="AA88" i="32"/>
  <c r="Z88" i="32"/>
  <c r="Y88" i="32"/>
  <c r="X88" i="32"/>
  <c r="W88" i="32"/>
  <c r="V88" i="32"/>
  <c r="U88" i="32"/>
  <c r="T88" i="32"/>
  <c r="AI87" i="32"/>
  <c r="AH87" i="32"/>
  <c r="AG87" i="32"/>
  <c r="AF87" i="32"/>
  <c r="AE87" i="32"/>
  <c r="AD87" i="32"/>
  <c r="AC87" i="32"/>
  <c r="AB87" i="32"/>
  <c r="AA87" i="32"/>
  <c r="Z87" i="32"/>
  <c r="Y87" i="32"/>
  <c r="X87" i="32"/>
  <c r="W87" i="32"/>
  <c r="V87" i="32"/>
  <c r="U87" i="32"/>
  <c r="T87" i="32"/>
  <c r="AI86" i="32"/>
  <c r="AH86" i="32"/>
  <c r="AG86" i="32"/>
  <c r="AF86" i="32"/>
  <c r="AE86" i="32"/>
  <c r="AD86" i="32"/>
  <c r="AC86" i="32"/>
  <c r="AB86" i="32"/>
  <c r="AA86" i="32"/>
  <c r="Z86" i="32"/>
  <c r="Y86" i="32"/>
  <c r="X86" i="32"/>
  <c r="W86" i="32"/>
  <c r="V86" i="32"/>
  <c r="U86" i="32"/>
  <c r="T86" i="32"/>
  <c r="AI85" i="32"/>
  <c r="AH85" i="32"/>
  <c r="AG85" i="32"/>
  <c r="AF85" i="32"/>
  <c r="AE85" i="32"/>
  <c r="AD85" i="32"/>
  <c r="AC85" i="32"/>
  <c r="AB85" i="32"/>
  <c r="AA85" i="32"/>
  <c r="Z85" i="32"/>
  <c r="Y85" i="32"/>
  <c r="X85" i="32"/>
  <c r="W85" i="32"/>
  <c r="V85" i="32"/>
  <c r="U85" i="32"/>
  <c r="T85" i="32"/>
  <c r="AI84" i="32"/>
  <c r="AH84" i="32"/>
  <c r="AG84" i="32"/>
  <c r="AF84" i="32"/>
  <c r="AE84" i="32"/>
  <c r="AD84" i="32"/>
  <c r="AC84" i="32"/>
  <c r="AB84" i="32"/>
  <c r="AA84" i="32"/>
  <c r="Z84" i="32"/>
  <c r="Y84" i="32"/>
  <c r="X84" i="32"/>
  <c r="W84" i="32"/>
  <c r="V84" i="32"/>
  <c r="U84" i="32"/>
  <c r="T84" i="32"/>
  <c r="AI83" i="32"/>
  <c r="AH83" i="32"/>
  <c r="AG83" i="32"/>
  <c r="AF83" i="32"/>
  <c r="AE83" i="32"/>
  <c r="AD83" i="32"/>
  <c r="AC83" i="32"/>
  <c r="AB83" i="32"/>
  <c r="AA83" i="32"/>
  <c r="Z83" i="32"/>
  <c r="Y83" i="32"/>
  <c r="X83" i="32"/>
  <c r="W83" i="32"/>
  <c r="V83" i="32"/>
  <c r="U83" i="32"/>
  <c r="T83" i="32"/>
  <c r="AI82" i="32"/>
  <c r="AH82" i="32"/>
  <c r="AG82" i="32"/>
  <c r="AF82" i="32"/>
  <c r="AE82" i="32"/>
  <c r="AD82" i="32"/>
  <c r="AC82" i="32"/>
  <c r="AB82" i="32"/>
  <c r="AA82" i="32"/>
  <c r="Z82" i="32"/>
  <c r="Y82" i="32"/>
  <c r="X82" i="32"/>
  <c r="W82" i="32"/>
  <c r="V82" i="32"/>
  <c r="U82" i="32"/>
  <c r="T82" i="32"/>
  <c r="AI81" i="32"/>
  <c r="AH81" i="32"/>
  <c r="AG81" i="32"/>
  <c r="AF81" i="32"/>
  <c r="AE81" i="32"/>
  <c r="AD81" i="32"/>
  <c r="AC81" i="32"/>
  <c r="AB81" i="32"/>
  <c r="AA81" i="32"/>
  <c r="Z81" i="32"/>
  <c r="Y81" i="32"/>
  <c r="X81" i="32"/>
  <c r="W81" i="32"/>
  <c r="V81" i="32"/>
  <c r="U81" i="32"/>
  <c r="T81" i="32"/>
  <c r="AI80" i="32"/>
  <c r="AH80" i="32"/>
  <c r="AG80" i="32"/>
  <c r="AF80" i="32"/>
  <c r="AE80" i="32"/>
  <c r="AD80" i="32"/>
  <c r="AC80" i="32"/>
  <c r="AB80" i="32"/>
  <c r="AA80" i="32"/>
  <c r="Z80" i="32"/>
  <c r="Y80" i="32"/>
  <c r="X80" i="32"/>
  <c r="W80" i="32"/>
  <c r="V80" i="32"/>
  <c r="U80" i="32"/>
  <c r="T80" i="32"/>
  <c r="AI79" i="32"/>
  <c r="AH79" i="32"/>
  <c r="AG79" i="32"/>
  <c r="AF79" i="32"/>
  <c r="AE79" i="32"/>
  <c r="AD79" i="32"/>
  <c r="AC79" i="32"/>
  <c r="AB79" i="32"/>
  <c r="AA79" i="32"/>
  <c r="Z79" i="32"/>
  <c r="Y79" i="32"/>
  <c r="X79" i="32"/>
  <c r="W79" i="32"/>
  <c r="V79" i="32"/>
  <c r="U79" i="32"/>
  <c r="T79" i="32"/>
  <c r="AI78" i="32"/>
  <c r="AH78" i="32"/>
  <c r="AG78" i="32"/>
  <c r="AF78" i="32"/>
  <c r="AE78" i="32"/>
  <c r="AD78" i="32"/>
  <c r="AC78" i="32"/>
  <c r="AB78" i="32"/>
  <c r="AA78" i="32"/>
  <c r="Z78" i="32"/>
  <c r="Y78" i="32"/>
  <c r="X78" i="32"/>
  <c r="W78" i="32"/>
  <c r="V78" i="32"/>
  <c r="U78" i="32"/>
  <c r="T78" i="32"/>
  <c r="AI77" i="32"/>
  <c r="AH77" i="32"/>
  <c r="AG77" i="32"/>
  <c r="AF77" i="32"/>
  <c r="AE77" i="32"/>
  <c r="AD77" i="32"/>
  <c r="AC77" i="32"/>
  <c r="AB77" i="32"/>
  <c r="AA77" i="32"/>
  <c r="Z77" i="32"/>
  <c r="Y77" i="32"/>
  <c r="X77" i="32"/>
  <c r="W77" i="32"/>
  <c r="V77" i="32"/>
  <c r="U77" i="32"/>
  <c r="T77" i="32"/>
  <c r="AI76" i="32"/>
  <c r="AH76" i="32"/>
  <c r="AG76" i="32"/>
  <c r="AF76" i="32"/>
  <c r="AE76" i="32"/>
  <c r="AD76" i="32"/>
  <c r="AC76" i="32"/>
  <c r="AB76" i="32"/>
  <c r="AA76" i="32"/>
  <c r="Z76" i="32"/>
  <c r="Y76" i="32"/>
  <c r="X76" i="32"/>
  <c r="W76" i="32"/>
  <c r="V76" i="32"/>
  <c r="U76" i="32"/>
  <c r="T76" i="32"/>
  <c r="AI75" i="32"/>
  <c r="AH75" i="32"/>
  <c r="AG75" i="32"/>
  <c r="AF75" i="32"/>
  <c r="AE75" i="32"/>
  <c r="AD75" i="32"/>
  <c r="AC75" i="32"/>
  <c r="AB75" i="32"/>
  <c r="AA75" i="32"/>
  <c r="Z75" i="32"/>
  <c r="Y75" i="32"/>
  <c r="X75" i="32"/>
  <c r="W75" i="32"/>
  <c r="V75" i="32"/>
  <c r="U75" i="32"/>
  <c r="T75" i="32"/>
  <c r="AI74" i="32"/>
  <c r="AH74" i="32"/>
  <c r="AG74" i="32"/>
  <c r="AF74" i="32"/>
  <c r="AE74" i="32"/>
  <c r="AD74" i="32"/>
  <c r="AC74" i="32"/>
  <c r="AB74" i="32"/>
  <c r="AA74" i="32"/>
  <c r="Z74" i="32"/>
  <c r="Y74" i="32"/>
  <c r="X74" i="32"/>
  <c r="W74" i="32"/>
  <c r="V74" i="32"/>
  <c r="U74" i="32"/>
  <c r="T74" i="32"/>
  <c r="AI73" i="32"/>
  <c r="AH73" i="32"/>
  <c r="AG73" i="32"/>
  <c r="AF73" i="32"/>
  <c r="AE73" i="32"/>
  <c r="AD73" i="32"/>
  <c r="AC73" i="32"/>
  <c r="AB73" i="32"/>
  <c r="AA73" i="32"/>
  <c r="Z73" i="32"/>
  <c r="Y73" i="32"/>
  <c r="X73" i="32"/>
  <c r="W73" i="32"/>
  <c r="V73" i="32"/>
  <c r="U73" i="32"/>
  <c r="T73" i="32"/>
  <c r="AI72" i="32"/>
  <c r="AH72" i="32"/>
  <c r="AG72" i="32"/>
  <c r="AF72" i="32"/>
  <c r="AE72" i="32"/>
  <c r="AD72" i="32"/>
  <c r="AC72" i="32"/>
  <c r="AB72" i="32"/>
  <c r="AA72" i="32"/>
  <c r="Z72" i="32"/>
  <c r="Y72" i="32"/>
  <c r="X72" i="32"/>
  <c r="W72" i="32"/>
  <c r="V72" i="32"/>
  <c r="U72" i="32"/>
  <c r="T72" i="32"/>
  <c r="AI71" i="32"/>
  <c r="AH71" i="32"/>
  <c r="AG71" i="32"/>
  <c r="AF71" i="32"/>
  <c r="AE71" i="32"/>
  <c r="AD71" i="32"/>
  <c r="AC71" i="32"/>
  <c r="AB71" i="32"/>
  <c r="AA71" i="32"/>
  <c r="Z71" i="32"/>
  <c r="Y71" i="32"/>
  <c r="X71" i="32"/>
  <c r="W71" i="32"/>
  <c r="V71" i="32"/>
  <c r="U71" i="32"/>
  <c r="T71" i="32"/>
  <c r="AI70" i="32"/>
  <c r="AH70" i="32"/>
  <c r="AG70" i="32"/>
  <c r="AF70" i="32"/>
  <c r="AE70" i="32"/>
  <c r="AD70" i="32"/>
  <c r="AC70" i="32"/>
  <c r="AB70" i="32"/>
  <c r="AA70" i="32"/>
  <c r="Z70" i="32"/>
  <c r="Y70" i="32"/>
  <c r="X70" i="32"/>
  <c r="W70" i="32"/>
  <c r="V70" i="32"/>
  <c r="U70" i="32"/>
  <c r="T70" i="32"/>
  <c r="AI69" i="32"/>
  <c r="AH69" i="32"/>
  <c r="AG69" i="32"/>
  <c r="AF69" i="32"/>
  <c r="AE69" i="32"/>
  <c r="AD69" i="32"/>
  <c r="AC69" i="32"/>
  <c r="AB69" i="32"/>
  <c r="AA69" i="32"/>
  <c r="Z69" i="32"/>
  <c r="Y69" i="32"/>
  <c r="X69" i="32"/>
  <c r="W69" i="32"/>
  <c r="V69" i="32"/>
  <c r="U69" i="32"/>
  <c r="T69" i="32"/>
  <c r="AI68" i="32"/>
  <c r="AH68" i="32"/>
  <c r="AG68" i="32"/>
  <c r="AF68" i="32"/>
  <c r="AE68" i="32"/>
  <c r="AD68" i="32"/>
  <c r="AC68" i="32"/>
  <c r="AB68" i="32"/>
  <c r="AA68" i="32"/>
  <c r="Z68" i="32"/>
  <c r="Y68" i="32"/>
  <c r="X68" i="32"/>
  <c r="W68" i="32"/>
  <c r="V68" i="32"/>
  <c r="U68" i="32"/>
  <c r="T68" i="32"/>
  <c r="AI67" i="32"/>
  <c r="AH67" i="32"/>
  <c r="AG67" i="32"/>
  <c r="AF67" i="32"/>
  <c r="AE67" i="32"/>
  <c r="AD67" i="32"/>
  <c r="AC67" i="32"/>
  <c r="AB67" i="32"/>
  <c r="AA67" i="32"/>
  <c r="Z67" i="32"/>
  <c r="Y67" i="32"/>
  <c r="X67" i="32"/>
  <c r="W67" i="32"/>
  <c r="V67" i="32"/>
  <c r="U67" i="32"/>
  <c r="T67" i="32"/>
  <c r="AI66" i="32"/>
  <c r="AH66" i="32"/>
  <c r="AG66" i="32"/>
  <c r="AF66" i="32"/>
  <c r="AE66" i="32"/>
  <c r="AD66" i="32"/>
  <c r="AC66" i="32"/>
  <c r="AB66" i="32"/>
  <c r="AA66" i="32"/>
  <c r="Z66" i="32"/>
  <c r="Y66" i="32"/>
  <c r="X66" i="32"/>
  <c r="W66" i="32"/>
  <c r="V66" i="32"/>
  <c r="U66" i="32"/>
  <c r="T66" i="32"/>
  <c r="AI65" i="32"/>
  <c r="AH65" i="32"/>
  <c r="AG65" i="32"/>
  <c r="AF65" i="32"/>
  <c r="AE65" i="32"/>
  <c r="AD65" i="32"/>
  <c r="AC65" i="32"/>
  <c r="AB65" i="32"/>
  <c r="AA65" i="32"/>
  <c r="Z65" i="32"/>
  <c r="Y65" i="32"/>
  <c r="X65" i="32"/>
  <c r="W65" i="32"/>
  <c r="V65" i="32"/>
  <c r="U65" i="32"/>
  <c r="T65" i="32"/>
  <c r="AI64" i="32"/>
  <c r="AH64" i="32"/>
  <c r="AG64" i="32"/>
  <c r="AF64" i="32"/>
  <c r="AE64" i="32"/>
  <c r="AD64" i="32"/>
  <c r="AC64" i="32"/>
  <c r="AB64" i="32"/>
  <c r="AA64" i="32"/>
  <c r="Z64" i="32"/>
  <c r="Y64" i="32"/>
  <c r="X64" i="32"/>
  <c r="W64" i="32"/>
  <c r="V64" i="32"/>
  <c r="U64" i="32"/>
  <c r="T64" i="32"/>
  <c r="AI63" i="32"/>
  <c r="AH63" i="32"/>
  <c r="AG63" i="32"/>
  <c r="AF63" i="32"/>
  <c r="AE63" i="32"/>
  <c r="AD63" i="32"/>
  <c r="AC63" i="32"/>
  <c r="AB63" i="32"/>
  <c r="AA63" i="32"/>
  <c r="Z63" i="32"/>
  <c r="Y63" i="32"/>
  <c r="X63" i="32"/>
  <c r="W63" i="32"/>
  <c r="V63" i="32"/>
  <c r="U63" i="32"/>
  <c r="T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I62" i="32"/>
  <c r="AH62" i="32"/>
  <c r="AG62" i="32"/>
  <c r="AF62" i="32"/>
  <c r="AE62" i="32"/>
  <c r="AD62" i="32"/>
  <c r="AC62" i="32"/>
  <c r="AB62" i="32"/>
  <c r="AA62" i="32"/>
  <c r="Z62" i="32"/>
  <c r="Y62" i="32"/>
  <c r="X62" i="32"/>
  <c r="W62" i="32"/>
  <c r="V62" i="32"/>
  <c r="U62" i="32"/>
  <c r="T62" i="32"/>
  <c r="AI61" i="32"/>
  <c r="AH61" i="32"/>
  <c r="AG61" i="32"/>
  <c r="AF61" i="32"/>
  <c r="AE61" i="32"/>
  <c r="AD61" i="32"/>
  <c r="AC61" i="32"/>
  <c r="AB61" i="32"/>
  <c r="AA61" i="32"/>
  <c r="Z61" i="32"/>
  <c r="Y61" i="32"/>
  <c r="X61" i="32"/>
  <c r="W61" i="32"/>
  <c r="V61" i="32"/>
  <c r="U61" i="32"/>
  <c r="T61" i="32"/>
  <c r="AI60" i="32"/>
  <c r="AH60" i="32"/>
  <c r="AG60" i="32"/>
  <c r="AF60" i="32"/>
  <c r="AE60" i="32"/>
  <c r="AD60" i="32"/>
  <c r="AC60" i="32"/>
  <c r="AB60" i="32"/>
  <c r="AA60" i="32"/>
  <c r="Z60" i="32"/>
  <c r="Y60" i="32"/>
  <c r="X60" i="32"/>
  <c r="W60" i="32"/>
  <c r="V60" i="32"/>
  <c r="U60" i="32"/>
  <c r="T60" i="32"/>
  <c r="AI59" i="32"/>
  <c r="AH59" i="32"/>
  <c r="AG59" i="32"/>
  <c r="AF59" i="32"/>
  <c r="AE59" i="32"/>
  <c r="AD59" i="32"/>
  <c r="AC59" i="32"/>
  <c r="AB59" i="32"/>
  <c r="AA59" i="32"/>
  <c r="Z59" i="32"/>
  <c r="Y59" i="32"/>
  <c r="X59" i="32"/>
  <c r="W59" i="32"/>
  <c r="V59" i="32"/>
  <c r="U59" i="32"/>
  <c r="T59" i="32"/>
  <c r="AI58" i="32"/>
  <c r="AH58" i="32"/>
  <c r="AG58" i="32"/>
  <c r="AF58" i="32"/>
  <c r="AE58" i="32"/>
  <c r="AD58" i="32"/>
  <c r="AC58" i="32"/>
  <c r="AB58" i="32"/>
  <c r="AA58" i="32"/>
  <c r="Z58" i="32"/>
  <c r="Y58" i="32"/>
  <c r="X58" i="32"/>
  <c r="W58" i="32"/>
  <c r="V58" i="32"/>
  <c r="U58" i="32"/>
  <c r="T58" i="32"/>
  <c r="AI57" i="32"/>
  <c r="AH57" i="32"/>
  <c r="AG57" i="32"/>
  <c r="AF57" i="32"/>
  <c r="AE57" i="32"/>
  <c r="AD57" i="32"/>
  <c r="AC57" i="32"/>
  <c r="AB57" i="32"/>
  <c r="AA57" i="32"/>
  <c r="Z57" i="32"/>
  <c r="Y57" i="32"/>
  <c r="X57" i="32"/>
  <c r="W57" i="32"/>
  <c r="V57" i="32"/>
  <c r="U57" i="32"/>
  <c r="T57" i="32"/>
  <c r="AI56" i="32"/>
  <c r="AH56" i="32"/>
  <c r="AG56" i="32"/>
  <c r="AF56" i="32"/>
  <c r="AE56" i="32"/>
  <c r="AD56" i="32"/>
  <c r="AC56" i="32"/>
  <c r="AB56" i="32"/>
  <c r="AA56" i="32"/>
  <c r="Z56" i="32"/>
  <c r="Y56" i="32"/>
  <c r="X56" i="32"/>
  <c r="W56" i="32"/>
  <c r="V56" i="32"/>
  <c r="U56" i="32"/>
  <c r="T56" i="32"/>
  <c r="AI55" i="32"/>
  <c r="AH55" i="32"/>
  <c r="AG55" i="32"/>
  <c r="AF55" i="32"/>
  <c r="AE55" i="32"/>
  <c r="AD55" i="32"/>
  <c r="AC55" i="32"/>
  <c r="AB55" i="32"/>
  <c r="AA55" i="32"/>
  <c r="Z55" i="32"/>
  <c r="Y55" i="32"/>
  <c r="X55" i="32"/>
  <c r="W55" i="32"/>
  <c r="V55" i="32"/>
  <c r="U55" i="32"/>
  <c r="T55" i="32"/>
  <c r="AI54" i="32"/>
  <c r="AH54" i="32"/>
  <c r="AG54" i="32"/>
  <c r="AF54" i="32"/>
  <c r="AE54" i="32"/>
  <c r="AD54" i="32"/>
  <c r="AC54" i="32"/>
  <c r="AB54" i="32"/>
  <c r="AA54" i="32"/>
  <c r="Z54" i="32"/>
  <c r="Y54" i="32"/>
  <c r="X54" i="32"/>
  <c r="W54" i="32"/>
  <c r="V54" i="32"/>
  <c r="U54" i="32"/>
  <c r="T54" i="32"/>
  <c r="AI53" i="32"/>
  <c r="AH53" i="32"/>
  <c r="AG53" i="32"/>
  <c r="AF53" i="32"/>
  <c r="AE53" i="32"/>
  <c r="AD53" i="32"/>
  <c r="AC53" i="32"/>
  <c r="AB53" i="32"/>
  <c r="AA53" i="32"/>
  <c r="Z53" i="32"/>
  <c r="Y53" i="32"/>
  <c r="X53" i="32"/>
  <c r="W53" i="32"/>
  <c r="V53" i="32"/>
  <c r="U53" i="32"/>
  <c r="T53" i="32"/>
  <c r="AI52" i="32"/>
  <c r="AH52" i="32"/>
  <c r="AG52" i="32"/>
  <c r="AF52" i="32"/>
  <c r="AE52" i="32"/>
  <c r="AD52" i="32"/>
  <c r="AC52" i="32"/>
  <c r="AB52" i="32"/>
  <c r="AA52" i="32"/>
  <c r="Z52" i="32"/>
  <c r="Y52" i="32"/>
  <c r="X52" i="32"/>
  <c r="W52" i="32"/>
  <c r="V52" i="32"/>
  <c r="U52" i="32"/>
  <c r="T52" i="32"/>
  <c r="AI51" i="32"/>
  <c r="AH51" i="32"/>
  <c r="AG51" i="32"/>
  <c r="AF51" i="32"/>
  <c r="AE51" i="32"/>
  <c r="AD51" i="32"/>
  <c r="AC51" i="32"/>
  <c r="AB51" i="32"/>
  <c r="AA51" i="32"/>
  <c r="Z51" i="32"/>
  <c r="Y51" i="32"/>
  <c r="X51" i="32"/>
  <c r="W51" i="32"/>
  <c r="V51" i="32"/>
  <c r="U51" i="32"/>
  <c r="T51" i="32"/>
  <c r="AI50" i="32"/>
  <c r="AH50" i="32"/>
  <c r="AG50" i="32"/>
  <c r="AF50" i="32"/>
  <c r="AE50" i="32"/>
  <c r="AD50" i="32"/>
  <c r="AC50" i="32"/>
  <c r="AB50" i="32"/>
  <c r="AA50" i="32"/>
  <c r="Z50" i="32"/>
  <c r="Y50" i="32"/>
  <c r="X50" i="32"/>
  <c r="W50" i="32"/>
  <c r="V50" i="32"/>
  <c r="U50" i="32"/>
  <c r="T50" i="32"/>
  <c r="AI49" i="32"/>
  <c r="AH49" i="32"/>
  <c r="AG49" i="32"/>
  <c r="AF49" i="32"/>
  <c r="AE49" i="32"/>
  <c r="AD49" i="32"/>
  <c r="AC49" i="32"/>
  <c r="AB49" i="32"/>
  <c r="AA49" i="32"/>
  <c r="Z49" i="32"/>
  <c r="Y49" i="32"/>
  <c r="X49" i="32"/>
  <c r="W49" i="32"/>
  <c r="V49" i="32"/>
  <c r="U49" i="32"/>
  <c r="T49" i="32"/>
  <c r="AI48" i="32"/>
  <c r="AH48" i="32"/>
  <c r="AG48" i="32"/>
  <c r="AF48" i="32"/>
  <c r="AE48" i="32"/>
  <c r="AD48" i="32"/>
  <c r="AC48" i="32"/>
  <c r="AB48" i="32"/>
  <c r="AA48" i="32"/>
  <c r="Z48" i="32"/>
  <c r="Y48" i="32"/>
  <c r="X48" i="32"/>
  <c r="W48" i="32"/>
  <c r="V48" i="32"/>
  <c r="U48" i="32"/>
  <c r="T48" i="32"/>
  <c r="AI47" i="32"/>
  <c r="AH47" i="32"/>
  <c r="AG47" i="32"/>
  <c r="AF47" i="32"/>
  <c r="AE47" i="32"/>
  <c r="AD47" i="32"/>
  <c r="AC47" i="32"/>
  <c r="AB47" i="32"/>
  <c r="AA47" i="32"/>
  <c r="Z47" i="32"/>
  <c r="Y47" i="32"/>
  <c r="X47" i="32"/>
  <c r="W47" i="32"/>
  <c r="V47" i="32"/>
  <c r="U47" i="32"/>
  <c r="T47" i="32"/>
  <c r="AI46" i="32"/>
  <c r="AH46" i="32"/>
  <c r="AG46" i="32"/>
  <c r="AF46" i="32"/>
  <c r="AE46" i="32"/>
  <c r="AD46" i="32"/>
  <c r="AC46" i="32"/>
  <c r="AB46" i="32"/>
  <c r="AA46" i="32"/>
  <c r="Z46" i="32"/>
  <c r="Y46" i="32"/>
  <c r="X46" i="32"/>
  <c r="W46" i="32"/>
  <c r="V46" i="32"/>
  <c r="U46" i="32"/>
  <c r="T46" i="32"/>
  <c r="AI45" i="32"/>
  <c r="AH45" i="32"/>
  <c r="AG45" i="32"/>
  <c r="AF45" i="32"/>
  <c r="AE45" i="32"/>
  <c r="AD45" i="32"/>
  <c r="AC45" i="32"/>
  <c r="AB45" i="32"/>
  <c r="AA45" i="32"/>
  <c r="Z45" i="32"/>
  <c r="Y45" i="32"/>
  <c r="X45" i="32"/>
  <c r="W45" i="32"/>
  <c r="V45" i="32"/>
  <c r="U45" i="32"/>
  <c r="T45" i="32"/>
  <c r="AI44" i="32"/>
  <c r="AH44" i="32"/>
  <c r="AG44" i="32"/>
  <c r="AF44" i="32"/>
  <c r="AE44" i="32"/>
  <c r="AD44" i="32"/>
  <c r="AC44" i="32"/>
  <c r="AB44" i="32"/>
  <c r="AA44" i="32"/>
  <c r="Z44" i="32"/>
  <c r="Y44" i="32"/>
  <c r="X44" i="32"/>
  <c r="W44" i="32"/>
  <c r="V44" i="32"/>
  <c r="U44" i="32"/>
  <c r="T44" i="32"/>
  <c r="AI43" i="32"/>
  <c r="AH43" i="32"/>
  <c r="AG43" i="32"/>
  <c r="AF43" i="32"/>
  <c r="AE43" i="32"/>
  <c r="AD43" i="32"/>
  <c r="AC43" i="32"/>
  <c r="AB43" i="32"/>
  <c r="AA43" i="32"/>
  <c r="Z43" i="32"/>
  <c r="Y43" i="32"/>
  <c r="X43" i="32"/>
  <c r="W43" i="32"/>
  <c r="V43" i="32"/>
  <c r="U43" i="32"/>
  <c r="T43" i="32"/>
  <c r="AI42" i="32"/>
  <c r="AH42" i="32"/>
  <c r="AG42" i="32"/>
  <c r="AF42" i="32"/>
  <c r="AE42" i="32"/>
  <c r="AD42" i="32"/>
  <c r="AC42" i="32"/>
  <c r="AB42" i="32"/>
  <c r="AA42" i="32"/>
  <c r="Z42" i="32"/>
  <c r="Y42" i="32"/>
  <c r="X42" i="32"/>
  <c r="W42" i="32"/>
  <c r="V42" i="32"/>
  <c r="U42" i="32"/>
  <c r="T42" i="32"/>
  <c r="AI41" i="32"/>
  <c r="AH41" i="32"/>
  <c r="AG41" i="32"/>
  <c r="AF41" i="32"/>
  <c r="AE41" i="32"/>
  <c r="AD41" i="32"/>
  <c r="AC41" i="32"/>
  <c r="AB41" i="32"/>
  <c r="AA41" i="32"/>
  <c r="Z41" i="32"/>
  <c r="Y41" i="32"/>
  <c r="X41" i="32"/>
  <c r="W41" i="32"/>
  <c r="V41" i="32"/>
  <c r="U41" i="32"/>
  <c r="T41" i="32"/>
  <c r="AI40" i="32"/>
  <c r="AH40" i="32"/>
  <c r="AG40" i="32"/>
  <c r="AF40" i="32"/>
  <c r="AE40" i="32"/>
  <c r="AD40" i="32"/>
  <c r="AC40" i="32"/>
  <c r="AB40" i="32"/>
  <c r="AA40" i="32"/>
  <c r="Z40" i="32"/>
  <c r="Y40" i="32"/>
  <c r="X40" i="32"/>
  <c r="W40" i="32"/>
  <c r="V40" i="32"/>
  <c r="U40" i="32"/>
  <c r="T40" i="32"/>
  <c r="AI39" i="32"/>
  <c r="AH39" i="32"/>
  <c r="AG39" i="32"/>
  <c r="AF39" i="32"/>
  <c r="AE39" i="32"/>
  <c r="AD39" i="32"/>
  <c r="AC39" i="32"/>
  <c r="AB39" i="32"/>
  <c r="AA39" i="32"/>
  <c r="Z39" i="32"/>
  <c r="Y39" i="32"/>
  <c r="X39" i="32"/>
  <c r="W39" i="32"/>
  <c r="V39" i="32"/>
  <c r="U39" i="32"/>
  <c r="T39" i="32"/>
  <c r="AI38" i="32"/>
  <c r="AH38" i="32"/>
  <c r="AG38" i="32"/>
  <c r="AF38" i="32"/>
  <c r="AE38" i="32"/>
  <c r="AD38" i="32"/>
  <c r="AC38" i="32"/>
  <c r="AB38" i="32"/>
  <c r="AA38" i="32"/>
  <c r="Z38" i="32"/>
  <c r="Y38" i="32"/>
  <c r="X38" i="32"/>
  <c r="W38" i="32"/>
  <c r="V38" i="32"/>
  <c r="U38" i="32"/>
  <c r="T38" i="32"/>
  <c r="AI37" i="32"/>
  <c r="AH37" i="32"/>
  <c r="AG37" i="32"/>
  <c r="AF37" i="32"/>
  <c r="AE37" i="32"/>
  <c r="AD37" i="32"/>
  <c r="AC37" i="32"/>
  <c r="AB37" i="32"/>
  <c r="AA37" i="32"/>
  <c r="Z37" i="32"/>
  <c r="Y37" i="32"/>
  <c r="X37" i="32"/>
  <c r="W37" i="32"/>
  <c r="V37" i="32"/>
  <c r="U37" i="32"/>
  <c r="T37" i="32"/>
  <c r="AI36" i="32"/>
  <c r="AH36" i="32"/>
  <c r="AG36" i="32"/>
  <c r="AF36" i="32"/>
  <c r="AE36" i="32"/>
  <c r="AD36" i="32"/>
  <c r="AC36" i="32"/>
  <c r="AB36" i="32"/>
  <c r="AA36" i="32"/>
  <c r="Z36" i="32"/>
  <c r="Y36" i="32"/>
  <c r="X36" i="32"/>
  <c r="W36" i="32"/>
  <c r="V36" i="32"/>
  <c r="U36" i="32"/>
  <c r="T36" i="32"/>
  <c r="AI35" i="32"/>
  <c r="AH35" i="32"/>
  <c r="AG35" i="32"/>
  <c r="AF35" i="32"/>
  <c r="AE35" i="32"/>
  <c r="AD35" i="32"/>
  <c r="AC35" i="32"/>
  <c r="AB35" i="32"/>
  <c r="AA35" i="32"/>
  <c r="Z35" i="32"/>
  <c r="Y35" i="32"/>
  <c r="X35" i="32"/>
  <c r="W35" i="32"/>
  <c r="V35" i="32"/>
  <c r="U35" i="32"/>
  <c r="T35" i="32"/>
  <c r="AI34" i="32"/>
  <c r="AH34" i="32"/>
  <c r="AG34" i="32"/>
  <c r="AF34" i="32"/>
  <c r="AE34" i="32"/>
  <c r="AD34" i="32"/>
  <c r="AC34" i="32"/>
  <c r="AB34" i="32"/>
  <c r="AA34" i="32"/>
  <c r="Z34" i="32"/>
  <c r="Y34" i="32"/>
  <c r="X34" i="32"/>
  <c r="W34" i="32"/>
  <c r="V34" i="32"/>
  <c r="U34" i="32"/>
  <c r="T34" i="32"/>
  <c r="AI33" i="32"/>
  <c r="AH33" i="32"/>
  <c r="AG33" i="32"/>
  <c r="AF33" i="32"/>
  <c r="AE33" i="32"/>
  <c r="AD33" i="32"/>
  <c r="AC33" i="32"/>
  <c r="AB33" i="32"/>
  <c r="AA33" i="32"/>
  <c r="Z33" i="32"/>
  <c r="Y33" i="32"/>
  <c r="X33" i="32"/>
  <c r="W33" i="32"/>
  <c r="V33" i="32"/>
  <c r="U33" i="32"/>
  <c r="T33" i="32"/>
  <c r="AI32" i="32"/>
  <c r="AH32" i="32"/>
  <c r="AG32" i="32"/>
  <c r="AF32" i="32"/>
  <c r="AE32" i="32"/>
  <c r="AD32" i="32"/>
  <c r="AC32" i="32"/>
  <c r="AB32" i="32"/>
  <c r="AA32" i="32"/>
  <c r="Z32" i="32"/>
  <c r="Y32" i="32"/>
  <c r="X32" i="32"/>
  <c r="W32" i="32"/>
  <c r="V32" i="32"/>
  <c r="U32" i="32"/>
  <c r="T32" i="32"/>
  <c r="AI31" i="32"/>
  <c r="AH31" i="32"/>
  <c r="AG31" i="32"/>
  <c r="AF31" i="32"/>
  <c r="AE31" i="32"/>
  <c r="AD31" i="32"/>
  <c r="AC31" i="32"/>
  <c r="AB31" i="32"/>
  <c r="AA31" i="32"/>
  <c r="Z31" i="32"/>
  <c r="Y31" i="32"/>
  <c r="X31" i="32"/>
  <c r="W31" i="32"/>
  <c r="V31" i="32"/>
  <c r="U31" i="32"/>
  <c r="T31" i="32"/>
  <c r="AI30" i="32"/>
  <c r="AH30" i="32"/>
  <c r="AG30" i="32"/>
  <c r="AF30" i="32"/>
  <c r="AE30" i="32"/>
  <c r="AD30" i="32"/>
  <c r="AC30" i="32"/>
  <c r="AB30" i="32"/>
  <c r="AA30" i="32"/>
  <c r="Z30" i="32"/>
  <c r="Y30" i="32"/>
  <c r="X30" i="32"/>
  <c r="W30" i="32"/>
  <c r="V30" i="32"/>
  <c r="U30" i="32"/>
  <c r="T30" i="32"/>
  <c r="AI29" i="32"/>
  <c r="AH29" i="32"/>
  <c r="AG29" i="32"/>
  <c r="AF29" i="32"/>
  <c r="AE29" i="32"/>
  <c r="AD29" i="32"/>
  <c r="AC29" i="32"/>
  <c r="AB29" i="32"/>
  <c r="AA29" i="32"/>
  <c r="Z29" i="32"/>
  <c r="Y29" i="32"/>
  <c r="X29" i="32"/>
  <c r="W29" i="32"/>
  <c r="V29" i="32"/>
  <c r="U29" i="32"/>
  <c r="T29" i="32"/>
  <c r="AI28" i="32"/>
  <c r="AH28" i="32"/>
  <c r="AG28" i="32"/>
  <c r="AF28" i="32"/>
  <c r="AE28" i="32"/>
  <c r="AD28" i="32"/>
  <c r="AC28" i="32"/>
  <c r="AB28" i="32"/>
  <c r="AA28" i="32"/>
  <c r="Z28" i="32"/>
  <c r="Y28" i="32"/>
  <c r="X28" i="32"/>
  <c r="W28" i="32"/>
  <c r="V28" i="32"/>
  <c r="U28" i="32"/>
  <c r="T28" i="32"/>
  <c r="AI27" i="32"/>
  <c r="AH27" i="32"/>
  <c r="AG27" i="32"/>
  <c r="AF27" i="32"/>
  <c r="AE27" i="32"/>
  <c r="AD27" i="32"/>
  <c r="AC27" i="32"/>
  <c r="AB27" i="32"/>
  <c r="AA27" i="32"/>
  <c r="Z27" i="32"/>
  <c r="Y27" i="32"/>
  <c r="X27" i="32"/>
  <c r="W27" i="32"/>
  <c r="V27" i="32"/>
  <c r="U27" i="32"/>
  <c r="T27" i="32"/>
  <c r="AI26" i="32"/>
  <c r="AH26" i="32"/>
  <c r="AG26" i="32"/>
  <c r="AF26" i="32"/>
  <c r="AE26" i="32"/>
  <c r="AD26" i="32"/>
  <c r="AC26" i="32"/>
  <c r="AB26" i="32"/>
  <c r="AA26" i="32"/>
  <c r="Z26" i="32"/>
  <c r="Y26" i="32"/>
  <c r="X26" i="32"/>
  <c r="W26" i="32"/>
  <c r="V26" i="32"/>
  <c r="U26" i="32"/>
  <c r="T26" i="32"/>
  <c r="AI25" i="32"/>
  <c r="AH25" i="32"/>
  <c r="AG25" i="32"/>
  <c r="AF25" i="32"/>
  <c r="AE25" i="32"/>
  <c r="AD25" i="32"/>
  <c r="AC25" i="32"/>
  <c r="AB25" i="32"/>
  <c r="AA25" i="32"/>
  <c r="Z25" i="32"/>
  <c r="Y25" i="32"/>
  <c r="X25" i="32"/>
  <c r="W25" i="32"/>
  <c r="V25" i="32"/>
  <c r="U25" i="32"/>
  <c r="T25" i="32"/>
  <c r="AI24" i="32"/>
  <c r="AH24" i="32"/>
  <c r="AG24" i="32"/>
  <c r="AF24" i="32"/>
  <c r="AE24" i="32"/>
  <c r="AD24" i="32"/>
  <c r="AC24" i="32"/>
  <c r="AB24" i="32"/>
  <c r="AA24" i="32"/>
  <c r="Z24" i="32"/>
  <c r="Y24" i="32"/>
  <c r="X24" i="32"/>
  <c r="W24" i="32"/>
  <c r="V24" i="32"/>
  <c r="U24" i="32"/>
  <c r="T24" i="32"/>
  <c r="AI23" i="32"/>
  <c r="AH23" i="32"/>
  <c r="AG23" i="32"/>
  <c r="AF23" i="32"/>
  <c r="AE23" i="32"/>
  <c r="AD23" i="32"/>
  <c r="AC23" i="32"/>
  <c r="AB23" i="32"/>
  <c r="AA23" i="32"/>
  <c r="Z23" i="32"/>
  <c r="Y23" i="32"/>
  <c r="X23" i="32"/>
  <c r="W23" i="32"/>
  <c r="V23" i="32"/>
  <c r="U23" i="32"/>
  <c r="T23" i="32"/>
  <c r="AI22" i="32"/>
  <c r="AH22" i="32"/>
  <c r="AG22" i="32"/>
  <c r="AF22" i="32"/>
  <c r="AE22" i="32"/>
  <c r="AD22" i="32"/>
  <c r="AC22" i="32"/>
  <c r="AB22" i="32"/>
  <c r="AA22" i="32"/>
  <c r="Z22" i="32"/>
  <c r="Y22" i="32"/>
  <c r="X22" i="32"/>
  <c r="W22" i="32"/>
  <c r="V22" i="32"/>
  <c r="U22" i="32"/>
  <c r="T22" i="32"/>
  <c r="AI21" i="32"/>
  <c r="AH21" i="32"/>
  <c r="AG21" i="32"/>
  <c r="AF21" i="32"/>
  <c r="AE21" i="32"/>
  <c r="AD21" i="32"/>
  <c r="AC21" i="32"/>
  <c r="AB21" i="32"/>
  <c r="AA21" i="32"/>
  <c r="Z21" i="32"/>
  <c r="Y21" i="32"/>
  <c r="X21" i="32"/>
  <c r="W21" i="32"/>
  <c r="V21" i="32"/>
  <c r="U21" i="32"/>
  <c r="T21" i="32"/>
  <c r="AI20" i="32"/>
  <c r="AH20" i="32"/>
  <c r="AG20" i="32"/>
  <c r="AF20" i="32"/>
  <c r="AE20" i="32"/>
  <c r="AD20" i="32"/>
  <c r="AC20" i="32"/>
  <c r="AB20" i="32"/>
  <c r="AA20" i="32"/>
  <c r="Z20" i="32"/>
  <c r="Y20" i="32"/>
  <c r="X20" i="32"/>
  <c r="W20" i="32"/>
  <c r="V20" i="32"/>
  <c r="U20" i="32"/>
  <c r="T20" i="32"/>
  <c r="AI19" i="32"/>
  <c r="AH19" i="32"/>
  <c r="AG19" i="32"/>
  <c r="AF19" i="32"/>
  <c r="AE19" i="32"/>
  <c r="AD19" i="32"/>
  <c r="AC19" i="32"/>
  <c r="AB19" i="32"/>
  <c r="AA19" i="32"/>
  <c r="Z19" i="32"/>
  <c r="Y19" i="32"/>
  <c r="X19" i="32"/>
  <c r="W19" i="32"/>
  <c r="V19" i="32"/>
  <c r="U19" i="32"/>
  <c r="T19" i="32"/>
  <c r="AI18" i="32"/>
  <c r="AH18" i="32"/>
  <c r="AG18" i="32"/>
  <c r="AF18" i="32"/>
  <c r="AE18" i="32"/>
  <c r="AD18" i="32"/>
  <c r="AC18" i="32"/>
  <c r="AB18" i="32"/>
  <c r="AA18" i="32"/>
  <c r="Z18" i="32"/>
  <c r="Y18" i="32"/>
  <c r="X18" i="32"/>
  <c r="W18" i="32"/>
  <c r="V18" i="32"/>
  <c r="U18" i="32"/>
  <c r="T18" i="32"/>
  <c r="AI17" i="32"/>
  <c r="AH17" i="32"/>
  <c r="AG17" i="32"/>
  <c r="AF17" i="32"/>
  <c r="AE17" i="32"/>
  <c r="AD17" i="32"/>
  <c r="AC17" i="32"/>
  <c r="AB17" i="32"/>
  <c r="AA17" i="32"/>
  <c r="Z17" i="32"/>
  <c r="Y17" i="32"/>
  <c r="X17" i="32"/>
  <c r="W17" i="32"/>
  <c r="V17" i="32"/>
  <c r="U17" i="32"/>
  <c r="T17" i="32"/>
  <c r="AI16" i="32"/>
  <c r="AH16" i="32"/>
  <c r="AG16" i="32"/>
  <c r="AF16" i="32"/>
  <c r="AE16" i="32"/>
  <c r="AD16" i="32"/>
  <c r="AC16" i="32"/>
  <c r="AB16" i="32"/>
  <c r="AA16" i="32"/>
  <c r="Z16" i="32"/>
  <c r="Y16" i="32"/>
  <c r="X16" i="32"/>
  <c r="W16" i="32"/>
  <c r="V16" i="32"/>
  <c r="U16" i="32"/>
  <c r="T16" i="32"/>
  <c r="AI15" i="32"/>
  <c r="AH15" i="32"/>
  <c r="AG15" i="32"/>
  <c r="AF15" i="32"/>
  <c r="AE15" i="32"/>
  <c r="AD15" i="32"/>
  <c r="AC15" i="32"/>
  <c r="AB15" i="32"/>
  <c r="AA15" i="32"/>
  <c r="Z15" i="32"/>
  <c r="Y15" i="32"/>
  <c r="X15" i="32"/>
  <c r="W15" i="32"/>
  <c r="V15" i="32"/>
  <c r="U15" i="32"/>
  <c r="T15" i="32"/>
  <c r="AI14" i="32"/>
  <c r="AH14" i="32"/>
  <c r="AG14" i="32"/>
  <c r="AF14" i="32"/>
  <c r="AE14" i="32"/>
  <c r="AD14" i="32"/>
  <c r="AC14" i="32"/>
  <c r="AB14" i="32"/>
  <c r="AA14" i="32"/>
  <c r="Z14" i="32"/>
  <c r="Y14" i="32"/>
  <c r="X14" i="32"/>
  <c r="W14" i="32"/>
  <c r="V14" i="32"/>
  <c r="U14" i="32"/>
  <c r="T14" i="32"/>
  <c r="AI13" i="32"/>
  <c r="AH13" i="32"/>
  <c r="AG13" i="32"/>
  <c r="AF13" i="32"/>
  <c r="AE13" i="32"/>
  <c r="AD13" i="32"/>
  <c r="AC13" i="32"/>
  <c r="AB13" i="32"/>
  <c r="AA13" i="32"/>
  <c r="Z13" i="32"/>
  <c r="Y13" i="32"/>
  <c r="X13" i="32"/>
  <c r="W13" i="32"/>
  <c r="V13" i="32"/>
  <c r="U13" i="32"/>
  <c r="T13" i="32"/>
  <c r="AI12" i="32"/>
  <c r="AH12" i="32"/>
  <c r="AG12" i="32"/>
  <c r="AF12" i="32"/>
  <c r="AE12" i="32"/>
  <c r="AD12" i="32"/>
  <c r="AC12" i="32"/>
  <c r="AB12" i="32"/>
  <c r="AA12" i="32"/>
  <c r="Z12" i="32"/>
  <c r="Y12" i="32"/>
  <c r="X12" i="32"/>
  <c r="W12" i="32"/>
  <c r="V12" i="32"/>
  <c r="U12" i="32"/>
  <c r="T12" i="32"/>
  <c r="AI11" i="32"/>
  <c r="AH11" i="32"/>
  <c r="AG11" i="32"/>
  <c r="AF11" i="32"/>
  <c r="AE11" i="32"/>
  <c r="AD11" i="32"/>
  <c r="AC11" i="32"/>
  <c r="AB11" i="32"/>
  <c r="AA11" i="32"/>
  <c r="Z11" i="32"/>
  <c r="Y11" i="32"/>
  <c r="X11" i="32"/>
  <c r="W11" i="32"/>
  <c r="V11" i="32"/>
  <c r="U11" i="32"/>
  <c r="T11" i="32"/>
  <c r="AI10" i="32"/>
  <c r="AH10" i="32"/>
  <c r="AG10" i="32"/>
  <c r="AF10" i="32"/>
  <c r="AE10" i="32"/>
  <c r="AD10" i="32"/>
  <c r="AC10" i="32"/>
  <c r="AB10" i="32"/>
  <c r="AA10" i="32"/>
  <c r="Z10" i="32"/>
  <c r="Y10" i="32"/>
  <c r="X10" i="32"/>
  <c r="W10" i="32"/>
  <c r="V10" i="32"/>
  <c r="U10" i="32"/>
  <c r="T10" i="32"/>
  <c r="AI9" i="32"/>
  <c r="AH9" i="32"/>
  <c r="AG9" i="32"/>
  <c r="AF9" i="32"/>
  <c r="AE9" i="32"/>
  <c r="AD9" i="32"/>
  <c r="AC9" i="32"/>
  <c r="AB9" i="32"/>
  <c r="AA9" i="32"/>
  <c r="Z9" i="32"/>
  <c r="Y9" i="32"/>
  <c r="X9" i="32"/>
  <c r="W9" i="32"/>
  <c r="V9" i="32"/>
  <c r="U9" i="32"/>
  <c r="T9" i="32"/>
  <c r="AI8" i="32"/>
  <c r="AH8" i="32"/>
  <c r="AG8" i="32"/>
  <c r="AF8" i="32"/>
  <c r="AE8" i="32"/>
  <c r="AD8" i="32"/>
  <c r="AC8" i="32"/>
  <c r="AB8" i="32"/>
  <c r="AA8" i="32"/>
  <c r="Z8" i="32"/>
  <c r="Y8" i="32"/>
  <c r="X8" i="32"/>
  <c r="W8" i="32"/>
  <c r="V8" i="32"/>
  <c r="U8" i="32"/>
  <c r="T8" i="32"/>
  <c r="AI7" i="32"/>
  <c r="AH7" i="32"/>
  <c r="AG7" i="32"/>
  <c r="AF7" i="32"/>
  <c r="AE7" i="32"/>
  <c r="AD7" i="32"/>
  <c r="AC7" i="32"/>
  <c r="AB7" i="32"/>
  <c r="AA7" i="32"/>
  <c r="Z7" i="32"/>
  <c r="Y7" i="32"/>
  <c r="X7" i="32"/>
  <c r="W7" i="32"/>
  <c r="V7" i="32"/>
  <c r="U7" i="32"/>
  <c r="T7" i="32"/>
  <c r="AI6" i="32"/>
  <c r="AH6" i="32"/>
  <c r="AG6" i="32"/>
  <c r="AF6" i="32"/>
  <c r="AE6" i="32"/>
  <c r="AD6" i="32"/>
  <c r="AC6" i="32"/>
  <c r="AB6" i="32"/>
  <c r="AA6" i="32"/>
  <c r="Z6" i="32"/>
  <c r="Y6" i="32"/>
  <c r="X6" i="32"/>
  <c r="W6" i="32"/>
  <c r="V6" i="32"/>
  <c r="U6" i="32"/>
  <c r="T6" i="32"/>
  <c r="AI5" i="32"/>
  <c r="AH5" i="32"/>
  <c r="AG5" i="32"/>
  <c r="AF5" i="32"/>
  <c r="AE5" i="32"/>
  <c r="AD5" i="32"/>
  <c r="AC5" i="32"/>
  <c r="AB5" i="32"/>
  <c r="AA5" i="32"/>
  <c r="Z5" i="32"/>
  <c r="Y5" i="32"/>
  <c r="X5" i="32"/>
  <c r="W5" i="32"/>
  <c r="V5" i="32"/>
  <c r="U5" i="32"/>
  <c r="T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I4" i="32"/>
  <c r="AH4" i="32"/>
  <c r="AG4" i="32"/>
  <c r="AF4" i="32"/>
  <c r="AE4" i="32"/>
  <c r="AD4" i="32"/>
  <c r="AC4" i="32"/>
  <c r="AB4" i="32"/>
  <c r="AA4" i="32"/>
  <c r="Z4" i="32"/>
  <c r="Y4" i="32"/>
  <c r="X4" i="32"/>
  <c r="W4" i="32"/>
  <c r="V4" i="32"/>
  <c r="U4" i="32"/>
  <c r="T4" i="32"/>
  <c r="AM7" i="32" l="1"/>
  <c r="AM8" i="32"/>
  <c r="AM13" i="32"/>
  <c r="AM14" i="32"/>
  <c r="AM18" i="32"/>
  <c r="AM23" i="32"/>
  <c r="AM30" i="32"/>
  <c r="AM33" i="32"/>
  <c r="AM36" i="32"/>
  <c r="AM37" i="32"/>
  <c r="AM38" i="32"/>
  <c r="AM41" i="32"/>
  <c r="AM50" i="32"/>
  <c r="AM51" i="32"/>
  <c r="AM52" i="32"/>
  <c r="AM57" i="32"/>
  <c r="AM58" i="32"/>
  <c r="AB64" i="33"/>
  <c r="AC64" i="33" s="1"/>
  <c r="AB66" i="33"/>
  <c r="AC66" i="33" s="1"/>
  <c r="AB68" i="33"/>
  <c r="AC68" i="33" s="1"/>
  <c r="AB70" i="33"/>
  <c r="AC70" i="33" s="1"/>
  <c r="AB72" i="33"/>
  <c r="AC72" i="33" s="1"/>
  <c r="AB74" i="33"/>
  <c r="AC74" i="33" s="1"/>
  <c r="AB76" i="33"/>
  <c r="AC76" i="33" s="1"/>
  <c r="AB78" i="33"/>
  <c r="AC78" i="33" s="1"/>
  <c r="AB80" i="33"/>
  <c r="AC80" i="33" s="1"/>
  <c r="AB82" i="33"/>
  <c r="AC82" i="33" s="1"/>
  <c r="AB84" i="33"/>
  <c r="AC84" i="33" s="1"/>
  <c r="AB86" i="33"/>
  <c r="AC86" i="33" s="1"/>
  <c r="AB88" i="33"/>
  <c r="AC88" i="33" s="1"/>
  <c r="AB90" i="33"/>
  <c r="AC90" i="33" s="1"/>
  <c r="AB92" i="33"/>
  <c r="AC92" i="33" s="1"/>
  <c r="AB94" i="33"/>
  <c r="AC94" i="33" s="1"/>
  <c r="AB96" i="33"/>
  <c r="AC96" i="33" s="1"/>
  <c r="AB98" i="33"/>
  <c r="AC98" i="33" s="1"/>
  <c r="AB100" i="33"/>
  <c r="AC100" i="33" s="1"/>
  <c r="AB102" i="33"/>
  <c r="AC102" i="33" s="1"/>
  <c r="AB104" i="33"/>
  <c r="AC104" i="33" s="1"/>
  <c r="AB106" i="33"/>
  <c r="AC106" i="33" s="1"/>
  <c r="AB108" i="33"/>
  <c r="AC108" i="33" s="1"/>
  <c r="AM6" i="32"/>
  <c r="AM9" i="32"/>
  <c r="AM10" i="32"/>
  <c r="AM11" i="32"/>
  <c r="AM12" i="32"/>
  <c r="AM16" i="32"/>
  <c r="AM17" i="32"/>
  <c r="AM20" i="32"/>
  <c r="AM24" i="32"/>
  <c r="AM25" i="32"/>
  <c r="AM26" i="32"/>
  <c r="AM28" i="32"/>
  <c r="AM32" i="32"/>
  <c r="AM34" i="32"/>
  <c r="AM40" i="32"/>
  <c r="AM42" i="32"/>
  <c r="AM43" i="32"/>
  <c r="AM44" i="32"/>
  <c r="AM46" i="32"/>
  <c r="AM47" i="32"/>
  <c r="AM54" i="32"/>
  <c r="AM60" i="32"/>
  <c r="AM61" i="32"/>
  <c r="AM62" i="32"/>
  <c r="AM15" i="32"/>
  <c r="AM19" i="32"/>
  <c r="AM21" i="32"/>
  <c r="AM22" i="32"/>
  <c r="AM27" i="32"/>
  <c r="AM29" i="32"/>
  <c r="AM31" i="32"/>
  <c r="AM35" i="32"/>
  <c r="AM39" i="32"/>
  <c r="AM45" i="32"/>
  <c r="AM48" i="32"/>
  <c r="AM49" i="32"/>
  <c r="AM53" i="32"/>
  <c r="AM55" i="32"/>
  <c r="AM56" i="32"/>
  <c r="AM59" i="32"/>
  <c r="AB110" i="33"/>
  <c r="AC110" i="33" s="1"/>
  <c r="AB112" i="33"/>
  <c r="AC112" i="33" s="1"/>
  <c r="AB114" i="33"/>
  <c r="AC114" i="33" s="1"/>
  <c r="AB116" i="33"/>
  <c r="AC116" i="33" s="1"/>
  <c r="AB118" i="33"/>
  <c r="AC118" i="33" s="1"/>
  <c r="AB6" i="34"/>
  <c r="AC6" i="34" s="1"/>
  <c r="C5" i="35" s="1"/>
  <c r="AB8" i="34"/>
  <c r="AC8" i="34" s="1"/>
  <c r="C7" i="35" s="1"/>
  <c r="AB10" i="34"/>
  <c r="AC10" i="34" s="1"/>
  <c r="C9" i="35" s="1"/>
  <c r="AB12" i="34"/>
  <c r="AC12" i="34" s="1"/>
  <c r="C11" i="35" s="1"/>
  <c r="AB14" i="34"/>
  <c r="AC14" i="34" s="1"/>
  <c r="C13" i="35" s="1"/>
  <c r="AB16" i="34"/>
  <c r="AC16" i="34" s="1"/>
  <c r="C15" i="35" s="1"/>
  <c r="AB18" i="34"/>
  <c r="AC18" i="34" s="1"/>
  <c r="C17" i="35" s="1"/>
  <c r="AB20" i="34"/>
  <c r="AC20" i="34" s="1"/>
  <c r="C19" i="35" s="1"/>
  <c r="AB22" i="34"/>
  <c r="AC22" i="34" s="1"/>
  <c r="C21" i="35" s="1"/>
  <c r="AB24" i="34"/>
  <c r="AC24" i="34" s="1"/>
  <c r="AB26" i="34"/>
  <c r="AC26" i="34" s="1"/>
  <c r="C25" i="35" s="1"/>
  <c r="AB28" i="34"/>
  <c r="AC28" i="34" s="1"/>
  <c r="AB30" i="34"/>
  <c r="AC30" i="34" s="1"/>
  <c r="C29" i="35" s="1"/>
  <c r="AB32" i="34"/>
  <c r="AC32" i="34" s="1"/>
  <c r="C31" i="35" s="1"/>
  <c r="AB34" i="34"/>
  <c r="AC34" i="34" s="1"/>
  <c r="C33" i="35" s="1"/>
  <c r="AB36" i="34"/>
  <c r="AC36" i="34" s="1"/>
  <c r="AB38" i="34"/>
  <c r="AC38" i="34" s="1"/>
  <c r="C37" i="35" s="1"/>
  <c r="AB40" i="34"/>
  <c r="AC40" i="34" s="1"/>
  <c r="C39" i="35" s="1"/>
  <c r="AB42" i="34"/>
  <c r="AC42" i="34" s="1"/>
  <c r="C41" i="35" s="1"/>
  <c r="AB44" i="34"/>
  <c r="AC44" i="34" s="1"/>
  <c r="C43" i="35" s="1"/>
  <c r="AB46" i="34"/>
  <c r="AC46" i="34" s="1"/>
  <c r="C45" i="35" s="1"/>
  <c r="AB48" i="34"/>
  <c r="AC48" i="34" s="1"/>
  <c r="C47" i="35" s="1"/>
  <c r="AB50" i="34"/>
  <c r="AC50" i="34" s="1"/>
  <c r="C49" i="35" s="1"/>
  <c r="AB52" i="34"/>
  <c r="AC52" i="34" s="1"/>
  <c r="C51" i="35" s="1"/>
  <c r="AB54" i="34"/>
  <c r="AC54" i="34" s="1"/>
  <c r="C53" i="35" s="1"/>
  <c r="AB56" i="34"/>
  <c r="AC56" i="34" s="1"/>
  <c r="C55" i="35" s="1"/>
  <c r="AB58" i="34"/>
  <c r="AC58" i="34" s="1"/>
  <c r="C57" i="35" s="1"/>
  <c r="AB60" i="34"/>
  <c r="AC60" i="34" s="1"/>
  <c r="C59" i="35" s="1"/>
  <c r="AB62" i="34"/>
  <c r="AC62" i="34" s="1"/>
  <c r="C61" i="35" s="1"/>
  <c r="AB121" i="34"/>
  <c r="AC121" i="34" s="1"/>
  <c r="C120" i="35" s="1"/>
  <c r="AB123" i="34"/>
  <c r="AC123" i="34" s="1"/>
  <c r="C122" i="35" s="1"/>
  <c r="AB125" i="34"/>
  <c r="AC125" i="34" s="1"/>
  <c r="C124" i="35" s="1"/>
  <c r="AB127" i="34"/>
  <c r="AC127" i="34" s="1"/>
  <c r="C126" i="35" s="1"/>
  <c r="AB129" i="34"/>
  <c r="AC129" i="34" s="1"/>
  <c r="C128" i="35" s="1"/>
  <c r="AB131" i="34"/>
  <c r="AC131" i="34" s="1"/>
  <c r="AB133" i="34"/>
  <c r="AC133" i="34" s="1"/>
  <c r="AB135" i="34"/>
  <c r="AC135" i="34" s="1"/>
  <c r="C134" i="35" s="1"/>
  <c r="AB137" i="34"/>
  <c r="AC137" i="34" s="1"/>
  <c r="C136" i="35" s="1"/>
  <c r="AB139" i="34"/>
  <c r="AC139" i="34" s="1"/>
  <c r="C138" i="35" s="1"/>
  <c r="AB141" i="34"/>
  <c r="AC141" i="34" s="1"/>
  <c r="C140" i="35" s="1"/>
  <c r="AB143" i="34"/>
  <c r="AC143" i="34" s="1"/>
  <c r="C142" i="35" s="1"/>
  <c r="AB145" i="34"/>
  <c r="AC145" i="34" s="1"/>
  <c r="C144" i="35" s="1"/>
  <c r="AB147" i="34"/>
  <c r="AC147" i="34" s="1"/>
  <c r="C146" i="35" s="1"/>
  <c r="AB149" i="34"/>
  <c r="AC149" i="34" s="1"/>
  <c r="C148" i="35" s="1"/>
  <c r="AB151" i="34"/>
  <c r="AC151" i="34" s="1"/>
  <c r="C150" i="35" s="1"/>
  <c r="AB153" i="34"/>
  <c r="AC153" i="34" s="1"/>
  <c r="C152" i="35" s="1"/>
  <c r="AB155" i="34"/>
  <c r="AC155" i="34" s="1"/>
  <c r="C154" i="35" s="1"/>
  <c r="AB157" i="34"/>
  <c r="AC157" i="34" s="1"/>
  <c r="C156" i="35" s="1"/>
  <c r="AB159" i="34"/>
  <c r="AC159" i="34" s="1"/>
  <c r="C158" i="35" s="1"/>
  <c r="AB161" i="34"/>
  <c r="AC161" i="34" s="1"/>
  <c r="C160" i="35" s="1"/>
  <c r="AB163" i="34"/>
  <c r="AC163" i="34" s="1"/>
  <c r="C162" i="35" s="1"/>
  <c r="AB165" i="34"/>
  <c r="AC165" i="34" s="1"/>
  <c r="C164" i="35" s="1"/>
  <c r="AB167" i="34"/>
  <c r="AC167" i="34" s="1"/>
  <c r="C166" i="35" s="1"/>
  <c r="AB169" i="34"/>
  <c r="AC169" i="34" s="1"/>
  <c r="C168" i="35" s="1"/>
  <c r="AB171" i="34"/>
  <c r="AC171" i="34" s="1"/>
  <c r="C170" i="35" s="1"/>
  <c r="AB173" i="34"/>
  <c r="AC173" i="34" s="1"/>
  <c r="C172" i="35" s="1"/>
  <c r="AB175" i="34"/>
  <c r="AC175" i="34" s="1"/>
  <c r="C174" i="35" s="1"/>
  <c r="AB177" i="34"/>
  <c r="AB179" i="34"/>
  <c r="AB181" i="34"/>
  <c r="AC181" i="34" s="1"/>
  <c r="C180" i="35" s="1"/>
  <c r="AB183" i="34"/>
  <c r="AB185" i="34"/>
  <c r="AC185" i="34" s="1"/>
  <c r="C184" i="35" s="1"/>
  <c r="AB187" i="34"/>
  <c r="AB189" i="34"/>
  <c r="AB191" i="34"/>
  <c r="AB193" i="34"/>
  <c r="AC193" i="34" s="1"/>
  <c r="C192" i="35" s="1"/>
  <c r="AB195" i="34"/>
  <c r="AB197" i="34"/>
  <c r="AB199" i="34"/>
  <c r="AB201" i="34"/>
  <c r="AC201" i="34" s="1"/>
  <c r="C200" i="35" s="1"/>
  <c r="AB203" i="34"/>
  <c r="AC203" i="34" s="1"/>
  <c r="C202" i="35" s="1"/>
  <c r="AB205" i="34"/>
  <c r="AB207" i="34"/>
  <c r="AC207" i="34" s="1"/>
  <c r="C206" i="35" s="1"/>
  <c r="AB209" i="34"/>
  <c r="AC209" i="34" s="1"/>
  <c r="C208" i="35" s="1"/>
  <c r="AB211" i="34"/>
  <c r="AB213" i="34"/>
  <c r="AB215" i="34"/>
  <c r="AC215" i="34" s="1"/>
  <c r="C214" i="35" s="1"/>
  <c r="AB217" i="34"/>
  <c r="AC217" i="34" s="1"/>
  <c r="AB219" i="34"/>
  <c r="AC219" i="34" s="1"/>
  <c r="AB221" i="34"/>
  <c r="AC221" i="34" s="1"/>
  <c r="AM4" i="32"/>
  <c r="AB6" i="33"/>
  <c r="AC6" i="33" s="1"/>
  <c r="D5" i="35" s="1"/>
  <c r="D7" i="35"/>
  <c r="AB8" i="33"/>
  <c r="AC8" i="33" s="1"/>
  <c r="AB10" i="33"/>
  <c r="AC10" i="33" s="1"/>
  <c r="D9" i="35" s="1"/>
  <c r="D11" i="35"/>
  <c r="AB12" i="33"/>
  <c r="AC12" i="33" s="1"/>
  <c r="AB14" i="33"/>
  <c r="AC14" i="33" s="1"/>
  <c r="D13" i="35" s="1"/>
  <c r="AB16" i="33"/>
  <c r="AC16" i="33" s="1"/>
  <c r="D15" i="35" s="1"/>
  <c r="AB18" i="33"/>
  <c r="AC18" i="33" s="1"/>
  <c r="D17" i="35" s="1"/>
  <c r="AB20" i="33"/>
  <c r="AC20" i="33" s="1"/>
  <c r="D19" i="35" s="1"/>
  <c r="AB22" i="33"/>
  <c r="AC22" i="33" s="1"/>
  <c r="D21" i="35" s="1"/>
  <c r="AB24" i="33"/>
  <c r="AC24" i="33" s="1"/>
  <c r="AB26" i="33"/>
  <c r="AC26" i="33" s="1"/>
  <c r="D25" i="35" s="1"/>
  <c r="AB28" i="33"/>
  <c r="AC28" i="33" s="1"/>
  <c r="D29" i="35"/>
  <c r="AB30" i="33"/>
  <c r="AC30" i="33" s="1"/>
  <c r="AB32" i="33"/>
  <c r="AC32" i="33" s="1"/>
  <c r="D31" i="35" s="1"/>
  <c r="D33" i="35"/>
  <c r="AB34" i="33"/>
  <c r="AC34" i="33" s="1"/>
  <c r="AB36" i="33"/>
  <c r="AC36" i="33" s="1"/>
  <c r="AB38" i="33"/>
  <c r="AC38" i="33" s="1"/>
  <c r="D37" i="35" s="1"/>
  <c r="D39" i="35"/>
  <c r="AB40" i="33"/>
  <c r="AC40" i="33" s="1"/>
  <c r="AB42" i="33"/>
  <c r="AC42" i="33" s="1"/>
  <c r="D41" i="35" s="1"/>
  <c r="AB44" i="33"/>
  <c r="AC44" i="33" s="1"/>
  <c r="D43" i="35" s="1"/>
  <c r="AB46" i="33"/>
  <c r="AC46" i="33" s="1"/>
  <c r="AB48" i="33"/>
  <c r="AC48" i="33" s="1"/>
  <c r="D47" i="35" s="1"/>
  <c r="AB50" i="33"/>
  <c r="AC50" i="33" s="1"/>
  <c r="AB52" i="33"/>
  <c r="AC52" i="33" s="1"/>
  <c r="AB54" i="33"/>
  <c r="AC54" i="33" s="1"/>
  <c r="AM5" i="32"/>
  <c r="AM63" i="32"/>
  <c r="AM64" i="32"/>
  <c r="AM65" i="32"/>
  <c r="AM66" i="32"/>
  <c r="AM67" i="32"/>
  <c r="AM68" i="32"/>
  <c r="AM69" i="32"/>
  <c r="AM70" i="32"/>
  <c r="AM71" i="32"/>
  <c r="AM72" i="32"/>
  <c r="AM73" i="32"/>
  <c r="AM74" i="32"/>
  <c r="AM75" i="32"/>
  <c r="AM76" i="32"/>
  <c r="AM77" i="32"/>
  <c r="AM78" i="32"/>
  <c r="AM79" i="32"/>
  <c r="AM80" i="32"/>
  <c r="AM81" i="32"/>
  <c r="AM82" i="32"/>
  <c r="AM83" i="32"/>
  <c r="AM84" i="32"/>
  <c r="AM85" i="32"/>
  <c r="AM86" i="32"/>
  <c r="AM87" i="32"/>
  <c r="AM88" i="32"/>
  <c r="AM89" i="32"/>
  <c r="AM90" i="32"/>
  <c r="AM91" i="32"/>
  <c r="AM92" i="32"/>
  <c r="AM93" i="32"/>
  <c r="AM94" i="32"/>
  <c r="AM95" i="32"/>
  <c r="AM96" i="32"/>
  <c r="AM97" i="32"/>
  <c r="AM98" i="32"/>
  <c r="AM99" i="32"/>
  <c r="AM100" i="32"/>
  <c r="AM101" i="32"/>
  <c r="AM102" i="32"/>
  <c r="AM103" i="32"/>
  <c r="AM104" i="32"/>
  <c r="AM105" i="32"/>
  <c r="AM106" i="32"/>
  <c r="AM107" i="32"/>
  <c r="AM108" i="32"/>
  <c r="AM109" i="32"/>
  <c r="AM110" i="32"/>
  <c r="AM111" i="32"/>
  <c r="AM112" i="32"/>
  <c r="AM113" i="32"/>
  <c r="AM114" i="32"/>
  <c r="AM115" i="32"/>
  <c r="AM116" i="32"/>
  <c r="AM117" i="32"/>
  <c r="AM118" i="32"/>
  <c r="AM119" i="32"/>
  <c r="AB5" i="33"/>
  <c r="AC5" i="33" s="1"/>
  <c r="D4" i="35" s="1"/>
  <c r="D6" i="35"/>
  <c r="AB7" i="33"/>
  <c r="AC7" i="33" s="1"/>
  <c r="AB9" i="33"/>
  <c r="AC9" i="33" s="1"/>
  <c r="AB11" i="33"/>
  <c r="AC11" i="33" s="1"/>
  <c r="D10" i="35" s="1"/>
  <c r="D12" i="35"/>
  <c r="AB13" i="33"/>
  <c r="AC13" i="33" s="1"/>
  <c r="AB15" i="33"/>
  <c r="AC15" i="33" s="1"/>
  <c r="D14" i="35" s="1"/>
  <c r="D16" i="35"/>
  <c r="AB17" i="33"/>
  <c r="AC17" i="33" s="1"/>
  <c r="AB19" i="33"/>
  <c r="AC19" i="33" s="1"/>
  <c r="D18" i="35" s="1"/>
  <c r="AB21" i="33"/>
  <c r="AC21" i="33" s="1"/>
  <c r="AB23" i="33"/>
  <c r="AC23" i="33" s="1"/>
  <c r="D22" i="35" s="1"/>
  <c r="AB25" i="33"/>
  <c r="AC25" i="33" s="1"/>
  <c r="AB27" i="33"/>
  <c r="AC27" i="33" s="1"/>
  <c r="D26" i="35" s="1"/>
  <c r="AB29" i="33"/>
  <c r="AC29" i="33" s="1"/>
  <c r="D28" i="35" s="1"/>
  <c r="D30" i="35"/>
  <c r="AB31" i="33"/>
  <c r="AC31" i="33" s="1"/>
  <c r="AB33" i="33"/>
  <c r="AC33" i="33" s="1"/>
  <c r="D32" i="35" s="1"/>
  <c r="D34" i="35"/>
  <c r="AB35" i="33"/>
  <c r="AC35" i="33" s="1"/>
  <c r="AB37" i="33"/>
  <c r="AC37" i="33" s="1"/>
  <c r="D36" i="35" s="1"/>
  <c r="AB39" i="33"/>
  <c r="AC39" i="33" s="1"/>
  <c r="D38" i="35" s="1"/>
  <c r="AB41" i="33"/>
  <c r="AC41" i="33" s="1"/>
  <c r="D40" i="35" s="1"/>
  <c r="AB43" i="33"/>
  <c r="AC43" i="33" s="1"/>
  <c r="D42" i="35" s="1"/>
  <c r="AB45" i="33"/>
  <c r="AC45" i="33" s="1"/>
  <c r="D44" i="35" s="1"/>
  <c r="AB47" i="33"/>
  <c r="AC47" i="33" s="1"/>
  <c r="D46" i="35" s="1"/>
  <c r="AB49" i="33"/>
  <c r="AC49" i="33" s="1"/>
  <c r="AB51" i="33"/>
  <c r="AC51" i="33" s="1"/>
  <c r="AB53" i="33"/>
  <c r="AC53" i="33" s="1"/>
  <c r="D52" i="35" s="1"/>
  <c r="AB55" i="33"/>
  <c r="AC55" i="33" s="1"/>
  <c r="D54" i="35" s="1"/>
  <c r="AB57" i="33"/>
  <c r="AC57" i="33" s="1"/>
  <c r="AB59" i="33"/>
  <c r="AC59" i="33" s="1"/>
  <c r="AB61" i="33"/>
  <c r="AC61" i="33" s="1"/>
  <c r="D60" i="35" s="1"/>
  <c r="AM120" i="32"/>
  <c r="AM121" i="32"/>
  <c r="AM122" i="32"/>
  <c r="AM123" i="32"/>
  <c r="AM124" i="32"/>
  <c r="AM125" i="32"/>
  <c r="AM126" i="32"/>
  <c r="AM127" i="32"/>
  <c r="AM128" i="32"/>
  <c r="AM129" i="32"/>
  <c r="AM130" i="32"/>
  <c r="AM131" i="32"/>
  <c r="AM132" i="32"/>
  <c r="AM133" i="32"/>
  <c r="AM134" i="32"/>
  <c r="AM135" i="32"/>
  <c r="AM136" i="32"/>
  <c r="AM137" i="32"/>
  <c r="AM138" i="32"/>
  <c r="AM139" i="32"/>
  <c r="AM140" i="32"/>
  <c r="AM141" i="32"/>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c r="AM168" i="32"/>
  <c r="AM169" i="32"/>
  <c r="AM170" i="32"/>
  <c r="AM171" i="32"/>
  <c r="AM172" i="32"/>
  <c r="AM173" i="32"/>
  <c r="AM174" i="32"/>
  <c r="AM175" i="32"/>
  <c r="AM176" i="32"/>
  <c r="AM177" i="32"/>
  <c r="AM178" i="32"/>
  <c r="AM179" i="32"/>
  <c r="AM180" i="32"/>
  <c r="AM181" i="32"/>
  <c r="AM182" i="32"/>
  <c r="AM183" i="32"/>
  <c r="AM184" i="32"/>
  <c r="AM185" i="32"/>
  <c r="AM186" i="32"/>
  <c r="AM187" i="32"/>
  <c r="AM188" i="32"/>
  <c r="AM189" i="32"/>
  <c r="AM190" i="32"/>
  <c r="AM191" i="32"/>
  <c r="AM192" i="32"/>
  <c r="AM193" i="32"/>
  <c r="AM194" i="32"/>
  <c r="AM195" i="32"/>
  <c r="AM196" i="32"/>
  <c r="AM197" i="32"/>
  <c r="AM198" i="32"/>
  <c r="AM199" i="32"/>
  <c r="AM200" i="32"/>
  <c r="AM201" i="32"/>
  <c r="AM202" i="32"/>
  <c r="AM203" i="32"/>
  <c r="AM204" i="32"/>
  <c r="AM205" i="32"/>
  <c r="AM206" i="32"/>
  <c r="AM207" i="32"/>
  <c r="AM208" i="32"/>
  <c r="AM209" i="32"/>
  <c r="AM210" i="32"/>
  <c r="AM211" i="32"/>
  <c r="AM212" i="32"/>
  <c r="AM213" i="32"/>
  <c r="AM214" i="32"/>
  <c r="AM215" i="32"/>
  <c r="AM216" i="32"/>
  <c r="AM217" i="32"/>
  <c r="AM218" i="32"/>
  <c r="AM219" i="32"/>
  <c r="AM220" i="32"/>
  <c r="AM221" i="32"/>
  <c r="AM222" i="32"/>
  <c r="AB4" i="33"/>
  <c r="AB63" i="33"/>
  <c r="AC63" i="33" s="1"/>
  <c r="D62" i="35" s="1"/>
  <c r="AB65" i="33"/>
  <c r="AC65" i="33" s="1"/>
  <c r="AB56" i="33"/>
  <c r="AC56" i="33" s="1"/>
  <c r="AB58" i="33"/>
  <c r="AC58" i="33" s="1"/>
  <c r="D57" i="35" s="1"/>
  <c r="AB60" i="33"/>
  <c r="AC60" i="33" s="1"/>
  <c r="D59" i="35" s="1"/>
  <c r="AB62" i="33"/>
  <c r="AC62" i="33" s="1"/>
  <c r="AB121" i="33"/>
  <c r="AC121" i="33" s="1"/>
  <c r="AB123" i="33"/>
  <c r="AC123" i="33" s="1"/>
  <c r="AB125" i="33"/>
  <c r="AC125" i="33" s="1"/>
  <c r="D124" i="35" s="1"/>
  <c r="AB127" i="33"/>
  <c r="AC127" i="33" s="1"/>
  <c r="AB129" i="33"/>
  <c r="AC129" i="33" s="1"/>
  <c r="AB131" i="33"/>
  <c r="AC131" i="33" s="1"/>
  <c r="D130" i="35" s="1"/>
  <c r="AB133" i="33"/>
  <c r="AC133" i="33" s="1"/>
  <c r="AB135" i="33"/>
  <c r="AC135" i="33" s="1"/>
  <c r="AB137" i="33"/>
  <c r="AC137" i="33" s="1"/>
  <c r="AB139" i="33"/>
  <c r="AC139" i="33" s="1"/>
  <c r="D138" i="35" s="1"/>
  <c r="AB141" i="33"/>
  <c r="AC141" i="33" s="1"/>
  <c r="D140" i="35" s="1"/>
  <c r="AB143" i="33"/>
  <c r="AC143" i="33" s="1"/>
  <c r="AB145" i="33"/>
  <c r="AC145" i="33" s="1"/>
  <c r="AB147" i="33"/>
  <c r="AC147" i="33" s="1"/>
  <c r="D146" i="35" s="1"/>
  <c r="AB149" i="33"/>
  <c r="AC149" i="33" s="1"/>
  <c r="D148" i="35" s="1"/>
  <c r="AB151" i="33"/>
  <c r="AC151" i="33" s="1"/>
  <c r="AB153" i="33"/>
  <c r="AC153" i="33" s="1"/>
  <c r="AB155" i="33"/>
  <c r="AC155" i="33" s="1"/>
  <c r="D154" i="35" s="1"/>
  <c r="AB157" i="33"/>
  <c r="AC157" i="33" s="1"/>
  <c r="D156" i="35" s="1"/>
  <c r="AB159" i="33"/>
  <c r="AC159" i="33" s="1"/>
  <c r="AB161" i="33"/>
  <c r="AC161" i="33" s="1"/>
  <c r="AB163" i="33"/>
  <c r="AC163" i="33" s="1"/>
  <c r="D162" i="35" s="1"/>
  <c r="AB165" i="33"/>
  <c r="AC165" i="33" s="1"/>
  <c r="D164" i="35" s="1"/>
  <c r="AB167" i="33"/>
  <c r="AC167" i="33" s="1"/>
  <c r="AB169" i="33"/>
  <c r="AC169" i="33" s="1"/>
  <c r="AB171" i="33"/>
  <c r="AC171" i="33" s="1"/>
  <c r="D170" i="35" s="1"/>
  <c r="AB173" i="33"/>
  <c r="AC173" i="33" s="1"/>
  <c r="D172" i="35" s="1"/>
  <c r="AB175" i="33"/>
  <c r="AC175" i="33" s="1"/>
  <c r="AB177" i="33"/>
  <c r="AC177" i="33" s="1"/>
  <c r="AB179" i="33"/>
  <c r="AC179" i="33" s="1"/>
  <c r="D178" i="35" s="1"/>
  <c r="AB181" i="33"/>
  <c r="AC181" i="33" s="1"/>
  <c r="D180" i="35" s="1"/>
  <c r="AB183" i="33"/>
  <c r="AC183" i="33" s="1"/>
  <c r="AB185" i="33"/>
  <c r="AC185" i="33" s="1"/>
  <c r="AB187" i="33"/>
  <c r="AC187" i="33" s="1"/>
  <c r="D186" i="35" s="1"/>
  <c r="AB189" i="33"/>
  <c r="AC189" i="33" s="1"/>
  <c r="D188" i="35" s="1"/>
  <c r="AB191" i="33"/>
  <c r="AC191" i="33" s="1"/>
  <c r="AB193" i="33"/>
  <c r="AC193" i="33" s="1"/>
  <c r="AB195" i="33"/>
  <c r="AC195" i="33" s="1"/>
  <c r="D194" i="35" s="1"/>
  <c r="AB197" i="33"/>
  <c r="AC197" i="33" s="1"/>
  <c r="D196" i="35" s="1"/>
  <c r="AB199" i="33"/>
  <c r="AC199" i="33" s="1"/>
  <c r="AB201" i="33"/>
  <c r="AC201" i="33" s="1"/>
  <c r="AB203" i="33"/>
  <c r="AC203" i="33" s="1"/>
  <c r="D202" i="35" s="1"/>
  <c r="AB205" i="33"/>
  <c r="AC205" i="33" s="1"/>
  <c r="D204" i="35" s="1"/>
  <c r="AB207" i="33"/>
  <c r="AC207" i="33" s="1"/>
  <c r="AB209" i="33"/>
  <c r="AC209" i="33" s="1"/>
  <c r="AB211" i="33"/>
  <c r="AC211" i="33" s="1"/>
  <c r="D210" i="35" s="1"/>
  <c r="AB213" i="33"/>
  <c r="AC213" i="33" s="1"/>
  <c r="D212" i="35" s="1"/>
  <c r="AB215" i="33"/>
  <c r="AC215" i="33" s="1"/>
  <c r="AB217" i="33"/>
  <c r="AC217" i="33" s="1"/>
  <c r="AB219" i="33"/>
  <c r="AC219" i="33" s="1"/>
  <c r="AB221" i="33"/>
  <c r="AC221" i="33" s="1"/>
  <c r="AB4" i="34"/>
  <c r="AB63" i="34"/>
  <c r="AC63" i="34" s="1"/>
  <c r="C62" i="35" s="1"/>
  <c r="AB65" i="34"/>
  <c r="AC65" i="34" s="1"/>
  <c r="C64" i="35" s="1"/>
  <c r="AB67" i="34"/>
  <c r="AC67" i="34" s="1"/>
  <c r="C66" i="35" s="1"/>
  <c r="AB69" i="34"/>
  <c r="AC69" i="34" s="1"/>
  <c r="C68" i="35" s="1"/>
  <c r="AB71" i="34"/>
  <c r="AC71" i="34" s="1"/>
  <c r="C70" i="35" s="1"/>
  <c r="AB73" i="34"/>
  <c r="AC73" i="34" s="1"/>
  <c r="C72" i="35" s="1"/>
  <c r="AB75" i="34"/>
  <c r="AC75" i="34" s="1"/>
  <c r="C74" i="35" s="1"/>
  <c r="AB77" i="34"/>
  <c r="AC77" i="34" s="1"/>
  <c r="C76" i="35" s="1"/>
  <c r="AB79" i="34"/>
  <c r="AC79" i="34" s="1"/>
  <c r="C78" i="35" s="1"/>
  <c r="AB81" i="34"/>
  <c r="AC81" i="34" s="1"/>
  <c r="C80" i="35" s="1"/>
  <c r="AB83" i="34"/>
  <c r="AC83" i="34" s="1"/>
  <c r="C82" i="35" s="1"/>
  <c r="AB85" i="34"/>
  <c r="AC85" i="34" s="1"/>
  <c r="C84" i="35" s="1"/>
  <c r="AB87" i="34"/>
  <c r="AC87" i="34" s="1"/>
  <c r="C86" i="35" s="1"/>
  <c r="AB89" i="34"/>
  <c r="AC89" i="34" s="1"/>
  <c r="C88" i="35" s="1"/>
  <c r="AB91" i="34"/>
  <c r="AC91" i="34" s="1"/>
  <c r="C90" i="35" s="1"/>
  <c r="AB93" i="34"/>
  <c r="AC93" i="34" s="1"/>
  <c r="C92" i="35" s="1"/>
  <c r="AB95" i="34"/>
  <c r="AC95" i="34" s="1"/>
  <c r="C94" i="35" s="1"/>
  <c r="AB97" i="34"/>
  <c r="AC97" i="34" s="1"/>
  <c r="C96" i="35" s="1"/>
  <c r="AB99" i="34"/>
  <c r="AC99" i="34" s="1"/>
  <c r="C98" i="35" s="1"/>
  <c r="AB101" i="34"/>
  <c r="AC101" i="34" s="1"/>
  <c r="C100" i="35" s="1"/>
  <c r="AB103" i="34"/>
  <c r="AC103" i="34" s="1"/>
  <c r="C102" i="35" s="1"/>
  <c r="AB105" i="34"/>
  <c r="AC105" i="34" s="1"/>
  <c r="C104" i="35" s="1"/>
  <c r="AB107" i="34"/>
  <c r="AC107" i="34" s="1"/>
  <c r="C106" i="35" s="1"/>
  <c r="AB109" i="34"/>
  <c r="AC109" i="34" s="1"/>
  <c r="C108" i="35" s="1"/>
  <c r="AB111" i="34"/>
  <c r="AC111" i="34" s="1"/>
  <c r="C110" i="35" s="1"/>
  <c r="AB113" i="34"/>
  <c r="AC113" i="34" s="1"/>
  <c r="C112" i="35" s="1"/>
  <c r="AB115" i="34"/>
  <c r="AC115" i="34" s="1"/>
  <c r="C114" i="35" s="1"/>
  <c r="AB117" i="34"/>
  <c r="AC117" i="34" s="1"/>
  <c r="C116" i="35" s="1"/>
  <c r="AB119" i="34"/>
  <c r="AC119" i="34" s="1"/>
  <c r="C118" i="35" s="1"/>
  <c r="AC177" i="34"/>
  <c r="C176" i="35" s="1"/>
  <c r="AC179" i="34"/>
  <c r="C178" i="35" s="1"/>
  <c r="AC183" i="34"/>
  <c r="C182" i="35" s="1"/>
  <c r="AC187" i="34"/>
  <c r="C186" i="35" s="1"/>
  <c r="AC189" i="34"/>
  <c r="C188" i="35" s="1"/>
  <c r="AC191" i="34"/>
  <c r="C190" i="35" s="1"/>
  <c r="AC195" i="34"/>
  <c r="C194" i="35" s="1"/>
  <c r="AC197" i="34"/>
  <c r="C196" i="35" s="1"/>
  <c r="AC199" i="34"/>
  <c r="C198" i="35" s="1"/>
  <c r="AC205" i="34"/>
  <c r="C204" i="35" s="1"/>
  <c r="AC211" i="34"/>
  <c r="C210" i="35" s="1"/>
  <c r="AC213" i="34"/>
  <c r="C212" i="35" s="1"/>
  <c r="AB120" i="33"/>
  <c r="AC120" i="33" s="1"/>
  <c r="D119" i="35" s="1"/>
  <c r="AB122" i="33"/>
  <c r="AC122" i="33" s="1"/>
  <c r="D121" i="35" s="1"/>
  <c r="AB124" i="33"/>
  <c r="AC124" i="33" s="1"/>
  <c r="AB126" i="33"/>
  <c r="AC126" i="33" s="1"/>
  <c r="AB128" i="33"/>
  <c r="AC128" i="33" s="1"/>
  <c r="AB130" i="33"/>
  <c r="AC130" i="33" s="1"/>
  <c r="D129" i="35" s="1"/>
  <c r="AB132" i="33"/>
  <c r="AC132" i="33" s="1"/>
  <c r="AB134" i="33"/>
  <c r="AC134" i="33" s="1"/>
  <c r="AB136" i="33"/>
  <c r="AC136" i="33" s="1"/>
  <c r="D135" i="35" s="1"/>
  <c r="AB138" i="33"/>
  <c r="AC138" i="33" s="1"/>
  <c r="D137" i="35" s="1"/>
  <c r="AB140" i="33"/>
  <c r="AC140" i="33" s="1"/>
  <c r="AB142" i="33"/>
  <c r="AC142" i="33" s="1"/>
  <c r="AB144" i="33"/>
  <c r="AC144" i="33" s="1"/>
  <c r="D143" i="35" s="1"/>
  <c r="AB146" i="33"/>
  <c r="AC146" i="33" s="1"/>
  <c r="D145" i="35" s="1"/>
  <c r="AB148" i="33"/>
  <c r="AC148" i="33" s="1"/>
  <c r="AB150" i="33"/>
  <c r="AC150" i="33" s="1"/>
  <c r="AB152" i="33"/>
  <c r="AC152" i="33" s="1"/>
  <c r="D151" i="35" s="1"/>
  <c r="AB154" i="33"/>
  <c r="AC154" i="33" s="1"/>
  <c r="D153" i="35" s="1"/>
  <c r="AB156" i="33"/>
  <c r="AC156" i="33" s="1"/>
  <c r="AB158" i="33"/>
  <c r="AC158" i="33" s="1"/>
  <c r="AB160" i="33"/>
  <c r="AC160" i="33" s="1"/>
  <c r="D159" i="35" s="1"/>
  <c r="AB162" i="33"/>
  <c r="AC162" i="33" s="1"/>
  <c r="D161" i="35" s="1"/>
  <c r="AB164" i="33"/>
  <c r="AC164" i="33" s="1"/>
  <c r="AB166" i="33"/>
  <c r="AC166" i="33" s="1"/>
  <c r="AB168" i="33"/>
  <c r="AC168" i="33" s="1"/>
  <c r="D167" i="35" s="1"/>
  <c r="AB170" i="33"/>
  <c r="AC170" i="33" s="1"/>
  <c r="D169" i="35" s="1"/>
  <c r="AB172" i="33"/>
  <c r="AC172" i="33" s="1"/>
  <c r="AB174" i="33"/>
  <c r="AC174" i="33" s="1"/>
  <c r="AB176" i="33"/>
  <c r="AC176" i="33" s="1"/>
  <c r="D175" i="35" s="1"/>
  <c r="AB178" i="33"/>
  <c r="AC178" i="33" s="1"/>
  <c r="D177" i="35" s="1"/>
  <c r="AB180" i="33"/>
  <c r="AC180" i="33" s="1"/>
  <c r="AB182" i="33"/>
  <c r="AC182" i="33" s="1"/>
  <c r="AB184" i="33"/>
  <c r="AC184" i="33" s="1"/>
  <c r="D183" i="35" s="1"/>
  <c r="AB186" i="33"/>
  <c r="AC186" i="33" s="1"/>
  <c r="D185" i="35" s="1"/>
  <c r="AB188" i="33"/>
  <c r="AC188" i="33" s="1"/>
  <c r="AB190" i="33"/>
  <c r="AC190" i="33" s="1"/>
  <c r="AB192" i="33"/>
  <c r="AC192" i="33" s="1"/>
  <c r="D191" i="35" s="1"/>
  <c r="AB194" i="33"/>
  <c r="AC194" i="33" s="1"/>
  <c r="D193" i="35" s="1"/>
  <c r="AB196" i="33"/>
  <c r="AC196" i="33" s="1"/>
  <c r="AB198" i="33"/>
  <c r="AC198" i="33" s="1"/>
  <c r="AB200" i="33"/>
  <c r="AC200" i="33" s="1"/>
  <c r="D199" i="35" s="1"/>
  <c r="AB202" i="33"/>
  <c r="AC202" i="33" s="1"/>
  <c r="D201" i="35" s="1"/>
  <c r="AB204" i="33"/>
  <c r="AC204" i="33" s="1"/>
  <c r="AB206" i="33"/>
  <c r="AC206" i="33" s="1"/>
  <c r="AB208" i="33"/>
  <c r="AC208" i="33" s="1"/>
  <c r="D207" i="35" s="1"/>
  <c r="AB210" i="33"/>
  <c r="AC210" i="33" s="1"/>
  <c r="D209" i="35" s="1"/>
  <c r="AB212" i="33"/>
  <c r="AC212" i="33" s="1"/>
  <c r="AB214" i="33"/>
  <c r="AC214" i="33" s="1"/>
  <c r="AB216" i="33"/>
  <c r="AC216" i="33" s="1"/>
  <c r="D215" i="35" s="1"/>
  <c r="AB218" i="33"/>
  <c r="AC218" i="33" s="1"/>
  <c r="AB220" i="33"/>
  <c r="AC220" i="33" s="1"/>
  <c r="AB222" i="33"/>
  <c r="AC222" i="33" s="1"/>
  <c r="AB64" i="34"/>
  <c r="AC64" i="34" s="1"/>
  <c r="C63" i="35" s="1"/>
  <c r="AB66" i="34"/>
  <c r="AC66" i="34" s="1"/>
  <c r="C65" i="35" s="1"/>
  <c r="AB68" i="34"/>
  <c r="AC68" i="34" s="1"/>
  <c r="C67" i="35" s="1"/>
  <c r="AB70" i="34"/>
  <c r="AC70" i="34" s="1"/>
  <c r="C69" i="35" s="1"/>
  <c r="AB72" i="34"/>
  <c r="AC72" i="34" s="1"/>
  <c r="C71" i="35" s="1"/>
  <c r="AB74" i="34"/>
  <c r="AC74" i="34" s="1"/>
  <c r="C73" i="35" s="1"/>
  <c r="AB76" i="34"/>
  <c r="AC76" i="34" s="1"/>
  <c r="C75" i="35" s="1"/>
  <c r="AB78" i="34"/>
  <c r="AC78" i="34" s="1"/>
  <c r="C77" i="35" s="1"/>
  <c r="AB80" i="34"/>
  <c r="AC80" i="34" s="1"/>
  <c r="C79" i="35" s="1"/>
  <c r="AB82" i="34"/>
  <c r="AC82" i="34" s="1"/>
  <c r="C81" i="35" s="1"/>
  <c r="AB84" i="34"/>
  <c r="AC84" i="34" s="1"/>
  <c r="C83" i="35" s="1"/>
  <c r="AB86" i="34"/>
  <c r="AC86" i="34" s="1"/>
  <c r="C85" i="35" s="1"/>
  <c r="AB88" i="34"/>
  <c r="AC88" i="34" s="1"/>
  <c r="C87" i="35" s="1"/>
  <c r="AB90" i="34"/>
  <c r="AC90" i="34" s="1"/>
  <c r="C89" i="35" s="1"/>
  <c r="AB92" i="34"/>
  <c r="AC92" i="34" s="1"/>
  <c r="C91" i="35" s="1"/>
  <c r="AB94" i="34"/>
  <c r="AC94" i="34" s="1"/>
  <c r="C93" i="35" s="1"/>
  <c r="AB96" i="34"/>
  <c r="AC96" i="34" s="1"/>
  <c r="C95" i="35" s="1"/>
  <c r="AB98" i="34"/>
  <c r="AC98" i="34" s="1"/>
  <c r="C97" i="35" s="1"/>
  <c r="AB100" i="34"/>
  <c r="AC100" i="34" s="1"/>
  <c r="C99" i="35" s="1"/>
  <c r="AB102" i="34"/>
  <c r="AC102" i="34" s="1"/>
  <c r="C101" i="35" s="1"/>
  <c r="AB104" i="34"/>
  <c r="AC104" i="34" s="1"/>
  <c r="C103" i="35" s="1"/>
  <c r="AB106" i="34"/>
  <c r="AC106" i="34" s="1"/>
  <c r="C105" i="35" s="1"/>
  <c r="AB108" i="34"/>
  <c r="AC108" i="34" s="1"/>
  <c r="C107" i="35" s="1"/>
  <c r="AB110" i="34"/>
  <c r="AC110" i="34" s="1"/>
  <c r="C109" i="35" s="1"/>
  <c r="AB112" i="34"/>
  <c r="AC112" i="34" s="1"/>
  <c r="C111" i="35" s="1"/>
  <c r="AB114" i="34"/>
  <c r="AC114" i="34" s="1"/>
  <c r="C113" i="35" s="1"/>
  <c r="AB116" i="34"/>
  <c r="AC116" i="34" s="1"/>
  <c r="C115" i="35" s="1"/>
  <c r="AB118" i="34"/>
  <c r="AC118" i="34" s="1"/>
  <c r="C117" i="35" s="1"/>
  <c r="AB67" i="33"/>
  <c r="AC67" i="33" s="1"/>
  <c r="AB69" i="33"/>
  <c r="AC69" i="33" s="1"/>
  <c r="D68" i="35" s="1"/>
  <c r="AB71" i="33"/>
  <c r="AC71" i="33" s="1"/>
  <c r="D70" i="35" s="1"/>
  <c r="AB73" i="33"/>
  <c r="AC73" i="33" s="1"/>
  <c r="AB75" i="33"/>
  <c r="AC75" i="33" s="1"/>
  <c r="D74" i="35" s="1"/>
  <c r="AB77" i="33"/>
  <c r="AC77" i="33" s="1"/>
  <c r="D76" i="35" s="1"/>
  <c r="AB79" i="33"/>
  <c r="AC79" i="33" s="1"/>
  <c r="D78" i="35" s="1"/>
  <c r="AB81" i="33"/>
  <c r="AC81" i="33" s="1"/>
  <c r="AB83" i="33"/>
  <c r="AC83" i="33" s="1"/>
  <c r="AB85" i="33"/>
  <c r="AC85" i="33" s="1"/>
  <c r="D84" i="35" s="1"/>
  <c r="AB87" i="33"/>
  <c r="AC87" i="33" s="1"/>
  <c r="D86" i="35" s="1"/>
  <c r="AB89" i="33"/>
  <c r="AC89" i="33" s="1"/>
  <c r="AB91" i="33"/>
  <c r="AC91" i="33" s="1"/>
  <c r="D90" i="35" s="1"/>
  <c r="AB93" i="33"/>
  <c r="AC93" i="33" s="1"/>
  <c r="D92" i="35" s="1"/>
  <c r="AB95" i="33"/>
  <c r="AC95" i="33" s="1"/>
  <c r="D94" i="35" s="1"/>
  <c r="AB97" i="33"/>
  <c r="AC97" i="33" s="1"/>
  <c r="AB99" i="33"/>
  <c r="AC99" i="33" s="1"/>
  <c r="AB101" i="33"/>
  <c r="AC101" i="33" s="1"/>
  <c r="D100" i="35" s="1"/>
  <c r="AB103" i="33"/>
  <c r="AC103" i="33" s="1"/>
  <c r="D102" i="35" s="1"/>
  <c r="AB105" i="33"/>
  <c r="AC105" i="33" s="1"/>
  <c r="AB107" i="33"/>
  <c r="AC107" i="33" s="1"/>
  <c r="D106" i="35" s="1"/>
  <c r="AB109" i="33"/>
  <c r="AC109" i="33" s="1"/>
  <c r="D108" i="35" s="1"/>
  <c r="AB111" i="33"/>
  <c r="AC111" i="33" s="1"/>
  <c r="D110" i="35" s="1"/>
  <c r="AB113" i="33"/>
  <c r="AC113" i="33" s="1"/>
  <c r="AB115" i="33"/>
  <c r="AC115" i="33" s="1"/>
  <c r="AB117" i="33"/>
  <c r="AC117" i="33" s="1"/>
  <c r="D116" i="35" s="1"/>
  <c r="AB119" i="33"/>
  <c r="AC119" i="33" s="1"/>
  <c r="D118" i="35" s="1"/>
  <c r="AB5" i="34"/>
  <c r="AC5" i="34" s="1"/>
  <c r="C4" i="35" s="1"/>
  <c r="AB7" i="34"/>
  <c r="AC7" i="34" s="1"/>
  <c r="C6" i="35" s="1"/>
  <c r="AB9" i="34"/>
  <c r="AC9" i="34" s="1"/>
  <c r="C8" i="35" s="1"/>
  <c r="AB11" i="34"/>
  <c r="AC11" i="34" s="1"/>
  <c r="C10" i="35" s="1"/>
  <c r="AB13" i="34"/>
  <c r="AC13" i="34" s="1"/>
  <c r="C12" i="35" s="1"/>
  <c r="AB15" i="34"/>
  <c r="AC15" i="34" s="1"/>
  <c r="C14" i="35" s="1"/>
  <c r="AB17" i="34"/>
  <c r="AC17" i="34" s="1"/>
  <c r="C16" i="35" s="1"/>
  <c r="AB19" i="34"/>
  <c r="AC19" i="34" s="1"/>
  <c r="C18" i="35" s="1"/>
  <c r="AB21" i="34"/>
  <c r="AC21" i="34" s="1"/>
  <c r="AB23" i="34"/>
  <c r="AC23" i="34" s="1"/>
  <c r="C22" i="35" s="1"/>
  <c r="AB25" i="34"/>
  <c r="AC25" i="34" s="1"/>
  <c r="C24" i="35" s="1"/>
  <c r="AB27" i="34"/>
  <c r="AC27" i="34" s="1"/>
  <c r="C26" i="35" s="1"/>
  <c r="AB29" i="34"/>
  <c r="AC29" i="34" s="1"/>
  <c r="AB31" i="34"/>
  <c r="AC31" i="34" s="1"/>
  <c r="C30" i="35" s="1"/>
  <c r="AB33" i="34"/>
  <c r="AC33" i="34" s="1"/>
  <c r="C32" i="35" s="1"/>
  <c r="AB35" i="34"/>
  <c r="AC35" i="34" s="1"/>
  <c r="C34" i="35" s="1"/>
  <c r="AB37" i="34"/>
  <c r="AC37" i="34" s="1"/>
  <c r="C36" i="35" s="1"/>
  <c r="AB39" i="34"/>
  <c r="AC39" i="34" s="1"/>
  <c r="C38" i="35" s="1"/>
  <c r="AB41" i="34"/>
  <c r="AC41" i="34" s="1"/>
  <c r="C40" i="35" s="1"/>
  <c r="AB43" i="34"/>
  <c r="AC43" i="34" s="1"/>
  <c r="C42" i="35" s="1"/>
  <c r="AB45" i="34"/>
  <c r="AC45" i="34" s="1"/>
  <c r="C44" i="35" s="1"/>
  <c r="AB47" i="34"/>
  <c r="AC47" i="34" s="1"/>
  <c r="C46" i="35" s="1"/>
  <c r="AB49" i="34"/>
  <c r="AC49" i="34" s="1"/>
  <c r="C48" i="35" s="1"/>
  <c r="AB51" i="34"/>
  <c r="AC51" i="34" s="1"/>
  <c r="C50" i="35" s="1"/>
  <c r="AB53" i="34"/>
  <c r="AC53" i="34" s="1"/>
  <c r="C52" i="35" s="1"/>
  <c r="AB55" i="34"/>
  <c r="AC55" i="34" s="1"/>
  <c r="C54" i="35" s="1"/>
  <c r="AB57" i="34"/>
  <c r="AC57" i="34" s="1"/>
  <c r="C56" i="35" s="1"/>
  <c r="AB59" i="34"/>
  <c r="AC59" i="34" s="1"/>
  <c r="C58" i="35" s="1"/>
  <c r="AB61" i="34"/>
  <c r="AC61" i="34" s="1"/>
  <c r="C60" i="35" s="1"/>
  <c r="AB120" i="34"/>
  <c r="AC120" i="34" s="1"/>
  <c r="C119" i="35" s="1"/>
  <c r="AB122" i="34"/>
  <c r="AC122" i="34" s="1"/>
  <c r="C121" i="35" s="1"/>
  <c r="AB124" i="34"/>
  <c r="AC124" i="34" s="1"/>
  <c r="C123" i="35" s="1"/>
  <c r="AB126" i="34"/>
  <c r="AC126" i="34" s="1"/>
  <c r="C125" i="35" s="1"/>
  <c r="AB128" i="34"/>
  <c r="AC128" i="34" s="1"/>
  <c r="C127" i="35" s="1"/>
  <c r="AB130" i="34"/>
  <c r="AC130" i="34" s="1"/>
  <c r="C129" i="35" s="1"/>
  <c r="AB132" i="34"/>
  <c r="AC132" i="34" s="1"/>
  <c r="AB134" i="34"/>
  <c r="AC134" i="34" s="1"/>
  <c r="AB136" i="34"/>
  <c r="AC136" i="34" s="1"/>
  <c r="C135" i="35" s="1"/>
  <c r="AB138" i="34"/>
  <c r="AC138" i="34" s="1"/>
  <c r="C137" i="35" s="1"/>
  <c r="AB140" i="34"/>
  <c r="AC140" i="34" s="1"/>
  <c r="C139" i="35" s="1"/>
  <c r="AB142" i="34"/>
  <c r="AC142" i="34" s="1"/>
  <c r="C141" i="35" s="1"/>
  <c r="AB144" i="34"/>
  <c r="AC144" i="34" s="1"/>
  <c r="C143" i="35" s="1"/>
  <c r="AB146" i="34"/>
  <c r="AC146" i="34" s="1"/>
  <c r="C145" i="35" s="1"/>
  <c r="AB148" i="34"/>
  <c r="AC148" i="34" s="1"/>
  <c r="C147" i="35" s="1"/>
  <c r="AB150" i="34"/>
  <c r="AC150" i="34" s="1"/>
  <c r="C149" i="35" s="1"/>
  <c r="AB152" i="34"/>
  <c r="AC152" i="34" s="1"/>
  <c r="C151" i="35" s="1"/>
  <c r="AB154" i="34"/>
  <c r="AC154" i="34" s="1"/>
  <c r="C153" i="35" s="1"/>
  <c r="AB156" i="34"/>
  <c r="AC156" i="34" s="1"/>
  <c r="C155" i="35" s="1"/>
  <c r="AB158" i="34"/>
  <c r="AC158" i="34" s="1"/>
  <c r="C157" i="35" s="1"/>
  <c r="AB160" i="34"/>
  <c r="AC160" i="34" s="1"/>
  <c r="C159" i="35" s="1"/>
  <c r="AB162" i="34"/>
  <c r="AC162" i="34" s="1"/>
  <c r="C161" i="35" s="1"/>
  <c r="AB164" i="34"/>
  <c r="AC164" i="34" s="1"/>
  <c r="C163" i="35" s="1"/>
  <c r="AB166" i="34"/>
  <c r="AC166" i="34" s="1"/>
  <c r="C165" i="35" s="1"/>
  <c r="AB168" i="34"/>
  <c r="AC168" i="34" s="1"/>
  <c r="C167" i="35" s="1"/>
  <c r="AB170" i="34"/>
  <c r="AC170" i="34" s="1"/>
  <c r="C169" i="35" s="1"/>
  <c r="AB172" i="34"/>
  <c r="AC172" i="34" s="1"/>
  <c r="C171" i="35" s="1"/>
  <c r="AB174" i="34"/>
  <c r="AC174" i="34" s="1"/>
  <c r="C173" i="35" s="1"/>
  <c r="AB176" i="34"/>
  <c r="AC176" i="34" s="1"/>
  <c r="C175" i="35" s="1"/>
  <c r="AB178" i="34"/>
  <c r="AC178" i="34" s="1"/>
  <c r="C177" i="35" s="1"/>
  <c r="AB180" i="34"/>
  <c r="AC180" i="34" s="1"/>
  <c r="C179" i="35" s="1"/>
  <c r="AB182" i="34"/>
  <c r="AC182" i="34" s="1"/>
  <c r="C181" i="35" s="1"/>
  <c r="AB184" i="34"/>
  <c r="AC184" i="34" s="1"/>
  <c r="C183" i="35" s="1"/>
  <c r="AB186" i="34"/>
  <c r="AC186" i="34" s="1"/>
  <c r="C185" i="35" s="1"/>
  <c r="AB188" i="34"/>
  <c r="AC188" i="34" s="1"/>
  <c r="C187" i="35" s="1"/>
  <c r="AB190" i="34"/>
  <c r="AC190" i="34" s="1"/>
  <c r="C189" i="35" s="1"/>
  <c r="AB192" i="34"/>
  <c r="AC192" i="34" s="1"/>
  <c r="C191" i="35" s="1"/>
  <c r="AB194" i="34"/>
  <c r="AC194" i="34" s="1"/>
  <c r="C193" i="35" s="1"/>
  <c r="AB196" i="34"/>
  <c r="AC196" i="34" s="1"/>
  <c r="C195" i="35" s="1"/>
  <c r="AB198" i="34"/>
  <c r="AC198" i="34" s="1"/>
  <c r="C197" i="35" s="1"/>
  <c r="AB200" i="34"/>
  <c r="AC200" i="34" s="1"/>
  <c r="C199" i="35" s="1"/>
  <c r="AB202" i="34"/>
  <c r="AC202" i="34" s="1"/>
  <c r="C201" i="35" s="1"/>
  <c r="AB204" i="34"/>
  <c r="AC204" i="34" s="1"/>
  <c r="C203" i="35" s="1"/>
  <c r="AB206" i="34"/>
  <c r="AC206" i="34" s="1"/>
  <c r="C205" i="35" s="1"/>
  <c r="AB208" i="34"/>
  <c r="AC208" i="34" s="1"/>
  <c r="C207" i="35" s="1"/>
  <c r="AB210" i="34"/>
  <c r="AC210" i="34" s="1"/>
  <c r="C209" i="35" s="1"/>
  <c r="AB212" i="34"/>
  <c r="AC212" i="34" s="1"/>
  <c r="C211" i="35" s="1"/>
  <c r="AB214" i="34"/>
  <c r="AC214" i="34" s="1"/>
  <c r="C213" i="35" s="1"/>
  <c r="AB216" i="34"/>
  <c r="AC216" i="34" s="1"/>
  <c r="C215" i="35" s="1"/>
  <c r="AB218" i="34"/>
  <c r="AC218" i="34" s="1"/>
  <c r="AB220" i="34"/>
  <c r="AC220" i="34" s="1"/>
  <c r="AB222" i="34"/>
  <c r="AC222" i="34" s="1"/>
  <c r="C28" i="35"/>
  <c r="D48" i="35"/>
  <c r="D49" i="35"/>
  <c r="D50" i="35"/>
  <c r="D51" i="35"/>
  <c r="D53" i="35"/>
  <c r="D55" i="35"/>
  <c r="D56" i="35"/>
  <c r="D58" i="35"/>
  <c r="D61" i="35"/>
  <c r="D120" i="35"/>
  <c r="D122" i="35"/>
  <c r="D123" i="35"/>
  <c r="D125" i="35"/>
  <c r="D126" i="35"/>
  <c r="D127" i="35"/>
  <c r="D128" i="35"/>
  <c r="D133" i="35"/>
  <c r="D134" i="35"/>
  <c r="D136" i="35"/>
  <c r="D45" i="35"/>
  <c r="D139" i="35"/>
  <c r="D141" i="35"/>
  <c r="D142" i="35"/>
  <c r="D144" i="35"/>
  <c r="D147" i="35"/>
  <c r="D149" i="35"/>
  <c r="D150" i="35"/>
  <c r="D152" i="35"/>
  <c r="D155" i="35"/>
  <c r="D157" i="35"/>
  <c r="D158" i="35"/>
  <c r="D160" i="35"/>
  <c r="D163" i="35"/>
  <c r="D165" i="35"/>
  <c r="D166" i="35"/>
  <c r="D168" i="35"/>
  <c r="D171" i="35"/>
  <c r="D173" i="35"/>
  <c r="D174" i="35"/>
  <c r="D176" i="35"/>
  <c r="D179" i="35"/>
  <c r="D181" i="35"/>
  <c r="D182" i="35"/>
  <c r="D184" i="35"/>
  <c r="D187" i="35"/>
  <c r="D189" i="35"/>
  <c r="D190" i="35"/>
  <c r="D192" i="35"/>
  <c r="D195" i="35"/>
  <c r="D197" i="35"/>
  <c r="D198" i="35"/>
  <c r="D200" i="35"/>
  <c r="D203" i="35"/>
  <c r="D205" i="35"/>
  <c r="D206" i="35"/>
  <c r="D208" i="35"/>
  <c r="D211" i="35"/>
  <c r="D213" i="35"/>
  <c r="D214" i="35"/>
  <c r="D8" i="35"/>
  <c r="D63" i="35"/>
  <c r="D64" i="35"/>
  <c r="D65" i="35"/>
  <c r="D66" i="35"/>
  <c r="D67" i="35"/>
  <c r="D69" i="35"/>
  <c r="D71" i="35"/>
  <c r="D72" i="35"/>
  <c r="D73" i="35"/>
  <c r="D75" i="35"/>
  <c r="D77" i="35"/>
  <c r="D79" i="35"/>
  <c r="D80" i="35"/>
  <c r="D81" i="35"/>
  <c r="D82" i="35"/>
  <c r="D83" i="35"/>
  <c r="D85" i="35"/>
  <c r="D87" i="35"/>
  <c r="D88" i="35"/>
  <c r="D89" i="35"/>
  <c r="D91" i="35"/>
  <c r="D93" i="35"/>
  <c r="D95" i="35"/>
  <c r="D96" i="35"/>
  <c r="D97" i="35"/>
  <c r="D98" i="35"/>
  <c r="D99" i="35"/>
  <c r="D101" i="35"/>
  <c r="D103" i="35"/>
  <c r="D104" i="35"/>
  <c r="D105" i="35"/>
  <c r="D107" i="35"/>
  <c r="D109" i="35"/>
  <c r="D111" i="35"/>
  <c r="D112" i="35"/>
  <c r="D113" i="35"/>
  <c r="D114" i="35"/>
  <c r="D115" i="35"/>
  <c r="D117" i="35"/>
  <c r="AK4" i="32"/>
  <c r="AN4" i="32" s="1"/>
  <c r="B3" i="35" s="1"/>
  <c r="AK63" i="32"/>
  <c r="AN63" i="32" s="1"/>
  <c r="AK64" i="32"/>
  <c r="AK65" i="32"/>
  <c r="AN65" i="32" s="1"/>
  <c r="AK66" i="32"/>
  <c r="AN66" i="32" s="1"/>
  <c r="AK67" i="32"/>
  <c r="AN67" i="32" s="1"/>
  <c r="AK68" i="32"/>
  <c r="AK69" i="32"/>
  <c r="AN69" i="32" s="1"/>
  <c r="AK70" i="32"/>
  <c r="AN70" i="32" s="1"/>
  <c r="AK71" i="32"/>
  <c r="AN71" i="32" s="1"/>
  <c r="AK72" i="32"/>
  <c r="AK73" i="32"/>
  <c r="AN73" i="32" s="1"/>
  <c r="AK74" i="32"/>
  <c r="AN74" i="32" s="1"/>
  <c r="AK75" i="32"/>
  <c r="AN75" i="32" s="1"/>
  <c r="AK76" i="32"/>
  <c r="AK77" i="32"/>
  <c r="AN77" i="32" s="1"/>
  <c r="AK78" i="32"/>
  <c r="AN78" i="32" s="1"/>
  <c r="AK79" i="32"/>
  <c r="AN79" i="32" s="1"/>
  <c r="AK80" i="32"/>
  <c r="AK81" i="32"/>
  <c r="AN81" i="32" s="1"/>
  <c r="AK82" i="32"/>
  <c r="AN82" i="32" s="1"/>
  <c r="AK83" i="32"/>
  <c r="AN83" i="32" s="1"/>
  <c r="AK84" i="32"/>
  <c r="AK85" i="32"/>
  <c r="AN85" i="32" s="1"/>
  <c r="AK86" i="32"/>
  <c r="AN86" i="32" s="1"/>
  <c r="AK87" i="32"/>
  <c r="AN87" i="32" s="1"/>
  <c r="AK88" i="32"/>
  <c r="AK89" i="32"/>
  <c r="AN89" i="32" s="1"/>
  <c r="AK90" i="32"/>
  <c r="AN90" i="32" s="1"/>
  <c r="AK91" i="32"/>
  <c r="AN91" i="32" s="1"/>
  <c r="AK92" i="32"/>
  <c r="AK93" i="32"/>
  <c r="AN93" i="32" s="1"/>
  <c r="AK94" i="32"/>
  <c r="AN94" i="32" s="1"/>
  <c r="AK95" i="32"/>
  <c r="AN95" i="32" s="1"/>
  <c r="AK96" i="32"/>
  <c r="AK97" i="32"/>
  <c r="AN97" i="32" s="1"/>
  <c r="AK98" i="32"/>
  <c r="AN98" i="32" s="1"/>
  <c r="AK99" i="32"/>
  <c r="AN99" i="32" s="1"/>
  <c r="AK100" i="32"/>
  <c r="AK101" i="32"/>
  <c r="AN101" i="32" s="1"/>
  <c r="AK102" i="32"/>
  <c r="AN102" i="32" s="1"/>
  <c r="AK103" i="32"/>
  <c r="AN103" i="32" s="1"/>
  <c r="AK104" i="32"/>
  <c r="AK105" i="32"/>
  <c r="AN105" i="32" s="1"/>
  <c r="AK106" i="32"/>
  <c r="AN106" i="32" s="1"/>
  <c r="AK107" i="32"/>
  <c r="AN107" i="32" s="1"/>
  <c r="AK108" i="32"/>
  <c r="AK109" i="32"/>
  <c r="AN109" i="32" s="1"/>
  <c r="AK110" i="32"/>
  <c r="AN110" i="32" s="1"/>
  <c r="AK111" i="32"/>
  <c r="AN111" i="32" s="1"/>
  <c r="AK112" i="32"/>
  <c r="AK113" i="32"/>
  <c r="AN113" i="32" s="1"/>
  <c r="AK114" i="32"/>
  <c r="AN114" i="32" s="1"/>
  <c r="AK115" i="32"/>
  <c r="AN115" i="32" s="1"/>
  <c r="AK116" i="32"/>
  <c r="AK117" i="32"/>
  <c r="AN117" i="32" s="1"/>
  <c r="AK118" i="32"/>
  <c r="AN118" i="32" s="1"/>
  <c r="AK119" i="32"/>
  <c r="AN119" i="32" s="1"/>
  <c r="AK5" i="32"/>
  <c r="AN5" i="32" s="1"/>
  <c r="AK6" i="32"/>
  <c r="AN6" i="32" s="1"/>
  <c r="AK7" i="32"/>
  <c r="AN7" i="32" s="1"/>
  <c r="AK8" i="32"/>
  <c r="AN8" i="32" s="1"/>
  <c r="AK9" i="32"/>
  <c r="AN9" i="32" s="1"/>
  <c r="AK10" i="32"/>
  <c r="AN10" i="32" s="1"/>
  <c r="AK11" i="32"/>
  <c r="AN11" i="32" s="1"/>
  <c r="AK12" i="32"/>
  <c r="AN12" i="32" s="1"/>
  <c r="AK13" i="32"/>
  <c r="AN13" i="32" s="1"/>
  <c r="AK14" i="32"/>
  <c r="AN14" i="32" s="1"/>
  <c r="AK15" i="32"/>
  <c r="AN15" i="32" s="1"/>
  <c r="AK16" i="32"/>
  <c r="AN16" i="32" s="1"/>
  <c r="AK17" i="32"/>
  <c r="AN17" i="32" s="1"/>
  <c r="AK18" i="32"/>
  <c r="AN18" i="32" s="1"/>
  <c r="AK19" i="32"/>
  <c r="AN19" i="32" s="1"/>
  <c r="AK20" i="32"/>
  <c r="AN20" i="32" s="1"/>
  <c r="AK21" i="32"/>
  <c r="AN21" i="32" s="1"/>
  <c r="AK22" i="32"/>
  <c r="AN22" i="32" s="1"/>
  <c r="AK23" i="32"/>
  <c r="AN23" i="32" s="1"/>
  <c r="AK24" i="32"/>
  <c r="AN24" i="32" s="1"/>
  <c r="AK25" i="32"/>
  <c r="AN25" i="32" s="1"/>
  <c r="AK26" i="32"/>
  <c r="AN26" i="32" s="1"/>
  <c r="AK27" i="32"/>
  <c r="AN27" i="32" s="1"/>
  <c r="AK28" i="32"/>
  <c r="AN28" i="32" s="1"/>
  <c r="AK29" i="32"/>
  <c r="AN29" i="32" s="1"/>
  <c r="AK30" i="32"/>
  <c r="AN30" i="32" s="1"/>
  <c r="AK31" i="32"/>
  <c r="AN31" i="32" s="1"/>
  <c r="AK32" i="32"/>
  <c r="AN32" i="32" s="1"/>
  <c r="AK33" i="32"/>
  <c r="AN33" i="32" s="1"/>
  <c r="AK34" i="32"/>
  <c r="AN34" i="32" s="1"/>
  <c r="AK35" i="32"/>
  <c r="AN35" i="32" s="1"/>
  <c r="AK36" i="32"/>
  <c r="AN36" i="32" s="1"/>
  <c r="AK37" i="32"/>
  <c r="AN37" i="32" s="1"/>
  <c r="AK38" i="32"/>
  <c r="AN38" i="32" s="1"/>
  <c r="AK39" i="32"/>
  <c r="AN39" i="32" s="1"/>
  <c r="AK40" i="32"/>
  <c r="AN40" i="32" s="1"/>
  <c r="AK41" i="32"/>
  <c r="AN41" i="32" s="1"/>
  <c r="AK42" i="32"/>
  <c r="AN42" i="32" s="1"/>
  <c r="AK43" i="32"/>
  <c r="AN43" i="32" s="1"/>
  <c r="AK44" i="32"/>
  <c r="AN44" i="32" s="1"/>
  <c r="AK45" i="32"/>
  <c r="AN45" i="32" s="1"/>
  <c r="AK46" i="32"/>
  <c r="AN46" i="32" s="1"/>
  <c r="AK47" i="32"/>
  <c r="AN47" i="32" s="1"/>
  <c r="AK48" i="32"/>
  <c r="AN48" i="32" s="1"/>
  <c r="AK49" i="32"/>
  <c r="AN49" i="32" s="1"/>
  <c r="AK50" i="32"/>
  <c r="AN50" i="32" s="1"/>
  <c r="AK51" i="32"/>
  <c r="AN51" i="32" s="1"/>
  <c r="AK52" i="32"/>
  <c r="AN52" i="32" s="1"/>
  <c r="AK53" i="32"/>
  <c r="AN53" i="32" s="1"/>
  <c r="AK54" i="32"/>
  <c r="AN54" i="32" s="1"/>
  <c r="AK55" i="32"/>
  <c r="AN55" i="32" s="1"/>
  <c r="AK56" i="32"/>
  <c r="AN56" i="32" s="1"/>
  <c r="AK57" i="32"/>
  <c r="AN57" i="32" s="1"/>
  <c r="AK58" i="32"/>
  <c r="AN58" i="32" s="1"/>
  <c r="AK59" i="32"/>
  <c r="AN59" i="32" s="1"/>
  <c r="AK60" i="32"/>
  <c r="AN60" i="32" s="1"/>
  <c r="AK61" i="32"/>
  <c r="AN61" i="32" s="1"/>
  <c r="AK62" i="32"/>
  <c r="AN62" i="32" s="1"/>
  <c r="AK120" i="32"/>
  <c r="AN120" i="32" s="1"/>
  <c r="AK121" i="32"/>
  <c r="AN121" i="32" s="1"/>
  <c r="AK122" i="32"/>
  <c r="AN122" i="32" s="1"/>
  <c r="AK123" i="32"/>
  <c r="AK124" i="32"/>
  <c r="AN124" i="32" s="1"/>
  <c r="AK125" i="32"/>
  <c r="AN125" i="32" s="1"/>
  <c r="AK126" i="32"/>
  <c r="AN126" i="32" s="1"/>
  <c r="AK127" i="32"/>
  <c r="AK128" i="32"/>
  <c r="AN128" i="32" s="1"/>
  <c r="AK129" i="32"/>
  <c r="AN129" i="32" s="1"/>
  <c r="AK130" i="32"/>
  <c r="AN130" i="32" s="1"/>
  <c r="AK131" i="32"/>
  <c r="AK132" i="32"/>
  <c r="AN132" i="32" s="1"/>
  <c r="AK133" i="32"/>
  <c r="AN133" i="32" s="1"/>
  <c r="B132" i="35" s="1"/>
  <c r="AK134" i="32"/>
  <c r="AK135" i="32"/>
  <c r="AK136" i="32"/>
  <c r="AK137" i="32"/>
  <c r="AK138" i="32"/>
  <c r="AK139" i="32"/>
  <c r="AK140" i="32"/>
  <c r="AK141" i="32"/>
  <c r="AK142" i="32"/>
  <c r="AK143" i="32"/>
  <c r="AK144" i="32"/>
  <c r="AK145" i="32"/>
  <c r="AK146" i="32"/>
  <c r="AK147" i="32"/>
  <c r="AK148" i="32"/>
  <c r="AK149" i="32"/>
  <c r="AK150" i="32"/>
  <c r="AK151" i="32"/>
  <c r="AK152" i="32"/>
  <c r="AK153" i="32"/>
  <c r="AK154" i="32"/>
  <c r="AK155" i="32"/>
  <c r="AK156" i="32"/>
  <c r="AK157" i="32"/>
  <c r="AK158" i="32"/>
  <c r="AK159" i="32"/>
  <c r="AK160" i="32"/>
  <c r="AK161" i="32"/>
  <c r="AK162" i="32"/>
  <c r="AK163" i="32"/>
  <c r="AK164" i="32"/>
  <c r="AK165" i="32"/>
  <c r="AK166" i="32"/>
  <c r="AK167" i="32"/>
  <c r="AK168" i="32"/>
  <c r="AK169" i="32"/>
  <c r="AN169" i="32" s="1"/>
  <c r="AK170" i="32"/>
  <c r="AK171" i="32"/>
  <c r="AK172" i="32"/>
  <c r="AN172" i="32" s="1"/>
  <c r="AK173" i="32"/>
  <c r="AK174" i="32"/>
  <c r="AK175" i="32"/>
  <c r="AK176" i="32"/>
  <c r="AN176" i="32" s="1"/>
  <c r="AK177" i="32"/>
  <c r="AK178" i="32"/>
  <c r="AK179" i="32"/>
  <c r="AK180" i="32"/>
  <c r="AN180" i="32" s="1"/>
  <c r="AK181" i="32"/>
  <c r="AK182" i="32"/>
  <c r="AK183" i="32"/>
  <c r="AK184" i="32"/>
  <c r="AN184" i="32" s="1"/>
  <c r="AK185" i="32"/>
  <c r="AN185" i="32" s="1"/>
  <c r="AK186" i="32"/>
  <c r="AK187" i="32"/>
  <c r="AK188" i="32"/>
  <c r="AN188" i="32" s="1"/>
  <c r="AK189" i="32"/>
  <c r="AK190" i="32"/>
  <c r="AK191" i="32"/>
  <c r="AK192" i="32"/>
  <c r="AN192" i="32" s="1"/>
  <c r="AK193" i="32"/>
  <c r="AK194" i="32"/>
  <c r="AK195" i="32"/>
  <c r="AK196" i="32"/>
  <c r="AN196" i="32" s="1"/>
  <c r="AK197" i="32"/>
  <c r="AK198" i="32"/>
  <c r="AK199" i="32"/>
  <c r="AK200" i="32"/>
  <c r="AN200" i="32" s="1"/>
  <c r="AK201" i="32"/>
  <c r="AN201" i="32" s="1"/>
  <c r="AK202" i="32"/>
  <c r="AK203" i="32"/>
  <c r="AK204" i="32"/>
  <c r="AN204" i="32" s="1"/>
  <c r="AK205" i="32"/>
  <c r="AK206" i="32"/>
  <c r="AK207" i="32"/>
  <c r="AK208" i="32"/>
  <c r="AN208" i="32" s="1"/>
  <c r="AK209" i="32"/>
  <c r="AK210" i="32"/>
  <c r="AK211" i="32"/>
  <c r="AK212" i="32"/>
  <c r="AN212" i="32" s="1"/>
  <c r="AK213" i="32"/>
  <c r="AK214" i="32"/>
  <c r="AK215" i="32"/>
  <c r="AK216" i="32"/>
  <c r="AN216" i="32" s="1"/>
  <c r="AK217" i="32"/>
  <c r="AN217" i="32" s="1"/>
  <c r="AK218" i="32"/>
  <c r="AN218" i="32" s="1"/>
  <c r="AK219" i="32"/>
  <c r="AK220" i="32"/>
  <c r="AN220" i="32" s="1"/>
  <c r="AK221" i="32"/>
  <c r="AK222" i="32"/>
  <c r="AN222" i="32" s="1"/>
  <c r="C130" i="35"/>
  <c r="D131" i="35"/>
  <c r="AC4" i="33"/>
  <c r="D3" i="35" s="1"/>
  <c r="D20" i="35"/>
  <c r="D24" i="35"/>
  <c r="D23" i="35"/>
  <c r="D27" i="35"/>
  <c r="D35" i="35"/>
  <c r="D132" i="35"/>
  <c r="C131" i="35"/>
  <c r="AC4" i="34"/>
  <c r="C3" i="35" s="1"/>
  <c r="C20" i="35"/>
  <c r="C133" i="35"/>
  <c r="C23" i="35"/>
  <c r="C27" i="35"/>
  <c r="C35" i="35"/>
  <c r="C132" i="35"/>
  <c r="D3" i="1"/>
  <c r="B4" i="1"/>
  <c r="B5" i="1" s="1"/>
  <c r="A5" i="1" s="1"/>
  <c r="D61" i="1"/>
  <c r="B62" i="1"/>
  <c r="D118" i="1"/>
  <c r="B119" i="1"/>
  <c r="A3" i="10"/>
  <c r="B5" i="10"/>
  <c r="B6" i="10" s="1"/>
  <c r="O8" i="10"/>
  <c r="O7" i="10"/>
  <c r="O6" i="10"/>
  <c r="O5" i="10"/>
  <c r="O4" i="10"/>
  <c r="A3" i="1"/>
  <c r="D3" i="10"/>
  <c r="A61" i="1"/>
  <c r="D4" i="10"/>
  <c r="A118" i="1"/>
  <c r="AN116" i="32" l="1"/>
  <c r="AN112" i="32"/>
  <c r="AN108" i="32"/>
  <c r="AN104" i="32"/>
  <c r="B103" i="35" s="1"/>
  <c r="AN100" i="32"/>
  <c r="AN96" i="32"/>
  <c r="B95" i="35" s="1"/>
  <c r="E95" i="35" s="1"/>
  <c r="AN92" i="32"/>
  <c r="AN88" i="32"/>
  <c r="AN84" i="32"/>
  <c r="AN80" i="32"/>
  <c r="AN76" i="32"/>
  <c r="AN72" i="32"/>
  <c r="B71" i="35" s="1"/>
  <c r="AN68" i="32"/>
  <c r="AN64" i="32"/>
  <c r="AN211" i="32"/>
  <c r="AN195" i="32"/>
  <c r="AN179" i="32"/>
  <c r="AN131" i="32"/>
  <c r="AN127" i="32"/>
  <c r="AN123" i="32"/>
  <c r="B122" i="35" s="1"/>
  <c r="AN168" i="32"/>
  <c r="B167" i="35" s="1"/>
  <c r="AN160" i="32"/>
  <c r="B159" i="35" s="1"/>
  <c r="AN152" i="32"/>
  <c r="B151" i="35" s="1"/>
  <c r="AN144" i="32"/>
  <c r="B143" i="35" s="1"/>
  <c r="AN140" i="32"/>
  <c r="B139" i="35" s="1"/>
  <c r="AN164" i="32"/>
  <c r="B163" i="35" s="1"/>
  <c r="AN156" i="32"/>
  <c r="B155" i="35" s="1"/>
  <c r="AN148" i="32"/>
  <c r="B147" i="35" s="1"/>
  <c r="AN136" i="32"/>
  <c r="B135" i="35" s="1"/>
  <c r="AN203" i="32"/>
  <c r="B202" i="35" s="1"/>
  <c r="AN199" i="32"/>
  <c r="B198" i="35" s="1"/>
  <c r="AN191" i="32"/>
  <c r="B190" i="35" s="1"/>
  <c r="AN187" i="32"/>
  <c r="B186" i="35" s="1"/>
  <c r="AN167" i="32"/>
  <c r="B166" i="35" s="1"/>
  <c r="AN163" i="32"/>
  <c r="B162" i="35" s="1"/>
  <c r="AN159" i="32"/>
  <c r="B158" i="35" s="1"/>
  <c r="AN155" i="32"/>
  <c r="B154" i="35" s="1"/>
  <c r="AN151" i="32"/>
  <c r="B150" i="35" s="1"/>
  <c r="AN147" i="32"/>
  <c r="B146" i="35" s="1"/>
  <c r="AN143" i="32"/>
  <c r="B142" i="35" s="1"/>
  <c r="AN139" i="32"/>
  <c r="B138" i="35" s="1"/>
  <c r="AN135" i="32"/>
  <c r="B134" i="35" s="1"/>
  <c r="D5" i="10"/>
  <c r="B209" i="35"/>
  <c r="E209" i="35" s="1"/>
  <c r="AN210" i="32"/>
  <c r="AN202" i="32"/>
  <c r="B201" i="35" s="1"/>
  <c r="B185" i="35"/>
  <c r="E185" i="35" s="1"/>
  <c r="AN186" i="32"/>
  <c r="AN182" i="32"/>
  <c r="B181" i="35" s="1"/>
  <c r="B165" i="35"/>
  <c r="E165" i="35" s="1"/>
  <c r="AN166" i="32"/>
  <c r="AN162" i="32"/>
  <c r="B161" i="35" s="1"/>
  <c r="B157" i="35"/>
  <c r="E157" i="35" s="1"/>
  <c r="AN158" i="32"/>
  <c r="AN154" i="32"/>
  <c r="B153" i="35" s="1"/>
  <c r="B149" i="35"/>
  <c r="E149" i="35" s="1"/>
  <c r="AN150" i="32"/>
  <c r="AN146" i="32"/>
  <c r="B145" i="35" s="1"/>
  <c r="B141" i="35"/>
  <c r="E141" i="35" s="1"/>
  <c r="AN142" i="32"/>
  <c r="AN138" i="32"/>
  <c r="B137" i="35" s="1"/>
  <c r="B133" i="35"/>
  <c r="F133" i="35" s="1"/>
  <c r="AN134" i="32"/>
  <c r="AN181" i="32"/>
  <c r="B180" i="35" s="1"/>
  <c r="B172" i="35"/>
  <c r="E172" i="35" s="1"/>
  <c r="AN173" i="32"/>
  <c r="AN165" i="32"/>
  <c r="B164" i="35" s="1"/>
  <c r="B160" i="35"/>
  <c r="E160" i="35" s="1"/>
  <c r="AN161" i="32"/>
  <c r="AN157" i="32"/>
  <c r="B156" i="35" s="1"/>
  <c r="B152" i="35"/>
  <c r="E152" i="35" s="1"/>
  <c r="AN153" i="32"/>
  <c r="AN149" i="32"/>
  <c r="B148" i="35" s="1"/>
  <c r="B144" i="35"/>
  <c r="E144" i="35" s="1"/>
  <c r="AN145" i="32"/>
  <c r="AN141" i="32"/>
  <c r="B140" i="35" s="1"/>
  <c r="B136" i="35"/>
  <c r="E136" i="35" s="1"/>
  <c r="AN137" i="32"/>
  <c r="AN221" i="32"/>
  <c r="B220" i="35" s="1"/>
  <c r="E220" i="35" s="1"/>
  <c r="AN219" i="32"/>
  <c r="B218" i="35" s="1"/>
  <c r="E218" i="35" s="1"/>
  <c r="AN215" i="32"/>
  <c r="B214" i="35" s="1"/>
  <c r="E214" i="35" s="1"/>
  <c r="AN214" i="32"/>
  <c r="B213" i="35" s="1"/>
  <c r="AN213" i="32"/>
  <c r="B212" i="35" s="1"/>
  <c r="E212" i="35" s="1"/>
  <c r="AN183" i="32"/>
  <c r="B182" i="35" s="1"/>
  <c r="E182" i="35" s="1"/>
  <c r="AN178" i="32"/>
  <c r="B177" i="35" s="1"/>
  <c r="E177" i="35" s="1"/>
  <c r="AN177" i="32"/>
  <c r="B176" i="35" s="1"/>
  <c r="E176" i="35" s="1"/>
  <c r="AN175" i="32"/>
  <c r="B174" i="35" s="1"/>
  <c r="E174" i="35" s="1"/>
  <c r="AN174" i="32"/>
  <c r="B173" i="35" s="1"/>
  <c r="E173" i="35" s="1"/>
  <c r="AN171" i="32"/>
  <c r="B170" i="35" s="1"/>
  <c r="AN170" i="32"/>
  <c r="B169" i="35" s="1"/>
  <c r="E169" i="35" s="1"/>
  <c r="AN209" i="32"/>
  <c r="B208" i="35" s="1"/>
  <c r="AN207" i="32"/>
  <c r="B206" i="35" s="1"/>
  <c r="E206" i="35" s="1"/>
  <c r="AN206" i="32"/>
  <c r="B205" i="35" s="1"/>
  <c r="AN205" i="32"/>
  <c r="B204" i="35" s="1"/>
  <c r="AN198" i="32"/>
  <c r="B197" i="35" s="1"/>
  <c r="E197" i="35" s="1"/>
  <c r="AN197" i="32"/>
  <c r="B196" i="35" s="1"/>
  <c r="E196" i="35" s="1"/>
  <c r="AN194" i="32"/>
  <c r="B193" i="35" s="1"/>
  <c r="E193" i="35" s="1"/>
  <c r="AN193" i="32"/>
  <c r="B192" i="35" s="1"/>
  <c r="E192" i="35" s="1"/>
  <c r="AN190" i="32"/>
  <c r="B189" i="35" s="1"/>
  <c r="E189" i="35" s="1"/>
  <c r="AN189" i="32"/>
  <c r="B188" i="35" s="1"/>
  <c r="E188" i="35" s="1"/>
  <c r="B127" i="35"/>
  <c r="E127" i="35" s="1"/>
  <c r="B123" i="35"/>
  <c r="E123" i="35" s="1"/>
  <c r="B120" i="35"/>
  <c r="E120" i="35" s="1"/>
  <c r="B119" i="35"/>
  <c r="E119" i="35" s="1"/>
  <c r="B22" i="35"/>
  <c r="E22" i="35" s="1"/>
  <c r="B18" i="35"/>
  <c r="E18" i="35" s="1"/>
  <c r="B16" i="35"/>
  <c r="E16" i="35" s="1"/>
  <c r="B117" i="35"/>
  <c r="E117" i="35" s="1"/>
  <c r="B114" i="35"/>
  <c r="E114" i="35" s="1"/>
  <c r="B113" i="35"/>
  <c r="E113" i="35" s="1"/>
  <c r="B109" i="35"/>
  <c r="E109" i="35" s="1"/>
  <c r="B105" i="35"/>
  <c r="E105" i="35" s="1"/>
  <c r="B104" i="35"/>
  <c r="E104" i="35" s="1"/>
  <c r="B101" i="35"/>
  <c r="E101" i="35" s="1"/>
  <c r="B99" i="35"/>
  <c r="E99" i="35" s="1"/>
  <c r="B98" i="35"/>
  <c r="E98" i="35" s="1"/>
  <c r="B97" i="35"/>
  <c r="E97" i="35" s="1"/>
  <c r="B93" i="35"/>
  <c r="E93" i="35" s="1"/>
  <c r="B91" i="35"/>
  <c r="E91" i="35" s="1"/>
  <c r="B88" i="35"/>
  <c r="E88" i="35" s="1"/>
  <c r="B83" i="35"/>
  <c r="E83" i="35" s="1"/>
  <c r="B75" i="35"/>
  <c r="E75" i="35" s="1"/>
  <c r="B67" i="35"/>
  <c r="E67" i="35" s="1"/>
  <c r="B64" i="35"/>
  <c r="E64" i="35" s="1"/>
  <c r="B62" i="35"/>
  <c r="E62" i="35" s="1"/>
  <c r="B61" i="35"/>
  <c r="E61" i="35" s="1"/>
  <c r="B59" i="35"/>
  <c r="E59" i="35" s="1"/>
  <c r="B58" i="35"/>
  <c r="E58" i="35" s="1"/>
  <c r="B56" i="35"/>
  <c r="E56" i="35" s="1"/>
  <c r="B54" i="35"/>
  <c r="E54" i="35" s="1"/>
  <c r="B51" i="35"/>
  <c r="E51" i="35" s="1"/>
  <c r="B50" i="35"/>
  <c r="E50" i="35" s="1"/>
  <c r="B48" i="35"/>
  <c r="F48" i="35" s="1"/>
  <c r="B43" i="35"/>
  <c r="E43" i="35" s="1"/>
  <c r="B32" i="35"/>
  <c r="E32" i="35" s="1"/>
  <c r="B30" i="35"/>
  <c r="E30" i="35" s="1"/>
  <c r="B29" i="35"/>
  <c r="E29" i="35" s="1"/>
  <c r="B26" i="35"/>
  <c r="E26" i="35" s="1"/>
  <c r="B24" i="35"/>
  <c r="E24" i="35" s="1"/>
  <c r="B129" i="35"/>
  <c r="E129" i="35" s="1"/>
  <c r="B128" i="35"/>
  <c r="E128" i="35" s="1"/>
  <c r="B126" i="35"/>
  <c r="E126" i="35" s="1"/>
  <c r="B125" i="35"/>
  <c r="E125" i="35" s="1"/>
  <c r="B124" i="35"/>
  <c r="E124" i="35" s="1"/>
  <c r="B121" i="35"/>
  <c r="E121" i="35" s="1"/>
  <c r="B60" i="35"/>
  <c r="E60" i="35" s="1"/>
  <c r="B57" i="35"/>
  <c r="E57" i="35" s="1"/>
  <c r="B55" i="35"/>
  <c r="F55" i="35" s="1"/>
  <c r="B53" i="35"/>
  <c r="E53" i="35" s="1"/>
  <c r="B52" i="35"/>
  <c r="E52" i="35" s="1"/>
  <c r="B49" i="35"/>
  <c r="E49" i="35" s="1"/>
  <c r="B47" i="35"/>
  <c r="E47" i="35" s="1"/>
  <c r="B46" i="35"/>
  <c r="E46" i="35" s="1"/>
  <c r="B45" i="35"/>
  <c r="E45" i="35" s="1"/>
  <c r="B44" i="35"/>
  <c r="E44" i="35" s="1"/>
  <c r="B42" i="35"/>
  <c r="E42" i="35" s="1"/>
  <c r="B41" i="35"/>
  <c r="E41" i="35" s="1"/>
  <c r="B40" i="35"/>
  <c r="E40" i="35" s="1"/>
  <c r="B39" i="35"/>
  <c r="E39" i="35" s="1"/>
  <c r="B38" i="35"/>
  <c r="E38" i="35" s="1"/>
  <c r="B37" i="35"/>
  <c r="E37" i="35" s="1"/>
  <c r="B36" i="35"/>
  <c r="E36" i="35" s="1"/>
  <c r="B35" i="35"/>
  <c r="E35" i="35" s="1"/>
  <c r="B34" i="35"/>
  <c r="E34" i="35" s="1"/>
  <c r="B33" i="35"/>
  <c r="E33" i="35" s="1"/>
  <c r="B31" i="35"/>
  <c r="E31" i="35" s="1"/>
  <c r="B28" i="35"/>
  <c r="F28" i="35" s="1"/>
  <c r="B27" i="35"/>
  <c r="B25" i="35"/>
  <c r="E25" i="35" s="1"/>
  <c r="B21" i="35"/>
  <c r="E21" i="35" s="1"/>
  <c r="B20" i="35"/>
  <c r="F20" i="35" s="1"/>
  <c r="B19" i="35"/>
  <c r="E19" i="35" s="1"/>
  <c r="B17" i="35"/>
  <c r="E17" i="35" s="1"/>
  <c r="B15" i="35"/>
  <c r="E15" i="35" s="1"/>
  <c r="B14" i="35"/>
  <c r="E14" i="35" s="1"/>
  <c r="B13" i="35"/>
  <c r="E13" i="35" s="1"/>
  <c r="B12" i="35"/>
  <c r="E12" i="35" s="1"/>
  <c r="B11" i="35"/>
  <c r="E11" i="35" s="1"/>
  <c r="B10" i="35"/>
  <c r="E10" i="35" s="1"/>
  <c r="B9" i="35"/>
  <c r="E9" i="35" s="1"/>
  <c r="B8" i="35"/>
  <c r="E8" i="35" s="1"/>
  <c r="B7" i="35"/>
  <c r="E7" i="35" s="1"/>
  <c r="B6" i="35"/>
  <c r="E6" i="35" s="1"/>
  <c r="B5" i="35"/>
  <c r="E5" i="35" s="1"/>
  <c r="B4" i="35"/>
  <c r="E4" i="35" s="1"/>
  <c r="B118" i="35"/>
  <c r="E118" i="35" s="1"/>
  <c r="B116" i="35"/>
  <c r="E116" i="35" s="1"/>
  <c r="B115" i="35"/>
  <c r="E115" i="35" s="1"/>
  <c r="B112" i="35"/>
  <c r="E112" i="35" s="1"/>
  <c r="B111" i="35"/>
  <c r="E111" i="35" s="1"/>
  <c r="B110" i="35"/>
  <c r="E110" i="35" s="1"/>
  <c r="B108" i="35"/>
  <c r="E108" i="35" s="1"/>
  <c r="B107" i="35"/>
  <c r="E107" i="35" s="1"/>
  <c r="B106" i="35"/>
  <c r="E106" i="35" s="1"/>
  <c r="B102" i="35"/>
  <c r="E102" i="35" s="1"/>
  <c r="B100" i="35"/>
  <c r="E100" i="35" s="1"/>
  <c r="B96" i="35"/>
  <c r="E96" i="35" s="1"/>
  <c r="B94" i="35"/>
  <c r="E94" i="35" s="1"/>
  <c r="B92" i="35"/>
  <c r="E92" i="35" s="1"/>
  <c r="B90" i="35"/>
  <c r="E90" i="35" s="1"/>
  <c r="B89" i="35"/>
  <c r="E89" i="35" s="1"/>
  <c r="B87" i="35"/>
  <c r="E87" i="35" s="1"/>
  <c r="B86" i="35"/>
  <c r="E86" i="35" s="1"/>
  <c r="B85" i="35"/>
  <c r="E85" i="35" s="1"/>
  <c r="B84" i="35"/>
  <c r="E84" i="35" s="1"/>
  <c r="B82" i="35"/>
  <c r="E82" i="35" s="1"/>
  <c r="B81" i="35"/>
  <c r="E81" i="35" s="1"/>
  <c r="B80" i="35"/>
  <c r="E80" i="35" s="1"/>
  <c r="B79" i="35"/>
  <c r="E79" i="35" s="1"/>
  <c r="B78" i="35"/>
  <c r="E78" i="35" s="1"/>
  <c r="B77" i="35"/>
  <c r="E77" i="35" s="1"/>
  <c r="B76" i="35"/>
  <c r="E76" i="35" s="1"/>
  <c r="B74" i="35"/>
  <c r="E74" i="35" s="1"/>
  <c r="B73" i="35"/>
  <c r="E73" i="35" s="1"/>
  <c r="B72" i="35"/>
  <c r="E72" i="35" s="1"/>
  <c r="B70" i="35"/>
  <c r="E70" i="35" s="1"/>
  <c r="B69" i="35"/>
  <c r="E69" i="35" s="1"/>
  <c r="B68" i="35"/>
  <c r="E68" i="35" s="1"/>
  <c r="B66" i="35"/>
  <c r="E66" i="35" s="1"/>
  <c r="B65" i="35"/>
  <c r="E65" i="35" s="1"/>
  <c r="B63" i="35"/>
  <c r="E63" i="35" s="1"/>
  <c r="B221" i="35"/>
  <c r="E221" i="35" s="1"/>
  <c r="B219" i="35"/>
  <c r="E219" i="35" s="1"/>
  <c r="B217" i="35"/>
  <c r="E217" i="35" s="1"/>
  <c r="B216" i="35"/>
  <c r="E216" i="35" s="1"/>
  <c r="B215" i="35"/>
  <c r="E215" i="35" s="1"/>
  <c r="B211" i="35"/>
  <c r="E211" i="35" s="1"/>
  <c r="B210" i="35"/>
  <c r="E210" i="35" s="1"/>
  <c r="B207" i="35"/>
  <c r="E207" i="35" s="1"/>
  <c r="B203" i="35"/>
  <c r="E203" i="35" s="1"/>
  <c r="B200" i="35"/>
  <c r="E200" i="35" s="1"/>
  <c r="B199" i="35"/>
  <c r="E199" i="35" s="1"/>
  <c r="B195" i="35"/>
  <c r="E195" i="35" s="1"/>
  <c r="B194" i="35"/>
  <c r="E194" i="35" s="1"/>
  <c r="B191" i="35"/>
  <c r="E191" i="35" s="1"/>
  <c r="B187" i="35"/>
  <c r="E187" i="35" s="1"/>
  <c r="B184" i="35"/>
  <c r="E184" i="35" s="1"/>
  <c r="B183" i="35"/>
  <c r="E183" i="35" s="1"/>
  <c r="B179" i="35"/>
  <c r="E179" i="35" s="1"/>
  <c r="B178" i="35"/>
  <c r="E178" i="35" s="1"/>
  <c r="B175" i="35"/>
  <c r="E175" i="35" s="1"/>
  <c r="B171" i="35"/>
  <c r="E171" i="35" s="1"/>
  <c r="B168" i="35"/>
  <c r="E168" i="35" s="1"/>
  <c r="B131" i="35"/>
  <c r="E131" i="35" s="1"/>
  <c r="B130" i="35"/>
  <c r="E130" i="35" s="1"/>
  <c r="E28" i="35"/>
  <c r="E20" i="35"/>
  <c r="F58" i="35"/>
  <c r="F24" i="35"/>
  <c r="B23" i="35"/>
  <c r="F23" i="35" s="1"/>
  <c r="A2" i="36"/>
  <c r="A2" i="30"/>
  <c r="F104" i="35"/>
  <c r="F100" i="35"/>
  <c r="F84" i="35"/>
  <c r="F78" i="35"/>
  <c r="F72" i="35"/>
  <c r="F62" i="35"/>
  <c r="F99" i="35"/>
  <c r="F83" i="35"/>
  <c r="F69" i="35"/>
  <c r="F211" i="35"/>
  <c r="F207" i="35"/>
  <c r="F195" i="35"/>
  <c r="F175" i="35"/>
  <c r="F129" i="35"/>
  <c r="F123" i="35"/>
  <c r="F119" i="35"/>
  <c r="F42" i="35"/>
  <c r="F117" i="35"/>
  <c r="F113" i="35"/>
  <c r="F91" i="35"/>
  <c r="F34" i="35"/>
  <c r="F26" i="35"/>
  <c r="F19" i="35"/>
  <c r="F184" i="35"/>
  <c r="F160" i="35"/>
  <c r="F144" i="35"/>
  <c r="F132" i="35"/>
  <c r="E132" i="35"/>
  <c r="F130" i="35"/>
  <c r="F128" i="35"/>
  <c r="F118" i="35"/>
  <c r="E55" i="35"/>
  <c r="F47" i="35"/>
  <c r="F44" i="35"/>
  <c r="F110" i="35"/>
  <c r="F31" i="35"/>
  <c r="F25" i="35"/>
  <c r="F14" i="35"/>
  <c r="F3" i="35"/>
  <c r="E3" i="35"/>
  <c r="B7" i="10"/>
  <c r="D6" i="10"/>
  <c r="A2" i="23"/>
  <c r="A4" i="1"/>
  <c r="A3" i="22" s="1"/>
  <c r="A2" i="11"/>
  <c r="A2" i="29"/>
  <c r="A119" i="1"/>
  <c r="D119" i="1"/>
  <c r="B120" i="1"/>
  <c r="D62" i="1"/>
  <c r="A62" i="1"/>
  <c r="B63" i="1"/>
  <c r="A2" i="27"/>
  <c r="A2" i="22"/>
  <c r="D5" i="1"/>
  <c r="B6" i="1"/>
  <c r="D4" i="1"/>
  <c r="E180" i="35" l="1"/>
  <c r="F180" i="35"/>
  <c r="E122" i="35"/>
  <c r="F122" i="35"/>
  <c r="E164" i="35"/>
  <c r="F164" i="35"/>
  <c r="E153" i="35"/>
  <c r="F153" i="35"/>
  <c r="E161" i="35"/>
  <c r="F161" i="35"/>
  <c r="E71" i="35"/>
  <c r="F71" i="35"/>
  <c r="E213" i="35"/>
  <c r="F213" i="35"/>
  <c r="E156" i="35"/>
  <c r="F156" i="35"/>
  <c r="E145" i="35"/>
  <c r="F145" i="35"/>
  <c r="E201" i="35"/>
  <c r="F201" i="35"/>
  <c r="E140" i="35"/>
  <c r="F140" i="35"/>
  <c r="E103" i="35"/>
  <c r="F103" i="35"/>
  <c r="E170" i="35"/>
  <c r="F170" i="35"/>
  <c r="E148" i="35"/>
  <c r="F148" i="35"/>
  <c r="E137" i="35"/>
  <c r="F137" i="35"/>
  <c r="E181" i="35"/>
  <c r="F181" i="35"/>
  <c r="F36" i="35"/>
  <c r="F141" i="35"/>
  <c r="F157" i="35"/>
  <c r="F52" i="35"/>
  <c r="F18" i="35"/>
  <c r="F88" i="35"/>
  <c r="F51" i="35"/>
  <c r="F136" i="35"/>
  <c r="F152" i="35"/>
  <c r="F194" i="35"/>
  <c r="E133" i="35"/>
  <c r="F185" i="35"/>
  <c r="F209" i="35"/>
  <c r="F94" i="35"/>
  <c r="F172" i="35"/>
  <c r="F11" i="35"/>
  <c r="F149" i="35"/>
  <c r="F165" i="35"/>
  <c r="E204" i="35"/>
  <c r="F204" i="35"/>
  <c r="E142" i="35"/>
  <c r="F142" i="35"/>
  <c r="E158" i="35"/>
  <c r="F158" i="35"/>
  <c r="E190" i="35"/>
  <c r="F190" i="35"/>
  <c r="E147" i="35"/>
  <c r="F147" i="35"/>
  <c r="E143" i="35"/>
  <c r="F143" i="35"/>
  <c r="E205" i="35"/>
  <c r="F205" i="35"/>
  <c r="E146" i="35"/>
  <c r="F146" i="35"/>
  <c r="E162" i="35"/>
  <c r="F162" i="35"/>
  <c r="E198" i="35"/>
  <c r="F198" i="35"/>
  <c r="E155" i="35"/>
  <c r="F155" i="35"/>
  <c r="E151" i="35"/>
  <c r="F151" i="35"/>
  <c r="E134" i="35"/>
  <c r="F134" i="35"/>
  <c r="E150" i="35"/>
  <c r="F150" i="35"/>
  <c r="E166" i="35"/>
  <c r="F166" i="35"/>
  <c r="E202" i="35"/>
  <c r="F202" i="35"/>
  <c r="E163" i="35"/>
  <c r="F163" i="35"/>
  <c r="E159" i="35"/>
  <c r="F159" i="35"/>
  <c r="E208" i="35"/>
  <c r="F208" i="35"/>
  <c r="E138" i="35"/>
  <c r="F138" i="35"/>
  <c r="E154" i="35"/>
  <c r="F154" i="35"/>
  <c r="E186" i="35"/>
  <c r="F186" i="35"/>
  <c r="E135" i="35"/>
  <c r="F135" i="35"/>
  <c r="E139" i="35"/>
  <c r="F139" i="35"/>
  <c r="E167" i="35"/>
  <c r="F167" i="35"/>
  <c r="F179" i="35"/>
  <c r="F66" i="35"/>
  <c r="F77" i="35"/>
  <c r="F10" i="35"/>
  <c r="F39" i="35"/>
  <c r="F200" i="35"/>
  <c r="F7" i="35"/>
  <c r="F131" i="35"/>
  <c r="F191" i="35"/>
  <c r="F217" i="35"/>
  <c r="F81" i="35"/>
  <c r="F82" i="35"/>
  <c r="F90" i="35"/>
  <c r="F221" i="35"/>
  <c r="F220" i="35"/>
  <c r="F218" i="35"/>
  <c r="F214" i="35"/>
  <c r="F212" i="35"/>
  <c r="F210" i="35"/>
  <c r="F182" i="35"/>
  <c r="F178" i="35"/>
  <c r="F176" i="35"/>
  <c r="F177" i="35"/>
  <c r="F174" i="35"/>
  <c r="F173" i="35"/>
  <c r="F169" i="35"/>
  <c r="F17" i="35"/>
  <c r="F15" i="35"/>
  <c r="F206" i="35"/>
  <c r="F197" i="35"/>
  <c r="F196" i="35"/>
  <c r="F193" i="35"/>
  <c r="F192" i="35"/>
  <c r="F189" i="35"/>
  <c r="F188" i="35"/>
  <c r="F65" i="35"/>
  <c r="F216" i="35"/>
  <c r="F4" i="35"/>
  <c r="F33" i="35"/>
  <c r="F124" i="35"/>
  <c r="F115" i="35"/>
  <c r="F111" i="35"/>
  <c r="F102" i="35"/>
  <c r="F101" i="35"/>
  <c r="F95" i="35"/>
  <c r="F168" i="35"/>
  <c r="F219" i="35"/>
  <c r="F16" i="35"/>
  <c r="F21" i="35"/>
  <c r="F108" i="35"/>
  <c r="F114" i="35"/>
  <c r="F41" i="35"/>
  <c r="F43" i="35"/>
  <c r="F49" i="35"/>
  <c r="F53" i="35"/>
  <c r="F57" i="35"/>
  <c r="F120" i="35"/>
  <c r="F126" i="35"/>
  <c r="F9" i="35"/>
  <c r="F13" i="35"/>
  <c r="F22" i="35"/>
  <c r="F30" i="35"/>
  <c r="F87" i="35"/>
  <c r="F109" i="35"/>
  <c r="F46" i="35"/>
  <c r="F121" i="35"/>
  <c r="F127" i="35"/>
  <c r="F171" i="35"/>
  <c r="F183" i="35"/>
  <c r="F187" i="35"/>
  <c r="F199" i="35"/>
  <c r="F203" i="35"/>
  <c r="F215" i="35"/>
  <c r="F61" i="35"/>
  <c r="F73" i="35"/>
  <c r="F85" i="35"/>
  <c r="F64" i="35"/>
  <c r="F70" i="35"/>
  <c r="F76" i="35"/>
  <c r="F80" i="35"/>
  <c r="F98" i="35"/>
  <c r="F106" i="35"/>
  <c r="F37" i="35"/>
  <c r="F54" i="35"/>
  <c r="F35" i="35"/>
  <c r="F8" i="35"/>
  <c r="F12" i="35"/>
  <c r="F29" i="35"/>
  <c r="F86" i="35"/>
  <c r="F112" i="35"/>
  <c r="F116" i="35"/>
  <c r="F59" i="35"/>
  <c r="F32" i="35"/>
  <c r="F38" i="35"/>
  <c r="F89" i="35"/>
  <c r="F107" i="35"/>
  <c r="F40" i="35"/>
  <c r="F45" i="35"/>
  <c r="F60" i="35"/>
  <c r="F125" i="35"/>
  <c r="F63" i="35"/>
  <c r="F67" i="35"/>
  <c r="F75" i="35"/>
  <c r="F79" i="35"/>
  <c r="F93" i="35"/>
  <c r="F97" i="35"/>
  <c r="F105" i="35"/>
  <c r="F74" i="35"/>
  <c r="F92" i="35"/>
  <c r="F96" i="35"/>
  <c r="F6" i="35"/>
  <c r="F68" i="35"/>
  <c r="F5" i="35"/>
  <c r="E48" i="35"/>
  <c r="F56" i="35"/>
  <c r="F50" i="35"/>
  <c r="E23" i="35"/>
  <c r="E27" i="35"/>
  <c r="F27" i="35"/>
  <c r="A4" i="36"/>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N223" i="1" l="1"/>
  <c r="CM223" i="1"/>
  <c r="CL223" i="1"/>
  <c r="D213" i="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6" i="36" l="1"/>
  <c r="A18" i="36"/>
  <c r="A14" i="36"/>
  <c r="A15" i="36"/>
  <c r="A25" i="22"/>
  <c r="A17" i="36"/>
  <c r="A6" i="36"/>
  <c r="A12" i="36"/>
  <c r="A5" i="36"/>
  <c r="A13" i="36"/>
  <c r="A11" i="36"/>
  <c r="A9"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<sst xmlns="http://schemas.openxmlformats.org/spreadsheetml/2006/main" count="9598" uniqueCount="2203">
  <si>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</si>
  <si>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</si>
  <si>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</si>
  <si>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</si>
  <si>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</si>
  <si>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</si>
  <si>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</si>
  <si>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</si>
  <si>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</si>
  <si>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</si>
  <si>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</si>
  <si>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</si>
  <si>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</si>
  <si>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</si>
  <si>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</si>
  <si>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</si>
  <si>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</si>
  <si>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</si>
  <si>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</si>
  <si>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</si>
  <si>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</si>
  <si>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</si>
  <si>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</si>
  <si>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</si>
  <si>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</si>
  <si>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</si>
  <si>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</si>
  <si>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</si>
  <si>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</si>
  <si>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</si>
  <si>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</si>
  <si>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</si>
  <si>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</si>
  <si>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</si>
  <si>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</si>
  <si>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</si>
  <si>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</si>
  <si>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</si>
  <si>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</si>
  <si>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</si>
  <si>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</si>
  <si>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</si>
  <si>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</si>
  <si>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</si>
  <si>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</si>
  <si>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</si>
  <si>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</si>
  <si>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</si>
  <si>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</si>
  <si>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</si>
  <si>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</si>
  <si>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</si>
  <si>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</si>
  <si>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</si>
  <si>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</si>
  <si>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</si>
  <si>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</si>
  <si>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</si>
  <si>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</si>
  <si>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</si>
  <si>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</si>
  <si>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</si>
  <si>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</si>
  <si>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</si>
  <si>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</si>
  <si>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</si>
  <si>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</si>
  <si>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</si>
  <si>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</si>
  <si>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</si>
  <si>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</si>
  <si>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</si>
  <si>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</si>
  <si>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</si>
  <si>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</si>
  <si>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</si>
  <si>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</si>
  <si>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</si>
  <si>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</si>
  <si>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</si>
  <si>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</si>
  <si>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</si>
  <si>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</si>
  <si>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</si>
  <si>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</si>
  <si>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</si>
  <si>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</si>
  <si>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</si>
  <si>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</si>
  <si>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</si>
  <si>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</si>
  <si>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</si>
  <si>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</si>
  <si>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</si>
  <si>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</si>
  <si>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</si>
  <si>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</si>
  <si>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</si>
  <si>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</si>
  <si>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</si>
  <si>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</si>
  <si>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</si>
  <si>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</si>
  <si>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</si>
  <si>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</si>
  <si>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</si>
  <si>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</si>
  <si>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</si>
  <si>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</si>
  <si>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</si>
  <si>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</si>
  <si>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</si>
  <si>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</si>
  <si>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</si>
  <si>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</si>
  <si>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</si>
  <si>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</si>
  <si>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</si>
  <si>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</si>
  <si>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</si>
  <si>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</si>
  <si>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</si>
  <si>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</si>
  <si>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</si>
  <si>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</si>
  <si>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</si>
  <si>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</si>
  <si>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</si>
  <si>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</si>
  <si>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</si>
  <si>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</si>
  <si>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</si>
  <si>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</si>
  <si>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</si>
  <si>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</si>
  <si>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</si>
  <si>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</si>
  <si>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</si>
  <si>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</si>
  <si>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</si>
  <si>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</si>
  <si>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</si>
  <si>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</si>
  <si>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</si>
  <si>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</si>
  <si>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</si>
  <si>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</si>
  <si>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</si>
  <si>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</si>
  <si>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</si>
  <si>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</si>
  <si>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</si>
  <si>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</si>
  <si>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</si>
  <si>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</si>
  <si>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</si>
  <si>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</si>
  <si>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</si>
  <si>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</si>
  <si>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</si>
  <si>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</si>
  <si>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</si>
  <si>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</si>
  <si>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</si>
  <si>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</si>
  <si>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</si>
  <si>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</si>
  <si>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</si>
  <si>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</si>
  <si>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</si>
  <si>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</si>
  <si>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</si>
  <si>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</si>
  <si>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</si>
  <si>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</si>
  <si>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</si>
  <si>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</si>
  <si>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</si>
  <si>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</si>
  <si>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</si>
  <si>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</si>
  <si>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</si>
  <si>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</si>
  <si>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</si>
  <si>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</si>
  <si>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</si>
  <si>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</si>
  <si>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</si>
  <si>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</si>
  <si>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</si>
  <si>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</si>
  <si>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</si>
  <si>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</si>
  <si>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</si>
  <si>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</si>
  <si>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</si>
  <si>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</si>
  <si>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</si>
  <si>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</si>
  <si>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</si>
  <si>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</si>
  <si>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</si>
  <si>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</si>
  <si>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</si>
  <si>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</si>
  <si>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</si>
  <si>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</si>
  <si>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</si>
  <si>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</si>
  <si>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</si>
  <si>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</si>
  <si>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</si>
  <si>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</si>
  <si>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</si>
  <si>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</si>
  <si>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</si>
  <si>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</si>
  <si>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</si>
  <si>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</si>
  <si>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</si>
  <si>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</si>
  <si>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</si>
  <si>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</si>
  <si>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</si>
  <si>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</si>
  <si>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</si>
  <si>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</si>
  <si>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</si>
  <si>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</si>
  <si>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</si>
  <si>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</si>
  <si>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</si>
  <si>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</si>
  <si>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</si>
  <si>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</si>
  <si>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</si>
  <si>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</si>
  <si>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</si>
  <si>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</si>
  <si>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</si>
  <si>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</si>
  <si>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</si>
  <si>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</si>
  <si>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</si>
  <si>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</si>
  <si>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</si>
  <si>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</si>
  <si>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</si>
  <si>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</si>
  <si>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</si>
  <si>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</si>
  <si>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</si>
  <si>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</si>
  <si>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</si>
  <si>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</si>
  <si>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</si>
  <si>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</si>
  <si>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</si>
  <si>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</si>
  <si>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</si>
  <si>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</si>
  <si>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</si>
  <si>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</si>
  <si>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</si>
  <si>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</si>
  <si>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</si>
  <si>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</si>
  <si>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</si>
  <si>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</si>
  <si>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</si>
  <si>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</si>
  <si>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</si>
  <si>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</si>
  <si>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</si>
  <si>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</si>
  <si>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</si>
  <si>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</si>
  <si>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</si>
  <si>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</si>
  <si>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</si>
  <si>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</si>
  <si>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</si>
  <si>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</si>
  <si>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</si>
  <si>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</si>
  <si>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</si>
  <si>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</si>
  <si>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</si>
  <si>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</si>
  <si>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</si>
  <si>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</si>
  <si>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</si>
  <si>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</si>
  <si>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</si>
  <si>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</si>
  <si>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</si>
  <si>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</si>
  <si>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</si>
  <si>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</si>
  <si>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</si>
  <si>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</si>
  <si>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</si>
  <si>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</si>
  <si>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</si>
  <si>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</si>
  <si>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</si>
  <si>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</si>
  <si>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</si>
  <si>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</si>
  <si>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</si>
  <si>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</si>
  <si>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</si>
  <si>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</si>
  <si>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</si>
  <si>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</si>
  <si>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</si>
  <si>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</si>
  <si>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</si>
  <si>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</si>
  <si>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</si>
  <si>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</si>
  <si>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</si>
  <si>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</si>
  <si>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</si>
  <si>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</si>
  <si>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</si>
  <si>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</si>
  <si>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</si>
  <si>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</si>
  <si>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</si>
  <si>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</si>
  <si>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</si>
  <si>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</si>
  <si>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</si>
  <si>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</si>
  <si>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</si>
  <si>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</si>
  <si>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</si>
  <si>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</si>
  <si>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</si>
  <si>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</si>
  <si>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</si>
  <si>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</si>
  <si>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</si>
  <si>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</si>
  <si>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</si>
  <si>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</si>
  <si>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</si>
  <si>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</si>
  <si>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</si>
  <si>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</si>
  <si>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</si>
  <si>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</si>
  <si>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</si>
  <si>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</si>
  <si>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</si>
  <si>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</si>
  <si>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</si>
  <si>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</si>
  <si>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</si>
  <si>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</si>
  <si>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</si>
  <si>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</si>
  <si>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</si>
  <si>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</si>
  <si>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</si>
  <si>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</si>
  <si>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</si>
  <si>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</si>
  <si>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</si>
  <si>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</si>
  <si>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</si>
  <si>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</si>
  <si>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</si>
  <si>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</si>
  <si>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</si>
  <si>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</si>
  <si>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</si>
  <si>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</si>
  <si>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</si>
  <si>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</si>
  <si>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</si>
  <si>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</si>
  <si>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</si>
  <si>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</si>
  <si>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</si>
  <si>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</si>
  <si>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</si>
  <si>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</si>
  <si>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</si>
  <si>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</si>
  <si>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</si>
  <si>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</si>
  <si>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</si>
  <si>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</si>
  <si>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</si>
  <si>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</si>
  <si>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</si>
  <si>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</si>
  <si>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</si>
  <si>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</si>
  <si>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</si>
  <si>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</si>
  <si>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</si>
  <si>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</si>
  <si>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</si>
  <si>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</si>
  <si>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</si>
  <si>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</si>
  <si>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</si>
  <si>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</si>
  <si>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</si>
  <si>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</si>
  <si>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</si>
  <si>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</si>
  <si>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</si>
  <si>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</si>
  <si>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</si>
  <si>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</si>
  <si>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</si>
  <si>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</si>
  <si>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</si>
  <si>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</si>
  <si>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</si>
  <si>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</si>
  <si>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</si>
  <si>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</si>
  <si>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</si>
  <si>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</si>
  <si>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</si>
  <si>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</si>
  <si>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</si>
  <si>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</si>
  <si>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</si>
  <si>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</si>
  <si>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</si>
  <si>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</si>
  <si>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</si>
  <si>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</si>
  <si>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</si>
  <si>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</si>
  <si>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</si>
  <si>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</si>
  <si>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</si>
  <si>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</si>
  <si>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</si>
  <si>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</si>
  <si>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</si>
  <si>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</si>
  <si>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</si>
  <si>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</si>
  <si>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</si>
  <si>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</si>
  <si>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</si>
  <si>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</si>
  <si>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</si>
  <si>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</si>
  <si>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</si>
  <si>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</si>
  <si>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</si>
  <si>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</si>
  <si>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</si>
  <si>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</si>
  <si>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</si>
  <si>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</si>
  <si>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</si>
  <si>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</si>
  <si>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</si>
  <si>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</si>
  <si>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</si>
  <si>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</si>
  <si>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</si>
  <si>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</si>
  <si>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</si>
  <si>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</si>
  <si>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</si>
  <si>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</si>
  <si>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</si>
  <si>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</si>
  <si>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</si>
  <si>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</si>
  <si>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</si>
  <si>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</si>
  <si>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</si>
  <si>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</si>
  <si>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</si>
  <si>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</si>
  <si>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</si>
  <si>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</si>
  <si>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</si>
  <si>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</si>
  <si>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</si>
  <si>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</si>
  <si>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</si>
  <si>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</si>
  <si>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</si>
  <si>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</si>
  <si>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</si>
  <si>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</si>
  <si>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</si>
  <si>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</si>
  <si>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</si>
  <si>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</si>
  <si>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</si>
  <si>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</si>
  <si>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</si>
  <si>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</si>
  <si>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</si>
  <si>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</si>
  <si>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</si>
  <si>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</si>
  <si>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</si>
  <si>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</si>
  <si>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</si>
  <si>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</si>
  <si>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</si>
  <si>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</si>
  <si>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</si>
  <si>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</si>
  <si>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</si>
  <si>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</si>
  <si>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</si>
  <si>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</si>
  <si>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</si>
  <si>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</si>
  <si>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</si>
  <si>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</si>
  <si>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</si>
  <si>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</si>
  <si>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</si>
  <si>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</si>
  <si>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</si>
  <si>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</si>
  <si>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</si>
  <si>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</si>
  <si>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</si>
  <si>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</si>
  <si>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</si>
  <si>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</si>
  <si>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</si>
  <si>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</si>
  <si>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</si>
  <si>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</si>
  <si>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</si>
  <si>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</si>
  <si>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</si>
  <si>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</si>
  <si>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</si>
  <si>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</si>
  <si>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</si>
  <si>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</si>
  <si>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</si>
  <si>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</si>
  <si>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</si>
  <si>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</si>
  <si>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</si>
  <si>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</si>
  <si>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</si>
  <si>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</si>
  <si>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</si>
  <si>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</si>
  <si>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</si>
  <si>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</si>
  <si>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</si>
  <si>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</si>
  <si>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</si>
  <si>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</si>
  <si>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</si>
  <si>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</si>
  <si>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</si>
  <si>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</si>
  <si>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</si>
  <si>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</si>
  <si>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</si>
  <si>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</si>
  <si>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</si>
  <si>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</si>
  <si>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</si>
  <si>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</si>
  <si>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</si>
  <si>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</si>
  <si>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</si>
  <si>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</si>
  <si>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</si>
  <si>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</si>
  <si>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</si>
  <si>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</si>
  <si>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</si>
  <si>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</si>
  <si>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</si>
  <si>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</si>
  <si>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</si>
  <si>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</si>
  <si>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</si>
  <si>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</si>
  <si>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</si>
  <si>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</si>
  <si>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</si>
  <si>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</si>
  <si>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</si>
  <si>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</si>
  <si>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</si>
  <si>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</si>
  <si>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</si>
  <si>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</si>
  <si>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</si>
  <si>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</si>
  <si>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</si>
  <si>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</si>
  <si>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</si>
  <si>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</si>
  <si>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</si>
  <si>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</si>
  <si>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</si>
  <si>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</si>
  <si>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</si>
  <si>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</si>
  <si>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</si>
  <si>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</si>
  <si>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</si>
  <si>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</si>
  <si>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</si>
  <si>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</si>
  <si>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</si>
  <si>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</si>
  <si>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</si>
  <si>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</si>
  <si>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</si>
  <si>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</si>
  <si>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</si>
  <si>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</si>
  <si>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</si>
  <si>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</si>
  <si>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</si>
  <si>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</si>
  <si>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</si>
  <si>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</si>
  <si>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</si>
  <si>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</si>
  <si>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</si>
  <si>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</si>
  <si>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</si>
  <si>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</si>
  <si>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</si>
  <si>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</si>
  <si>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</si>
  <si>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</si>
  <si>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</si>
  <si>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</si>
  <si>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</si>
  <si>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</si>
  <si>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</si>
  <si>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</si>
  <si>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</si>
  <si>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</si>
  <si>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</si>
  <si>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</si>
  <si>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</si>
  <si>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</si>
  <si>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</si>
  <si>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</si>
  <si>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</si>
  <si>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</si>
  <si>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</si>
  <si>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</si>
  <si>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</si>
  <si>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</si>
  <si>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</si>
  <si>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</si>
  <si>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</si>
  <si>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</si>
  <si>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</si>
  <si>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</si>
  <si>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</si>
  <si>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</si>
  <si>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</si>
  <si>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</si>
  <si>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</si>
  <si>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</si>
  <si>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</si>
  <si>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</si>
  <si>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</si>
  <si>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</si>
  <si>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</si>
  <si>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</si>
  <si>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</si>
  <si>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</si>
  <si>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</si>
  <si>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</si>
  <si>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</si>
  <si>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</si>
  <si>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</si>
  <si>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</si>
  <si>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</si>
  <si>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</si>
  <si>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</si>
  <si>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</si>
  <si>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</si>
  <si>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</si>
  <si>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</si>
  <si>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</si>
  <si>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</si>
  <si>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</si>
  <si>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</si>
  <si>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</si>
  <si>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</si>
  <si>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</si>
  <si>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</si>
  <si>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</si>
  <si>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</si>
  <si>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</si>
  <si>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</si>
  <si>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</si>
  <si>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</si>
  <si>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</si>
  <si>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</si>
  <si>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</si>
  <si>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</si>
  <si>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</si>
  <si>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</si>
  <si>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</si>
  <si>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</si>
  <si>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</si>
  <si>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</si>
  <si>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</si>
  <si>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</si>
  <si>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</si>
  <si>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</si>
  <si>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</si>
  <si>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</si>
  <si>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</si>
  <si>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</si>
  <si>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</si>
  <si>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</si>
  <si>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</si>
  <si>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</si>
  <si>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</si>
  <si>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</si>
  <si>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</si>
  <si>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</si>
  <si>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</si>
  <si>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</si>
  <si>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</si>
  <si>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</si>
  <si>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</si>
  <si>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</si>
  <si>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</si>
  <si>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</si>
  <si>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</si>
  <si>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</si>
  <si>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</si>
  <si>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</si>
  <si>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</si>
  <si>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</si>
  <si>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</si>
  <si>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</si>
  <si>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</si>
  <si>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</si>
  <si>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</si>
  <si>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</si>
  <si>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</si>
  <si>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</si>
  <si>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</si>
  <si>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</si>
  <si>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</si>
  <si>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</si>
  <si>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</si>
  <si>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</si>
  <si>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</si>
  <si>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</si>
  <si>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</si>
  <si>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</si>
  <si>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</si>
  <si>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</si>
  <si>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</si>
  <si>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</si>
  <si>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</si>
  <si>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</si>
  <si>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</si>
  <si>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</si>
  <si>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</si>
  <si>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</si>
  <si>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</si>
  <si>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</si>
  <si>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</si>
  <si>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</si>
  <si>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</si>
  <si>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</si>
  <si>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</si>
  <si>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</si>
  <si>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</si>
  <si>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</si>
  <si>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</si>
  <si>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</si>
  <si>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</si>
  <si>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</si>
  <si>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</si>
  <si>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</si>
  <si>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</si>
  <si>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</si>
  <si>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</si>
  <si>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</si>
  <si>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</si>
  <si>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</si>
  <si>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</si>
  <si>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</si>
  <si>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</si>
  <si>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</si>
  <si>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</si>
  <si>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</si>
  <si>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</si>
  <si>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</si>
  <si>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</si>
  <si>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</si>
  <si>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</si>
  <si>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</si>
  <si>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</si>
  <si>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</si>
  <si>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</si>
  <si>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</si>
  <si>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</si>
  <si>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</si>
  <si>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</si>
  <si>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</si>
  <si>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</si>
  <si>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</si>
  <si>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</si>
  <si>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</si>
  <si>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</si>
  <si>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</si>
  <si>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</si>
  <si>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</si>
  <si>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</si>
  <si>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</si>
  <si>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</si>
  <si>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</si>
  <si>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</si>
  <si>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</si>
  <si>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</si>
  <si>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</si>
  <si>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</si>
  <si>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</si>
  <si>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</si>
  <si>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</si>
  <si>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</si>
  <si>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</si>
  <si>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</si>
  <si>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</si>
  <si>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</si>
  <si>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</si>
  <si>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</si>
  <si>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</si>
  <si>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</si>
  <si>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</si>
  <si>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</si>
  <si>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</si>
  <si>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</si>
  <si>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</si>
  <si>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</si>
  <si>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</si>
  <si>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</si>
  <si>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</si>
  <si>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</si>
  <si>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</si>
  <si>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</si>
  <si>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</si>
  <si>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</si>
  <si>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</si>
  <si>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</si>
  <si>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</si>
  <si>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</si>
  <si>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</si>
  <si>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</si>
  <si>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</si>
  <si>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</si>
  <si>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</si>
  <si>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</si>
  <si>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</si>
  <si>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</si>
  <si>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</si>
  <si>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</si>
  <si>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</si>
  <si>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</si>
  <si>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</si>
  <si>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</si>
  <si>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</si>
  <si>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</si>
  <si>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</si>
  <si>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</si>
  <si>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</si>
  <si>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</si>
  <si>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</si>
  <si>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</si>
  <si>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</si>
  <si>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</si>
  <si>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</si>
  <si>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</si>
  <si>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</si>
  <si>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</si>
  <si>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</si>
  <si>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</si>
  <si>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</si>
  <si>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</si>
  <si>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</si>
  <si>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</si>
  <si>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</si>
  <si>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</si>
  <si>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</si>
  <si>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</si>
  <si>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</si>
  <si>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</si>
  <si>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</si>
  <si>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</si>
  <si>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</si>
  <si>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</si>
  <si>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</si>
  <si>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</si>
  <si>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</si>
  <si>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</si>
  <si>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</si>
  <si>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</si>
  <si>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</si>
  <si>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</si>
  <si>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</si>
  <si>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</si>
  <si>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</si>
  <si>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</si>
  <si>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</si>
  <si>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</si>
  <si>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</si>
  <si>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</si>
  <si>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</si>
  <si>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</si>
  <si>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</si>
  <si>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</si>
  <si>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</si>
  <si>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</si>
  <si>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</si>
  <si>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</si>
  <si>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</si>
  <si>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</si>
  <si>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</si>
  <si>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</si>
  <si>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</si>
  <si>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</si>
  <si>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</si>
  <si>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</si>
  <si>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</si>
  <si>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</si>
  <si>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</si>
  <si>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</si>
  <si>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</si>
  <si>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</si>
  <si>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</si>
  <si>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</si>
  <si>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</si>
  <si>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</si>
  <si>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</si>
  <si>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</si>
  <si>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</si>
  <si>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</si>
  <si>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</si>
  <si>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</si>
  <si>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</si>
  <si>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</si>
  <si>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</si>
  <si>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</si>
  <si>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</si>
  <si>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</si>
  <si>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</si>
  <si>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</si>
  <si>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</si>
  <si>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</si>
  <si>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</si>
  <si>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</si>
  <si>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</si>
  <si>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</si>
  <si>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</si>
  <si>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</si>
  <si>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</si>
  <si>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</si>
  <si>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</si>
  <si>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</si>
  <si>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</si>
  <si>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</si>
  <si>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</si>
  <si>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</si>
  <si>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</si>
  <si>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</si>
  <si>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</si>
  <si>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</si>
  <si>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</si>
  <si>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</si>
  <si>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</si>
  <si>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</si>
  <si>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</si>
  <si>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</si>
  <si>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</si>
  <si>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</si>
  <si>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</si>
  <si>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</si>
  <si>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</si>
  <si>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</si>
  <si>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</si>
  <si>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</si>
  <si>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</si>
  <si>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</si>
  <si>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</si>
  <si>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</si>
  <si>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</si>
  <si>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</si>
  <si>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</si>
  <si>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</si>
  <si>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</si>
  <si>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</si>
  <si>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</si>
  <si>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</si>
  <si>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</si>
  <si>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</si>
  <si>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</si>
  <si>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</si>
  <si>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</si>
  <si>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</si>
  <si>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</si>
  <si>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</si>
  <si>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</si>
  <si>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</si>
  <si>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</si>
  <si>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</si>
  <si>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</si>
  <si>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</si>
  <si>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</si>
  <si>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</si>
  <si>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</si>
  <si>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</si>
  <si>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</si>
  <si>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</si>
  <si>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</si>
  <si>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</si>
  <si>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</si>
  <si>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</si>
  <si>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</si>
  <si>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</si>
  <si>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</si>
  <si>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</si>
  <si>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</si>
  <si>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</si>
  <si>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</si>
  <si>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</si>
  <si>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</si>
  <si>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</si>
  <si>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</si>
  <si>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</si>
  <si>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</si>
  <si>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</si>
  <si>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</si>
  <si>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</si>
  <si>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</si>
  <si>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</si>
  <si>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</si>
  <si>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</si>
  <si>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</si>
  <si>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</si>
  <si>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</si>
  <si>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</si>
  <si>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</si>
  <si>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</si>
  <si>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</si>
  <si>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</si>
  <si>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</si>
  <si>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</si>
  <si>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</si>
  <si>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</si>
  <si>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</si>
  <si>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</si>
  <si>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</si>
  <si>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</si>
  <si>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</si>
  <si>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</si>
  <si>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</si>
  <si>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</si>
  <si>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</si>
  <si>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</si>
  <si>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</si>
  <si>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</si>
  <si>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</si>
  <si>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</si>
  <si>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</si>
  <si>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</si>
  <si>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</si>
  <si>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</si>
  <si>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</si>
  <si>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</si>
  <si>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</si>
  <si>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</si>
  <si>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</si>
  <si>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</si>
  <si>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</si>
  <si>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</si>
  <si>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</si>
  <si>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</si>
  <si>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</si>
  <si>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</si>
  <si>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</si>
  <si>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</si>
  <si>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</si>
  <si>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</si>
  <si>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</si>
  <si>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</si>
  <si>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</si>
  <si>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</si>
  <si>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</si>
  <si>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</si>
  <si>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</si>
  <si>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</si>
  <si>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</si>
  <si>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</si>
  <si>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</si>
  <si>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</si>
  <si>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</si>
  <si>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</si>
  <si>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</si>
  <si>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</si>
  <si>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</si>
  <si>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</si>
  <si>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</si>
  <si>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</si>
  <si>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</si>
  <si>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</si>
  <si>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</si>
  <si>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</si>
  <si>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</si>
  <si>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</si>
  <si>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</si>
  <si>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</si>
  <si>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</si>
  <si>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</si>
  <si>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</si>
  <si>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</si>
  <si>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</si>
  <si>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</si>
  <si>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</si>
  <si>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</si>
  <si>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</si>
  <si>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</si>
  <si>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</si>
  <si>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</si>
  <si>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</si>
  <si>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</si>
  <si>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</si>
  <si>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</si>
  <si>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</si>
  <si>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</si>
  <si>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</si>
  <si>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</si>
  <si>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</si>
  <si>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</si>
  <si>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</si>
  <si>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</si>
  <si>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</si>
  <si>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</si>
  <si>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</si>
  <si>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</si>
  <si>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</si>
  <si>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</si>
  <si>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</si>
  <si>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</si>
  <si>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</si>
  <si>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</si>
  <si>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</si>
  <si>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</si>
  <si>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</si>
  <si>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</si>
  <si>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</si>
  <si>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</si>
  <si>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</si>
  <si>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</si>
  <si>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</si>
  <si>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</si>
  <si>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</si>
  <si>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</si>
  <si>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</si>
  <si>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</si>
  <si>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</si>
  <si>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</si>
  <si>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</si>
  <si>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</si>
  <si>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</si>
  <si>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</si>
  <si>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</si>
  <si>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</si>
  <si>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</si>
  <si>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</si>
  <si>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</si>
  <si>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</si>
  <si>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</si>
  <si>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</si>
  <si>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</si>
  <si>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</si>
  <si>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</si>
  <si>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</si>
  <si>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</si>
  <si>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</si>
  <si>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</si>
  <si>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</si>
  <si>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</si>
  <si>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</si>
  <si>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</si>
  <si>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</si>
  <si>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</si>
  <si>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</si>
  <si>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</si>
  <si>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</si>
  <si>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</si>
  <si>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</si>
  <si>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</si>
  <si>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</si>
  <si>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</si>
  <si>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</si>
  <si>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</si>
  <si>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</si>
  <si>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</si>
  <si>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</si>
  <si>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</si>
  <si>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</si>
  <si>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</si>
  <si>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</si>
  <si>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</si>
  <si>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</si>
  <si>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</si>
  <si>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</si>
  <si>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</si>
  <si>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</si>
  <si>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</si>
  <si>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</si>
  <si>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</si>
  <si>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</si>
  <si>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</si>
  <si>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</si>
  <si>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</si>
  <si>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</si>
  <si>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</si>
  <si>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</si>
  <si>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</si>
  <si>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</si>
  <si>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</si>
  <si>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</si>
  <si>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</si>
  <si>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</si>
  <si>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</si>
  <si>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</si>
  <si>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</si>
  <si>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</si>
  <si>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</si>
  <si>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</si>
  <si>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</si>
  <si>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</si>
  <si>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</si>
  <si>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</si>
  <si>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</si>
  <si>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</si>
  <si>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</si>
  <si>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</si>
  <si>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</si>
  <si>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</si>
  <si>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</si>
  <si>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</si>
  <si>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</si>
  <si>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</si>
  <si>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</si>
  <si>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</si>
  <si>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</si>
  <si>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</si>
  <si>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</si>
  <si>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</si>
  <si>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</si>
  <si>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</si>
  <si>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</si>
  <si>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</si>
  <si>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</si>
  <si>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</si>
  <si>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</si>
  <si>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</si>
  <si>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</si>
  <si>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</si>
  <si>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</si>
  <si>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</si>
  <si>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</si>
  <si>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</si>
  <si>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</si>
  <si>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</si>
  <si>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</si>
  <si>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</si>
  <si>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</si>
  <si>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</si>
  <si>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</si>
  <si>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</si>
  <si>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</si>
  <si>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</si>
  <si>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</si>
  <si>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</si>
  <si>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</si>
  <si>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</si>
  <si>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</si>
  <si>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</si>
  <si>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</si>
  <si>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</si>
  <si>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</si>
  <si>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</si>
  <si>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</si>
  <si>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</si>
  <si>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</si>
  <si>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</si>
  <si>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</si>
  <si>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</si>
  <si>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</si>
  <si>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</si>
  <si>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</si>
  <si>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</si>
  <si>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</si>
  <si>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</si>
  <si>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</si>
  <si>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</si>
  <si>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</si>
  <si>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</si>
  <si>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</si>
  <si>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</si>
  <si>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</si>
  <si>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</si>
  <si>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</si>
  <si>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</si>
  <si>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</si>
  <si>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</si>
  <si>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</si>
  <si>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</si>
  <si>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</si>
  <si>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</si>
  <si>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</si>
  <si>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</si>
  <si>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</si>
  <si>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</si>
  <si>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</si>
  <si>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</si>
  <si>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</si>
  <si>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</si>
  <si>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</si>
  <si>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</si>
  <si>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</si>
  <si>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</si>
  <si>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</si>
  <si>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</si>
  <si>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</si>
  <si>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</si>
  <si>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</si>
  <si>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</si>
  <si>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</si>
  <si>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</si>
  <si>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</si>
  <si>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</si>
  <si>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</si>
  <si>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</si>
  <si>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</si>
  <si>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</si>
  <si>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</si>
  <si>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</si>
  <si>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</si>
  <si>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</si>
  <si>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</si>
  <si>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</si>
  <si>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</si>
  <si>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</si>
  <si>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</si>
  <si>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</si>
  <si>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</si>
  <si>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</si>
  <si>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</si>
  <si>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</si>
  <si>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</si>
  <si>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</si>
  <si>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</si>
  <si>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</si>
  <si>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</si>
  <si>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</si>
  <si>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</si>
  <si>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</si>
  <si>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</si>
  <si>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</si>
  <si>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</si>
  <si>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</si>
  <si>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</si>
  <si>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</si>
  <si>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</si>
  <si>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</si>
  <si>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</si>
  <si>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</si>
  <si>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</si>
  <si>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</si>
  <si>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</si>
  <si>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</si>
  <si>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</si>
  <si>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</si>
  <si>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</si>
  <si>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</si>
  <si>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</si>
  <si>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</si>
  <si>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</si>
  <si>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</si>
  <si>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</si>
  <si>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</si>
  <si>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</si>
  <si>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</si>
  <si>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</si>
  <si>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</si>
  <si>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</si>
  <si>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</si>
  <si>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</si>
  <si>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</si>
  <si>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</si>
  <si>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</si>
  <si>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</si>
  <si>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</si>
  <si>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</si>
  <si>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</si>
  <si>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</si>
  <si>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</si>
  <si>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</si>
  <si>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</si>
  <si>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</si>
  <si>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</si>
  <si>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</si>
  <si>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</si>
  <si>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</si>
  <si>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</si>
  <si>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</si>
  <si>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</si>
  <si>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</si>
  <si>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</si>
  <si>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</si>
  <si>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</si>
  <si>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</si>
  <si>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</si>
  <si>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</si>
  <si>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</si>
  <si>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</si>
  <si>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</si>
  <si>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</si>
  <si>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</si>
  <si>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</si>
  <si>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</si>
  <si>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</si>
  <si>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</si>
  <si>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</si>
  <si>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</si>
  <si>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</si>
  <si>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</si>
  <si>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</si>
  <si>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</si>
  <si>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</si>
  <si>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</si>
  <si>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</si>
  <si>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</si>
  <si>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</si>
  <si>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</si>
  <si>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</si>
  <si>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</si>
  <si>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</si>
  <si>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</si>
  <si>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</si>
  <si>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</si>
  <si>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</si>
  <si>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</si>
  <si>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</si>
  <si>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</si>
  <si>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</si>
  <si>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</si>
  <si>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</si>
  <si>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</si>
  <si>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</si>
  <si>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</si>
  <si>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</si>
  <si>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</si>
  <si>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</si>
  <si>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</si>
  <si>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</si>
  <si>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</si>
  <si>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</si>
  <si>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</si>
  <si>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</si>
  <si>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</si>
  <si>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</si>
  <si>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</si>
  <si>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</si>
  <si>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</si>
  <si>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</si>
  <si>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</si>
  <si>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</si>
  <si>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</si>
  <si>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</si>
  <si>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</si>
  <si>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</si>
  <si>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</si>
  <si>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</si>
  <si>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</si>
  <si>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</si>
  <si>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</si>
  <si>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</si>
  <si>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</si>
  <si>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</si>
  <si>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</si>
  <si>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</si>
  <si>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</si>
  <si>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</si>
  <si>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</si>
  <si>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</si>
  <si>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</si>
  <si>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</si>
  <si>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</si>
  <si>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</si>
  <si>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</si>
  <si>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</si>
  <si>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</si>
  <si>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</si>
  <si>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</si>
  <si>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</si>
  <si>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</si>
  <si>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</si>
  <si>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</si>
  <si>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</si>
  <si>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</si>
  <si>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</si>
  <si>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</si>
  <si>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</si>
  <si>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</si>
  <si>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</si>
  <si>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</si>
  <si>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</si>
  <si>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</si>
  <si>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</si>
  <si>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</si>
  <si>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</si>
  <si>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</si>
  <si>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</si>
  <si>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</si>
  <si>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</si>
  <si>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</si>
  <si>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</si>
  <si>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</si>
  <si>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</si>
  <si>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</si>
  <si>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</si>
  <si>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</si>
  <si>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</si>
  <si>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</si>
  <si>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</si>
  <si>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</si>
  <si>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</si>
  <si>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</si>
  <si>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</si>
  <si>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</si>
  <si>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</si>
  <si>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</si>
  <si>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</si>
  <si>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</si>
  <si>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</si>
  <si>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</si>
  <si>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</si>
  <si>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</si>
  <si>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</si>
  <si>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</si>
  <si>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</si>
  <si>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</si>
  <si>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</si>
  <si>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</si>
  <si>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</si>
  <si>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</si>
  <si>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</si>
  <si>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</si>
  <si>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</si>
  <si>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</si>
  <si>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</si>
  <si>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</si>
  <si>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</si>
  <si>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</si>
  <si>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</si>
  <si>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</si>
  <si>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</si>
  <si>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</si>
  <si>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</si>
  <si>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</si>
  <si>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</si>
  <si>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</si>
  <si>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</si>
  <si>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</si>
  <si>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</si>
  <si>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</si>
  <si>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</si>
  <si>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</si>
  <si>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</si>
  <si>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</si>
  <si>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</si>
  <si>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</si>
  <si>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</si>
  <si>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</si>
  <si>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</si>
  <si>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</si>
  <si>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</si>
  <si>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</si>
  <si>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</si>
  <si>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</si>
  <si>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</si>
  <si>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</si>
  <si>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</si>
  <si>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</si>
  <si>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</si>
  <si>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</si>
  <si>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</si>
  <si>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</si>
  <si>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</si>
  <si>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</si>
  <si>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</si>
  <si>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</si>
  <si>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</si>
  <si>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</si>
  <si>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</si>
  <si>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</si>
  <si>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</si>
  <si>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</si>
  <si>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</si>
  <si>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</si>
  <si>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</si>
  <si>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</si>
  <si>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</si>
  <si>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</si>
  <si>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</si>
  <si>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</si>
  <si>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</si>
  <si>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</si>
  <si>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</si>
  <si>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</si>
  <si>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</si>
  <si>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</si>
  <si>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</si>
  <si>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</si>
  <si>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</si>
  <si>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</si>
  <si>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</si>
  <si>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</si>
  <si>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</si>
  <si>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</si>
  <si>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</si>
  <si>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</si>
  <si>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</si>
  <si>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</si>
  <si>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</si>
  <si>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</si>
  <si>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</si>
  <si>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</si>
  <si>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</si>
  <si>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</si>
  <si>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</si>
  <si>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</si>
  <si>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</si>
  <si>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</si>
  <si>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</si>
  <si>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</si>
  <si>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</si>
  <si>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</si>
  <si>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</si>
  <si>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</si>
  <si>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</si>
  <si>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</si>
  <si>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</si>
  <si>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</si>
  <si>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</si>
  <si>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</si>
  <si>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</si>
  <si>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</si>
  <si>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</si>
  <si>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</si>
  <si>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</si>
  <si>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</si>
  <si>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</si>
  <si>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</si>
  <si>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</si>
  <si>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</si>
  <si>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</si>
  <si>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</si>
  <si>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</si>
  <si>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</si>
  <si>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</si>
  <si>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</si>
  <si>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</si>
  <si>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</si>
  <si>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</si>
  <si>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</si>
  <si>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</si>
  <si>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</si>
  <si>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</si>
  <si>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</si>
  <si>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</si>
  <si>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</si>
  <si>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</si>
  <si>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</si>
  <si>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</si>
  <si>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</si>
  <si>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</si>
  <si>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</si>
  <si>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</si>
  <si>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</si>
  <si>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</si>
  <si>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</si>
  <si>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</si>
  <si>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</si>
  <si>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</si>
  <si>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</si>
  <si>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</si>
  <si>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</si>
  <si>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</si>
  <si>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</si>
  <si>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</si>
  <si>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</si>
  <si>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</si>
  <si>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</si>
  <si>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</si>
  <si>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</si>
  <si>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</si>
  <si>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</si>
  <si>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</si>
  <si>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</si>
  <si>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</si>
  <si>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</si>
  <si>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</si>
  <si>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</si>
  <si>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</si>
  <si>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</si>
  <si>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</si>
  <si>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</si>
  <si>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</si>
  <si>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</si>
  <si>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</si>
  <si>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</si>
  <si>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</si>
  <si>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</si>
  <si>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</si>
  <si>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</si>
  <si>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</si>
  <si>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</si>
  <si>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</si>
  <si>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</si>
  <si>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</si>
  <si>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</si>
  <si>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</si>
  <si>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</si>
  <si>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</si>
  <si>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</si>
  <si>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</si>
  <si>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</si>
  <si>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</si>
  <si>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</si>
  <si>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</si>
  <si>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</si>
  <si>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</si>
  <si>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</si>
  <si>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</si>
  <si>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</si>
  <si>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</si>
  <si>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</si>
  <si>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</si>
  <si>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</si>
  <si>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</si>
  <si>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</si>
  <si>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</si>
  <si>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</si>
  <si>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</si>
  <si>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</si>
  <si>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</si>
  <si>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</si>
  <si>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</si>
  <si>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</si>
  <si>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</si>
  <si>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</si>
  <si>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</si>
  <si>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</si>
  <si>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</si>
  <si>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</si>
  <si>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</si>
  <si>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</si>
  <si>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</si>
  <si>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</si>
  <si>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</si>
  <si>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</si>
  <si>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</si>
  <si>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</si>
  <si>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</si>
  <si>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</si>
  <si>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</si>
  <si>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</si>
  <si>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</si>
  <si>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</si>
  <si>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</si>
  <si>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</si>
  <si>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</si>
  <si>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</si>
  <si>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</si>
  <si>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</si>
  <si>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</si>
  <si>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</si>
  <si>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</si>
  <si>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</si>
  <si>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</si>
  <si>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</si>
  <si>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</si>
  <si>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</si>
  <si>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</si>
  <si>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</si>
  <si>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</si>
  <si>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</si>
  <si>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</si>
  <si>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</si>
  <si>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</si>
  <si>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</si>
  <si>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</si>
  <si>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</si>
  <si>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</si>
  <si>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</si>
  <si>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</si>
  <si>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</si>
  <si>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</si>
  <si>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</si>
  <si>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</si>
  <si>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</si>
  <si>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</si>
  <si>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</si>
  <si>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</si>
  <si>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</si>
  <si>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</si>
  <si>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</si>
  <si>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</si>
  <si>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</si>
  <si>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</si>
  <si>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</si>
  <si>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</si>
  <si>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</si>
  <si>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</si>
  <si>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</si>
  <si>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</si>
  <si>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</si>
  <si>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</si>
  <si>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</si>
  <si>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</si>
  <si>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</si>
  <si>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</si>
  <si>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</si>
  <si>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</si>
  <si>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</si>
  <si>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</si>
  <si>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</si>
  <si>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</si>
  <si>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</si>
  <si>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</si>
  <si>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</si>
  <si>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</si>
  <si>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</si>
  <si>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</si>
  <si>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</si>
  <si>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</si>
  <si>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</si>
  <si>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</si>
  <si>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</si>
  <si>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</si>
  <si>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</si>
  <si>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</si>
  <si>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</si>
  <si>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</si>
  <si>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</si>
  <si>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</si>
  <si>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</si>
  <si>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</si>
  <si>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</si>
  <si>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</si>
  <si>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</si>
  <si>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</si>
  <si>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</si>
  <si>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</si>
  <si>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</si>
  <si>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</si>
  <si>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</si>
  <si>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</si>
  <si>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</si>
  <si>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</si>
  <si>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</si>
  <si>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</si>
  <si>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</si>
  <si>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</si>
  <si>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</si>
  <si>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</si>
  <si>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</si>
  <si>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</si>
  <si>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</si>
  <si>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</si>
  <si>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</si>
  <si>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</si>
  <si>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</si>
  <si>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</si>
  <si>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</si>
  <si>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</si>
  <si>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</si>
  <si>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</si>
  <si>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</si>
  <si>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</si>
  <si>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</si>
  <si>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</si>
  <si>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</si>
  <si>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</si>
  <si>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</si>
  <si>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</si>
  <si>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</si>
  <si>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</si>
  <si>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</si>
  <si>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</si>
  <si>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</si>
  <si>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</si>
  <si>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</si>
  <si>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</si>
  <si>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</si>
  <si>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</si>
  <si>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</si>
  <si>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</si>
  <si>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</si>
  <si>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</si>
  <si>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</si>
  <si>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</si>
  <si>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</si>
  <si>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</si>
  <si>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</si>
  <si>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</si>
  <si>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</si>
  <si>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</si>
  <si>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</si>
  <si>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</si>
  <si>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</si>
  <si>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</si>
  <si>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</si>
  <si>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</si>
  <si>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</si>
  <si>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</si>
  <si>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</si>
  <si>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</si>
  <si>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</si>
  <si>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</si>
  <si>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</si>
  <si>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</si>
  <si>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</si>
  <si>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</si>
  <si>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</si>
  <si>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</si>
  <si>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</si>
  <si>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</si>
  <si>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</si>
  <si>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</si>
  <si>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</si>
  <si>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</si>
  <si>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</si>
  <si>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</si>
  <si>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</si>
  <si>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</si>
  <si>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in produzione</t>
  </si>
  <si>
    <t>Alex Bank</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</si>
  <si>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</si>
  <si>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</si>
  <si>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</si>
  <si>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</si>
  <si>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</si>
  <si>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</si>
  <si>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</si>
  <si>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</si>
  <si>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</si>
  <si>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</si>
  <si>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</si>
  <si>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</si>
  <si>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</si>
  <si>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</si>
  <si>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</si>
  <si>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</si>
  <si>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</si>
  <si>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</si>
  <si>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</si>
  <si>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</si>
  <si>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</si>
  <si>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</si>
  <si>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</si>
  <si>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</si>
  <si>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</si>
  <si>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</si>
  <si>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</si>
  <si>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</si>
  <si>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</si>
  <si>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</si>
  <si>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</si>
  <si>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</si>
  <si>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</si>
  <si>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</si>
  <si>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</si>
  <si>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</si>
  <si>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</si>
  <si>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</si>
  <si>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</si>
  <si>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</si>
  <si>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</si>
  <si>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</si>
  <si>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</si>
  <si>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</si>
  <si>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</si>
  <si>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</si>
  <si>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</si>
  <si>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</si>
  <si>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</si>
  <si>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</si>
  <si>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</si>
  <si>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</si>
  <si>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</si>
  <si>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</si>
  <si>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</si>
  <si>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</si>
  <si>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</si>
  <si>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</si>
  <si>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</si>
  <si>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</si>
  <si>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</si>
  <si>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</si>
  <si>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</si>
  <si>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</si>
  <si>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</si>
  <si>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</si>
  <si>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</si>
  <si>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</si>
  <si>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</si>
  <si>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</si>
  <si>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</si>
  <si>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</si>
  <si>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</si>
  <si>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</si>
  <si>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</si>
  <si>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</si>
  <si>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</si>
  <si>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</si>
  <si>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</si>
  <si>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</si>
  <si>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</si>
  <si>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</si>
  <si>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</si>
  <si>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</si>
  <si>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</si>
  <si>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</si>
  <si>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</si>
  <si>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</si>
  <si>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</si>
  <si>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</si>
  <si>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</si>
  <si>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</si>
  <si>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</si>
  <si>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</si>
  <si>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</si>
  <si>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</si>
  <si>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</si>
  <si>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</si>
  <si>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</si>
  <si>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</si>
  <si>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</si>
  <si>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</si>
  <si>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</si>
  <si>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</si>
  <si>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</si>
  <si>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</si>
  <si>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</si>
  <si>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</si>
  <si>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</si>
  <si>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</si>
  <si>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</si>
  <si>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</si>
  <si>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</si>
  <si>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</si>
  <si>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</si>
  <si>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</si>
  <si>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</si>
  <si>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</si>
  <si>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</si>
  <si>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</si>
  <si>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</si>
  <si>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</si>
  <si>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</si>
  <si>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</si>
  <si>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</si>
  <si>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</si>
  <si>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</si>
  <si>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</si>
  <si>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</si>
  <si>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</si>
  <si>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</si>
  <si>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</si>
  <si>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</si>
  <si>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</si>
  <si>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</si>
  <si>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</si>
  <si>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</si>
  <si>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</si>
  <si>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</si>
  <si>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</si>
  <si>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</si>
  <si>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</si>
  <si>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</si>
  <si>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</si>
  <si>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</si>
  <si>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</si>
  <si>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</si>
  <si>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</si>
  <si>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</si>
  <si>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</si>
  <si>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</si>
  <si>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</si>
  <si>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</si>
  <si>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</si>
  <si>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</si>
  <si>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Exception 3 - Overdraft</t>
  </si>
  <si>
    <t>Exception 2 - Overdraft</t>
  </si>
  <si>
    <t>Exception 3 - Other AQR</t>
  </si>
  <si>
    <t xml:space="preserve">4 OR 5 OR 6 </t>
  </si>
  <si>
    <t>Regulatory segment</t>
  </si>
  <si>
    <t>20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</si>
  <si>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</si>
  <si>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</si>
  <si>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</si>
  <si>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</si>
  <si>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</si>
  <si>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</si>
  <si>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</si>
  <si>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</si>
  <si>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</si>
  <si>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</si>
  <si>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</si>
  <si>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</si>
  <si>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</si>
  <si>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</si>
  <si>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</si>
  <si>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</si>
  <si>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</si>
  <si>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</si>
  <si>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</si>
  <si>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</si>
  <si>
    <t>FORMULE ISBA</t>
  </si>
  <si>
    <t>1.742363</t>
  </si>
  <si>
    <t>0.2924068</t>
  </si>
  <si>
    <t>5.190208</t>
  </si>
  <si>
    <t>0.1364955</t>
  </si>
  <si>
    <t>-0.0010198</t>
  </si>
  <si>
    <t>-0.000998</t>
  </si>
  <si>
    <t>('CORPORATE','SME Corporate', 'SME Retail')</t>
  </si>
  <si>
    <t>('CORPORATE','SME Corporate','SME Retail')</t>
  </si>
  <si>
    <t>68900000</t>
  </si>
  <si>
    <t>1.536755</t>
  </si>
  <si>
    <t>-2.625582</t>
  </si>
  <si>
    <t>-0.0849681</t>
  </si>
  <si>
    <t>0.901795</t>
  </si>
  <si>
    <t>-0.5411258</t>
  </si>
  <si>
    <t>2.667343</t>
  </si>
  <si>
    <t>0.731715</t>
  </si>
  <si>
    <t>0.4147514</t>
  </si>
  <si>
    <t>0.0824298</t>
  </si>
  <si>
    <t>3.417171</t>
  </si>
  <si>
    <t>1.086735</t>
  </si>
  <si>
    <t>0.1146618</t>
  </si>
  <si>
    <t>5.285714</t>
  </si>
  <si>
    <t>0.5199887</t>
  </si>
  <si>
    <t>0.4987105</t>
  </si>
  <si>
    <t>139.0573</t>
  </si>
  <si>
    <t>-4.434042</t>
  </si>
  <si>
    <t>144.6835</t>
  </si>
  <si>
    <t>0.1019952</t>
  </si>
  <si>
    <t>39100000</t>
  </si>
  <si>
    <t>0.8321314</t>
  </si>
  <si>
    <t>3.148769</t>
  </si>
  <si>
    <t>1826</t>
  </si>
  <si>
    <t>33833.22</t>
  </si>
  <si>
    <t>7176314</t>
  </si>
  <si>
    <t>38750</t>
  </si>
  <si>
    <t>781000000</t>
  </si>
  <si>
    <t>4508521</t>
  </si>
  <si>
    <t>1108019</t>
  </si>
  <si>
    <t>6320400</t>
  </si>
  <si>
    <t>0.5012376</t>
  </si>
  <si>
    <t>0.992571</t>
  </si>
  <si>
    <t>0.4744703</t>
  </si>
  <si>
    <t>0.0010909</t>
  </si>
  <si>
    <t>SMALL BUSINESS</t>
  </si>
  <si>
    <r>
      <rPr>
        <b/>
        <sz val="12"/>
        <color theme="1"/>
        <rFont val="Calibri"/>
        <family val="2"/>
        <scheme val="minor"/>
      </rPr>
      <t>Handling Account</t>
    </r>
    <r>
      <rPr>
        <sz val="12"/>
        <color theme="1"/>
        <rFont val="Calibri"/>
        <family val="2"/>
        <scheme val="minor"/>
      </rPr>
      <t xml:space="preserve"> </t>
    </r>
    <r>
      <rPr>
        <b/>
        <sz val="12"/>
        <color theme="1"/>
        <rFont val="Calibri"/>
        <family val="2"/>
        <scheme val="minor"/>
      </rPr>
      <t xml:space="preserve">Module
</t>
    </r>
    <r>
      <rPr>
        <sz val="12"/>
        <color theme="1"/>
        <rFont val="Calibri"/>
        <family val="2"/>
        <scheme val="minor"/>
      </rPr>
      <t>Score &lt; 0,0484023 - Green
Score &lt; 0,062210 - Light Green
Score &lt; 0,334582 - Orange
Score &gt;= 0,334582 - Red</t>
    </r>
  </si>
  <si>
    <t>12 OR 5 OR 6</t>
  </si>
  <si>
    <t>INSTAL_UNPAID</t>
  </si>
  <si>
    <t>Exception 7 – Days Past Due &gt; 15</t>
  </si>
  <si>
    <t>in CIB = “C7” OR  “C7-A” OR “C7-B” OR “C7-C”</t>
  </si>
  <si>
    <t>in CIB ind_35 &lt; -0.4</t>
  </si>
  <si>
    <t>in CIB ind_9 &lt; -0.4</t>
  </si>
  <si>
    <t>(1 AND 8) 
OR 2 
OR
18</t>
  </si>
  <si>
    <t>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</si>
</sst>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7" tint="-0.249977111117893"/>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7">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xf numFmtId="9" fontId="23" fillId="0" borderId="0" applyFont="0" applyFill="0" applyBorder="0" applyAlignment="0" applyProtection="0"/>
  </cellStyleXfs>
  <cellXfs count="471">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1" fillId="0" borderId="4" xfId="0" applyFont="1" applyBorder="1" applyAlignment="1">
      <alignment horizontal="center" vertical="center" wrapText="1"/>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0" borderId="17" xfId="0" applyFill="1" applyBorder="1" applyAlignment="1">
      <alignment horizontal="center"/>
    </xf>
    <xf numFmtId="0" fontId="0" fillId="0" borderId="48" xfId="0" applyBorder="1"/>
    <xf numFmtId="0" fontId="0" fillId="0" borderId="23" xfId="0" applyBorder="1" applyAlignment="1">
      <alignment horizontal="left" vertical="center"/>
    </xf>
    <xf numFmtId="0" fontId="0" fillId="0" borderId="23" xfId="0" applyBorder="1" applyAlignment="1">
      <alignment vertical="center" wrapText="1" shrinkToFit="1"/>
    </xf>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0" xfId="0" applyFont="1"/>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0" fontId="2"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22" fillId="11" borderId="4"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29" borderId="11" xfId="0" applyFont="1" applyFill="1" applyBorder="1" applyAlignment="1">
      <alignment horizontal="center" vertical="center"/>
    </xf>
    <xf numFmtId="0" fontId="22" fillId="11" borderId="4" xfId="0" applyFont="1" applyFill="1" applyBorder="1" applyAlignment="1">
      <alignment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12" xfId="0" applyBorder="1" applyAlignment="1">
      <alignment horizontal="left" vertical="center" wrapText="1"/>
    </xf>
    <xf numFmtId="0" fontId="25" fillId="0" borderId="4" xfId="0" applyFont="1" applyBorder="1" applyAlignment="1">
      <alignment horizontal="center" vertical="center" wrapText="1" shrinkToFit="1"/>
    </xf>
    <xf numFmtId="0" fontId="25" fillId="0" borderId="12" xfId="0" applyFont="1" applyBorder="1" applyAlignment="1">
      <alignment horizontal="left" vertical="center" wrapText="1"/>
    </xf>
    <xf numFmtId="0" fontId="0" fillId="0" borderId="48" xfId="0" applyFill="1" applyBorder="1"/>
    <xf numFmtId="0" fontId="0" fillId="0" borderId="17" xfId="0" applyFill="1" applyBorder="1"/>
    <xf numFmtId="0" fontId="25" fillId="0" borderId="0" xfId="0" applyFont="1" applyFill="1"/>
    <xf numFmtId="0" fontId="25" fillId="0" borderId="0" xfId="0" applyFont="1" applyFill="1" applyAlignment="1">
      <alignment horizontal="center"/>
    </xf>
    <xf numFmtId="0" fontId="0" fillId="0" borderId="48" xfId="0" applyFill="1" applyBorder="1" applyAlignment="1">
      <alignment horizontal="center"/>
    </xf>
    <xf numFmtId="0" fontId="0" fillId="0" borderId="4" xfId="0" applyFill="1" applyBorder="1" applyAlignment="1">
      <alignment horizontal="center" vertical="center"/>
    </xf>
    <xf numFmtId="166" fontId="28" fillId="0" borderId="0" xfId="5" applyNumberFormat="1" applyFont="1" applyAlignment="1">
      <alignment vertical="center"/>
    </xf>
    <xf numFmtId="9" fontId="14" fillId="0" borderId="0" xfId="6" applyNumberFormat="1" applyFont="1"/>
    <xf numFmtId="0" fontId="7" fillId="41" borderId="2" xfId="0" applyFont="1" applyFill="1" applyBorder="1" applyAlignment="1">
      <alignment horizontal="left" vertical="center" wrapText="1"/>
    </xf>
    <xf numFmtId="0" fontId="21" fillId="0" borderId="0" xfId="0" applyFont="1" applyAlignment="1"/>
    <xf numFmtId="3" fontId="0" fillId="0" borderId="0" xfId="0" applyNumberFormat="1"/>
    <xf numFmtId="14" fontId="0" fillId="0" borderId="0" xfId="0" applyNumberFormat="1"/>
    <xf numFmtId="0" fontId="22" fillId="0" borderId="4" xfId="0" applyFont="1" applyBorder="1"/>
    <xf numFmtId="0" fontId="25" fillId="0" borderId="4" xfId="0" applyFont="1" applyBorder="1"/>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25" fillId="0" borderId="22" xfId="0" applyFont="1" applyBorder="1" applyAlignment="1">
      <alignment horizontal="left" vertical="center" wrapText="1"/>
    </xf>
    <xf numFmtId="0" fontId="25" fillId="0" borderId="19" xfId="0" applyFont="1" applyBorder="1" applyAlignment="1">
      <alignment horizontal="left" vertical="center"/>
    </xf>
    <xf numFmtId="0" fontId="25" fillId="0" borderId="28" xfId="0" applyFont="1" applyBorder="1" applyAlignment="1">
      <alignment horizontal="left" vertical="center"/>
    </xf>
    <xf numFmtId="0" fontId="0" fillId="0" borderId="4" xfId="0" applyBorder="1" applyAlignment="1">
      <alignment horizontal="left" vertical="center" wrapText="1" shrinkToFit="1"/>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22" fillId="0" borderId="4" xfId="0" applyFont="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cellXfs>
  <cellStyles count="7">
    <cellStyle name="Bad 2" xfId="2"/>
    <cellStyle name="Comma" xfId="5" builtinId="3"/>
    <cellStyle name="Normal" xfId="0" builtinId="0"/>
    <cellStyle name="Normal 2" xfId="1"/>
    <cellStyle name="Normal 3" xfId="3"/>
    <cellStyle name="Normal 4" xfId="4"/>
    <cellStyle name="Percent" xfId="6" builtinId="5"/>
  </cellStyles>
  <dxfs count="34">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row>
        <row r="15">
          <cell r="C15" t="str">
            <v>ID5</v>
          </cell>
          <cell r="D15" t="str">
            <v>Number of days past due in other banks</v>
          </cell>
          <cell r="E15" t="str">
            <v>Number of days past due at the report date in external financial institutions</v>
          </cell>
          <cell r="F15" t="str">
            <v>External database</v>
          </cell>
          <cell r="G15">
            <v>0</v>
          </cell>
          <cell r="H15">
            <v>0</v>
          </cell>
          <cell r="Y15"/>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cell r="Y16"/>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cell r="Y20"/>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cell r="Y21"/>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cell r="Y22"/>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cell r="Y27"/>
        </row>
        <row r="28">
          <cell r="C28" t="str">
            <v>ID19</v>
          </cell>
          <cell r="D28" t="str">
            <v>Credit restructured at other bank</v>
          </cell>
          <cell r="E28" t="str">
            <v>Assign 1 if client has restructured credits in other banks, 0 otherwise</v>
          </cell>
          <cell r="F28" t="str">
            <v>External database</v>
          </cell>
          <cell r="G28">
            <v>0</v>
          </cell>
          <cell r="H28">
            <v>0</v>
          </cell>
          <cell r="Y28"/>
        </row>
        <row r="29">
          <cell r="C29" t="str">
            <v>ID20</v>
          </cell>
          <cell r="D29" t="str">
            <v>Annual financial statement missing</v>
          </cell>
          <cell r="E29" t="str">
            <v>Assign 1 if client annual financial statement is missing, 0 otherwise</v>
          </cell>
          <cell r="F29" t="str">
            <v>Balance sheet</v>
          </cell>
          <cell r="G29">
            <v>0</v>
          </cell>
          <cell r="H29">
            <v>0</v>
          </cell>
          <cell r="Y29"/>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cell r="Y30"/>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cell r="Y31"/>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cell r="Y34"/>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cell r="Y35"/>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cell r="Y36"/>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cell r="Y37"/>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cell r="Y38"/>
        </row>
        <row r="39">
          <cell r="C39" t="str">
            <v>ID30</v>
          </cell>
          <cell r="D39" t="str">
            <v>Cancelled from Court register</v>
          </cell>
          <cell r="E39" t="str">
            <v>Assign 1 if client is cancelled from Court register, 0 otherwise</v>
          </cell>
          <cell r="F39" t="str">
            <v>External database</v>
          </cell>
          <cell r="G39">
            <v>0</v>
          </cell>
          <cell r="H39">
            <v>0</v>
          </cell>
          <cell r="Y39"/>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cell r="Y41"/>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cell r="Y42"/>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cell r="Y45"/>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cell r="Y46"/>
        </row>
        <row r="47">
          <cell r="C47" t="str">
            <v>ID38</v>
          </cell>
          <cell r="D47" t="str">
            <v xml:space="preserve">Notarization of collateral missing </v>
          </cell>
          <cell r="E47" t="str">
            <v>Assign 1 if a collateral is missing, 0 otherwise</v>
          </cell>
          <cell r="F47" t="str">
            <v>External database</v>
          </cell>
          <cell r="G47">
            <v>0</v>
          </cell>
          <cell r="H47">
            <v>0</v>
          </cell>
          <cell r="Y47"/>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cell r="Y48"/>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cell r="Y50"/>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cell r="Y51"/>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cell r="Y54"/>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cell r="Y55"/>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cell r="Y56"/>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cell r="Y58"/>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cell r="Y59"/>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cell r="Y61"/>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cell r="Y62"/>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cell r="Y63"/>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cell r="Y66"/>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cell r="Y132"/>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cell r="Y133"/>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cell r="Y134"/>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cell r="Y135"/>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cell r="Y137"/>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cell r="Y138"/>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cell r="Y139"/>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cell r="Y140"/>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cell r="Y141"/>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cell r="Y142"/>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cell r="Y143"/>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cell r="Y144"/>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cell r="Y145"/>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cell r="Y146"/>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cell r="Y147"/>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cell r="Y148"/>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cell r="Y150"/>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cell r="Y151"/>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cell r="Y152"/>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cell r="Y153"/>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cell r="Y156"/>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cell r="Y157"/>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cell r="Y159"/>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cell r="Y160"/>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cell r="Y161"/>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cell r="Y162"/>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cell r="Y164"/>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cell r="Y165"/>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cell r="Y166"/>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cell r="Y167"/>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cell r="Y168"/>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cell r="Y169"/>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cell r="Y174"/>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cell r="Y187"/>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cell r="Y188"/>
        </row>
        <row r="189">
          <cell r="C189" t="str">
            <v>ID191</v>
          </cell>
          <cell r="D189" t="str">
            <v>Amount of unpaid overdue - leasing contracts</v>
          </cell>
          <cell r="E189" t="str">
            <v>Amount overdue for leasing contracts</v>
          </cell>
          <cell r="F189" t="str">
            <v>Client’s mispayments</v>
          </cell>
          <cell r="G189">
            <v>0</v>
          </cell>
          <cell r="H189">
            <v>0</v>
          </cell>
          <cell r="Y189"/>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cell r="Y192"/>
        </row>
        <row r="193">
          <cell r="C193" t="str">
            <v>ID195</v>
          </cell>
          <cell r="D193" t="str">
            <v>Amount of unpaid instalments - leasing contracts</v>
          </cell>
          <cell r="E193" t="str">
            <v>Amount of unpaid instalments for leasing contracts</v>
          </cell>
          <cell r="F193" t="str">
            <v>Client’s mispayments</v>
          </cell>
          <cell r="G193">
            <v>0</v>
          </cell>
          <cell r="H193">
            <v>0</v>
          </cell>
          <cell r="Y193"/>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cell r="Y204"/>
        </row>
        <row r="205">
          <cell r="C205" t="str">
            <v>ID207</v>
          </cell>
          <cell r="D205" t="str">
            <v>Unpaid instalments for leasing contracts</v>
          </cell>
          <cell r="E205" t="str">
            <v>Number od unpaid instalments for leasing contracts</v>
          </cell>
          <cell r="F205" t="str">
            <v>Client’s mispayments</v>
          </cell>
          <cell r="G205">
            <v>0</v>
          </cell>
          <cell r="H205">
            <v>0</v>
          </cell>
          <cell r="Y205"/>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cell r="Y208"/>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cell r="Y211"/>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workbookViewId="0">
      <selection activeCell="E14" sqref="E8:E14"/>
    </sheetView>
  </sheetViews>
  <sheetFormatPr defaultColWidth="8.875" defaultRowHeight="15.75" x14ac:dyDescent="0.25"/>
  <cols>
    <col min="1" max="1" width="7.125" customWidth="1"/>
    <col min="2" max="2" width="12.75" customWidth="1"/>
    <col min="3" max="3" width="10.5" bestFit="1" customWidth="1"/>
  </cols>
  <sheetData>
    <row r="2" spans="1:12" x14ac:dyDescent="0.25">
      <c r="A2" s="57"/>
      <c r="B2" t="s">
        <v>1419</v>
      </c>
    </row>
    <row r="3" spans="1:12" x14ac:dyDescent="0.25">
      <c r="A3" s="54"/>
      <c r="B3" t="s">
        <v>1420</v>
      </c>
    </row>
    <row r="4" spans="1:12" x14ac:dyDescent="0.25">
      <c r="A4" s="121"/>
      <c r="B4" t="s">
        <v>1418</v>
      </c>
    </row>
    <row r="5" spans="1:12" x14ac:dyDescent="0.25">
      <c r="A5" s="121"/>
      <c r="B5" t="s">
        <v>1417</v>
      </c>
    </row>
    <row r="7" spans="1:12" x14ac:dyDescent="0.25">
      <c r="B7" s="263" t="s">
        <v>1966</v>
      </c>
      <c r="C7" s="264">
        <v>42760</v>
      </c>
      <c r="D7" s="264">
        <v>42836</v>
      </c>
      <c r="E7" s="264">
        <v>42892</v>
      </c>
      <c r="J7" s="387"/>
      <c r="K7" s="387"/>
      <c r="L7" s="386"/>
    </row>
    <row r="8" spans="1:12" x14ac:dyDescent="0.25">
      <c r="B8" s="263" t="s">
        <v>1209</v>
      </c>
      <c r="C8" s="382">
        <v>14523</v>
      </c>
      <c r="D8" s="382">
        <v>14417</v>
      </c>
      <c r="E8" s="382">
        <v>14301</v>
      </c>
      <c r="F8" s="383">
        <f>E8/D8-1</f>
        <v>-8.0460567385725046E-3</v>
      </c>
      <c r="J8" s="387"/>
      <c r="K8" s="387"/>
      <c r="L8" s="386"/>
    </row>
    <row r="9" spans="1:12" x14ac:dyDescent="0.25">
      <c r="B9" s="263" t="s">
        <v>831</v>
      </c>
      <c r="C9" s="382">
        <v>30931</v>
      </c>
      <c r="D9" s="382">
        <v>32762</v>
      </c>
      <c r="E9" s="382">
        <v>35993</v>
      </c>
      <c r="F9" s="383">
        <f t="shared" ref="F9:F13" si="0">E9/D9-1</f>
        <v>9.8620352847811565E-2</v>
      </c>
      <c r="J9" s="387"/>
      <c r="K9" s="387"/>
      <c r="L9" s="386"/>
    </row>
    <row r="10" spans="1:12" x14ac:dyDescent="0.25">
      <c r="B10" s="263" t="s">
        <v>1452</v>
      </c>
      <c r="C10" s="382">
        <v>2504</v>
      </c>
      <c r="D10" s="382">
        <v>2278</v>
      </c>
      <c r="E10" s="382">
        <v>2114</v>
      </c>
      <c r="F10" s="383">
        <f t="shared" si="0"/>
        <v>-7.199297629499557E-2</v>
      </c>
    </row>
    <row r="11" spans="1:12" x14ac:dyDescent="0.25">
      <c r="B11" s="263" t="s">
        <v>1967</v>
      </c>
      <c r="C11" s="335">
        <v>1824</v>
      </c>
      <c r="D11" s="382">
        <v>2266</v>
      </c>
      <c r="E11" s="382">
        <v>2220</v>
      </c>
      <c r="F11" s="383">
        <f t="shared" si="0"/>
        <v>-2.0300088261253291E-2</v>
      </c>
    </row>
    <row r="12" spans="1:12" x14ac:dyDescent="0.25">
      <c r="B12" s="263" t="s">
        <v>1646</v>
      </c>
      <c r="C12" s="335"/>
      <c r="D12" s="335">
        <v>4124</v>
      </c>
      <c r="E12" s="382">
        <v>4274</v>
      </c>
      <c r="F12" s="383">
        <f t="shared" si="0"/>
        <v>3.6372453928225079E-2</v>
      </c>
    </row>
    <row r="13" spans="1:12" x14ac:dyDescent="0.25">
      <c r="B13" s="265" t="s">
        <v>1979</v>
      </c>
      <c r="C13" s="335"/>
      <c r="D13" s="335">
        <v>1443</v>
      </c>
      <c r="E13" s="335">
        <v>1553</v>
      </c>
      <c r="F13" s="383">
        <f t="shared" si="0"/>
        <v>7.6230076230076271E-2</v>
      </c>
      <c r="I13" s="386"/>
    </row>
    <row r="14" spans="1:12" x14ac:dyDescent="0.25">
      <c r="B14" s="265" t="s">
        <v>2109</v>
      </c>
      <c r="C14" s="335"/>
      <c r="D14" s="335"/>
      <c r="E14" s="335">
        <v>431</v>
      </c>
    </row>
    <row r="15" spans="1:12" x14ac:dyDescent="0.25">
      <c r="B15" s="265"/>
      <c r="C15" s="335"/>
      <c r="D15" s="335"/>
      <c r="E15" s="335"/>
    </row>
    <row r="16" spans="1:12" x14ac:dyDescent="0.25">
      <c r="B16" s="388" t="s">
        <v>1591</v>
      </c>
      <c r="C16" s="55" t="s">
        <v>2101</v>
      </c>
    </row>
    <row r="17" spans="2:3" x14ac:dyDescent="0.25">
      <c r="B17" s="159" t="s">
        <v>2092</v>
      </c>
      <c r="C17" t="s">
        <v>1971</v>
      </c>
    </row>
    <row r="18" spans="2:3" x14ac:dyDescent="0.25">
      <c r="B18" s="159" t="s">
        <v>2092</v>
      </c>
      <c r="C18" t="s">
        <v>2093</v>
      </c>
    </row>
    <row r="19" spans="2:3" x14ac:dyDescent="0.25">
      <c r="B19" s="159" t="s">
        <v>2092</v>
      </c>
      <c r="C19" t="s">
        <v>1519</v>
      </c>
    </row>
    <row r="20" spans="2:3" x14ac:dyDescent="0.25">
      <c r="B20" s="159" t="s">
        <v>2094</v>
      </c>
      <c r="C20" t="s">
        <v>1169</v>
      </c>
    </row>
    <row r="21" spans="2:3" x14ac:dyDescent="0.25">
      <c r="B21" s="159" t="s">
        <v>2094</v>
      </c>
      <c r="C21" t="s">
        <v>1170</v>
      </c>
    </row>
    <row r="22" spans="2:3" x14ac:dyDescent="0.25">
      <c r="B22" s="159" t="s">
        <v>2095</v>
      </c>
      <c r="C22" t="s">
        <v>1971</v>
      </c>
    </row>
    <row r="23" spans="2:3" x14ac:dyDescent="0.25">
      <c r="B23" s="159" t="s">
        <v>2095</v>
      </c>
      <c r="C23" t="s">
        <v>2093</v>
      </c>
    </row>
    <row r="24" spans="2:3" x14ac:dyDescent="0.25">
      <c r="B24" s="159" t="s">
        <v>2095</v>
      </c>
      <c r="C24" t="s">
        <v>1519</v>
      </c>
    </row>
    <row r="25" spans="2:3" x14ac:dyDescent="0.25">
      <c r="B25" s="159" t="s">
        <v>2096</v>
      </c>
      <c r="C25" t="s">
        <v>1971</v>
      </c>
    </row>
    <row r="26" spans="2:3" x14ac:dyDescent="0.25">
      <c r="B26" s="159" t="s">
        <v>2096</v>
      </c>
      <c r="C26" t="s">
        <v>1950</v>
      </c>
    </row>
    <row r="27" spans="2:3" x14ac:dyDescent="0.25">
      <c r="B27" s="159" t="s">
        <v>2096</v>
      </c>
      <c r="C27" t="s">
        <v>2093</v>
      </c>
    </row>
    <row r="28" spans="2:3" x14ac:dyDescent="0.25">
      <c r="B28" s="389" t="s">
        <v>2097</v>
      </c>
      <c r="C28" s="266" t="s">
        <v>1971</v>
      </c>
    </row>
    <row r="29" spans="2:3" x14ac:dyDescent="0.25">
      <c r="B29" s="389" t="s">
        <v>2097</v>
      </c>
      <c r="C29" s="266" t="s">
        <v>2102</v>
      </c>
    </row>
    <row r="30" spans="2:3" x14ac:dyDescent="0.25">
      <c r="B30" s="389" t="s">
        <v>2097</v>
      </c>
      <c r="C30" s="266" t="s">
        <v>2093</v>
      </c>
    </row>
    <row r="31" spans="2:3" x14ac:dyDescent="0.25">
      <c r="B31" s="389" t="s">
        <v>2097</v>
      </c>
      <c r="C31" s="266" t="s">
        <v>2103</v>
      </c>
    </row>
    <row r="32" spans="2:3" x14ac:dyDescent="0.25">
      <c r="B32" s="389" t="s">
        <v>2097</v>
      </c>
      <c r="C32" s="266" t="s">
        <v>1519</v>
      </c>
    </row>
    <row r="33" spans="2:3" x14ac:dyDescent="0.25">
      <c r="B33" s="389" t="s">
        <v>2097</v>
      </c>
      <c r="C33" s="266" t="s">
        <v>2104</v>
      </c>
    </row>
    <row r="34" spans="2:3" x14ac:dyDescent="0.25">
      <c r="B34" s="159" t="s">
        <v>2098</v>
      </c>
      <c r="C34" t="s">
        <v>1971</v>
      </c>
    </row>
    <row r="35" spans="2:3" x14ac:dyDescent="0.25">
      <c r="B35" s="159" t="s">
        <v>2098</v>
      </c>
      <c r="C35" t="s">
        <v>2099</v>
      </c>
    </row>
    <row r="36" spans="2:3" x14ac:dyDescent="0.25">
      <c r="B36" s="159" t="s">
        <v>2098</v>
      </c>
      <c r="C36" t="s">
        <v>2100</v>
      </c>
    </row>
    <row r="37" spans="2:3" x14ac:dyDescent="0.25">
      <c r="B37" s="389" t="s">
        <v>2109</v>
      </c>
      <c r="C37" s="266" t="s">
        <v>2105</v>
      </c>
    </row>
    <row r="38" spans="2:3" x14ac:dyDescent="0.25">
      <c r="B38" s="389" t="s">
        <v>2109</v>
      </c>
      <c r="C38" s="266" t="s">
        <v>2106</v>
      </c>
    </row>
    <row r="39" spans="2:3" x14ac:dyDescent="0.25">
      <c r="B39" s="389" t="s">
        <v>2109</v>
      </c>
      <c r="C39" s="266" t="s">
        <v>2107</v>
      </c>
    </row>
    <row r="40" spans="2:3" x14ac:dyDescent="0.25">
      <c r="B40" s="389" t="s">
        <v>2109</v>
      </c>
      <c r="C40" s="266" t="s">
        <v>2108</v>
      </c>
    </row>
  </sheetData>
  <sortState ref="H16:I18">
    <sortCondition ref="H16"/>
  </sortState>
  <conditionalFormatting sqref="E15">
    <cfRule type="cellIs" dxfId="33" priority="2" operator="greaterThan">
      <formula>0</formula>
    </cfRule>
  </conditionalFormatting>
  <conditionalFormatting sqref="F8:F13">
    <cfRule type="cellIs" dxfId="32"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B1" workbookViewId="0">
      <selection activeCell="E1" sqref="E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E1" s="55" t="s">
        <v>2202</v>
      </c>
      <c r="G1" s="55"/>
      <c r="I1" s="55" t="s">
        <v>1518</v>
      </c>
    </row>
    <row r="2" spans="1:9" x14ac:dyDescent="0.25">
      <c r="A2">
        <f>VLOOKUP(B2,Indicator!A:B,2,FALSE)</f>
        <v>1</v>
      </c>
      <c r="B2" s="52" t="s">
        <v>1145</v>
      </c>
      <c r="C2" s="61" t="s">
        <v>1166</v>
      </c>
      <c r="D2" s="61" t="s">
        <v>1166</v>
      </c>
      <c r="E2" t="str">
        <f>VLOOKUP(B2,Indicator!A:AA,6,FALSE)</f>
        <v>Client’s mispayments</v>
      </c>
      <c r="I2" t="s">
        <v>951</v>
      </c>
    </row>
    <row r="3" spans="1:9" x14ac:dyDescent="0.25">
      <c r="A3">
        <f>VLOOKUP(B3,Indicator!A:B,2,FALSE)</f>
        <v>2</v>
      </c>
      <c r="B3" s="52" t="s">
        <v>1116</v>
      </c>
      <c r="C3" s="62" t="s">
        <v>1164</v>
      </c>
      <c r="D3" s="62" t="s">
        <v>1164</v>
      </c>
      <c r="E3" t="str">
        <f>VLOOKUP(B3,Indicator!A:AA,6,FALSE)</f>
        <v>Client Status &amp; AQR Impairment Triggers</v>
      </c>
      <c r="I3" t="s">
        <v>958</v>
      </c>
    </row>
    <row r="4" spans="1:9" x14ac:dyDescent="0.25">
      <c r="A4">
        <f>VLOOKUP(B4,Indicator!A:B,2,FALSE)</f>
        <v>220</v>
      </c>
      <c r="B4" s="21" t="s">
        <v>1421</v>
      </c>
      <c r="C4" s="62" t="s">
        <v>1164</v>
      </c>
      <c r="D4" s="62" t="s">
        <v>1164</v>
      </c>
      <c r="E4" t="str">
        <f>VLOOKUP(B4,Indicator!A:AA,6,FALSE)</f>
        <v>Client Status &amp; AQR Impairment Triggers</v>
      </c>
      <c r="I4" t="s">
        <v>963</v>
      </c>
    </row>
    <row r="5" spans="1:9" x14ac:dyDescent="0.25">
      <c r="A5">
        <f>VLOOKUP(B5,Indicator!A:B,2,FALSE)</f>
        <v>221</v>
      </c>
      <c r="B5" s="21" t="s">
        <v>1512</v>
      </c>
      <c r="C5" s="61" t="s">
        <v>1167</v>
      </c>
      <c r="D5" s="61" t="s">
        <v>1167</v>
      </c>
      <c r="E5" t="str">
        <f>VLOOKUP(B5,Indicator!A:AA,6,FALSE)</f>
        <v>Other AQR Triggers</v>
      </c>
      <c r="I5" t="s">
        <v>966</v>
      </c>
    </row>
    <row r="6" spans="1:9" x14ac:dyDescent="0.25">
      <c r="A6">
        <f>VLOOKUP(B6,Indicator!A:B,2,FALSE)</f>
        <v>225</v>
      </c>
      <c r="B6" s="21" t="s">
        <v>1513</v>
      </c>
      <c r="C6" s="61" t="s">
        <v>1167</v>
      </c>
      <c r="D6" s="61" t="s">
        <v>1167</v>
      </c>
      <c r="E6" t="str">
        <f>VLOOKUP(B6,Indicator!A:AA,6,FALSE)</f>
        <v>Other AQR Triggers</v>
      </c>
      <c r="I6" t="s">
        <v>969</v>
      </c>
    </row>
    <row r="7" spans="1:9" x14ac:dyDescent="0.25">
      <c r="A7">
        <f>VLOOKUP(B7,Indicator!A:B,2,FALSE)</f>
        <v>56</v>
      </c>
      <c r="B7" s="21" t="s">
        <v>1126</v>
      </c>
      <c r="C7" s="64" t="s">
        <v>1165</v>
      </c>
      <c r="E7" t="str">
        <f>VLOOKUP(B7,Indicator!A:AA,6,FALSE)</f>
        <v>Client’s mispayments</v>
      </c>
      <c r="I7" t="s">
        <v>974</v>
      </c>
    </row>
    <row r="8" spans="1:9" x14ac:dyDescent="0.25">
      <c r="A8">
        <f>VLOOKUP(B8,Indicator!A:B,2,FALSE)</f>
        <v>58</v>
      </c>
      <c r="B8" s="21" t="s">
        <v>1127</v>
      </c>
      <c r="C8" s="64" t="s">
        <v>1165</v>
      </c>
      <c r="E8" t="str">
        <f>VLOOKUP(B8,Indicator!A:AA,6,FALSE)</f>
        <v>Client’s mispayments</v>
      </c>
      <c r="I8" t="s">
        <v>979</v>
      </c>
    </row>
    <row r="9" spans="1:9" x14ac:dyDescent="0.25">
      <c r="A9">
        <f>VLOOKUP(B9,Indicator!A:B,2,FALSE)</f>
        <v>180</v>
      </c>
      <c r="B9" s="21" t="s">
        <v>1514</v>
      </c>
      <c r="C9" s="64" t="s">
        <v>1165</v>
      </c>
      <c r="E9" t="str">
        <f>VLOOKUP(B9,Indicator!A:AA,6,FALSE)</f>
        <v>Handling account</v>
      </c>
      <c r="I9" t="s">
        <v>984</v>
      </c>
    </row>
    <row r="10" spans="1:9" x14ac:dyDescent="0.25">
      <c r="A10">
        <f>VLOOKUP(B10,Indicator!A:B,2,FALSE)</f>
        <v>181</v>
      </c>
      <c r="B10" s="21" t="s">
        <v>1515</v>
      </c>
      <c r="C10" s="64" t="s">
        <v>1165</v>
      </c>
      <c r="E10" t="str">
        <f>VLOOKUP(B10,Indicator!A:AA,6,FALSE)</f>
        <v>Handling account</v>
      </c>
      <c r="I10" t="s">
        <v>989</v>
      </c>
    </row>
    <row r="11" spans="1:9" x14ac:dyDescent="0.25">
      <c r="A11">
        <f>VLOOKUP(B11,Indicator!A:B,2,FALSE)</f>
        <v>189</v>
      </c>
      <c r="B11" s="21" t="s">
        <v>1516</v>
      </c>
      <c r="C11" s="64" t="s">
        <v>1165</v>
      </c>
      <c r="E11" t="str">
        <f>VLOOKUP(B11,Indicator!A:AA,6,FALSE)</f>
        <v>Client’s mispayments</v>
      </c>
      <c r="I11" t="s">
        <v>994</v>
      </c>
    </row>
    <row r="12" spans="1:9" x14ac:dyDescent="0.25">
      <c r="A12">
        <f>VLOOKUP(B12,Indicator!A:B,2,FALSE)</f>
        <v>201</v>
      </c>
      <c r="B12" s="21" t="s">
        <v>1517</v>
      </c>
      <c r="C12" s="64" t="s">
        <v>1165</v>
      </c>
      <c r="E12" t="str">
        <f>VLOOKUP(B12,Indicator!A:AA,6,FALSE)</f>
        <v>Client’s mispayments</v>
      </c>
      <c r="I12" t="s">
        <v>997</v>
      </c>
    </row>
    <row r="13" spans="1:9" x14ac:dyDescent="0.25">
      <c r="A13">
        <f>VLOOKUP(B13,Indicator!A:B,2,FALSE)</f>
        <v>13</v>
      </c>
      <c r="B13" s="21" t="s">
        <v>1112</v>
      </c>
      <c r="D13" s="64" t="s">
        <v>1165</v>
      </c>
      <c r="E13" t="str">
        <f>VLOOKUP(B13,Indicator!A:AA,6,FALSE)</f>
        <v>Handling account</v>
      </c>
      <c r="I13" t="s">
        <v>1000</v>
      </c>
    </row>
    <row r="14" spans="1:9" x14ac:dyDescent="0.25">
      <c r="A14">
        <f>VLOOKUP(B14,Indicator!A:B,2,FALSE)</f>
        <v>44</v>
      </c>
      <c r="B14" s="21" t="s">
        <v>1124</v>
      </c>
      <c r="D14" s="64" t="s">
        <v>1165</v>
      </c>
      <c r="E14" t="str">
        <f>VLOOKUP(B14,Indicator!A:AA,6,FALSE)</f>
        <v>Client’s mispayments</v>
      </c>
      <c r="I14" t="s">
        <v>817</v>
      </c>
    </row>
    <row r="15" spans="1:9" x14ac:dyDescent="0.25">
      <c r="A15">
        <f>VLOOKUP(B15,Indicator!A:B,2,FALSE)</f>
        <v>58</v>
      </c>
      <c r="B15" s="21" t="s">
        <v>1127</v>
      </c>
      <c r="D15" s="64" t="s">
        <v>1165</v>
      </c>
      <c r="E15" t="str">
        <f>VLOOKUP(B15,Indicator!A:AA,6,FALSE)</f>
        <v>Client’s mispayments</v>
      </c>
      <c r="I15" t="s">
        <v>747</v>
      </c>
    </row>
    <row r="16" spans="1:9" x14ac:dyDescent="0.25">
      <c r="A16">
        <f>VLOOKUP(B16,Indicator!A:B,2,FALSE)</f>
        <v>173</v>
      </c>
      <c r="B16" s="21" t="s">
        <v>1406</v>
      </c>
      <c r="D16" s="64" t="s">
        <v>1165</v>
      </c>
      <c r="E16" t="str">
        <f>VLOOKUP(B16,Indicator!A:AA,6,FALSE)</f>
        <v>Handling account</v>
      </c>
      <c r="I16" t="s">
        <v>814</v>
      </c>
    </row>
    <row r="17" spans="1:9" x14ac:dyDescent="0.25">
      <c r="A17">
        <f>VLOOKUP(B17,Indicator!A:B,2,FALSE)</f>
        <v>189</v>
      </c>
      <c r="B17" s="21" t="s">
        <v>1516</v>
      </c>
      <c r="D17" s="64" t="s">
        <v>1165</v>
      </c>
      <c r="E17" t="str">
        <f>VLOOKUP(B17,Indicator!A:AA,6,FALSE)</f>
        <v>Client’s mispayments</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B1" workbookViewId="0">
      <selection activeCell="E1" sqref="E1"/>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E1" s="55" t="s">
        <v>2202</v>
      </c>
      <c r="G1" s="55" t="s">
        <v>1518</v>
      </c>
    </row>
    <row r="2" spans="1:7" x14ac:dyDescent="0.25">
      <c r="A2">
        <f>VLOOKUP(B2,Indicator!A:B,2,FALSE)</f>
        <v>1</v>
      </c>
      <c r="B2" s="21" t="s">
        <v>1145</v>
      </c>
      <c r="C2" s="64" t="s">
        <v>1165</v>
      </c>
      <c r="D2" s="64" t="s">
        <v>1165</v>
      </c>
      <c r="E2" t="str">
        <f>VLOOKUP(B2,Indicator!A:AA,6,FALSE)</f>
        <v>Client’s mispayments</v>
      </c>
      <c r="G2" t="s">
        <v>747</v>
      </c>
    </row>
    <row r="3" spans="1:7" x14ac:dyDescent="0.25">
      <c r="A3">
        <f>VLOOKUP(B3,Indicator!A:B,2,FALSE)</f>
        <v>2</v>
      </c>
      <c r="B3" s="21" t="s">
        <v>1116</v>
      </c>
      <c r="C3" s="62" t="s">
        <v>1164</v>
      </c>
      <c r="D3" s="62" t="s">
        <v>1164</v>
      </c>
      <c r="E3" t="str">
        <f>VLOOKUP(B3,Indicator!A:AA,6,FALSE)</f>
        <v>Client Status &amp; AQR Impairment Triggers</v>
      </c>
      <c r="G3" s="97" t="s">
        <v>955</v>
      </c>
    </row>
    <row r="4" spans="1:7" x14ac:dyDescent="0.25">
      <c r="A4">
        <f>VLOOKUP(B4,Indicator!A:B,2,FALSE)</f>
        <v>15</v>
      </c>
      <c r="B4" s="21" t="s">
        <v>1588</v>
      </c>
      <c r="C4" s="64" t="s">
        <v>1165</v>
      </c>
      <c r="D4" s="62" t="s">
        <v>1164</v>
      </c>
      <c r="E4" t="str">
        <f>VLOOKUP(B4,Indicator!A:AA,6,FALSE)</f>
        <v>Handling account</v>
      </c>
      <c r="G4" t="s">
        <v>961</v>
      </c>
    </row>
    <row r="5" spans="1:7" x14ac:dyDescent="0.25">
      <c r="A5">
        <f>VLOOKUP(B5,Indicator!A:B,2,FALSE)</f>
        <v>44</v>
      </c>
      <c r="B5" s="21" t="s">
        <v>1124</v>
      </c>
      <c r="D5" s="64" t="s">
        <v>1165</v>
      </c>
      <c r="E5" t="str">
        <f>VLOOKUP(B5,Indicator!A:AA,6,FALSE)</f>
        <v>Client’s mispayments</v>
      </c>
      <c r="G5" t="s">
        <v>972</v>
      </c>
    </row>
    <row r="6" spans="1:7" x14ac:dyDescent="0.25">
      <c r="A6">
        <f>VLOOKUP(B6,Indicator!A:B,2,FALSE)</f>
        <v>51</v>
      </c>
      <c r="B6" s="21" t="s">
        <v>1404</v>
      </c>
      <c r="C6" s="61" t="s">
        <v>1167</v>
      </c>
      <c r="D6" s="61" t="s">
        <v>1167</v>
      </c>
      <c r="E6" t="str">
        <f>VLOOKUP(B6,Indicator!A:AA,6,FALSE)</f>
        <v>Client Status &amp; AQR Impairment Triggers</v>
      </c>
      <c r="G6" t="s">
        <v>977</v>
      </c>
    </row>
    <row r="7" spans="1:7" x14ac:dyDescent="0.25">
      <c r="A7">
        <f>VLOOKUP(B7,Indicator!A:B,2,FALSE)</f>
        <v>190</v>
      </c>
      <c r="B7" s="21" t="s">
        <v>1589</v>
      </c>
      <c r="D7" s="64" t="s">
        <v>1165</v>
      </c>
      <c r="E7" t="str">
        <f>VLOOKUP(B7,Indicator!A:AA,6,FALSE)</f>
        <v>Client’s mispayments</v>
      </c>
      <c r="G7" s="97" t="s">
        <v>982</v>
      </c>
    </row>
    <row r="8" spans="1:7" x14ac:dyDescent="0.25">
      <c r="A8">
        <f>VLOOKUP(B8,Indicator!A:B,2,FALSE)</f>
        <v>201</v>
      </c>
      <c r="B8" s="21" t="s">
        <v>1517</v>
      </c>
      <c r="C8" s="64" t="s">
        <v>1165</v>
      </c>
      <c r="E8" t="str">
        <f>VLOOKUP(B8,Indicator!A:AA,6,FALSE)</f>
        <v>Client’s mispayments</v>
      </c>
      <c r="G8" s="97" t="s">
        <v>987</v>
      </c>
    </row>
    <row r="9" spans="1:7" x14ac:dyDescent="0.25">
      <c r="A9">
        <f>VLOOKUP(B9,Indicator!A:B,2,FALSE)</f>
        <v>204</v>
      </c>
      <c r="B9" s="21" t="s">
        <v>1590</v>
      </c>
      <c r="D9" s="64" t="s">
        <v>1165</v>
      </c>
      <c r="E9" t="str">
        <f>VLOOKUP(B9,Indicator!A:AA,6,FALSE)</f>
        <v>Client’s mispayments</v>
      </c>
      <c r="G9" t="s">
        <v>992</v>
      </c>
    </row>
    <row r="10" spans="1:7" x14ac:dyDescent="0.25">
      <c r="A10">
        <f>VLOOKUP(B10,Indicator!A:B,2,FALSE)</f>
        <v>220</v>
      </c>
      <c r="B10" s="21" t="s">
        <v>1421</v>
      </c>
      <c r="C10" s="62" t="s">
        <v>1164</v>
      </c>
      <c r="D10" s="62" t="s">
        <v>1164</v>
      </c>
      <c r="E10" t="str">
        <f>VLOOKUP(B10,Indicator!A:AA,6,FALSE)</f>
        <v>Client Status &amp; AQR Impairment Triggers</v>
      </c>
      <c r="G10" t="s">
        <v>956</v>
      </c>
    </row>
    <row r="11" spans="1:7" x14ac:dyDescent="0.25">
      <c r="A11">
        <f>VLOOKUP(B11,Indicator!A:B,2,FALSE)</f>
        <v>221</v>
      </c>
      <c r="B11" s="21" t="s">
        <v>1512</v>
      </c>
      <c r="C11" s="61" t="s">
        <v>1167</v>
      </c>
      <c r="D11" s="61" t="s">
        <v>1167</v>
      </c>
      <c r="E11" t="str">
        <f>VLOOKUP(B11,Indicator!A:AA,6,FALSE)</f>
        <v>Other AQR Triggers</v>
      </c>
      <c r="G11" t="s">
        <v>962</v>
      </c>
    </row>
    <row r="12" spans="1:7" x14ac:dyDescent="0.25">
      <c r="A12">
        <f>VLOOKUP(B12,Indicator!A:B,2,FALSE)</f>
        <v>225</v>
      </c>
      <c r="B12" s="185" t="s">
        <v>1513</v>
      </c>
      <c r="C12" s="61" t="s">
        <v>1167</v>
      </c>
      <c r="D12" s="61" t="s">
        <v>1167</v>
      </c>
      <c r="E12" t="str">
        <f>VLOOKUP(B12,Indicator!A:AA,6,FALSE)</f>
        <v>Other AQR Triggers</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E1" sqref="E1"/>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0" t="s">
        <v>1965</v>
      </c>
      <c r="D1" s="55" t="s">
        <v>1964</v>
      </c>
      <c r="E1" s="55" t="s">
        <v>2202</v>
      </c>
      <c r="G1" s="55" t="s">
        <v>6</v>
      </c>
    </row>
    <row r="2" spans="1:7" x14ac:dyDescent="0.25">
      <c r="A2">
        <f>VLOOKUP(B2,Indicator!A:B,2,FALSE)</f>
        <v>1</v>
      </c>
      <c r="B2" s="21" t="s">
        <v>1145</v>
      </c>
      <c r="C2" s="64" t="s">
        <v>1165</v>
      </c>
      <c r="D2" s="64" t="s">
        <v>1165</v>
      </c>
      <c r="E2" t="str">
        <f>VLOOKUP(B2,Indicator!A:AA,6,FALSE)</f>
        <v>Client’s mispayments</v>
      </c>
      <c r="G2" t="s">
        <v>747</v>
      </c>
    </row>
    <row r="3" spans="1:7" x14ac:dyDescent="0.25">
      <c r="A3">
        <f>VLOOKUP(B3,Indicator!A:B,2,FALSE)</f>
        <v>2</v>
      </c>
      <c r="B3" s="21" t="s">
        <v>1116</v>
      </c>
      <c r="C3" s="62" t="s">
        <v>1164</v>
      </c>
      <c r="D3" s="62" t="s">
        <v>1164</v>
      </c>
      <c r="E3" t="str">
        <f>VLOOKUP(B3,Indicator!A:AA,6,FALSE)</f>
        <v>Client Status &amp; AQR Impairment Triggers</v>
      </c>
      <c r="G3" t="s">
        <v>952</v>
      </c>
    </row>
    <row r="4" spans="1:7" x14ac:dyDescent="0.25">
      <c r="A4">
        <f>VLOOKUP(B4,Indicator!A:B,2,FALSE)</f>
        <v>8</v>
      </c>
      <c r="B4" s="21" t="s">
        <v>1128</v>
      </c>
      <c r="D4" s="262" t="s">
        <v>1168</v>
      </c>
      <c r="E4" t="str">
        <f>VLOOKUP(B4,Indicator!A:AA,6,FALSE)</f>
        <v>Handling account</v>
      </c>
      <c r="G4" t="s">
        <v>959</v>
      </c>
    </row>
    <row r="5" spans="1:7" x14ac:dyDescent="0.25">
      <c r="A5">
        <f>VLOOKUP(B5,Indicator!A:B,2,FALSE)</f>
        <v>9</v>
      </c>
      <c r="B5" s="21" t="s">
        <v>1129</v>
      </c>
      <c r="C5" s="61" t="s">
        <v>1166</v>
      </c>
      <c r="D5" s="61" t="s">
        <v>1166</v>
      </c>
      <c r="E5" t="str">
        <f>VLOOKUP(B5,Indicator!A:AA,6,FALSE)</f>
        <v>Client Status &amp; AQR Impairment Triggers</v>
      </c>
      <c r="G5" s="97" t="s">
        <v>970</v>
      </c>
    </row>
    <row r="6" spans="1:7" x14ac:dyDescent="0.25">
      <c r="A6">
        <f>VLOOKUP(B6,Indicator!A:B,2,FALSE)</f>
        <v>13</v>
      </c>
      <c r="B6" s="21" t="s">
        <v>1112</v>
      </c>
      <c r="D6" s="262" t="s">
        <v>1168</v>
      </c>
      <c r="E6" t="str">
        <f>VLOOKUP(B6,Indicator!A:AA,6,FALSE)</f>
        <v>Handling account</v>
      </c>
      <c r="G6" s="97" t="s">
        <v>975</v>
      </c>
    </row>
    <row r="7" spans="1:7" x14ac:dyDescent="0.25">
      <c r="A7">
        <f>VLOOKUP(B7,Indicator!A:B,2,FALSE)</f>
        <v>17</v>
      </c>
      <c r="B7" s="21" t="s">
        <v>1955</v>
      </c>
      <c r="C7" s="62" t="s">
        <v>1164</v>
      </c>
      <c r="D7" s="62" t="s">
        <v>1164</v>
      </c>
      <c r="E7" t="str">
        <f>VLOOKUP(B7,Indicator!A:AA,6,FALSE)</f>
        <v>Client Status &amp; AQR Impairment Triggers</v>
      </c>
      <c r="G7" t="s">
        <v>980</v>
      </c>
    </row>
    <row r="8" spans="1:7" x14ac:dyDescent="0.25">
      <c r="A8">
        <f>VLOOKUP(B8,Indicator!A:B,2,FALSE)</f>
        <v>35</v>
      </c>
      <c r="B8" s="21" t="s">
        <v>1123</v>
      </c>
      <c r="C8" s="61" t="s">
        <v>1166</v>
      </c>
      <c r="D8" s="61" t="s">
        <v>1166</v>
      </c>
      <c r="E8" t="str">
        <f>VLOOKUP(B8,Indicator!A:AA,6,FALSE)</f>
        <v>Client Status &amp; AQR Impairment Triggers</v>
      </c>
      <c r="G8" t="s">
        <v>985</v>
      </c>
    </row>
    <row r="9" spans="1:7" x14ac:dyDescent="0.25">
      <c r="A9">
        <f>VLOOKUP(B9,Indicator!A:B,2,FALSE)</f>
        <v>43</v>
      </c>
      <c r="B9" s="21" t="s">
        <v>1396</v>
      </c>
      <c r="C9" s="261" t="s">
        <v>1977</v>
      </c>
      <c r="E9" t="str">
        <f>VLOOKUP(B9,Indicator!A:AA,6,FALSE)</f>
        <v>External database</v>
      </c>
      <c r="G9" t="s">
        <v>990</v>
      </c>
    </row>
    <row r="10" spans="1:7" x14ac:dyDescent="0.25">
      <c r="A10">
        <f>VLOOKUP(B10,Indicator!A:B,2,FALSE)</f>
        <v>49</v>
      </c>
      <c r="B10" s="21" t="s">
        <v>1398</v>
      </c>
      <c r="C10" s="62" t="s">
        <v>1164</v>
      </c>
      <c r="D10" s="62" t="s">
        <v>1164</v>
      </c>
      <c r="E10" t="str">
        <f>VLOOKUP(B10,Indicator!A:AA,6,FALSE)</f>
        <v>Client Status &amp; AQR Impairment Triggers</v>
      </c>
      <c r="G10" t="s">
        <v>995</v>
      </c>
    </row>
    <row r="11" spans="1:7" x14ac:dyDescent="0.25">
      <c r="A11">
        <f>VLOOKUP(B11,Indicator!A:B,2,FALSE)</f>
        <v>54</v>
      </c>
      <c r="B11" s="21" t="s">
        <v>1956</v>
      </c>
      <c r="D11" s="61" t="s">
        <v>1166</v>
      </c>
      <c r="E11" t="str">
        <f>VLOOKUP(B11,Indicator!A:AA,6,FALSE)</f>
        <v>Client Status &amp; AQR Impairment Triggers</v>
      </c>
      <c r="G11" t="s">
        <v>998</v>
      </c>
    </row>
    <row r="12" spans="1:7" x14ac:dyDescent="0.25">
      <c r="A12">
        <f>VLOOKUP(B12,Indicator!A:B,2,FALSE)</f>
        <v>55</v>
      </c>
      <c r="B12" s="259" t="s">
        <v>1125</v>
      </c>
      <c r="C12" s="62" t="s">
        <v>1164</v>
      </c>
      <c r="D12" s="62" t="s">
        <v>1164</v>
      </c>
      <c r="E12" t="str">
        <f>VLOOKUP(B12,Indicator!A:AA,6,FALSE)</f>
        <v>Client Status &amp; AQR Impairment Triggers</v>
      </c>
      <c r="G12" t="s">
        <v>1001</v>
      </c>
    </row>
    <row r="13" spans="1:7" x14ac:dyDescent="0.25">
      <c r="A13">
        <f>VLOOKUP(B13,Indicator!A:B,2,FALSE)</f>
        <v>58</v>
      </c>
      <c r="B13" s="21" t="s">
        <v>1127</v>
      </c>
      <c r="D13" s="64" t="s">
        <v>1165</v>
      </c>
      <c r="E13" t="str">
        <f>VLOOKUP(B13,Indicator!A:AA,6,FALSE)</f>
        <v>Client’s mispayments</v>
      </c>
      <c r="G13" t="s">
        <v>964</v>
      </c>
    </row>
    <row r="14" spans="1:7" x14ac:dyDescent="0.25">
      <c r="A14">
        <f>VLOOKUP(B14,Indicator!A:B,2,FALSE)</f>
        <v>60</v>
      </c>
      <c r="B14" s="259" t="s">
        <v>1407</v>
      </c>
      <c r="D14" s="262" t="s">
        <v>1168</v>
      </c>
      <c r="E14" t="str">
        <f>VLOOKUP(B14,Indicator!A:AA,6,FALSE)</f>
        <v>Handling account</v>
      </c>
      <c r="G14" t="s">
        <v>967</v>
      </c>
    </row>
    <row r="15" spans="1:7" x14ac:dyDescent="0.25">
      <c r="A15">
        <f>VLOOKUP(B15,Indicator!A:B,2,FALSE)</f>
        <v>172</v>
      </c>
      <c r="B15" s="259" t="s">
        <v>1113</v>
      </c>
      <c r="D15" s="262" t="s">
        <v>1168</v>
      </c>
      <c r="E15" t="str">
        <f>VLOOKUP(B15,Indicator!A:AA,6,FALSE)</f>
        <v>Handling account</v>
      </c>
      <c r="G15" t="s">
        <v>916</v>
      </c>
    </row>
    <row r="16" spans="1:7" x14ac:dyDescent="0.25">
      <c r="A16">
        <f>VLOOKUP(B16,Indicator!A:B,2,FALSE)</f>
        <v>175</v>
      </c>
      <c r="B16" s="259" t="s">
        <v>1957</v>
      </c>
      <c r="D16" s="262" t="s">
        <v>1168</v>
      </c>
      <c r="E16" t="str">
        <f>VLOOKUP(B16,Indicator!A:AA,6,FALSE)</f>
        <v>Handling account</v>
      </c>
      <c r="G16" t="s">
        <v>940</v>
      </c>
    </row>
    <row r="17" spans="1:7" x14ac:dyDescent="0.25">
      <c r="A17">
        <f>VLOOKUP(B17,Indicator!A:B,2,FALSE)</f>
        <v>182</v>
      </c>
      <c r="B17" s="259" t="s">
        <v>1958</v>
      </c>
      <c r="D17" s="262" t="s">
        <v>1168</v>
      </c>
      <c r="E17" t="str">
        <f>VLOOKUP(B17,Indicator!A:AA,6,FALSE)</f>
        <v>Handling account</v>
      </c>
      <c r="G17" t="s">
        <v>951</v>
      </c>
    </row>
    <row r="18" spans="1:7" x14ac:dyDescent="0.25">
      <c r="A18">
        <f>VLOOKUP(B18,Indicator!A:B,2,FALSE)</f>
        <v>194</v>
      </c>
      <c r="B18" s="259" t="s">
        <v>1959</v>
      </c>
      <c r="C18" s="64" t="s">
        <v>1165</v>
      </c>
      <c r="D18" s="64" t="s">
        <v>1165</v>
      </c>
      <c r="E18" t="str">
        <f>VLOOKUP(B18,Indicator!A:AA,6,FALSE)</f>
        <v>Client’s mispayments</v>
      </c>
      <c r="G18" t="s">
        <v>958</v>
      </c>
    </row>
    <row r="19" spans="1:7" x14ac:dyDescent="0.25">
      <c r="A19">
        <f>VLOOKUP(B19,Indicator!A:B,2,FALSE)</f>
        <v>195</v>
      </c>
      <c r="B19" s="259" t="s">
        <v>1960</v>
      </c>
      <c r="C19" s="64" t="s">
        <v>1165</v>
      </c>
      <c r="D19" s="64" t="s">
        <v>1165</v>
      </c>
      <c r="E19" t="str">
        <f>VLOOKUP(B19,Indicator!A:AA,6,FALSE)</f>
        <v>Client’s mispayments</v>
      </c>
      <c r="G19" t="s">
        <v>969</v>
      </c>
    </row>
    <row r="20" spans="1:7" x14ac:dyDescent="0.25">
      <c r="A20">
        <f>VLOOKUP(B20,Indicator!A:B,2,FALSE)</f>
        <v>196</v>
      </c>
      <c r="B20" s="259" t="s">
        <v>1961</v>
      </c>
      <c r="D20" s="64" t="s">
        <v>1165</v>
      </c>
      <c r="E20" t="str">
        <f>VLOOKUP(B20,Indicator!A:AA,6,FALSE)</f>
        <v>Client’s mispayments</v>
      </c>
      <c r="G20" t="s">
        <v>974</v>
      </c>
    </row>
    <row r="21" spans="1:7" x14ac:dyDescent="0.25">
      <c r="A21">
        <f>VLOOKUP(B21,Indicator!A:B,2,FALSE)</f>
        <v>211</v>
      </c>
      <c r="B21" s="259" t="s">
        <v>1962</v>
      </c>
      <c r="C21" s="64" t="s">
        <v>1165</v>
      </c>
      <c r="D21" s="64" t="s">
        <v>1165</v>
      </c>
      <c r="E21" t="str">
        <f>VLOOKUP(B21,Indicator!A:AA,6,FALSE)</f>
        <v>Client’s mispayments</v>
      </c>
      <c r="G21" t="s">
        <v>979</v>
      </c>
    </row>
    <row r="22" spans="1:7" x14ac:dyDescent="0.25">
      <c r="A22">
        <f>VLOOKUP(B22,Indicator!A:B,2,FALSE)</f>
        <v>214</v>
      </c>
      <c r="B22" s="259" t="s">
        <v>1963</v>
      </c>
      <c r="D22" s="262" t="s">
        <v>1168</v>
      </c>
      <c r="E22" t="str">
        <f>VLOOKUP(B22,Indicator!A:AA,6,FALSE)</f>
        <v>Handling account</v>
      </c>
      <c r="G22" t="s">
        <v>984</v>
      </c>
    </row>
    <row r="23" spans="1:7" x14ac:dyDescent="0.25">
      <c r="A23">
        <f>VLOOKUP(B23,Indicator!A:B,2,FALSE)</f>
        <v>219</v>
      </c>
      <c r="B23" s="259" t="s">
        <v>1148</v>
      </c>
      <c r="C23" s="61" t="s">
        <v>1166</v>
      </c>
      <c r="E23" t="str">
        <f>VLOOKUP(B23,Indicator!A:AA,6,FALSE)</f>
        <v>Rating</v>
      </c>
      <c r="G23" t="s">
        <v>989</v>
      </c>
    </row>
    <row r="24" spans="1:7" x14ac:dyDescent="0.25">
      <c r="A24">
        <f>VLOOKUP(B24,Indicator!A:B,2,FALSE)</f>
        <v>220</v>
      </c>
      <c r="B24" s="259" t="s">
        <v>1421</v>
      </c>
      <c r="C24" s="62" t="s">
        <v>1164</v>
      </c>
      <c r="D24" s="62" t="s">
        <v>1164</v>
      </c>
      <c r="E24" t="str">
        <f>VLOOKUP(B24,Indicator!A:AA,6,FALSE)</f>
        <v>Client Status &amp; AQR Impairment Triggers</v>
      </c>
      <c r="G24" t="s">
        <v>994</v>
      </c>
    </row>
    <row r="25" spans="1:7" x14ac:dyDescent="0.25">
      <c r="A25">
        <f>VLOOKUP(B25,Indicator!A:B,2,FALSE)</f>
        <v>221</v>
      </c>
      <c r="B25" s="259" t="s">
        <v>1512</v>
      </c>
      <c r="C25" s="269" t="s">
        <v>1167</v>
      </c>
      <c r="E25" t="str">
        <f>VLOOKUP(B25,Indicator!A:AA,6,FALSE)</f>
        <v>Other AQR Triggers</v>
      </c>
      <c r="G25" t="s">
        <v>997</v>
      </c>
    </row>
    <row r="26" spans="1:7" x14ac:dyDescent="0.25">
      <c r="A26">
        <f>VLOOKUP(B26,Indicator!A:B,2,FALSE)</f>
        <v>225</v>
      </c>
      <c r="B26" s="259" t="s">
        <v>1513</v>
      </c>
      <c r="C26" s="269" t="s">
        <v>1167</v>
      </c>
      <c r="E26" t="str">
        <f>VLOOKUP(B26,Indicator!A:AA,6,FALSE)</f>
        <v>Other AQR Triggers</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59"/>
      <c r="G31" t="s">
        <v>932</v>
      </c>
    </row>
    <row r="32" spans="1:7" x14ac:dyDescent="0.25">
      <c r="B32" s="259"/>
      <c r="G32" t="s">
        <v>775</v>
      </c>
    </row>
    <row r="33" spans="2:7" x14ac:dyDescent="0.25">
      <c r="B33" s="259"/>
      <c r="G33" t="s">
        <v>780</v>
      </c>
    </row>
    <row r="34" spans="2:7" x14ac:dyDescent="0.25">
      <c r="B34" s="259"/>
      <c r="G34" t="s">
        <v>784</v>
      </c>
    </row>
    <row r="35" spans="2:7" x14ac:dyDescent="0.25">
      <c r="B35" s="259"/>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B13" sqref="B13"/>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1994</v>
      </c>
      <c r="C1" s="260" t="s">
        <v>1993</v>
      </c>
      <c r="D1" s="55"/>
      <c r="E1" s="55" t="s">
        <v>6</v>
      </c>
    </row>
    <row r="2" spans="1:5" x14ac:dyDescent="0.25">
      <c r="A2">
        <f>VLOOKUP(B2,Indicator!A:B,2,FALSE)</f>
        <v>1</v>
      </c>
      <c r="B2" s="21" t="s">
        <v>1145</v>
      </c>
      <c r="C2" s="64" t="s">
        <v>1165</v>
      </c>
      <c r="E2" t="s">
        <v>951</v>
      </c>
    </row>
    <row r="3" spans="1:5" x14ac:dyDescent="0.25">
      <c r="A3">
        <f>VLOOKUP(B3,Indicator!A:B,2,FALSE)</f>
        <v>2</v>
      </c>
      <c r="B3" s="21" t="s">
        <v>1116</v>
      </c>
      <c r="C3" s="62" t="s">
        <v>1164</v>
      </c>
      <c r="E3" t="s">
        <v>958</v>
      </c>
    </row>
    <row r="4" spans="1:5" x14ac:dyDescent="0.25">
      <c r="A4">
        <f>VLOOKUP(B4,Indicator!A:B,2,FALSE)</f>
        <v>7</v>
      </c>
      <c r="B4" s="21" t="s">
        <v>1982</v>
      </c>
      <c r="C4" s="64" t="s">
        <v>1165</v>
      </c>
      <c r="E4" t="s">
        <v>963</v>
      </c>
    </row>
    <row r="5" spans="1:5" x14ac:dyDescent="0.25">
      <c r="A5">
        <f>VLOOKUP(B5,Indicator!A:B,2,FALSE)</f>
        <v>8</v>
      </c>
      <c r="B5" s="21" t="s">
        <v>1128</v>
      </c>
      <c r="C5" s="262" t="s">
        <v>1168</v>
      </c>
      <c r="E5" t="s">
        <v>966</v>
      </c>
    </row>
    <row r="6" spans="1:5" x14ac:dyDescent="0.25">
      <c r="A6">
        <f>VLOOKUP(B6,Indicator!A:B,2,FALSE)</f>
        <v>9</v>
      </c>
      <c r="B6" s="21" t="s">
        <v>1129</v>
      </c>
      <c r="C6" s="61" t="s">
        <v>1166</v>
      </c>
      <c r="E6" t="s">
        <v>969</v>
      </c>
    </row>
    <row r="7" spans="1:5" x14ac:dyDescent="0.25">
      <c r="A7">
        <f>VLOOKUP(B7,Indicator!A:B,2,FALSE)</f>
        <v>13</v>
      </c>
      <c r="B7" s="21" t="s">
        <v>1112</v>
      </c>
      <c r="C7" s="262" t="s">
        <v>1168</v>
      </c>
      <c r="E7" t="s">
        <v>974</v>
      </c>
    </row>
    <row r="8" spans="1:5" x14ac:dyDescent="0.25">
      <c r="A8">
        <f>VLOOKUP(B8,Indicator!A:B,2,FALSE)</f>
        <v>17</v>
      </c>
      <c r="B8" s="21" t="s">
        <v>1955</v>
      </c>
      <c r="C8" s="62" t="s">
        <v>1164</v>
      </c>
      <c r="E8" t="s">
        <v>979</v>
      </c>
    </row>
    <row r="9" spans="1:5" x14ac:dyDescent="0.25">
      <c r="A9">
        <f>VLOOKUP(B9,Indicator!A:B,2,FALSE)</f>
        <v>34</v>
      </c>
      <c r="B9" s="21" t="s">
        <v>1983</v>
      </c>
      <c r="C9" s="121" t="s">
        <v>1992</v>
      </c>
      <c r="E9" t="s">
        <v>984</v>
      </c>
    </row>
    <row r="10" spans="1:5" x14ac:dyDescent="0.25">
      <c r="A10">
        <f>VLOOKUP(B10,Indicator!A:B,2,FALSE)</f>
        <v>35</v>
      </c>
      <c r="B10" s="21" t="s">
        <v>1123</v>
      </c>
      <c r="C10" s="61" t="s">
        <v>1166</v>
      </c>
      <c r="E10" t="s">
        <v>989</v>
      </c>
    </row>
    <row r="11" spans="1:5" x14ac:dyDescent="0.25">
      <c r="A11">
        <f>VLOOKUP(B11,Indicator!A:B,2,FALSE)</f>
        <v>44</v>
      </c>
      <c r="B11" s="21" t="s">
        <v>1124</v>
      </c>
      <c r="C11" s="64" t="s">
        <v>1165</v>
      </c>
      <c r="E11" t="s">
        <v>994</v>
      </c>
    </row>
    <row r="12" spans="1:5" x14ac:dyDescent="0.25">
      <c r="A12">
        <f>VLOOKUP(B12,Indicator!A:B,2,FALSE)</f>
        <v>49</v>
      </c>
      <c r="B12" s="259" t="s">
        <v>1398</v>
      </c>
      <c r="C12" s="62" t="s">
        <v>1164</v>
      </c>
      <c r="E12" t="s">
        <v>997</v>
      </c>
    </row>
    <row r="13" spans="1:5" x14ac:dyDescent="0.25">
      <c r="A13">
        <f>VLOOKUP(B13,Indicator!A:B,2,FALSE)</f>
        <v>52</v>
      </c>
      <c r="B13" s="21" t="s">
        <v>1984</v>
      </c>
      <c r="C13" s="61" t="s">
        <v>1166</v>
      </c>
      <c r="E13" t="s">
        <v>1000</v>
      </c>
    </row>
    <row r="14" spans="1:5" x14ac:dyDescent="0.25">
      <c r="A14">
        <f>VLOOKUP(B14,Indicator!A:B,2,FALSE)</f>
        <v>55</v>
      </c>
      <c r="B14" s="259" t="s">
        <v>1125</v>
      </c>
      <c r="C14" s="62" t="s">
        <v>1164</v>
      </c>
      <c r="E14" t="s">
        <v>902</v>
      </c>
    </row>
    <row r="15" spans="1:5" x14ac:dyDescent="0.25">
      <c r="A15">
        <f>VLOOKUP(B15,Indicator!A:B,2,FALSE)</f>
        <v>56</v>
      </c>
      <c r="B15" s="259" t="s">
        <v>1126</v>
      </c>
      <c r="C15" s="64" t="s">
        <v>1165</v>
      </c>
      <c r="E15" t="s">
        <v>926</v>
      </c>
    </row>
    <row r="16" spans="1:5" x14ac:dyDescent="0.25">
      <c r="A16">
        <f>VLOOKUP(B16,Indicator!A:B,2,FALSE)</f>
        <v>60</v>
      </c>
      <c r="B16" s="259" t="s">
        <v>1407</v>
      </c>
      <c r="C16" s="262" t="s">
        <v>1168</v>
      </c>
      <c r="E16" t="s">
        <v>949</v>
      </c>
    </row>
    <row r="17" spans="1:5" x14ac:dyDescent="0.25">
      <c r="A17">
        <f>VLOOKUP(B17,Indicator!A:B,2,FALSE)</f>
        <v>69</v>
      </c>
      <c r="B17" s="259" t="s">
        <v>1985</v>
      </c>
      <c r="C17" s="121" t="s">
        <v>1992</v>
      </c>
      <c r="E17" t="s">
        <v>903</v>
      </c>
    </row>
    <row r="18" spans="1:5" x14ac:dyDescent="0.25">
      <c r="A18">
        <f>VLOOKUP(B18,Indicator!A:B,2,FALSE)</f>
        <v>72</v>
      </c>
      <c r="B18" s="259" t="s">
        <v>1986</v>
      </c>
      <c r="C18" s="121" t="s">
        <v>1992</v>
      </c>
      <c r="E18" t="s">
        <v>927</v>
      </c>
    </row>
    <row r="19" spans="1:5" x14ac:dyDescent="0.25">
      <c r="A19">
        <f>VLOOKUP(B19,Indicator!A:B,2,FALSE)</f>
        <v>73</v>
      </c>
      <c r="B19" s="259" t="s">
        <v>1987</v>
      </c>
      <c r="C19" s="121" t="s">
        <v>1992</v>
      </c>
      <c r="E19" t="s">
        <v>817</v>
      </c>
    </row>
    <row r="20" spans="1:5" x14ac:dyDescent="0.25">
      <c r="A20">
        <f>VLOOKUP(B20,Indicator!A:B,2,FALSE)</f>
        <v>80</v>
      </c>
      <c r="B20" s="259" t="s">
        <v>1988</v>
      </c>
      <c r="C20" s="121" t="s">
        <v>1992</v>
      </c>
      <c r="E20" t="s">
        <v>800</v>
      </c>
    </row>
    <row r="21" spans="1:5" x14ac:dyDescent="0.25">
      <c r="A21">
        <f>VLOOKUP(B21,Indicator!A:B,2,FALSE)</f>
        <v>94</v>
      </c>
      <c r="B21" s="259" t="s">
        <v>1989</v>
      </c>
      <c r="C21" s="121" t="s">
        <v>1992</v>
      </c>
      <c r="E21" t="s">
        <v>905</v>
      </c>
    </row>
    <row r="22" spans="1:5" x14ac:dyDescent="0.25">
      <c r="A22">
        <f>VLOOKUP(B22,Indicator!A:B,2,FALSE)</f>
        <v>95</v>
      </c>
      <c r="B22" s="259" t="s">
        <v>1990</v>
      </c>
      <c r="C22" s="121" t="s">
        <v>1992</v>
      </c>
      <c r="E22" t="s">
        <v>928</v>
      </c>
    </row>
    <row r="23" spans="1:5" x14ac:dyDescent="0.25">
      <c r="A23">
        <f>VLOOKUP(B23,Indicator!A:B,2,FALSE)</f>
        <v>132</v>
      </c>
      <c r="B23" s="259" t="s">
        <v>1991</v>
      </c>
      <c r="C23" s="121" t="s">
        <v>1992</v>
      </c>
      <c r="E23" t="s">
        <v>906</v>
      </c>
    </row>
    <row r="24" spans="1:5" x14ac:dyDescent="0.25">
      <c r="A24">
        <f>VLOOKUP(B24,Indicator!A:B,2,FALSE)</f>
        <v>174</v>
      </c>
      <c r="B24" s="259" t="s">
        <v>1114</v>
      </c>
      <c r="C24" s="262" t="s">
        <v>1168</v>
      </c>
      <c r="E24" t="s">
        <v>929</v>
      </c>
    </row>
    <row r="25" spans="1:5" x14ac:dyDescent="0.25">
      <c r="A25">
        <f>VLOOKUP(B25,Indicator!A:B,2,FALSE)</f>
        <v>175</v>
      </c>
      <c r="B25" s="259" t="s">
        <v>1957</v>
      </c>
      <c r="C25" s="262" t="s">
        <v>1168</v>
      </c>
      <c r="E25" t="s">
        <v>747</v>
      </c>
    </row>
    <row r="26" spans="1:5" x14ac:dyDescent="0.25">
      <c r="A26">
        <f>VLOOKUP(B26,Indicator!A:B,2,FALSE)</f>
        <v>201</v>
      </c>
      <c r="B26" s="259" t="s">
        <v>1517</v>
      </c>
      <c r="C26" s="64" t="s">
        <v>1165</v>
      </c>
      <c r="E26" t="s">
        <v>838</v>
      </c>
    </row>
    <row r="27" spans="1:5" x14ac:dyDescent="0.25">
      <c r="A27">
        <f>VLOOKUP(B27,Indicator!A:B,2,FALSE)</f>
        <v>209</v>
      </c>
      <c r="B27" s="259" t="s">
        <v>1405</v>
      </c>
      <c r="C27" s="64" t="s">
        <v>1165</v>
      </c>
      <c r="E27" t="s">
        <v>932</v>
      </c>
    </row>
    <row r="28" spans="1:5" x14ac:dyDescent="0.25">
      <c r="A28">
        <f>VLOOKUP(B28,Indicator!A:B,2,FALSE)</f>
        <v>211</v>
      </c>
      <c r="B28" s="259" t="s">
        <v>1962</v>
      </c>
      <c r="C28" s="64" t="s">
        <v>1165</v>
      </c>
      <c r="E28" t="s">
        <v>815</v>
      </c>
    </row>
    <row r="29" spans="1:5" x14ac:dyDescent="0.25">
      <c r="A29">
        <f>VLOOKUP(B29,Indicator!A:B,2,FALSE)</f>
        <v>213</v>
      </c>
      <c r="B29" s="259" t="s">
        <v>1120</v>
      </c>
      <c r="C29" s="64" t="s">
        <v>1165</v>
      </c>
      <c r="E29" t="s">
        <v>814</v>
      </c>
    </row>
    <row r="30" spans="1:5" x14ac:dyDescent="0.25">
      <c r="A30">
        <f>VLOOKUP(B30,Indicator!A:B,2,FALSE)</f>
        <v>220</v>
      </c>
      <c r="B30" s="259" t="s">
        <v>1421</v>
      </c>
      <c r="C30" s="62" t="s">
        <v>1164</v>
      </c>
      <c r="E30" t="s">
        <v>780</v>
      </c>
    </row>
    <row r="31" spans="1:5" x14ac:dyDescent="0.25">
      <c r="A31">
        <f>VLOOKUP(B31,Indicator!A:B,2,FALSE)</f>
        <v>221</v>
      </c>
      <c r="B31" s="259" t="s">
        <v>1512</v>
      </c>
      <c r="C31" s="269" t="s">
        <v>1167</v>
      </c>
      <c r="E31" t="s">
        <v>782</v>
      </c>
    </row>
    <row r="32" spans="1:5" x14ac:dyDescent="0.25">
      <c r="A32">
        <f>VLOOKUP(B32,Indicator!A:B,2,FALSE)</f>
        <v>225</v>
      </c>
      <c r="B32" s="259" t="s">
        <v>1513</v>
      </c>
      <c r="C32" s="269" t="s">
        <v>1167</v>
      </c>
      <c r="E32" t="s">
        <v>1449</v>
      </c>
    </row>
    <row r="33" spans="2:5" x14ac:dyDescent="0.25">
      <c r="B33" s="259"/>
      <c r="E33" t="s">
        <v>754</v>
      </c>
    </row>
    <row r="34" spans="2:5" ht="31.5" x14ac:dyDescent="0.25">
      <c r="B34" s="259"/>
      <c r="E34" s="97" t="s">
        <v>1413</v>
      </c>
    </row>
    <row r="35" spans="2:5" x14ac:dyDescent="0.25">
      <c r="B35" s="259"/>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1" sqref="D1"/>
    </sheetView>
  </sheetViews>
  <sheetFormatPr defaultRowHeight="15.75" x14ac:dyDescent="0.25"/>
  <cols>
    <col min="2" max="2" width="57.75" customWidth="1"/>
    <col min="3" max="3" width="11.5" bestFit="1" customWidth="1"/>
    <col min="4" max="4" width="35.375" bestFit="1" customWidth="1"/>
    <col min="6" max="6" width="29.875" bestFit="1" customWidth="1"/>
  </cols>
  <sheetData>
    <row r="1" spans="1:6" x14ac:dyDescent="0.25">
      <c r="A1" s="55" t="s">
        <v>1155</v>
      </c>
      <c r="B1" s="55" t="s">
        <v>1994</v>
      </c>
      <c r="C1" s="260" t="s">
        <v>1993</v>
      </c>
      <c r="D1" s="55" t="s">
        <v>2202</v>
      </c>
      <c r="E1" s="55"/>
      <c r="F1" s="55" t="s">
        <v>6</v>
      </c>
    </row>
    <row r="2" spans="1:6" x14ac:dyDescent="0.25">
      <c r="A2">
        <f>VLOOKUP(B2,Indicator!A:B,2,FALSE)</f>
        <v>1</v>
      </c>
      <c r="B2" s="21" t="s">
        <v>1145</v>
      </c>
      <c r="C2" s="111" t="s">
        <v>1977</v>
      </c>
      <c r="D2" t="str">
        <f>VLOOKUP(B2,Indicator!A:AA,6,FALSE)</f>
        <v>Client’s mispayments</v>
      </c>
      <c r="F2" t="s">
        <v>747</v>
      </c>
    </row>
    <row r="3" spans="1:6" x14ac:dyDescent="0.25">
      <c r="A3">
        <f>VLOOKUP(B3,Indicator!A:B,2,FALSE)</f>
        <v>2</v>
      </c>
      <c r="B3" s="21" t="s">
        <v>1116</v>
      </c>
      <c r="C3" s="62" t="s">
        <v>1164</v>
      </c>
      <c r="D3" t="str">
        <f>VLOOKUP(B3,Indicator!A:AA,6,FALSE)</f>
        <v>Client Status &amp; AQR Impairment Triggers</v>
      </c>
      <c r="F3" t="s">
        <v>748</v>
      </c>
    </row>
    <row r="4" spans="1:6" x14ac:dyDescent="0.25">
      <c r="A4">
        <f>VLOOKUP(B4,Indicator!A:B,2,FALSE)</f>
        <v>3</v>
      </c>
      <c r="B4" s="385" t="s">
        <v>1122</v>
      </c>
      <c r="C4" s="64" t="s">
        <v>1165</v>
      </c>
      <c r="D4" t="str">
        <f>VLOOKUP(B4,Indicator!A:AA,6,FALSE)</f>
        <v>Client’s mispayments</v>
      </c>
      <c r="F4" t="s">
        <v>750</v>
      </c>
    </row>
    <row r="5" spans="1:6" x14ac:dyDescent="0.25">
      <c r="A5">
        <f>VLOOKUP(B5,Indicator!A:B,2,FALSE)</f>
        <v>8</v>
      </c>
      <c r="B5" s="21" t="s">
        <v>1128</v>
      </c>
      <c r="C5" s="262" t="s">
        <v>1168</v>
      </c>
      <c r="D5" t="str">
        <f>VLOOKUP(B5,Indicator!A:AA,6,FALSE)</f>
        <v>Handling account</v>
      </c>
      <c r="F5" t="s">
        <v>952</v>
      </c>
    </row>
    <row r="6" spans="1:6" x14ac:dyDescent="0.25">
      <c r="A6">
        <f>VLOOKUP(B6,Indicator!A:B,2,FALSE)</f>
        <v>9</v>
      </c>
      <c r="B6" s="21" t="s">
        <v>1129</v>
      </c>
      <c r="C6" s="61" t="s">
        <v>1166</v>
      </c>
      <c r="D6" t="str">
        <f>VLOOKUP(B6,Indicator!A:AA,6,FALSE)</f>
        <v>Client Status &amp; AQR Impairment Triggers</v>
      </c>
      <c r="F6" t="s">
        <v>959</v>
      </c>
    </row>
    <row r="7" spans="1:6" x14ac:dyDescent="0.25">
      <c r="A7">
        <f>VLOOKUP(B7,Indicator!A:B,2,FALSE)</f>
        <v>17</v>
      </c>
      <c r="B7" s="21" t="s">
        <v>1955</v>
      </c>
      <c r="C7" s="62" t="s">
        <v>1164</v>
      </c>
      <c r="D7" t="str">
        <f>VLOOKUP(B7,Indicator!A:AA,6,FALSE)</f>
        <v>Client Status &amp; AQR Impairment Triggers</v>
      </c>
      <c r="F7" t="s">
        <v>970</v>
      </c>
    </row>
    <row r="8" spans="1:6" x14ac:dyDescent="0.25">
      <c r="A8">
        <f>VLOOKUP(B8,Indicator!A:B,2,FALSE)</f>
        <v>35</v>
      </c>
      <c r="B8" s="21" t="s">
        <v>1123</v>
      </c>
      <c r="C8" s="61" t="s">
        <v>1166</v>
      </c>
      <c r="D8" t="str">
        <f>VLOOKUP(B8,Indicator!A:AA,6,FALSE)</f>
        <v>Client Status &amp; AQR Impairment Triggers</v>
      </c>
      <c r="F8" t="s">
        <v>975</v>
      </c>
    </row>
    <row r="9" spans="1:6" ht="15" customHeight="1" x14ac:dyDescent="0.25">
      <c r="A9">
        <f>VLOOKUP(B9,Indicator!A:B,2,FALSE)</f>
        <v>44</v>
      </c>
      <c r="B9" s="21" t="s">
        <v>1124</v>
      </c>
      <c r="C9" s="64" t="s">
        <v>1165</v>
      </c>
      <c r="D9" t="str">
        <f>VLOOKUP(B9,Indicator!A:AA,6,FALSE)</f>
        <v>Client’s mispayments</v>
      </c>
      <c r="F9" s="97" t="s">
        <v>980</v>
      </c>
    </row>
    <row r="10" spans="1:6" ht="15" customHeight="1" x14ac:dyDescent="0.25">
      <c r="A10">
        <f>VLOOKUP(B10,Indicator!A:B,2,FALSE)</f>
        <v>51</v>
      </c>
      <c r="B10" s="351" t="s">
        <v>1404</v>
      </c>
      <c r="C10" s="61" t="s">
        <v>1166</v>
      </c>
      <c r="D10" t="str">
        <f>VLOOKUP(B10,Indicator!A:AA,6,FALSE)</f>
        <v>Client Status &amp; AQR Impairment Triggers</v>
      </c>
      <c r="F10" t="s">
        <v>985</v>
      </c>
    </row>
    <row r="11" spans="1:6" x14ac:dyDescent="0.25">
      <c r="A11">
        <f>VLOOKUP(B11,Indicator!A:B,2,FALSE)</f>
        <v>55</v>
      </c>
      <c r="B11" s="259" t="s">
        <v>1125</v>
      </c>
      <c r="C11" s="62" t="s">
        <v>1164</v>
      </c>
      <c r="D11" t="str">
        <f>VLOOKUP(B11,Indicator!A:AA,6,FALSE)</f>
        <v>Client Status &amp; AQR Impairment Triggers</v>
      </c>
      <c r="F11" t="s">
        <v>990</v>
      </c>
    </row>
    <row r="12" spans="1:6" x14ac:dyDescent="0.25">
      <c r="A12">
        <f>VLOOKUP(B12,Indicator!A:B,2,FALSE)</f>
        <v>58</v>
      </c>
      <c r="B12" s="259" t="s">
        <v>1127</v>
      </c>
      <c r="C12" s="64" t="s">
        <v>1165</v>
      </c>
      <c r="D12" t="str">
        <f>VLOOKUP(B12,Indicator!A:AA,6,FALSE)</f>
        <v>Client’s mispayments</v>
      </c>
      <c r="F12" t="s">
        <v>995</v>
      </c>
    </row>
    <row r="13" spans="1:6" x14ac:dyDescent="0.25">
      <c r="A13">
        <f>VLOOKUP(B13,Indicator!A:B,2,FALSE)</f>
        <v>60</v>
      </c>
      <c r="B13" s="259" t="s">
        <v>1407</v>
      </c>
      <c r="C13" s="262" t="s">
        <v>1168</v>
      </c>
      <c r="D13" t="str">
        <f>VLOOKUP(B13,Indicator!A:AA,6,FALSE)</f>
        <v>Handling account</v>
      </c>
      <c r="F13" t="s">
        <v>998</v>
      </c>
    </row>
    <row r="14" spans="1:6" x14ac:dyDescent="0.25">
      <c r="A14">
        <f>VLOOKUP(B14,Indicator!A:B,2,FALSE)</f>
        <v>177</v>
      </c>
      <c r="B14" s="351" t="s">
        <v>1400</v>
      </c>
      <c r="C14" s="262" t="s">
        <v>1168</v>
      </c>
      <c r="D14" t="str">
        <f>VLOOKUP(B14,Indicator!A:AA,6,FALSE)</f>
        <v>Handling account</v>
      </c>
      <c r="F14" t="s">
        <v>1001</v>
      </c>
    </row>
    <row r="15" spans="1:6" x14ac:dyDescent="0.25">
      <c r="A15">
        <f>VLOOKUP(B15,Indicator!A:B,2,FALSE)</f>
        <v>209</v>
      </c>
      <c r="B15" s="259" t="s">
        <v>1405</v>
      </c>
      <c r="C15" s="64" t="s">
        <v>1165</v>
      </c>
      <c r="D15" t="str">
        <f>VLOOKUP(B15,Indicator!A:AA,6,FALSE)</f>
        <v>Client’s mispayments</v>
      </c>
      <c r="F15" t="s">
        <v>964</v>
      </c>
    </row>
    <row r="16" spans="1:6" ht="17.45" customHeight="1" x14ac:dyDescent="0.25">
      <c r="A16">
        <f>VLOOKUP(B16,Indicator!A:B,2,FALSE)</f>
        <v>216</v>
      </c>
      <c r="B16" s="259" t="s">
        <v>1121</v>
      </c>
      <c r="C16" s="262" t="s">
        <v>1168</v>
      </c>
      <c r="D16" t="str">
        <f>VLOOKUP(B16,Indicator!A:AA,6,FALSE)</f>
        <v>Handling account</v>
      </c>
      <c r="F16" t="s">
        <v>967</v>
      </c>
    </row>
    <row r="17" spans="1:6" x14ac:dyDescent="0.25">
      <c r="A17">
        <f>VLOOKUP(B17,Indicator!A:B,2,FALSE)</f>
        <v>220</v>
      </c>
      <c r="B17" s="259" t="s">
        <v>1421</v>
      </c>
      <c r="C17" s="62" t="s">
        <v>1164</v>
      </c>
      <c r="D17" t="str">
        <f>VLOOKUP(B17,Indicator!A:AA,6,FALSE)</f>
        <v>Client Status &amp; AQR Impairment Triggers</v>
      </c>
      <c r="F17" t="s">
        <v>916</v>
      </c>
    </row>
    <row r="18" spans="1:6" x14ac:dyDescent="0.25">
      <c r="A18">
        <f>VLOOKUP(B18,Indicator!A:B,2,FALSE)</f>
        <v>221</v>
      </c>
      <c r="B18" s="259" t="s">
        <v>1512</v>
      </c>
      <c r="C18" s="269" t="s">
        <v>1167</v>
      </c>
      <c r="D18" t="str">
        <f>VLOOKUP(B18,Indicator!A:AA,6,FALSE)</f>
        <v>Other AQR Triggers</v>
      </c>
      <c r="F18" t="s">
        <v>940</v>
      </c>
    </row>
    <row r="19" spans="1:6" x14ac:dyDescent="0.25">
      <c r="A19">
        <f>VLOOKUP(B19,Indicator!A:B,2,FALSE)</f>
        <v>225</v>
      </c>
      <c r="B19" s="259" t="s">
        <v>1513</v>
      </c>
      <c r="C19" s="269" t="s">
        <v>1167</v>
      </c>
      <c r="D19" t="str">
        <f>VLOOKUP(B19,Indicator!A:AA,6,FALSE)</f>
        <v>Other AQR Triggers</v>
      </c>
      <c r="F19" t="s">
        <v>838</v>
      </c>
    </row>
    <row r="20" spans="1:6" x14ac:dyDescent="0.25">
      <c r="F20" t="s">
        <v>932</v>
      </c>
    </row>
    <row r="21" spans="1:6" x14ac:dyDescent="0.25">
      <c r="F21" t="s">
        <v>776</v>
      </c>
    </row>
    <row r="22" spans="1:6" x14ac:dyDescent="0.25">
      <c r="F22" t="s">
        <v>955</v>
      </c>
    </row>
    <row r="23" spans="1:6" x14ac:dyDescent="0.25">
      <c r="F23" t="s">
        <v>785</v>
      </c>
    </row>
    <row r="24" spans="1:6" x14ac:dyDescent="0.25">
      <c r="C24" s="352"/>
      <c r="F24" t="s">
        <v>786</v>
      </c>
    </row>
    <row r="25" spans="1:6" x14ac:dyDescent="0.25">
      <c r="B25" s="352"/>
      <c r="F25" t="s">
        <v>740</v>
      </c>
    </row>
    <row r="26" spans="1:6" x14ac:dyDescent="0.25">
      <c r="B26" s="352"/>
      <c r="F26" t="s">
        <v>794</v>
      </c>
    </row>
    <row r="27" spans="1:6" x14ac:dyDescent="0.25">
      <c r="F27" t="s">
        <v>801</v>
      </c>
    </row>
    <row r="28" spans="1:6" x14ac:dyDescent="0.25">
      <c r="F28" t="s">
        <v>1413</v>
      </c>
    </row>
    <row r="29" spans="1:6" x14ac:dyDescent="0.25">
      <c r="F29" t="s">
        <v>1442</v>
      </c>
    </row>
    <row r="30" spans="1:6" x14ac:dyDescent="0.25">
      <c r="F30" s="353"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E10" zoomScale="90" zoomScaleNormal="90" zoomScalePageLayoutView="90" workbookViewId="0">
      <selection activeCell="H24" sqref="H24"/>
    </sheetView>
  </sheetViews>
  <sheetFormatPr defaultColWidth="8.875" defaultRowHeight="15.75" x14ac:dyDescent="0.25"/>
  <cols>
    <col min="1" max="2" width="3.75" style="112" bestFit="1" customWidth="1"/>
    <col min="3" max="3" width="6.75" style="112" bestFit="1" customWidth="1"/>
    <col min="4" max="4" width="10.375" style="112" bestFit="1" customWidth="1"/>
    <col min="5" max="5" width="9.5" style="112" bestFit="1" customWidth="1"/>
    <col min="6" max="6" width="11.875" style="112" bestFit="1" customWidth="1"/>
    <col min="7" max="7" width="10.75" style="112" bestFit="1" customWidth="1"/>
    <col min="8" max="8" width="56.5" bestFit="1" customWidth="1"/>
    <col min="9" max="9" width="4.75" bestFit="1" customWidth="1"/>
    <col min="10" max="10" width="3.5" bestFit="1" customWidth="1"/>
    <col min="11" max="11" width="13.25" bestFit="1" customWidth="1"/>
    <col min="12" max="12" width="20.625" bestFit="1" customWidth="1"/>
    <col min="13" max="13" width="20.25" bestFit="1" customWidth="1"/>
    <col min="14" max="14" width="19.25" bestFit="1" customWidth="1"/>
  </cols>
  <sheetData>
    <row r="1" spans="1:15" x14ac:dyDescent="0.25">
      <c r="H1" s="140" t="s">
        <v>1523</v>
      </c>
    </row>
    <row r="2" spans="1:15" x14ac:dyDescent="0.25">
      <c r="H2" s="57" t="s">
        <v>1524</v>
      </c>
    </row>
    <row r="4" spans="1:15" x14ac:dyDescent="0.25">
      <c r="A4" s="155" t="s">
        <v>831</v>
      </c>
      <c r="B4" s="155" t="s">
        <v>1452</v>
      </c>
      <c r="C4" s="155" t="s">
        <v>1209</v>
      </c>
      <c r="D4" s="155" t="s">
        <v>1521</v>
      </c>
      <c r="E4" s="155" t="s">
        <v>1995</v>
      </c>
      <c r="F4" s="155" t="s">
        <v>1996</v>
      </c>
      <c r="G4" s="155" t="s">
        <v>2114</v>
      </c>
      <c r="H4" s="141" t="s">
        <v>1525</v>
      </c>
      <c r="I4" s="142" t="s">
        <v>1526</v>
      </c>
      <c r="J4" s="142" t="s">
        <v>1527</v>
      </c>
      <c r="K4" s="142" t="s">
        <v>1528</v>
      </c>
      <c r="L4" s="445" t="s">
        <v>1529</v>
      </c>
      <c r="M4" s="446"/>
      <c r="N4" s="446"/>
      <c r="O4" s="446"/>
    </row>
    <row r="5" spans="1:15" x14ac:dyDescent="0.25">
      <c r="A5" s="371">
        <v>1</v>
      </c>
      <c r="B5" s="371">
        <v>1</v>
      </c>
      <c r="C5" s="371">
        <v>1</v>
      </c>
      <c r="D5" s="371">
        <v>1</v>
      </c>
      <c r="E5" s="371">
        <v>1</v>
      </c>
      <c r="F5" s="371">
        <v>1</v>
      </c>
      <c r="G5" s="371">
        <v>1</v>
      </c>
      <c r="H5" t="s">
        <v>2131</v>
      </c>
      <c r="I5" s="154" t="s">
        <v>1007</v>
      </c>
      <c r="J5" s="154" t="s">
        <v>1007</v>
      </c>
      <c r="K5" s="154" t="s">
        <v>1538</v>
      </c>
      <c r="L5" s="346"/>
      <c r="M5" s="348"/>
    </row>
    <row r="6" spans="1:15" x14ac:dyDescent="0.25">
      <c r="A6" s="371">
        <v>1</v>
      </c>
      <c r="B6" s="371">
        <v>1</v>
      </c>
      <c r="C6" s="371">
        <v>1</v>
      </c>
      <c r="D6" s="371"/>
      <c r="E6" s="371">
        <v>1</v>
      </c>
      <c r="F6" s="371">
        <v>1</v>
      </c>
      <c r="G6" s="371">
        <v>1</v>
      </c>
      <c r="H6" t="s">
        <v>2132</v>
      </c>
      <c r="I6" s="154" t="s">
        <v>1007</v>
      </c>
      <c r="J6" s="154" t="s">
        <v>1007</v>
      </c>
      <c r="K6" s="154" t="s">
        <v>1539</v>
      </c>
      <c r="L6" s="377"/>
      <c r="M6" s="376"/>
      <c r="N6" s="111"/>
    </row>
    <row r="7" spans="1:15" x14ac:dyDescent="0.25">
      <c r="A7" s="371">
        <v>1</v>
      </c>
      <c r="B7" s="371"/>
      <c r="C7" s="371">
        <v>1</v>
      </c>
      <c r="D7" s="371"/>
      <c r="E7" s="371"/>
      <c r="F7" s="371"/>
      <c r="G7" s="371"/>
      <c r="H7" t="s">
        <v>2133</v>
      </c>
      <c r="I7" s="154" t="s">
        <v>1007</v>
      </c>
      <c r="J7" s="154" t="s">
        <v>1007</v>
      </c>
      <c r="K7" s="154" t="s">
        <v>1540</v>
      </c>
      <c r="L7" s="377"/>
      <c r="M7" s="376"/>
      <c r="N7" s="111"/>
    </row>
    <row r="8" spans="1:15" x14ac:dyDescent="0.25">
      <c r="A8" s="371">
        <v>1</v>
      </c>
      <c r="B8" s="371"/>
      <c r="C8" s="371">
        <v>1</v>
      </c>
      <c r="D8" s="371"/>
      <c r="E8" s="371">
        <v>1</v>
      </c>
      <c r="F8" s="371"/>
      <c r="G8" s="371"/>
      <c r="H8" t="s">
        <v>2134</v>
      </c>
      <c r="I8" s="154" t="s">
        <v>1007</v>
      </c>
      <c r="J8" s="154" t="s">
        <v>1007</v>
      </c>
      <c r="K8" s="154" t="s">
        <v>1541</v>
      </c>
      <c r="L8" s="347" t="s">
        <v>1546</v>
      </c>
      <c r="M8" s="376" t="s">
        <v>2198</v>
      </c>
      <c r="N8" s="111"/>
    </row>
    <row r="9" spans="1:15" x14ac:dyDescent="0.25">
      <c r="A9" s="371">
        <v>1</v>
      </c>
      <c r="B9" s="371"/>
      <c r="C9" s="371">
        <v>1</v>
      </c>
      <c r="D9" s="371"/>
      <c r="E9" s="371">
        <v>1</v>
      </c>
      <c r="F9" s="371">
        <v>1</v>
      </c>
      <c r="G9" s="371">
        <v>1</v>
      </c>
      <c r="H9" t="s">
        <v>2135</v>
      </c>
      <c r="I9" s="154" t="s">
        <v>1007</v>
      </c>
      <c r="J9" s="154" t="s">
        <v>1007</v>
      </c>
      <c r="K9" s="154" t="s">
        <v>1542</v>
      </c>
      <c r="L9" s="347" t="s">
        <v>1547</v>
      </c>
      <c r="M9" s="347" t="s">
        <v>2199</v>
      </c>
      <c r="N9" s="380" t="s">
        <v>2118</v>
      </c>
      <c r="O9" s="156" t="s">
        <v>2116</v>
      </c>
    </row>
    <row r="10" spans="1:15" x14ac:dyDescent="0.25">
      <c r="A10" s="371">
        <v>1</v>
      </c>
      <c r="B10" s="371"/>
      <c r="C10" s="371">
        <v>1</v>
      </c>
      <c r="D10" s="371"/>
      <c r="E10" s="371">
        <v>1</v>
      </c>
      <c r="F10" s="371">
        <v>1</v>
      </c>
      <c r="G10" s="371">
        <v>1</v>
      </c>
      <c r="H10" t="s">
        <v>2136</v>
      </c>
      <c r="I10" s="154" t="s">
        <v>1007</v>
      </c>
      <c r="J10" s="154" t="s">
        <v>1007</v>
      </c>
      <c r="K10" s="154" t="s">
        <v>1543</v>
      </c>
      <c r="L10" s="347" t="s">
        <v>1548</v>
      </c>
      <c r="M10" s="347" t="s">
        <v>2200</v>
      </c>
      <c r="N10" s="380" t="s">
        <v>2119</v>
      </c>
      <c r="O10" s="156" t="s">
        <v>2117</v>
      </c>
    </row>
    <row r="11" spans="1:15" x14ac:dyDescent="0.25">
      <c r="A11" s="371"/>
      <c r="B11" s="371"/>
      <c r="C11" s="371">
        <v>1</v>
      </c>
      <c r="D11" s="371"/>
      <c r="E11" s="371"/>
      <c r="F11" s="371"/>
      <c r="G11" s="371"/>
      <c r="H11" t="s">
        <v>2137</v>
      </c>
      <c r="I11" s="154" t="s">
        <v>1007</v>
      </c>
      <c r="J11" s="154" t="s">
        <v>1007</v>
      </c>
      <c r="K11" s="156" t="s">
        <v>1549</v>
      </c>
      <c r="L11" s="347"/>
      <c r="M11" s="376"/>
      <c r="N11" s="111"/>
    </row>
    <row r="12" spans="1:15" x14ac:dyDescent="0.25">
      <c r="A12" s="371"/>
      <c r="B12" s="371">
        <v>1</v>
      </c>
      <c r="C12" s="371">
        <v>1</v>
      </c>
      <c r="D12" s="371">
        <v>1</v>
      </c>
      <c r="E12" s="371">
        <v>1</v>
      </c>
      <c r="F12" s="371">
        <v>1</v>
      </c>
      <c r="G12" s="371">
        <v>1</v>
      </c>
      <c r="H12" t="s">
        <v>2138</v>
      </c>
      <c r="I12" s="154" t="s">
        <v>1007</v>
      </c>
      <c r="J12" s="154" t="s">
        <v>1007</v>
      </c>
      <c r="K12" s="154" t="s">
        <v>1544</v>
      </c>
      <c r="L12" s="377"/>
      <c r="M12" s="376"/>
      <c r="N12" s="111"/>
    </row>
    <row r="13" spans="1:15" x14ac:dyDescent="0.25">
      <c r="A13" s="371"/>
      <c r="B13" s="371"/>
      <c r="C13" s="371">
        <v>1</v>
      </c>
      <c r="D13" s="371"/>
      <c r="E13" s="371">
        <v>1</v>
      </c>
      <c r="F13" s="371">
        <v>1</v>
      </c>
      <c r="G13" s="371"/>
      <c r="H13" t="s">
        <v>1550</v>
      </c>
      <c r="I13" s="154" t="s">
        <v>1007</v>
      </c>
      <c r="J13" s="154" t="s">
        <v>1007</v>
      </c>
      <c r="K13" s="154" t="s">
        <v>1551</v>
      </c>
      <c r="L13" s="377"/>
      <c r="M13" s="376"/>
      <c r="N13" s="111"/>
    </row>
    <row r="14" spans="1:15" x14ac:dyDescent="0.25">
      <c r="A14" s="371"/>
      <c r="B14" s="371"/>
      <c r="C14" s="371">
        <v>1</v>
      </c>
      <c r="D14" s="371"/>
      <c r="E14" s="371"/>
      <c r="F14" s="371"/>
      <c r="G14" s="371"/>
      <c r="H14" t="s">
        <v>1552</v>
      </c>
      <c r="I14" s="154" t="s">
        <v>1007</v>
      </c>
      <c r="J14" s="154" t="s">
        <v>1007</v>
      </c>
      <c r="K14" s="154" t="s">
        <v>1555</v>
      </c>
      <c r="L14" s="377"/>
      <c r="M14" s="376"/>
      <c r="N14" s="111"/>
    </row>
    <row r="15" spans="1:15" x14ac:dyDescent="0.25">
      <c r="A15" s="371"/>
      <c r="B15" s="371"/>
      <c r="C15" s="371">
        <v>1</v>
      </c>
      <c r="D15" s="371"/>
      <c r="E15" s="371"/>
      <c r="F15" s="371"/>
      <c r="G15" s="371"/>
      <c r="H15" t="s">
        <v>1553</v>
      </c>
      <c r="I15" s="154" t="s">
        <v>1007</v>
      </c>
      <c r="J15" s="154" t="s">
        <v>1007</v>
      </c>
      <c r="K15" s="154" t="s">
        <v>1554</v>
      </c>
      <c r="L15" s="346"/>
      <c r="M15" s="348"/>
    </row>
    <row r="16" spans="1:15" x14ac:dyDescent="0.25">
      <c r="A16" s="371"/>
      <c r="B16" s="371"/>
      <c r="C16" s="371">
        <v>1</v>
      </c>
      <c r="D16" s="371">
        <v>1</v>
      </c>
      <c r="E16" s="371"/>
      <c r="F16" s="371"/>
      <c r="G16" s="371">
        <v>1</v>
      </c>
      <c r="H16" t="s">
        <v>2139</v>
      </c>
      <c r="I16" s="154" t="s">
        <v>1007</v>
      </c>
      <c r="J16" s="154" t="s">
        <v>1007</v>
      </c>
      <c r="K16" s="154" t="s">
        <v>1556</v>
      </c>
      <c r="L16" s="346"/>
      <c r="M16" s="348"/>
    </row>
    <row r="17" spans="1:13" x14ac:dyDescent="0.25">
      <c r="A17" s="371"/>
      <c r="B17" s="371"/>
      <c r="C17" s="371">
        <v>1</v>
      </c>
      <c r="D17" s="371"/>
      <c r="E17" s="371"/>
      <c r="F17" s="371"/>
      <c r="G17" s="371"/>
      <c r="H17" t="s">
        <v>1557</v>
      </c>
      <c r="I17" s="154" t="s">
        <v>1007</v>
      </c>
      <c r="J17" s="154" t="s">
        <v>1007</v>
      </c>
      <c r="K17" s="154" t="s">
        <v>1558</v>
      </c>
      <c r="L17" s="346"/>
      <c r="M17" s="348"/>
    </row>
    <row r="18" spans="1:13" x14ac:dyDescent="0.25">
      <c r="A18" s="371"/>
      <c r="B18" s="371"/>
      <c r="C18" s="371">
        <v>1</v>
      </c>
      <c r="D18" s="371"/>
      <c r="E18" s="371">
        <v>1</v>
      </c>
      <c r="F18" s="371"/>
      <c r="G18" s="371"/>
      <c r="H18" t="s">
        <v>1559</v>
      </c>
      <c r="I18" s="154" t="s">
        <v>1007</v>
      </c>
      <c r="J18" s="154" t="s">
        <v>1007</v>
      </c>
      <c r="K18" s="154" t="s">
        <v>1560</v>
      </c>
      <c r="L18" s="346"/>
      <c r="M18" s="348"/>
    </row>
    <row r="19" spans="1:13" x14ac:dyDescent="0.25">
      <c r="A19" s="371">
        <v>1</v>
      </c>
      <c r="B19" s="371">
        <v>1</v>
      </c>
      <c r="C19" s="371">
        <v>1</v>
      </c>
      <c r="D19" s="371">
        <v>1</v>
      </c>
      <c r="E19" s="371">
        <v>1</v>
      </c>
      <c r="F19" s="371">
        <v>1</v>
      </c>
      <c r="G19" s="371">
        <v>1</v>
      </c>
      <c r="H19" t="s">
        <v>2140</v>
      </c>
      <c r="I19" s="154" t="s">
        <v>1007</v>
      </c>
      <c r="J19" s="154" t="s">
        <v>1007</v>
      </c>
      <c r="K19" s="154" t="s">
        <v>1561</v>
      </c>
      <c r="L19" s="346"/>
      <c r="M19" s="348"/>
    </row>
    <row r="20" spans="1:13" x14ac:dyDescent="0.25">
      <c r="A20" s="371">
        <v>1</v>
      </c>
      <c r="B20" s="371">
        <v>1</v>
      </c>
      <c r="C20" s="371">
        <v>1</v>
      </c>
      <c r="D20" s="371">
        <v>1</v>
      </c>
      <c r="E20" s="371">
        <v>1</v>
      </c>
      <c r="F20" s="371">
        <v>1</v>
      </c>
      <c r="G20" s="371">
        <v>1</v>
      </c>
      <c r="H20" t="s">
        <v>2141</v>
      </c>
      <c r="I20" s="154" t="s">
        <v>1007</v>
      </c>
      <c r="J20" s="154" t="s">
        <v>1007</v>
      </c>
      <c r="K20" s="154" t="s">
        <v>1562</v>
      </c>
      <c r="L20" s="346"/>
      <c r="M20" s="348"/>
    </row>
    <row r="21" spans="1:13" s="111" customFormat="1" x14ac:dyDescent="0.25">
      <c r="A21" s="381"/>
      <c r="B21" s="381">
        <v>1</v>
      </c>
      <c r="C21" s="381"/>
      <c r="D21" s="381"/>
      <c r="E21" s="381"/>
      <c r="F21" s="381"/>
      <c r="G21" s="381">
        <v>1</v>
      </c>
      <c r="H21" s="111" t="s">
        <v>2142</v>
      </c>
      <c r="I21" s="156" t="s">
        <v>1007</v>
      </c>
      <c r="J21" s="156" t="s">
        <v>1007</v>
      </c>
      <c r="K21" s="156" t="s">
        <v>1545</v>
      </c>
      <c r="L21" s="347" t="s">
        <v>2115</v>
      </c>
      <c r="M21" s="376"/>
    </row>
    <row r="22" spans="1:13" s="111" customFormat="1" x14ac:dyDescent="0.25">
      <c r="A22" s="381"/>
      <c r="B22" s="381"/>
      <c r="C22" s="381"/>
      <c r="D22" s="381"/>
      <c r="E22" s="381">
        <v>1</v>
      </c>
      <c r="F22" s="381">
        <v>1</v>
      </c>
      <c r="G22" s="381">
        <v>1</v>
      </c>
      <c r="H22" s="111" t="s">
        <v>2143</v>
      </c>
      <c r="I22" s="156" t="s">
        <v>1007</v>
      </c>
      <c r="J22" s="156" t="s">
        <v>1007</v>
      </c>
      <c r="K22" s="156" t="s">
        <v>1998</v>
      </c>
      <c r="L22" s="377"/>
      <c r="M22" s="376"/>
    </row>
    <row r="23" spans="1:13" s="111" customFormat="1" x14ac:dyDescent="0.25">
      <c r="A23" s="381"/>
      <c r="B23" s="381"/>
      <c r="C23" s="381"/>
      <c r="D23" s="381"/>
      <c r="E23" s="381">
        <v>1</v>
      </c>
      <c r="F23" s="381"/>
      <c r="G23" s="381"/>
      <c r="H23" s="111" t="s">
        <v>2144</v>
      </c>
      <c r="I23" s="156" t="s">
        <v>1007</v>
      </c>
      <c r="J23" s="156" t="s">
        <v>1007</v>
      </c>
      <c r="K23" s="156" t="s">
        <v>1997</v>
      </c>
      <c r="L23" s="377"/>
      <c r="M23" s="376"/>
    </row>
    <row r="24" spans="1:13" s="111" customFormat="1" x14ac:dyDescent="0.25">
      <c r="A24" s="381"/>
      <c r="B24" s="381"/>
      <c r="C24" s="381"/>
      <c r="D24" s="381"/>
      <c r="E24" s="381"/>
      <c r="F24" s="381">
        <v>1</v>
      </c>
      <c r="G24" s="381"/>
      <c r="H24" s="111" t="s">
        <v>2145</v>
      </c>
      <c r="I24" s="156" t="s">
        <v>1007</v>
      </c>
      <c r="J24" s="156" t="s">
        <v>1007</v>
      </c>
      <c r="K24" s="156" t="s">
        <v>1999</v>
      </c>
      <c r="L24" s="377"/>
      <c r="M24" s="376"/>
    </row>
    <row r="25" spans="1:13" s="111" customFormat="1" x14ac:dyDescent="0.25">
      <c r="A25" s="113"/>
      <c r="B25" s="113"/>
      <c r="C25" s="113"/>
      <c r="D25" s="113"/>
      <c r="E25" s="113"/>
      <c r="F25" s="113"/>
      <c r="G25" s="113"/>
      <c r="H25" s="378"/>
      <c r="I25" s="378"/>
      <c r="J25" s="378"/>
      <c r="K25" s="379"/>
    </row>
  </sheetData>
  <mergeCells count="1">
    <mergeCell ref="L4:O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0" workbookViewId="0">
      <selection activeCell="C11" sqref="C11"/>
    </sheetView>
  </sheetViews>
  <sheetFormatPr defaultRowHeight="15.75" x14ac:dyDescent="0.25"/>
  <cols>
    <col min="1" max="1" width="9" style="112"/>
    <col min="2" max="2" width="21.75" style="315" customWidth="1"/>
    <col min="3" max="3" width="26.25" style="315" customWidth="1"/>
    <col min="4" max="4" width="26.875" style="315" customWidth="1"/>
    <col min="5" max="5" width="27.125" customWidth="1"/>
  </cols>
  <sheetData>
    <row r="1" spans="1:5" x14ac:dyDescent="0.25">
      <c r="B1" s="319" t="s">
        <v>1592</v>
      </c>
      <c r="C1" s="318" t="s">
        <v>2014</v>
      </c>
      <c r="D1" s="318" t="s">
        <v>2015</v>
      </c>
      <c r="E1" s="318" t="s">
        <v>1012</v>
      </c>
    </row>
    <row r="2" spans="1:5" ht="78.75" x14ac:dyDescent="0.25">
      <c r="A2" s="447" t="s">
        <v>831</v>
      </c>
      <c r="B2" s="316" t="s">
        <v>1169</v>
      </c>
      <c r="C2" s="317" t="s">
        <v>2075</v>
      </c>
      <c r="D2" s="373" t="s">
        <v>2076</v>
      </c>
      <c r="E2" s="159"/>
    </row>
    <row r="3" spans="1:5" ht="78.75" x14ac:dyDescent="0.25">
      <c r="A3" s="447"/>
      <c r="B3" s="316" t="s">
        <v>1170</v>
      </c>
      <c r="C3" s="317" t="s">
        <v>2077</v>
      </c>
      <c r="D3" s="373" t="s">
        <v>2078</v>
      </c>
      <c r="E3" s="159"/>
    </row>
    <row r="4" spans="1:5" ht="78.75" x14ac:dyDescent="0.25">
      <c r="A4" s="447" t="s">
        <v>1452</v>
      </c>
      <c r="B4" s="316" t="s">
        <v>1169</v>
      </c>
      <c r="C4" s="317" t="s">
        <v>2079</v>
      </c>
      <c r="D4" s="375" t="s">
        <v>2016</v>
      </c>
      <c r="E4" s="159"/>
    </row>
    <row r="5" spans="1:5" ht="78.75" x14ac:dyDescent="0.25">
      <c r="A5" s="447"/>
      <c r="B5" s="316" t="s">
        <v>1170</v>
      </c>
      <c r="C5" s="317" t="s">
        <v>2080</v>
      </c>
      <c r="D5" s="375" t="s">
        <v>2016</v>
      </c>
      <c r="E5" s="159"/>
    </row>
    <row r="6" spans="1:5" ht="78.75" x14ac:dyDescent="0.25">
      <c r="A6" s="447" t="s">
        <v>1209</v>
      </c>
      <c r="B6" s="316" t="s">
        <v>1169</v>
      </c>
      <c r="C6" s="317" t="s">
        <v>2081</v>
      </c>
      <c r="D6" s="373" t="s">
        <v>2082</v>
      </c>
      <c r="E6" s="159"/>
    </row>
    <row r="7" spans="1:5" ht="78.75" x14ac:dyDescent="0.25">
      <c r="A7" s="447"/>
      <c r="B7" s="316" t="s">
        <v>1214</v>
      </c>
      <c r="C7" s="317" t="s">
        <v>2083</v>
      </c>
      <c r="D7" s="373" t="s">
        <v>2078</v>
      </c>
      <c r="E7" s="159"/>
    </row>
    <row r="8" spans="1:5" ht="78.75" x14ac:dyDescent="0.25">
      <c r="A8" s="447" t="s">
        <v>1521</v>
      </c>
      <c r="B8" s="316" t="s">
        <v>1169</v>
      </c>
      <c r="C8" s="317" t="s">
        <v>2084</v>
      </c>
      <c r="D8" s="375" t="s">
        <v>2016</v>
      </c>
      <c r="E8" s="159"/>
    </row>
    <row r="9" spans="1:5" ht="78.75" x14ac:dyDescent="0.25">
      <c r="A9" s="447"/>
      <c r="B9" s="316" t="s">
        <v>1511</v>
      </c>
      <c r="C9" s="317" t="s">
        <v>2085</v>
      </c>
      <c r="D9" s="375" t="s">
        <v>2016</v>
      </c>
      <c r="E9" s="159"/>
    </row>
    <row r="10" spans="1:5" ht="78.75" x14ac:dyDescent="0.25">
      <c r="A10" s="447" t="s">
        <v>1646</v>
      </c>
      <c r="B10" s="316" t="s">
        <v>1169</v>
      </c>
      <c r="C10" s="317" t="s">
        <v>2086</v>
      </c>
      <c r="D10" s="375" t="s">
        <v>2016</v>
      </c>
      <c r="E10" s="159"/>
    </row>
    <row r="11" spans="1:5" ht="78.75" x14ac:dyDescent="0.25">
      <c r="A11" s="447"/>
      <c r="B11" s="316" t="s">
        <v>2193</v>
      </c>
      <c r="C11" s="317" t="s">
        <v>2087</v>
      </c>
      <c r="D11" s="373" t="s">
        <v>2194</v>
      </c>
      <c r="E11" s="159"/>
    </row>
    <row r="12" spans="1:5" ht="78.75" x14ac:dyDescent="0.25">
      <c r="A12" s="447" t="s">
        <v>1979</v>
      </c>
      <c r="B12" s="448" t="s">
        <v>2127</v>
      </c>
      <c r="C12" s="317" t="s">
        <v>2088</v>
      </c>
      <c r="D12" s="450" t="s">
        <v>2016</v>
      </c>
      <c r="E12" s="453" t="s">
        <v>2089</v>
      </c>
    </row>
    <row r="13" spans="1:5" ht="78.75" x14ac:dyDescent="0.25">
      <c r="A13" s="447"/>
      <c r="B13" s="449"/>
      <c r="C13" s="317" t="s">
        <v>2090</v>
      </c>
      <c r="D13" s="451"/>
      <c r="E13" s="453"/>
    </row>
    <row r="14" spans="1:5" ht="78.75" x14ac:dyDescent="0.25">
      <c r="A14" s="447"/>
      <c r="B14" s="449"/>
      <c r="C14" s="317" t="s">
        <v>2091</v>
      </c>
      <c r="D14" s="452"/>
      <c r="E14" s="453"/>
    </row>
    <row r="15" spans="1:5" ht="78.75" x14ac:dyDescent="0.25">
      <c r="A15" s="369" t="s">
        <v>2109</v>
      </c>
      <c r="B15" s="372" t="s">
        <v>2127</v>
      </c>
      <c r="C15" s="340" t="s">
        <v>2121</v>
      </c>
      <c r="D15" s="373" t="s">
        <v>2122</v>
      </c>
      <c r="E15" s="374"/>
    </row>
    <row r="16" spans="1:5" x14ac:dyDescent="0.25">
      <c r="D16" s="349"/>
      <c r="E16" s="350"/>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3" workbookViewId="0">
      <selection activeCell="C17" sqref="C17:C19"/>
    </sheetView>
  </sheetViews>
  <sheetFormatPr defaultColWidth="8.875" defaultRowHeight="15.75" x14ac:dyDescent="0.25"/>
  <cols>
    <col min="1" max="1" width="12.375" customWidth="1"/>
    <col min="2" max="2" width="15.625" bestFit="1" customWidth="1"/>
    <col min="3" max="3" width="12.25" bestFit="1"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1563</v>
      </c>
      <c r="B3" s="145" t="s">
        <v>1530</v>
      </c>
      <c r="C3" s="146" t="s">
        <v>1531</v>
      </c>
      <c r="D3" s="147" t="s">
        <v>1532</v>
      </c>
      <c r="E3" s="148" t="s">
        <v>1533</v>
      </c>
      <c r="F3" s="149" t="s">
        <v>1534</v>
      </c>
      <c r="G3" s="150" t="s">
        <v>1535</v>
      </c>
      <c r="H3" s="151" t="s">
        <v>1536</v>
      </c>
      <c r="J3" s="152" t="s">
        <v>1537</v>
      </c>
    </row>
    <row r="4" spans="1:10" x14ac:dyDescent="0.25">
      <c r="A4" s="461" t="s">
        <v>831</v>
      </c>
      <c r="B4" s="157" t="s">
        <v>1565</v>
      </c>
      <c r="C4" s="160" t="s">
        <v>1571</v>
      </c>
      <c r="D4" s="153"/>
      <c r="E4" s="153"/>
      <c r="F4" s="144"/>
    </row>
    <row r="5" spans="1:10" x14ac:dyDescent="0.25">
      <c r="A5" s="461"/>
      <c r="B5" s="157" t="s">
        <v>1566</v>
      </c>
      <c r="C5" s="160" t="s">
        <v>1571</v>
      </c>
      <c r="D5" s="153"/>
      <c r="E5" s="153"/>
      <c r="F5" s="144"/>
    </row>
    <row r="6" spans="1:10" ht="31.5" x14ac:dyDescent="0.25">
      <c r="A6" s="461" t="s">
        <v>1452</v>
      </c>
      <c r="B6" s="157" t="s">
        <v>1564</v>
      </c>
      <c r="C6" s="160" t="s">
        <v>1569</v>
      </c>
      <c r="D6" s="153"/>
      <c r="E6" s="153"/>
      <c r="F6" s="153"/>
    </row>
    <row r="7" spans="1:10" ht="31.5" x14ac:dyDescent="0.25">
      <c r="A7" s="461"/>
      <c r="B7" s="157" t="s">
        <v>1567</v>
      </c>
      <c r="C7" s="160" t="s">
        <v>1569</v>
      </c>
      <c r="D7" s="153"/>
      <c r="E7" s="153"/>
      <c r="F7" s="144"/>
    </row>
    <row r="8" spans="1:10" ht="47.25" x14ac:dyDescent="0.25">
      <c r="A8" s="461" t="s">
        <v>1209</v>
      </c>
      <c r="B8" s="157" t="s">
        <v>1565</v>
      </c>
      <c r="C8" s="160" t="s">
        <v>1570</v>
      </c>
      <c r="D8" s="153"/>
      <c r="E8" s="153"/>
      <c r="F8" s="144"/>
    </row>
    <row r="9" spans="1:10" ht="47.25" x14ac:dyDescent="0.25">
      <c r="A9" s="461"/>
      <c r="B9" s="158" t="s">
        <v>1568</v>
      </c>
      <c r="C9" s="160" t="s">
        <v>1570</v>
      </c>
      <c r="D9" s="153"/>
      <c r="E9" s="144"/>
      <c r="F9" s="144"/>
    </row>
    <row r="10" spans="1:10" x14ac:dyDescent="0.25">
      <c r="A10" s="461" t="s">
        <v>1521</v>
      </c>
      <c r="B10" s="157" t="s">
        <v>1565</v>
      </c>
      <c r="C10" s="159" t="s">
        <v>1610</v>
      </c>
    </row>
    <row r="11" spans="1:10" x14ac:dyDescent="0.25">
      <c r="A11" s="461"/>
      <c r="B11" s="157" t="s">
        <v>1566</v>
      </c>
      <c r="C11" s="159" t="s">
        <v>1610</v>
      </c>
    </row>
    <row r="12" spans="1:10" ht="63" x14ac:dyDescent="0.25">
      <c r="A12" s="461" t="s">
        <v>1646</v>
      </c>
      <c r="B12" s="157" t="s">
        <v>1565</v>
      </c>
      <c r="C12" s="304" t="s">
        <v>2001</v>
      </c>
    </row>
    <row r="13" spans="1:10" ht="63" x14ac:dyDescent="0.25">
      <c r="A13" s="461"/>
      <c r="B13" s="157" t="s">
        <v>2002</v>
      </c>
      <c r="C13" s="304" t="s">
        <v>2001</v>
      </c>
    </row>
    <row r="14" spans="1:10" x14ac:dyDescent="0.25">
      <c r="A14" s="457" t="s">
        <v>1979</v>
      </c>
      <c r="B14" s="460" t="s">
        <v>1565</v>
      </c>
      <c r="C14" s="454" t="s">
        <v>2129</v>
      </c>
    </row>
    <row r="15" spans="1:10" x14ac:dyDescent="0.25">
      <c r="A15" s="458"/>
      <c r="B15" s="460"/>
      <c r="C15" s="455"/>
    </row>
    <row r="16" spans="1:10" ht="36" customHeight="1" x14ac:dyDescent="0.25">
      <c r="A16" s="459"/>
      <c r="B16" s="460"/>
      <c r="C16" s="456"/>
    </row>
    <row r="17" spans="1:3" x14ac:dyDescent="0.25">
      <c r="A17" s="457" t="s">
        <v>2109</v>
      </c>
      <c r="B17" s="460" t="s">
        <v>1565</v>
      </c>
      <c r="C17" s="454" t="s">
        <v>2201</v>
      </c>
    </row>
    <row r="18" spans="1:3" x14ac:dyDescent="0.25">
      <c r="A18" s="458"/>
      <c r="B18" s="460"/>
      <c r="C18" s="455"/>
    </row>
    <row r="19" spans="1:3" ht="37.5" customHeight="1" x14ac:dyDescent="0.25">
      <c r="A19" s="459"/>
      <c r="B19" s="460"/>
      <c r="C19" s="456"/>
    </row>
  </sheetData>
  <mergeCells count="11">
    <mergeCell ref="A4:A5"/>
    <mergeCell ref="A6:A7"/>
    <mergeCell ref="A8:A9"/>
    <mergeCell ref="A10:A11"/>
    <mergeCell ref="A12:A13"/>
    <mergeCell ref="C14:C16"/>
    <mergeCell ref="A17:A19"/>
    <mergeCell ref="B17:B19"/>
    <mergeCell ref="C17:C19"/>
    <mergeCell ref="A14:A16"/>
    <mergeCell ref="B14:B1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
  <sheetViews>
    <sheetView topLeftCell="K1" workbookViewId="0">
      <selection activeCell="L6" sqref="L6"/>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18.25" style="356" bestFit="1" customWidth="1"/>
    <col min="12" max="12" width="18.25" style="357" bestFit="1" customWidth="1"/>
    <col min="13" max="13" width="47.5" customWidth="1"/>
    <col min="14" max="14" width="35.25" bestFit="1" customWidth="1"/>
    <col min="15" max="15" width="20.75" bestFit="1" customWidth="1"/>
  </cols>
  <sheetData>
    <row r="2" spans="1:15" x14ac:dyDescent="0.25">
      <c r="A2" s="461" t="s">
        <v>831</v>
      </c>
      <c r="B2" s="461"/>
      <c r="C2" s="461" t="s">
        <v>1452</v>
      </c>
      <c r="D2" s="461"/>
      <c r="E2" s="461" t="s">
        <v>1209</v>
      </c>
      <c r="F2" s="461"/>
      <c r="G2" s="461" t="s">
        <v>1611</v>
      </c>
      <c r="H2" s="461"/>
      <c r="I2" s="461" t="s">
        <v>1646</v>
      </c>
      <c r="J2" s="461"/>
      <c r="K2" s="355" t="s">
        <v>1979</v>
      </c>
      <c r="L2" s="355" t="s">
        <v>2109</v>
      </c>
      <c r="M2" s="247" t="s">
        <v>1593</v>
      </c>
      <c r="N2" s="306" t="s">
        <v>1537</v>
      </c>
    </row>
    <row r="3" spans="1:15" x14ac:dyDescent="0.25">
      <c r="A3" s="229" t="s">
        <v>1565</v>
      </c>
      <c r="B3" s="229" t="s">
        <v>1566</v>
      </c>
      <c r="C3" s="229" t="s">
        <v>1565</v>
      </c>
      <c r="D3" s="229" t="s">
        <v>1519</v>
      </c>
      <c r="E3" s="229" t="s">
        <v>1565</v>
      </c>
      <c r="F3" s="229" t="s">
        <v>1609</v>
      </c>
      <c r="G3" s="230" t="s">
        <v>1565</v>
      </c>
      <c r="H3" s="230" t="s">
        <v>1609</v>
      </c>
      <c r="I3" s="307" t="s">
        <v>1565</v>
      </c>
      <c r="J3" s="307" t="s">
        <v>2002</v>
      </c>
      <c r="K3" s="355" t="s">
        <v>2127</v>
      </c>
      <c r="L3" s="355" t="s">
        <v>2127</v>
      </c>
    </row>
    <row r="4" spans="1:15" x14ac:dyDescent="0.25">
      <c r="A4" s="78">
        <v>1</v>
      </c>
      <c r="B4" s="78">
        <v>1</v>
      </c>
      <c r="C4" s="78">
        <v>1</v>
      </c>
      <c r="D4" s="78">
        <v>1</v>
      </c>
      <c r="E4" s="78">
        <v>1</v>
      </c>
      <c r="F4" s="78">
        <v>1</v>
      </c>
      <c r="G4" s="243">
        <v>1</v>
      </c>
      <c r="H4" s="243">
        <v>1</v>
      </c>
      <c r="I4" s="308">
        <v>1</v>
      </c>
      <c r="J4" s="308">
        <v>1</v>
      </c>
      <c r="K4" s="354">
        <v>1</v>
      </c>
      <c r="L4" s="354">
        <v>1</v>
      </c>
      <c r="M4" s="248" t="s">
        <v>1595</v>
      </c>
    </row>
    <row r="5" spans="1:15" x14ac:dyDescent="0.25">
      <c r="A5" s="78">
        <v>1</v>
      </c>
      <c r="B5" s="78">
        <v>1</v>
      </c>
      <c r="C5" s="249"/>
      <c r="D5" s="78"/>
      <c r="E5" s="78">
        <v>1</v>
      </c>
      <c r="F5" s="78">
        <v>1</v>
      </c>
      <c r="G5" s="243"/>
      <c r="H5" s="243"/>
      <c r="I5" s="308"/>
      <c r="J5" s="308"/>
      <c r="K5" s="354"/>
      <c r="L5" s="354"/>
      <c r="M5" s="159" t="s">
        <v>1598</v>
      </c>
    </row>
    <row r="6" spans="1:15" x14ac:dyDescent="0.25">
      <c r="A6" s="78">
        <v>1</v>
      </c>
      <c r="B6" s="78">
        <v>1</v>
      </c>
      <c r="C6" s="78"/>
      <c r="D6" s="78"/>
      <c r="E6" s="249">
        <v>1</v>
      </c>
      <c r="F6" s="249">
        <v>1</v>
      </c>
      <c r="G6" s="305"/>
      <c r="H6" s="305"/>
      <c r="I6" s="305">
        <v>1</v>
      </c>
      <c r="J6" s="305">
        <v>1</v>
      </c>
      <c r="K6" s="305">
        <v>1</v>
      </c>
      <c r="L6" s="305">
        <v>1</v>
      </c>
      <c r="M6" s="159" t="s">
        <v>2125</v>
      </c>
      <c r="N6" t="s">
        <v>2003</v>
      </c>
      <c r="O6" s="111"/>
    </row>
    <row r="7" spans="1:15" x14ac:dyDescent="0.25">
      <c r="A7" s="344"/>
      <c r="B7" s="344"/>
      <c r="C7" s="344"/>
      <c r="D7" s="344"/>
      <c r="E7" s="345"/>
      <c r="F7" s="345"/>
      <c r="G7" s="305">
        <v>1</v>
      </c>
      <c r="H7" s="305">
        <v>1</v>
      </c>
      <c r="I7" s="305"/>
      <c r="J7" s="305"/>
      <c r="K7" s="305"/>
      <c r="L7" s="305"/>
      <c r="M7" s="159" t="s">
        <v>2123</v>
      </c>
      <c r="O7" s="111"/>
    </row>
    <row r="8" spans="1:15" x14ac:dyDescent="0.25">
      <c r="A8" s="250"/>
      <c r="B8" s="250"/>
      <c r="C8" s="250">
        <v>1</v>
      </c>
      <c r="D8" s="250">
        <v>1</v>
      </c>
      <c r="E8" s="249"/>
      <c r="F8" s="249"/>
      <c r="G8" s="249"/>
      <c r="H8" s="249"/>
      <c r="I8" s="249"/>
      <c r="J8" s="249"/>
      <c r="K8" s="305"/>
      <c r="L8" s="305"/>
      <c r="M8" s="159" t="s">
        <v>1613</v>
      </c>
    </row>
    <row r="9" spans="1:15" x14ac:dyDescent="0.25">
      <c r="A9" s="78"/>
      <c r="B9" s="78"/>
      <c r="C9" s="78"/>
      <c r="D9" s="78"/>
      <c r="E9" s="78">
        <v>1</v>
      </c>
      <c r="F9" s="78"/>
      <c r="G9" s="243"/>
      <c r="H9" s="243"/>
      <c r="I9" s="308">
        <v>1</v>
      </c>
      <c r="J9" s="308"/>
      <c r="K9" s="354"/>
      <c r="L9" s="354"/>
      <c r="M9" s="159" t="s">
        <v>1605</v>
      </c>
    </row>
    <row r="10" spans="1:15" x14ac:dyDescent="0.25">
      <c r="A10" s="371"/>
      <c r="B10" s="371"/>
      <c r="C10" s="371"/>
      <c r="D10" s="371"/>
      <c r="E10" s="371"/>
      <c r="F10" s="371">
        <v>1</v>
      </c>
      <c r="G10" s="371"/>
      <c r="H10" s="371"/>
      <c r="I10" s="371"/>
      <c r="J10" s="371"/>
      <c r="K10" s="354"/>
      <c r="L10" s="354"/>
      <c r="M10" s="159" t="s">
        <v>1606</v>
      </c>
    </row>
    <row r="11" spans="1:15" x14ac:dyDescent="0.25">
      <c r="A11" s="354"/>
      <c r="B11" s="354"/>
      <c r="C11" s="354"/>
      <c r="D11" s="354"/>
      <c r="E11" s="354"/>
      <c r="F11" s="354"/>
      <c r="G11" s="354"/>
      <c r="H11" s="354"/>
      <c r="I11" s="354"/>
      <c r="J11" s="354"/>
      <c r="K11" s="354"/>
      <c r="L11" s="305">
        <v>1</v>
      </c>
      <c r="M11" s="159" t="s">
        <v>2197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8" zoomScale="85" zoomScaleNormal="85" zoomScalePageLayoutView="85" workbookViewId="0">
      <selection activeCell="D50" sqref="D50"/>
    </sheetView>
  </sheetViews>
  <sheetFormatPr defaultColWidth="8.875" defaultRowHeight="15.75" x14ac:dyDescent="0.25"/>
  <cols>
    <col min="1" max="1" width="11" style="112" customWidth="1"/>
    <col min="2" max="2" width="18.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66" t="s">
        <v>1596</v>
      </c>
      <c r="F1" s="466"/>
      <c r="G1" s="466"/>
      <c r="H1" s="466"/>
    </row>
    <row r="2" spans="1:9" x14ac:dyDescent="0.25">
      <c r="A2" s="247" t="s">
        <v>1591</v>
      </c>
      <c r="B2" s="247" t="s">
        <v>1592</v>
      </c>
      <c r="C2" s="247" t="s">
        <v>1593</v>
      </c>
      <c r="D2" s="247" t="s">
        <v>1594</v>
      </c>
      <c r="E2" s="233" t="s">
        <v>1533</v>
      </c>
      <c r="F2" s="237" t="s">
        <v>1534</v>
      </c>
      <c r="G2" s="234" t="s">
        <v>1597</v>
      </c>
      <c r="H2" s="235" t="s">
        <v>1536</v>
      </c>
    </row>
    <row r="3" spans="1:9" ht="16.5" thickBot="1" x14ac:dyDescent="0.3">
      <c r="A3" s="236"/>
      <c r="B3" s="236"/>
      <c r="C3" s="236"/>
      <c r="D3" s="236"/>
      <c r="E3" s="113"/>
      <c r="F3" s="113"/>
      <c r="G3" s="113"/>
      <c r="H3" s="113"/>
      <c r="I3" s="111"/>
    </row>
    <row r="4" spans="1:9" ht="17.25" thickTop="1" thickBot="1" x14ac:dyDescent="0.3">
      <c r="A4" s="465" t="s">
        <v>831</v>
      </c>
      <c r="B4" s="462" t="s">
        <v>1169</v>
      </c>
      <c r="C4" s="248" t="s">
        <v>1595</v>
      </c>
      <c r="D4" s="78" t="s">
        <v>1612</v>
      </c>
      <c r="E4" s="238" t="s">
        <v>1602</v>
      </c>
      <c r="F4" s="238" t="s">
        <v>1602</v>
      </c>
      <c r="G4" s="238" t="s">
        <v>1602</v>
      </c>
      <c r="H4" s="238" t="s">
        <v>1602</v>
      </c>
    </row>
    <row r="5" spans="1:9" ht="17.25" thickTop="1" thickBot="1" x14ac:dyDescent="0.3">
      <c r="A5" s="465"/>
      <c r="B5" s="464"/>
      <c r="C5" s="159" t="s">
        <v>1598</v>
      </c>
      <c r="D5" s="78">
        <v>3</v>
      </c>
      <c r="E5" s="239" t="s">
        <v>1533</v>
      </c>
      <c r="F5" s="239" t="s">
        <v>1533</v>
      </c>
      <c r="G5" s="240" t="s">
        <v>1597</v>
      </c>
      <c r="H5" s="241" t="s">
        <v>1536</v>
      </c>
    </row>
    <row r="6" spans="1:9" ht="17.25" thickTop="1" thickBot="1" x14ac:dyDescent="0.3">
      <c r="A6" s="465"/>
      <c r="B6" s="463"/>
      <c r="C6" s="159" t="s">
        <v>1599</v>
      </c>
      <c r="D6" s="78" t="s">
        <v>1601</v>
      </c>
      <c r="E6" s="238" t="s">
        <v>1602</v>
      </c>
      <c r="F6" s="239" t="s">
        <v>1533</v>
      </c>
      <c r="G6" s="242" t="s">
        <v>1534</v>
      </c>
      <c r="H6" s="240" t="s">
        <v>1597</v>
      </c>
    </row>
    <row r="7" spans="1:9" ht="17.25" thickTop="1" thickBot="1" x14ac:dyDescent="0.3">
      <c r="A7" s="465"/>
      <c r="B7" s="231"/>
      <c r="C7" s="244"/>
      <c r="D7" s="231"/>
      <c r="E7" s="245"/>
      <c r="F7" s="246"/>
      <c r="G7" s="246"/>
      <c r="H7" s="246"/>
    </row>
    <row r="8" spans="1:9" ht="17.25" thickTop="1" thickBot="1" x14ac:dyDescent="0.3">
      <c r="A8" s="465"/>
      <c r="B8" s="462" t="s">
        <v>1170</v>
      </c>
      <c r="C8" s="248" t="s">
        <v>1595</v>
      </c>
      <c r="D8" s="243" t="s">
        <v>1612</v>
      </c>
      <c r="E8" s="238" t="s">
        <v>1602</v>
      </c>
      <c r="F8" s="238" t="s">
        <v>1602</v>
      </c>
      <c r="G8" s="238" t="s">
        <v>1602</v>
      </c>
      <c r="H8" s="238" t="s">
        <v>1602</v>
      </c>
    </row>
    <row r="9" spans="1:9" ht="17.25" thickTop="1" thickBot="1" x14ac:dyDescent="0.3">
      <c r="A9" s="465"/>
      <c r="B9" s="464"/>
      <c r="C9" s="159" t="s">
        <v>1598</v>
      </c>
      <c r="D9" s="78">
        <v>3</v>
      </c>
      <c r="E9" s="239" t="s">
        <v>1533</v>
      </c>
      <c r="F9" s="239" t="s">
        <v>1533</v>
      </c>
      <c r="G9" s="240" t="s">
        <v>1597</v>
      </c>
      <c r="H9" s="241" t="s">
        <v>1536</v>
      </c>
    </row>
    <row r="10" spans="1:9" ht="17.25" thickTop="1" thickBot="1" x14ac:dyDescent="0.3">
      <c r="A10" s="465"/>
      <c r="B10" s="463"/>
      <c r="C10" s="159" t="s">
        <v>1599</v>
      </c>
      <c r="D10" s="78" t="s">
        <v>1601</v>
      </c>
      <c r="E10" s="238" t="s">
        <v>1602</v>
      </c>
      <c r="F10" s="239" t="s">
        <v>1533</v>
      </c>
      <c r="G10" s="242" t="s">
        <v>1534</v>
      </c>
      <c r="H10" s="240" t="s">
        <v>1597</v>
      </c>
    </row>
    <row r="11" spans="1:9" ht="16.5" thickTop="1" x14ac:dyDescent="0.25"/>
    <row r="12" spans="1:9" ht="16.5" thickBot="1" x14ac:dyDescent="0.3"/>
    <row r="13" spans="1:9" ht="17.25" thickTop="1" thickBot="1" x14ac:dyDescent="0.3">
      <c r="A13" s="465" t="s">
        <v>1452</v>
      </c>
      <c r="B13" s="462" t="s">
        <v>1169</v>
      </c>
      <c r="C13" s="248" t="s">
        <v>1595</v>
      </c>
      <c r="D13" s="243" t="s">
        <v>1612</v>
      </c>
      <c r="E13" s="238" t="s">
        <v>1602</v>
      </c>
      <c r="F13" s="238" t="s">
        <v>1602</v>
      </c>
      <c r="G13" s="238" t="s">
        <v>1602</v>
      </c>
      <c r="H13" s="238" t="s">
        <v>1602</v>
      </c>
    </row>
    <row r="14" spans="1:9" ht="17.25" thickTop="1" thickBot="1" x14ac:dyDescent="0.3">
      <c r="A14" s="465"/>
      <c r="B14" s="463"/>
      <c r="C14" s="159" t="s">
        <v>1614</v>
      </c>
      <c r="D14" s="78">
        <v>17</v>
      </c>
      <c r="E14" s="239" t="s">
        <v>1533</v>
      </c>
      <c r="F14" s="239" t="s">
        <v>1533</v>
      </c>
      <c r="G14" s="242" t="s">
        <v>1534</v>
      </c>
      <c r="H14" s="240" t="s">
        <v>1597</v>
      </c>
    </row>
    <row r="15" spans="1:9" ht="17.25" thickTop="1" thickBot="1" x14ac:dyDescent="0.3">
      <c r="A15" s="465"/>
      <c r="B15" s="231"/>
      <c r="C15" s="244"/>
      <c r="D15" s="231"/>
      <c r="E15" s="232"/>
      <c r="F15" s="232"/>
      <c r="G15" s="232"/>
      <c r="H15" s="232"/>
    </row>
    <row r="16" spans="1:9" ht="17.25" thickTop="1" thickBot="1" x14ac:dyDescent="0.3">
      <c r="A16" s="465"/>
      <c r="B16" s="462" t="s">
        <v>1511</v>
      </c>
      <c r="C16" s="248" t="s">
        <v>1595</v>
      </c>
      <c r="D16" s="78" t="s">
        <v>1600</v>
      </c>
      <c r="E16" s="238" t="s">
        <v>1602</v>
      </c>
      <c r="F16" s="238" t="s">
        <v>1602</v>
      </c>
      <c r="G16" s="238" t="s">
        <v>1602</v>
      </c>
      <c r="H16" s="238" t="s">
        <v>1602</v>
      </c>
    </row>
    <row r="17" spans="1:8" ht="17.25" thickTop="1" thickBot="1" x14ac:dyDescent="0.3">
      <c r="A17" s="465"/>
      <c r="B17" s="463"/>
      <c r="C17" s="159" t="s">
        <v>1614</v>
      </c>
      <c r="D17" s="78">
        <v>17</v>
      </c>
      <c r="E17" s="239" t="s">
        <v>1533</v>
      </c>
      <c r="F17" s="239" t="s">
        <v>1533</v>
      </c>
      <c r="G17" s="242" t="s">
        <v>1534</v>
      </c>
      <c r="H17" s="240" t="s">
        <v>1597</v>
      </c>
    </row>
    <row r="18" spans="1:8" ht="16.5" thickTop="1" x14ac:dyDescent="0.25"/>
    <row r="19" spans="1:8" ht="16.5" thickBot="1" x14ac:dyDescent="0.3"/>
    <row r="20" spans="1:8" ht="17.25" thickTop="1" thickBot="1" x14ac:dyDescent="0.3">
      <c r="A20" s="467" t="s">
        <v>1209</v>
      </c>
      <c r="B20" s="462" t="s">
        <v>1169</v>
      </c>
      <c r="C20" s="248" t="s">
        <v>1595</v>
      </c>
      <c r="D20" s="243" t="s">
        <v>1612</v>
      </c>
      <c r="E20" s="238" t="s">
        <v>1602</v>
      </c>
      <c r="F20" s="238" t="s">
        <v>1602</v>
      </c>
      <c r="G20" s="238" t="s">
        <v>1602</v>
      </c>
      <c r="H20" s="238" t="s">
        <v>1602</v>
      </c>
    </row>
    <row r="21" spans="1:8" ht="17.25" thickTop="1" thickBot="1" x14ac:dyDescent="0.3">
      <c r="A21" s="468"/>
      <c r="B21" s="464"/>
      <c r="C21" s="159" t="s">
        <v>1598</v>
      </c>
      <c r="D21" s="78">
        <v>3</v>
      </c>
      <c r="E21" s="239" t="s">
        <v>1533</v>
      </c>
      <c r="F21" s="239" t="s">
        <v>1533</v>
      </c>
      <c r="G21" s="240" t="s">
        <v>1597</v>
      </c>
      <c r="H21" s="241" t="s">
        <v>1536</v>
      </c>
    </row>
    <row r="22" spans="1:8" ht="17.25" thickTop="1" thickBot="1" x14ac:dyDescent="0.3">
      <c r="A22" s="468"/>
      <c r="B22" s="464"/>
      <c r="C22" s="159" t="s">
        <v>1599</v>
      </c>
      <c r="D22" s="78" t="s">
        <v>1603</v>
      </c>
      <c r="E22" s="238" t="s">
        <v>1602</v>
      </c>
      <c r="F22" s="239" t="s">
        <v>1533</v>
      </c>
      <c r="G22" s="242" t="s">
        <v>1534</v>
      </c>
      <c r="H22" s="240" t="s">
        <v>1597</v>
      </c>
    </row>
    <row r="23" spans="1:8" ht="17.25" thickTop="1" thickBot="1" x14ac:dyDescent="0.3">
      <c r="A23" s="468"/>
      <c r="B23" s="463"/>
      <c r="C23" s="159" t="s">
        <v>1605</v>
      </c>
      <c r="D23" s="78" t="s">
        <v>1604</v>
      </c>
      <c r="E23" s="239" t="s">
        <v>1533</v>
      </c>
      <c r="F23" s="239" t="s">
        <v>1533</v>
      </c>
      <c r="G23" s="242" t="s">
        <v>1534</v>
      </c>
      <c r="H23" s="240" t="s">
        <v>1597</v>
      </c>
    </row>
    <row r="24" spans="1:8" ht="17.25" thickTop="1" thickBot="1" x14ac:dyDescent="0.3">
      <c r="A24" s="468"/>
      <c r="B24" s="231"/>
      <c r="C24" s="244"/>
      <c r="D24" s="231"/>
      <c r="E24" s="232"/>
      <c r="F24" s="232"/>
      <c r="G24" s="232"/>
      <c r="H24" s="232"/>
    </row>
    <row r="25" spans="1:8" ht="17.25" thickTop="1" thickBot="1" x14ac:dyDescent="0.3">
      <c r="A25" s="468"/>
      <c r="B25" s="462" t="s">
        <v>1214</v>
      </c>
      <c r="C25" s="248" t="s">
        <v>1595</v>
      </c>
      <c r="D25" s="243" t="s">
        <v>1612</v>
      </c>
      <c r="E25" s="238" t="s">
        <v>1602</v>
      </c>
      <c r="F25" s="238" t="s">
        <v>1602</v>
      </c>
      <c r="G25" s="238" t="s">
        <v>1602</v>
      </c>
      <c r="H25" s="238" t="s">
        <v>1602</v>
      </c>
    </row>
    <row r="26" spans="1:8" ht="17.25" thickTop="1" thickBot="1" x14ac:dyDescent="0.3">
      <c r="A26" s="468"/>
      <c r="B26" s="464"/>
      <c r="C26" s="159" t="s">
        <v>1598</v>
      </c>
      <c r="D26" s="78">
        <v>3</v>
      </c>
      <c r="E26" s="239" t="s">
        <v>1533</v>
      </c>
      <c r="F26" s="242" t="s">
        <v>1534</v>
      </c>
      <c r="G26" s="240" t="s">
        <v>1597</v>
      </c>
      <c r="H26" s="241" t="s">
        <v>1536</v>
      </c>
    </row>
    <row r="27" spans="1:8" ht="17.25" thickTop="1" thickBot="1" x14ac:dyDescent="0.3">
      <c r="A27" s="468"/>
      <c r="B27" s="464"/>
      <c r="C27" s="159" t="s">
        <v>1599</v>
      </c>
      <c r="D27" s="78" t="s">
        <v>1607</v>
      </c>
      <c r="E27" s="238" t="s">
        <v>1602</v>
      </c>
      <c r="F27" s="239" t="s">
        <v>1533</v>
      </c>
      <c r="G27" s="242" t="s">
        <v>1534</v>
      </c>
      <c r="H27" s="240" t="s">
        <v>1597</v>
      </c>
    </row>
    <row r="28" spans="1:8" ht="17.25" thickTop="1" thickBot="1" x14ac:dyDescent="0.3">
      <c r="A28" s="469"/>
      <c r="B28" s="463"/>
      <c r="C28" s="159" t="s">
        <v>1606</v>
      </c>
      <c r="D28" s="78" t="s">
        <v>1608</v>
      </c>
      <c r="E28" s="239" t="s">
        <v>1533</v>
      </c>
      <c r="F28" s="239" t="s">
        <v>1533</v>
      </c>
      <c r="G28" s="242" t="s">
        <v>1534</v>
      </c>
      <c r="H28" s="240" t="s">
        <v>1597</v>
      </c>
    </row>
    <row r="29" spans="1:8" ht="16.5" thickTop="1" x14ac:dyDescent="0.25"/>
    <row r="30" spans="1:8" ht="16.5" thickBot="1" x14ac:dyDescent="0.3"/>
    <row r="31" spans="1:8" ht="17.25" thickTop="1" thickBot="1" x14ac:dyDescent="0.3">
      <c r="A31" s="465" t="s">
        <v>1521</v>
      </c>
      <c r="B31" s="462" t="s">
        <v>1169</v>
      </c>
      <c r="C31" s="248" t="s">
        <v>1595</v>
      </c>
      <c r="D31" s="243" t="s">
        <v>1612</v>
      </c>
      <c r="E31" s="238" t="s">
        <v>1602</v>
      </c>
      <c r="F31" s="238" t="s">
        <v>1602</v>
      </c>
      <c r="G31" s="238" t="s">
        <v>1602</v>
      </c>
      <c r="H31" s="238" t="s">
        <v>1602</v>
      </c>
    </row>
    <row r="32" spans="1:8" ht="17.25" thickTop="1" thickBot="1" x14ac:dyDescent="0.3">
      <c r="A32" s="465"/>
      <c r="B32" s="463"/>
      <c r="C32" s="159" t="s">
        <v>2124</v>
      </c>
      <c r="D32" s="243">
        <v>12</v>
      </c>
      <c r="E32" s="238" t="s">
        <v>1602</v>
      </c>
      <c r="F32" s="242" t="s">
        <v>1534</v>
      </c>
      <c r="G32" s="240" t="s">
        <v>1597</v>
      </c>
      <c r="H32" s="241" t="s">
        <v>1536</v>
      </c>
    </row>
    <row r="33" spans="1:8" ht="17.25" thickTop="1" thickBot="1" x14ac:dyDescent="0.3">
      <c r="A33" s="465"/>
      <c r="B33" s="231"/>
      <c r="C33" s="244"/>
      <c r="D33" s="231"/>
      <c r="E33" s="232"/>
      <c r="F33" s="232"/>
      <c r="G33" s="232"/>
      <c r="H33" s="232"/>
    </row>
    <row r="34" spans="1:8" ht="17.25" thickTop="1" thickBot="1" x14ac:dyDescent="0.3">
      <c r="A34" s="465"/>
      <c r="B34" s="462" t="s">
        <v>1511</v>
      </c>
      <c r="C34" s="248" t="s">
        <v>1595</v>
      </c>
      <c r="D34" s="243" t="s">
        <v>1612</v>
      </c>
      <c r="E34" s="238" t="s">
        <v>1602</v>
      </c>
      <c r="F34" s="238" t="s">
        <v>1602</v>
      </c>
      <c r="G34" s="238" t="s">
        <v>1602</v>
      </c>
      <c r="H34" s="238" t="s">
        <v>1602</v>
      </c>
    </row>
    <row r="35" spans="1:8" ht="17.25" thickTop="1" thickBot="1" x14ac:dyDescent="0.3">
      <c r="A35" s="465"/>
      <c r="B35" s="463"/>
      <c r="C35" s="159" t="s">
        <v>2124</v>
      </c>
      <c r="D35" s="243">
        <v>12</v>
      </c>
      <c r="E35" s="238" t="s">
        <v>1602</v>
      </c>
      <c r="F35" s="242" t="s">
        <v>1534</v>
      </c>
      <c r="G35" s="240" t="s">
        <v>1597</v>
      </c>
      <c r="H35" s="241" t="s">
        <v>1536</v>
      </c>
    </row>
    <row r="36" spans="1:8" ht="17.25" thickTop="1" thickBot="1" x14ac:dyDescent="0.3"/>
    <row r="37" spans="1:8" ht="17.25" thickTop="1" thickBot="1" x14ac:dyDescent="0.3">
      <c r="A37" s="467" t="s">
        <v>1646</v>
      </c>
      <c r="B37" s="462" t="s">
        <v>1169</v>
      </c>
      <c r="C37" s="248" t="s">
        <v>1595</v>
      </c>
      <c r="D37" s="303" t="s">
        <v>1612</v>
      </c>
      <c r="E37" s="238" t="s">
        <v>1602</v>
      </c>
      <c r="F37" s="238" t="s">
        <v>1602</v>
      </c>
      <c r="G37" s="238" t="s">
        <v>1602</v>
      </c>
      <c r="H37" s="238" t="s">
        <v>1602</v>
      </c>
    </row>
    <row r="38" spans="1:8" ht="17.25" thickTop="1" thickBot="1" x14ac:dyDescent="0.3">
      <c r="A38" s="468"/>
      <c r="B38" s="464"/>
      <c r="C38" s="159" t="s">
        <v>2004</v>
      </c>
      <c r="D38" s="303" t="s">
        <v>2126</v>
      </c>
      <c r="E38" s="238" t="s">
        <v>1602</v>
      </c>
      <c r="F38" s="242" t="s">
        <v>1534</v>
      </c>
      <c r="G38" s="240" t="s">
        <v>1597</v>
      </c>
      <c r="H38" s="241" t="s">
        <v>1536</v>
      </c>
    </row>
    <row r="39" spans="1:8" ht="17.25" thickTop="1" thickBot="1" x14ac:dyDescent="0.3">
      <c r="A39" s="468"/>
      <c r="B39" s="464"/>
      <c r="C39" s="159" t="s">
        <v>2005</v>
      </c>
      <c r="D39" s="303" t="s">
        <v>2006</v>
      </c>
      <c r="E39" s="239" t="s">
        <v>1533</v>
      </c>
      <c r="F39" s="239" t="s">
        <v>1533</v>
      </c>
      <c r="G39" s="242" t="s">
        <v>1534</v>
      </c>
      <c r="H39" s="240" t="s">
        <v>1597</v>
      </c>
    </row>
    <row r="40" spans="1:8" ht="17.25" thickTop="1" thickBot="1" x14ac:dyDescent="0.3">
      <c r="A40" s="468"/>
      <c r="B40" s="244"/>
      <c r="C40" s="244"/>
      <c r="D40" s="231"/>
      <c r="E40" s="232"/>
      <c r="F40" s="232"/>
      <c r="G40" s="232"/>
      <c r="H40" s="232"/>
    </row>
    <row r="41" spans="1:8" ht="17.25" thickTop="1" thickBot="1" x14ac:dyDescent="0.3">
      <c r="A41" s="468"/>
      <c r="B41" s="462" t="s">
        <v>2007</v>
      </c>
      <c r="C41" s="248" t="s">
        <v>1595</v>
      </c>
      <c r="D41" s="303" t="s">
        <v>1612</v>
      </c>
      <c r="E41" s="238" t="s">
        <v>1602</v>
      </c>
      <c r="F41" s="238" t="s">
        <v>1602</v>
      </c>
      <c r="G41" s="238" t="s">
        <v>1602</v>
      </c>
      <c r="H41" s="238" t="s">
        <v>1602</v>
      </c>
    </row>
    <row r="42" spans="1:8" ht="17.25" thickTop="1" thickBot="1" x14ac:dyDescent="0.3">
      <c r="A42" s="468"/>
      <c r="B42" s="464"/>
      <c r="C42" s="159" t="s">
        <v>2008</v>
      </c>
      <c r="D42" s="303" t="s">
        <v>2009</v>
      </c>
      <c r="E42" s="238" t="s">
        <v>1602</v>
      </c>
      <c r="F42" s="239" t="s">
        <v>1533</v>
      </c>
      <c r="G42" s="242" t="s">
        <v>1534</v>
      </c>
      <c r="H42" s="240" t="s">
        <v>1597</v>
      </c>
    </row>
    <row r="43" spans="1:8" ht="17.25" thickTop="1" thickBot="1" x14ac:dyDescent="0.3">
      <c r="A43" s="468"/>
      <c r="B43" s="464"/>
      <c r="C43" s="159" t="s">
        <v>2010</v>
      </c>
      <c r="D43" s="303" t="s">
        <v>2011</v>
      </c>
      <c r="E43" s="238" t="s">
        <v>1602</v>
      </c>
      <c r="F43" s="242" t="s">
        <v>1534</v>
      </c>
      <c r="G43" s="240" t="s">
        <v>1597</v>
      </c>
      <c r="H43" s="241" t="s">
        <v>1536</v>
      </c>
    </row>
    <row r="44" spans="1:8" ht="17.25" thickTop="1" thickBot="1" x14ac:dyDescent="0.3">
      <c r="A44" s="469"/>
      <c r="B44" s="463"/>
      <c r="C44" s="159" t="s">
        <v>2012</v>
      </c>
      <c r="D44" s="303" t="s">
        <v>2013</v>
      </c>
      <c r="E44" s="239" t="s">
        <v>1533</v>
      </c>
      <c r="F44" s="239" t="s">
        <v>1533</v>
      </c>
      <c r="G44" s="242" t="s">
        <v>1534</v>
      </c>
      <c r="H44" s="240" t="s">
        <v>1597</v>
      </c>
    </row>
    <row r="45" spans="1:8" ht="17.25" thickTop="1" thickBot="1" x14ac:dyDescent="0.3"/>
    <row r="46" spans="1:8" ht="17.25" thickTop="1" thickBot="1" x14ac:dyDescent="0.3">
      <c r="A46" s="467" t="s">
        <v>1979</v>
      </c>
      <c r="B46" s="462" t="s">
        <v>2127</v>
      </c>
      <c r="C46" s="248" t="s">
        <v>1595</v>
      </c>
      <c r="D46" s="344" t="s">
        <v>1612</v>
      </c>
      <c r="E46" s="333" t="s">
        <v>1602</v>
      </c>
      <c r="F46" s="238" t="s">
        <v>1602</v>
      </c>
      <c r="G46" s="238" t="s">
        <v>1602</v>
      </c>
      <c r="H46" s="238" t="s">
        <v>1602</v>
      </c>
    </row>
    <row r="47" spans="1:8" ht="17.25" thickTop="1" thickBot="1" x14ac:dyDescent="0.3">
      <c r="A47" s="469"/>
      <c r="B47" s="463"/>
      <c r="C47" s="159" t="s">
        <v>2004</v>
      </c>
      <c r="D47" s="314" t="s">
        <v>2128</v>
      </c>
      <c r="E47" s="333" t="s">
        <v>1602</v>
      </c>
      <c r="F47" s="239" t="s">
        <v>1533</v>
      </c>
      <c r="G47" s="242" t="s">
        <v>1534</v>
      </c>
      <c r="H47" s="240" t="s">
        <v>1597</v>
      </c>
    </row>
    <row r="48" spans="1:8" ht="17.25" thickTop="1" thickBot="1" x14ac:dyDescent="0.3"/>
    <row r="49" spans="1:8" ht="17.25" thickTop="1" thickBot="1" x14ac:dyDescent="0.3">
      <c r="A49" s="465" t="s">
        <v>2109</v>
      </c>
      <c r="B49" s="470" t="s">
        <v>2127</v>
      </c>
      <c r="C49" s="248" t="s">
        <v>1595</v>
      </c>
      <c r="D49" s="341" t="s">
        <v>1612</v>
      </c>
      <c r="E49" s="333" t="s">
        <v>1602</v>
      </c>
      <c r="F49" s="238" t="s">
        <v>1602</v>
      </c>
      <c r="G49" s="238" t="s">
        <v>1602</v>
      </c>
      <c r="H49" s="238" t="s">
        <v>1602</v>
      </c>
    </row>
    <row r="50" spans="1:8" ht="17.25" thickTop="1" thickBot="1" x14ac:dyDescent="0.3">
      <c r="A50" s="465"/>
      <c r="B50" s="470"/>
      <c r="C50" s="159" t="s">
        <v>2004</v>
      </c>
      <c r="D50" s="344" t="s">
        <v>2195</v>
      </c>
      <c r="E50" s="333" t="s">
        <v>1602</v>
      </c>
      <c r="F50" s="239" t="s">
        <v>1533</v>
      </c>
      <c r="G50" s="242" t="s">
        <v>1534</v>
      </c>
      <c r="H50" s="240" t="s">
        <v>1597</v>
      </c>
    </row>
    <row r="51" spans="1:8" ht="17.25" thickTop="1" thickBot="1" x14ac:dyDescent="0.3">
      <c r="A51" s="465"/>
      <c r="B51" s="470"/>
      <c r="C51" s="159" t="s">
        <v>2120</v>
      </c>
      <c r="D51" s="341">
        <v>17</v>
      </c>
      <c r="E51" s="334" t="s">
        <v>1533</v>
      </c>
      <c r="F51" s="239" t="s">
        <v>1533</v>
      </c>
      <c r="G51" s="242" t="s">
        <v>1534</v>
      </c>
      <c r="H51" s="240" t="s">
        <v>1597</v>
      </c>
    </row>
    <row r="52" spans="1:8" ht="16.5" thickTop="1" x14ac:dyDescent="0.25"/>
  </sheetData>
  <mergeCells count="20">
    <mergeCell ref="A49:A51"/>
    <mergeCell ref="B49:B51"/>
    <mergeCell ref="A31:A35"/>
    <mergeCell ref="B31:B32"/>
    <mergeCell ref="B34:B35"/>
    <mergeCell ref="A37:A44"/>
    <mergeCell ref="B37:B39"/>
    <mergeCell ref="B41:B44"/>
    <mergeCell ref="A46:A47"/>
    <mergeCell ref="B46:B47"/>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zoomScale="70" zoomScaleNormal="70" zoomScalePageLayoutView="90" workbookViewId="0">
      <pane xSplit="3" ySplit="2" topLeftCell="K9" activePane="bottomRight" state="frozen"/>
      <selection pane="topRight" activeCell="D1" sqref="D1"/>
      <selection pane="bottomLeft" activeCell="A3" sqref="A3"/>
      <selection pane="bottomRight" activeCell="L10" sqref="L10"/>
    </sheetView>
  </sheetViews>
  <sheetFormatPr defaultColWidth="8.625" defaultRowHeight="15.75" x14ac:dyDescent="0.25"/>
  <cols>
    <col min="1" max="1" width="42.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6" width="9.375" style="37" customWidth="1"/>
    <col min="27" max="27" width="9.375" style="338" customWidth="1"/>
    <col min="28" max="28" width="10.875" style="19" customWidth="1"/>
    <col min="29" max="29" width="10.5" style="26" customWidth="1"/>
    <col min="30" max="30" width="10.625" style="27" customWidth="1"/>
    <col min="31" max="31" width="11.625" style="27" customWidth="1"/>
    <col min="32" max="32" width="14.125" style="27" customWidth="1"/>
    <col min="33" max="33" width="35.875" style="27" customWidth="1"/>
    <col min="34" max="34" width="12.875" style="37" customWidth="1"/>
    <col min="35" max="37" width="8.125" style="47" customWidth="1"/>
    <col min="38" max="42" width="10.625" style="47" customWidth="1"/>
    <col min="43" max="45" width="8.125" style="47" customWidth="1"/>
    <col min="46" max="49" width="10.625" style="47" customWidth="1"/>
    <col min="50" max="50" width="12.125" style="47" customWidth="1"/>
    <col min="51" max="51" width="16" style="39" customWidth="1"/>
    <col min="52" max="52" width="15.875" style="40" customWidth="1"/>
    <col min="53" max="53" width="14.375" style="40" customWidth="1"/>
    <col min="54" max="54" width="13.625" style="60" customWidth="1"/>
    <col min="55" max="55" width="13.5" style="60" customWidth="1"/>
    <col min="56" max="56" width="24.125" style="60" customWidth="1"/>
    <col min="57" max="57" width="12.125" style="60" customWidth="1"/>
    <col min="58" max="58" width="21.625" style="60" customWidth="1"/>
    <col min="59" max="59" width="12.125" style="74" customWidth="1"/>
    <col min="60" max="60" width="14.5" style="74" customWidth="1"/>
    <col min="61" max="61" width="13.375" style="74" customWidth="1"/>
    <col min="62" max="62" width="13.625" style="74" customWidth="1"/>
    <col min="63" max="63" width="19" style="74" customWidth="1"/>
    <col min="64" max="64" width="20.5" style="74" customWidth="1"/>
    <col min="65" max="65" width="20.625" style="74" customWidth="1"/>
    <col min="66" max="67" width="21.125" style="74" customWidth="1"/>
    <col min="68" max="68" width="14.125" style="74" customWidth="1"/>
    <col min="69" max="69" width="10" style="74" customWidth="1"/>
    <col min="70" max="70" width="20.125" style="74" customWidth="1"/>
    <col min="71" max="71" width="13.5" style="228" customWidth="1"/>
    <col min="72" max="72" width="17.5" style="228" customWidth="1"/>
    <col min="73" max="73" width="13.5" style="228" customWidth="1"/>
    <col min="74" max="74" width="15" style="228" customWidth="1"/>
    <col min="75" max="75" width="8.625" style="16" customWidth="1"/>
    <col min="76" max="76" width="17.625" style="16" customWidth="1"/>
    <col min="77" max="77" width="16.5" style="16" customWidth="1"/>
    <col min="78" max="78" width="8.625" style="20" customWidth="1"/>
    <col min="79" max="79" width="14.5" style="20" customWidth="1"/>
    <col min="80" max="80" width="19.625" style="20" customWidth="1"/>
    <col min="81" max="81" width="19.125" style="20" customWidth="1"/>
    <col min="82" max="82" width="21" style="20" customWidth="1"/>
    <col min="83" max="83" width="8.625" style="16" customWidth="1"/>
    <col min="84" max="84" width="17.625" style="16" customWidth="1"/>
    <col min="85" max="85" width="8.625" style="20" customWidth="1"/>
    <col min="86" max="86" width="14.5" style="20" customWidth="1"/>
    <col min="87" max="87" width="19.625" style="20" customWidth="1"/>
    <col min="88" max="88" width="8.625" style="74" customWidth="1"/>
    <col min="89" max="89" width="17.875" style="74" customWidth="1"/>
    <col min="90" max="90" width="12.125" style="338" bestFit="1" customWidth="1"/>
    <col min="91" max="91" width="14.5" style="338" bestFit="1" customWidth="1"/>
    <col min="92" max="92" width="19.625" style="338" bestFit="1" customWidth="1"/>
    <col min="93" max="16384" width="8.625" style="16"/>
  </cols>
  <sheetData>
    <row r="1" spans="1:93" ht="32.1" customHeight="1" thickBot="1" x14ac:dyDescent="0.3">
      <c r="AH1" s="38"/>
      <c r="AI1" s="390" t="s">
        <v>1087</v>
      </c>
      <c r="AJ1" s="391"/>
      <c r="AK1" s="391"/>
      <c r="AL1" s="392"/>
      <c r="AM1" s="390" t="s">
        <v>1088</v>
      </c>
      <c r="AN1" s="391"/>
      <c r="AO1" s="391"/>
      <c r="AP1" s="392"/>
      <c r="AQ1" s="390" t="s">
        <v>1089</v>
      </c>
      <c r="AR1" s="391"/>
      <c r="AS1" s="391"/>
      <c r="AT1" s="392"/>
      <c r="AU1" s="390" t="s">
        <v>1090</v>
      </c>
      <c r="AV1" s="391"/>
      <c r="AW1" s="391"/>
      <c r="AX1" s="391"/>
      <c r="AY1" s="397" t="s">
        <v>831</v>
      </c>
      <c r="AZ1" s="397"/>
      <c r="BA1" s="397"/>
      <c r="BB1" s="397"/>
      <c r="BC1" s="396" t="s">
        <v>1582</v>
      </c>
      <c r="BD1" s="396"/>
      <c r="BE1" s="396" t="s">
        <v>1583</v>
      </c>
      <c r="BF1" s="396"/>
      <c r="BG1" s="398" t="s">
        <v>1209</v>
      </c>
      <c r="BH1" s="399"/>
      <c r="BI1" s="399"/>
      <c r="BJ1" s="400"/>
      <c r="BK1" s="395" t="s">
        <v>1584</v>
      </c>
      <c r="BL1" s="395"/>
      <c r="BM1" s="395" t="s">
        <v>1585</v>
      </c>
      <c r="BN1" s="395"/>
      <c r="BO1" s="398" t="s">
        <v>1521</v>
      </c>
      <c r="BP1" s="399"/>
      <c r="BQ1" s="399"/>
      <c r="BR1" s="400"/>
      <c r="BS1" s="393" t="s">
        <v>1586</v>
      </c>
      <c r="BT1" s="394"/>
      <c r="BU1" s="401" t="s">
        <v>1587</v>
      </c>
      <c r="BV1" s="402"/>
      <c r="BW1" s="398" t="s">
        <v>1973</v>
      </c>
      <c r="BX1" s="399"/>
      <c r="BY1" s="399"/>
      <c r="BZ1" s="400"/>
      <c r="CA1" s="393" t="s">
        <v>1968</v>
      </c>
      <c r="CB1" s="394"/>
      <c r="CC1" s="401" t="s">
        <v>1969</v>
      </c>
      <c r="CD1" s="402"/>
      <c r="CE1" s="398" t="s">
        <v>1981</v>
      </c>
      <c r="CF1" s="399"/>
      <c r="CG1" s="400"/>
      <c r="CH1" s="393" t="s">
        <v>1981</v>
      </c>
      <c r="CI1" s="394"/>
      <c r="CJ1" s="398" t="s">
        <v>2111</v>
      </c>
      <c r="CK1" s="399"/>
      <c r="CL1" s="400"/>
      <c r="CM1" s="403" t="s">
        <v>2111</v>
      </c>
      <c r="CN1" s="404"/>
    </row>
    <row r="2" spans="1:93" s="161" customFormat="1" ht="66" customHeight="1" thickBot="1" x14ac:dyDescent="0.3">
      <c r="A2" s="176" t="s">
        <v>806</v>
      </c>
      <c r="B2" s="176" t="s">
        <v>807</v>
      </c>
      <c r="C2" s="177" t="s">
        <v>0</v>
      </c>
      <c r="D2" s="176" t="s">
        <v>1</v>
      </c>
      <c r="E2" s="207" t="s">
        <v>1441</v>
      </c>
      <c r="F2" s="213" t="s">
        <v>2</v>
      </c>
      <c r="G2" s="176" t="s">
        <v>3</v>
      </c>
      <c r="H2" s="178" t="s">
        <v>7</v>
      </c>
      <c r="I2" s="179" t="s">
        <v>5</v>
      </c>
      <c r="J2" s="180" t="s">
        <v>805</v>
      </c>
      <c r="K2" s="180" t="s">
        <v>700</v>
      </c>
      <c r="L2" s="181" t="s">
        <v>726</v>
      </c>
      <c r="M2" s="182" t="s">
        <v>6</v>
      </c>
      <c r="N2" s="23" t="s">
        <v>831</v>
      </c>
      <c r="O2" s="23" t="s">
        <v>1158</v>
      </c>
      <c r="P2" s="23" t="s">
        <v>1209</v>
      </c>
      <c r="Q2" s="23" t="s">
        <v>1210</v>
      </c>
      <c r="R2" s="23" t="s">
        <v>1452</v>
      </c>
      <c r="S2" s="23" t="s">
        <v>1450</v>
      </c>
      <c r="T2" s="23" t="s">
        <v>1521</v>
      </c>
      <c r="U2" s="23" t="s">
        <v>1522</v>
      </c>
      <c r="V2" s="23" t="s">
        <v>1646</v>
      </c>
      <c r="W2" s="278" t="s">
        <v>1951</v>
      </c>
      <c r="X2" s="23" t="s">
        <v>1979</v>
      </c>
      <c r="Y2" s="23" t="s">
        <v>1980</v>
      </c>
      <c r="Z2" s="23" t="s">
        <v>2109</v>
      </c>
      <c r="AA2" s="339" t="s">
        <v>2110</v>
      </c>
      <c r="AB2" s="192" t="s">
        <v>11</v>
      </c>
      <c r="AC2" s="192" t="s">
        <v>1151</v>
      </c>
      <c r="AD2" s="24" t="s">
        <v>1006</v>
      </c>
      <c r="AE2" s="24" t="s">
        <v>832</v>
      </c>
      <c r="AF2" s="24" t="s">
        <v>833</v>
      </c>
      <c r="AG2" s="203" t="s">
        <v>1012</v>
      </c>
      <c r="AH2" s="183" t="s">
        <v>1091</v>
      </c>
      <c r="AI2" s="184" t="s">
        <v>1092</v>
      </c>
      <c r="AJ2" s="184" t="s">
        <v>1093</v>
      </c>
      <c r="AK2" s="184" t="s">
        <v>1094</v>
      </c>
      <c r="AL2" s="184" t="s">
        <v>1095</v>
      </c>
      <c r="AM2" s="184" t="s">
        <v>1092</v>
      </c>
      <c r="AN2" s="184" t="s">
        <v>1093</v>
      </c>
      <c r="AO2" s="184" t="s">
        <v>1094</v>
      </c>
      <c r="AP2" s="184" t="s">
        <v>1095</v>
      </c>
      <c r="AQ2" s="184" t="s">
        <v>1092</v>
      </c>
      <c r="AR2" s="184" t="s">
        <v>1093</v>
      </c>
      <c r="AS2" s="184" t="s">
        <v>1094</v>
      </c>
      <c r="AT2" s="184" t="s">
        <v>1095</v>
      </c>
      <c r="AU2" s="184" t="s">
        <v>1092</v>
      </c>
      <c r="AV2" s="184" t="s">
        <v>1093</v>
      </c>
      <c r="AW2" s="184" t="s">
        <v>1094</v>
      </c>
      <c r="AX2" s="288" t="s">
        <v>1095</v>
      </c>
      <c r="AY2" s="23" t="s">
        <v>1096</v>
      </c>
      <c r="AZ2" s="23" t="s">
        <v>1104</v>
      </c>
      <c r="BA2" s="23" t="s">
        <v>1105</v>
      </c>
      <c r="BB2" s="289" t="s">
        <v>1160</v>
      </c>
      <c r="BC2" s="67" t="s">
        <v>1580</v>
      </c>
      <c r="BD2" s="67" t="s">
        <v>1581</v>
      </c>
      <c r="BE2" s="67" t="s">
        <v>1580</v>
      </c>
      <c r="BF2" s="67" t="s">
        <v>1581</v>
      </c>
      <c r="BG2" s="274" t="s">
        <v>1207</v>
      </c>
      <c r="BH2" s="67" t="s">
        <v>1104</v>
      </c>
      <c r="BI2" s="67" t="s">
        <v>1208</v>
      </c>
      <c r="BJ2" s="67" t="s">
        <v>1160</v>
      </c>
      <c r="BK2" s="67" t="s">
        <v>1580</v>
      </c>
      <c r="BL2" s="67" t="s">
        <v>1581</v>
      </c>
      <c r="BM2" s="67" t="s">
        <v>1580</v>
      </c>
      <c r="BN2" s="67" t="s">
        <v>1581</v>
      </c>
      <c r="BO2" s="67" t="s">
        <v>1970</v>
      </c>
      <c r="BP2" s="67" t="s">
        <v>1579</v>
      </c>
      <c r="BQ2" s="67" t="s">
        <v>1519</v>
      </c>
      <c r="BR2" s="67" t="s">
        <v>1160</v>
      </c>
      <c r="BS2" s="225" t="s">
        <v>1580</v>
      </c>
      <c r="BT2" s="225" t="s">
        <v>1581</v>
      </c>
      <c r="BU2" s="225" t="s">
        <v>1580</v>
      </c>
      <c r="BV2" s="226" t="s">
        <v>1581</v>
      </c>
      <c r="BW2" s="67" t="s">
        <v>1970</v>
      </c>
      <c r="BX2" s="67" t="s">
        <v>1971</v>
      </c>
      <c r="BY2" s="67" t="s">
        <v>1972</v>
      </c>
      <c r="BZ2" s="67" t="s">
        <v>1160</v>
      </c>
      <c r="CA2" s="225" t="s">
        <v>1580</v>
      </c>
      <c r="CB2" s="225" t="s">
        <v>1581</v>
      </c>
      <c r="CC2" s="225" t="s">
        <v>1580</v>
      </c>
      <c r="CD2" s="267" t="s">
        <v>1581</v>
      </c>
      <c r="CE2" s="67" t="s">
        <v>1970</v>
      </c>
      <c r="CF2" s="67" t="s">
        <v>1099</v>
      </c>
      <c r="CG2" s="67" t="s">
        <v>1160</v>
      </c>
      <c r="CH2" s="225" t="s">
        <v>1580</v>
      </c>
      <c r="CI2" s="225" t="s">
        <v>1581</v>
      </c>
      <c r="CJ2" s="67" t="s">
        <v>1970</v>
      </c>
      <c r="CK2" s="67" t="s">
        <v>1099</v>
      </c>
      <c r="CL2" s="336" t="s">
        <v>1160</v>
      </c>
      <c r="CM2" s="337" t="s">
        <v>1580</v>
      </c>
      <c r="CN2" s="337" t="s">
        <v>1581</v>
      </c>
    </row>
    <row r="3" spans="1:93" s="4" customFormat="1" ht="29.45" customHeight="1" thickBot="1" x14ac:dyDescent="0.3">
      <c r="A3" s="21" t="str">
        <f t="shared" ref="A3:A34" si="0">CONCATENATE(C$2," ",B3," - ",C3)</f>
        <v>Indicator 1 - Days past due</v>
      </c>
      <c r="B3" s="270">
        <v>1</v>
      </c>
      <c r="C3" s="162" t="s">
        <v>308</v>
      </c>
      <c r="D3" s="162" t="str">
        <f>CONCATENATE("ID",B3)</f>
        <v>ID1</v>
      </c>
      <c r="E3" s="208"/>
      <c r="F3" s="214" t="s">
        <v>292</v>
      </c>
      <c r="G3" s="163" t="s">
        <v>310</v>
      </c>
      <c r="H3" s="164" t="s">
        <v>489</v>
      </c>
      <c r="I3" s="165" t="s">
        <v>18</v>
      </c>
      <c r="J3" s="166" t="s">
        <v>716</v>
      </c>
      <c r="K3" s="167" t="s">
        <v>702</v>
      </c>
      <c r="L3" s="168" t="s">
        <v>1205</v>
      </c>
      <c r="M3" s="165" t="s">
        <v>747</v>
      </c>
      <c r="N3" s="169">
        <v>1</v>
      </c>
      <c r="O3" s="169">
        <v>1</v>
      </c>
      <c r="P3" s="170">
        <v>1</v>
      </c>
      <c r="Q3" s="170">
        <v>1</v>
      </c>
      <c r="R3" s="170">
        <v>1</v>
      </c>
      <c r="S3" s="170"/>
      <c r="T3" s="170">
        <v>1</v>
      </c>
      <c r="U3" s="170">
        <v>1</v>
      </c>
      <c r="V3" s="258">
        <v>1</v>
      </c>
      <c r="W3" s="170">
        <v>1</v>
      </c>
      <c r="X3" s="258">
        <v>1</v>
      </c>
      <c r="Y3" s="170">
        <v>1</v>
      </c>
      <c r="Z3" s="37">
        <v>1</v>
      </c>
      <c r="AA3" s="170">
        <v>1</v>
      </c>
      <c r="AB3" s="193" t="s">
        <v>12</v>
      </c>
      <c r="AC3" s="194" t="s">
        <v>1152</v>
      </c>
      <c r="AD3" s="171" t="s">
        <v>12</v>
      </c>
      <c r="AE3" s="171" t="s">
        <v>12</v>
      </c>
      <c r="AF3" s="171" t="s">
        <v>837</v>
      </c>
      <c r="AG3" s="196"/>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0">
        <v>0</v>
      </c>
      <c r="AZ3" s="291" t="s">
        <v>1098</v>
      </c>
      <c r="BA3" s="291" t="s">
        <v>1098</v>
      </c>
      <c r="BB3" s="280" t="s">
        <v>1162</v>
      </c>
      <c r="BC3" s="280"/>
      <c r="BD3" s="280"/>
      <c r="BE3" s="280"/>
      <c r="BF3" s="280"/>
      <c r="BG3" s="285">
        <v>0</v>
      </c>
      <c r="BH3" s="172"/>
      <c r="BI3" s="172"/>
      <c r="BJ3" s="173" t="s">
        <v>1162</v>
      </c>
      <c r="BK3" s="174" t="s">
        <v>1213</v>
      </c>
      <c r="BL3" s="174" t="s">
        <v>1213</v>
      </c>
      <c r="BM3" s="175" t="s">
        <v>1213</v>
      </c>
      <c r="BN3" s="216" t="s">
        <v>1213</v>
      </c>
      <c r="BO3" s="223">
        <v>0</v>
      </c>
      <c r="BP3" s="223">
        <v>0</v>
      </c>
      <c r="BQ3" s="223">
        <v>0</v>
      </c>
      <c r="BR3" s="223" t="s">
        <v>1161</v>
      </c>
      <c r="BS3" s="227" t="s">
        <v>1162</v>
      </c>
      <c r="BT3" s="227">
        <v>90</v>
      </c>
      <c r="BU3" s="227" t="s">
        <v>1162</v>
      </c>
      <c r="BV3" s="227">
        <v>90</v>
      </c>
      <c r="BW3" s="223">
        <v>0</v>
      </c>
      <c r="BX3" s="223">
        <v>0</v>
      </c>
      <c r="BY3" s="223">
        <v>0</v>
      </c>
      <c r="BZ3" s="258" t="s">
        <v>1161</v>
      </c>
      <c r="CA3" s="258" t="s">
        <v>1162</v>
      </c>
      <c r="CB3" s="258">
        <v>90</v>
      </c>
      <c r="CC3" s="275" t="s">
        <v>1162</v>
      </c>
      <c r="CD3" s="275">
        <v>90</v>
      </c>
      <c r="CE3" s="258">
        <v>0</v>
      </c>
      <c r="CF3" s="258">
        <v>0</v>
      </c>
      <c r="CG3" s="258" t="s">
        <v>1161</v>
      </c>
      <c r="CH3" s="258" t="s">
        <v>1162</v>
      </c>
      <c r="CI3" s="258">
        <v>90</v>
      </c>
      <c r="CJ3" s="258">
        <v>0</v>
      </c>
      <c r="CK3" s="258">
        <v>0</v>
      </c>
      <c r="CL3" s="258" t="s">
        <v>1161</v>
      </c>
      <c r="CM3" s="258" t="s">
        <v>1162</v>
      </c>
      <c r="CN3" s="258">
        <v>90</v>
      </c>
    </row>
    <row r="4" spans="1:93" s="4" customFormat="1" ht="44.1" customHeight="1" thickBot="1" x14ac:dyDescent="0.3">
      <c r="A4" s="21" t="str">
        <f t="shared" si="0"/>
        <v>Indicator 2 - Past Due &gt; 90</v>
      </c>
      <c r="B4" s="271">
        <f>+B3+1</f>
        <v>2</v>
      </c>
      <c r="C4" s="8" t="s">
        <v>309</v>
      </c>
      <c r="D4" s="8" t="str">
        <f t="shared" ref="D4:D66" si="1">CONCATENATE("ID",B4)</f>
        <v>ID2</v>
      </c>
      <c r="E4" s="208"/>
      <c r="F4" s="214" t="s">
        <v>294</v>
      </c>
      <c r="G4" s="29" t="s">
        <v>311</v>
      </c>
      <c r="H4" s="30" t="s">
        <v>490</v>
      </c>
      <c r="I4" s="14" t="s">
        <v>9</v>
      </c>
      <c r="J4" s="10" t="s">
        <v>716</v>
      </c>
      <c r="K4" s="11" t="s">
        <v>702</v>
      </c>
      <c r="L4" s="9" t="s">
        <v>310</v>
      </c>
      <c r="M4" s="14" t="s">
        <v>747</v>
      </c>
      <c r="N4" s="28">
        <v>1</v>
      </c>
      <c r="O4" s="28">
        <v>1</v>
      </c>
      <c r="P4" s="59">
        <v>1</v>
      </c>
      <c r="Q4" s="59">
        <v>1</v>
      </c>
      <c r="R4" s="59">
        <v>1</v>
      </c>
      <c r="S4" s="59"/>
      <c r="T4" s="59">
        <v>1</v>
      </c>
      <c r="U4" s="170">
        <v>1</v>
      </c>
      <c r="V4" s="258">
        <v>1</v>
      </c>
      <c r="W4" s="170">
        <v>1</v>
      </c>
      <c r="X4" s="258">
        <v>1</v>
      </c>
      <c r="Y4" s="170">
        <v>1</v>
      </c>
      <c r="Z4" s="37">
        <v>1</v>
      </c>
      <c r="AA4" s="170">
        <v>1</v>
      </c>
      <c r="AB4" s="195" t="s">
        <v>19</v>
      </c>
      <c r="AC4" s="196" t="s">
        <v>1153</v>
      </c>
      <c r="AD4" s="171" t="s">
        <v>12</v>
      </c>
      <c r="AE4" s="171" t="s">
        <v>12</v>
      </c>
      <c r="AF4" s="171" t="s">
        <v>837</v>
      </c>
      <c r="AG4" s="196"/>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0"/>
      <c r="AZ4" s="291" t="s">
        <v>1098</v>
      </c>
      <c r="BA4" s="291" t="s">
        <v>1098</v>
      </c>
      <c r="BB4" s="280"/>
      <c r="BC4" s="280"/>
      <c r="BD4" s="280"/>
      <c r="BE4" s="280"/>
      <c r="BF4" s="280"/>
      <c r="BG4" s="286"/>
      <c r="BH4" s="68"/>
      <c r="BI4" s="68"/>
      <c r="BJ4" s="69"/>
      <c r="BK4" s="69"/>
      <c r="BL4" s="69"/>
      <c r="BM4" s="69"/>
      <c r="BN4" s="31"/>
      <c r="BO4" s="223">
        <v>0</v>
      </c>
      <c r="BP4" s="223">
        <v>0</v>
      </c>
      <c r="BQ4" s="223">
        <v>0</v>
      </c>
      <c r="BR4" s="223" t="s">
        <v>1162</v>
      </c>
      <c r="BS4" s="227" t="s">
        <v>1213</v>
      </c>
      <c r="BT4" s="227" t="s">
        <v>1213</v>
      </c>
      <c r="BU4" s="227" t="s">
        <v>1213</v>
      </c>
      <c r="BV4" s="227" t="s">
        <v>1213</v>
      </c>
      <c r="BW4" s="223">
        <v>0</v>
      </c>
      <c r="BX4" s="223">
        <v>0</v>
      </c>
      <c r="BY4" s="223">
        <v>0</v>
      </c>
      <c r="BZ4" s="258" t="s">
        <v>1162</v>
      </c>
      <c r="CA4" s="258" t="s">
        <v>1213</v>
      </c>
      <c r="CB4" s="258" t="s">
        <v>1213</v>
      </c>
      <c r="CC4" s="275" t="s">
        <v>1213</v>
      </c>
      <c r="CD4" s="275" t="s">
        <v>1213</v>
      </c>
      <c r="CE4" s="258">
        <v>0</v>
      </c>
      <c r="CF4" s="258">
        <v>0</v>
      </c>
      <c r="CG4" s="258" t="s">
        <v>1162</v>
      </c>
      <c r="CH4" s="258" t="s">
        <v>1162</v>
      </c>
      <c r="CI4" s="258" t="s">
        <v>1162</v>
      </c>
      <c r="CJ4" s="258">
        <v>0</v>
      </c>
      <c r="CK4" s="258">
        <v>0</v>
      </c>
      <c r="CL4" s="258" t="s">
        <v>1162</v>
      </c>
      <c r="CM4" s="258" t="s">
        <v>1213</v>
      </c>
      <c r="CN4" s="258" t="s">
        <v>1213</v>
      </c>
    </row>
    <row r="5" spans="1:93" s="4" customFormat="1" ht="44.1" customHeight="1" thickBot="1" x14ac:dyDescent="0.3">
      <c r="A5" s="21" t="str">
        <f t="shared" si="0"/>
        <v>Indicator 3 - Blocked accounts</v>
      </c>
      <c r="B5" s="22">
        <f t="shared" ref="B5:B67" si="2">+B4+1</f>
        <v>3</v>
      </c>
      <c r="C5" s="8" t="s">
        <v>14</v>
      </c>
      <c r="D5" s="8" t="str">
        <f t="shared" si="1"/>
        <v>ID3</v>
      </c>
      <c r="E5" s="8"/>
      <c r="F5" s="211" t="s">
        <v>292</v>
      </c>
      <c r="G5" s="29" t="s">
        <v>10</v>
      </c>
      <c r="H5" s="30" t="s">
        <v>1409</v>
      </c>
      <c r="I5" s="14" t="s">
        <v>9</v>
      </c>
      <c r="J5" s="10" t="s">
        <v>716</v>
      </c>
      <c r="K5" s="11" t="s">
        <v>714</v>
      </c>
      <c r="L5" s="9" t="s">
        <v>324</v>
      </c>
      <c r="M5" s="14" t="s">
        <v>748</v>
      </c>
      <c r="N5" s="28">
        <v>1</v>
      </c>
      <c r="O5" s="28">
        <v>1</v>
      </c>
      <c r="P5" s="59"/>
      <c r="Q5" s="59"/>
      <c r="R5" s="59"/>
      <c r="S5" s="59"/>
      <c r="T5" s="59"/>
      <c r="U5" s="170"/>
      <c r="V5" s="258">
        <v>1</v>
      </c>
      <c r="W5" s="170"/>
      <c r="X5" s="258">
        <v>1</v>
      </c>
      <c r="Y5" s="170"/>
      <c r="Z5" s="37">
        <v>1</v>
      </c>
      <c r="AA5" s="170">
        <v>1</v>
      </c>
      <c r="AB5" s="195" t="s">
        <v>12</v>
      </c>
      <c r="AC5" s="196" t="s">
        <v>1153</v>
      </c>
      <c r="AD5" s="171" t="s">
        <v>837</v>
      </c>
      <c r="AE5" s="171" t="s">
        <v>1098</v>
      </c>
      <c r="AF5" s="171" t="s">
        <v>837</v>
      </c>
      <c r="AG5" s="194"/>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0"/>
      <c r="AZ5" s="291" t="s">
        <v>1098</v>
      </c>
      <c r="BA5" s="291" t="s">
        <v>1098</v>
      </c>
      <c r="BB5" s="280" t="s">
        <v>1162</v>
      </c>
      <c r="BC5" s="280"/>
      <c r="BD5" s="280"/>
      <c r="BE5" s="280"/>
      <c r="BF5" s="280"/>
      <c r="BG5" s="286" t="s">
        <v>1098</v>
      </c>
      <c r="BH5" s="68"/>
      <c r="BI5" s="68"/>
      <c r="BJ5" s="69"/>
      <c r="BK5" s="69"/>
      <c r="BL5" s="69"/>
      <c r="BM5" s="69"/>
      <c r="BN5" s="31"/>
      <c r="BO5" s="223">
        <v>0</v>
      </c>
      <c r="BP5" s="223">
        <v>0</v>
      </c>
      <c r="BQ5" s="223">
        <v>0</v>
      </c>
      <c r="BR5" s="223" t="e">
        <v>#N/A</v>
      </c>
      <c r="BS5" s="227" t="e">
        <v>#N/A</v>
      </c>
      <c r="BT5" s="227" t="e">
        <v>#N/A</v>
      </c>
      <c r="BU5" s="227" t="e">
        <v>#N/A</v>
      </c>
      <c r="BV5" s="227" t="e">
        <v>#N/A</v>
      </c>
      <c r="BW5" s="223">
        <v>0</v>
      </c>
      <c r="BX5" s="223">
        <v>0</v>
      </c>
      <c r="BY5" s="223">
        <v>0</v>
      </c>
      <c r="BZ5" s="258" t="s">
        <v>1162</v>
      </c>
      <c r="CA5" s="258" t="s">
        <v>1213</v>
      </c>
      <c r="CB5" s="258" t="s">
        <v>1213</v>
      </c>
      <c r="CC5" s="275" t="s">
        <v>1213</v>
      </c>
      <c r="CD5" s="275" t="s">
        <v>1213</v>
      </c>
      <c r="CE5" s="258">
        <v>0</v>
      </c>
      <c r="CF5" s="258">
        <v>0</v>
      </c>
      <c r="CG5" s="258" t="s">
        <v>1162</v>
      </c>
      <c r="CH5" s="258" t="s">
        <v>1162</v>
      </c>
      <c r="CI5" s="258" t="s">
        <v>1162</v>
      </c>
      <c r="CJ5" s="258">
        <v>0</v>
      </c>
      <c r="CK5" s="258">
        <v>0</v>
      </c>
      <c r="CL5" s="258" t="s">
        <v>1162</v>
      </c>
      <c r="CM5" s="258" t="s">
        <v>1213</v>
      </c>
      <c r="CN5" s="258" t="s">
        <v>1213</v>
      </c>
    </row>
    <row r="6" spans="1:93" s="5" customFormat="1" ht="47.45"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0"/>
      <c r="V6" s="258"/>
      <c r="W6" s="170"/>
      <c r="X6" s="258">
        <v>1</v>
      </c>
      <c r="Y6" s="170"/>
      <c r="Z6" s="37"/>
      <c r="AA6" s="170"/>
      <c r="AB6" s="197" t="s">
        <v>12</v>
      </c>
      <c r="AC6" s="196" t="s">
        <v>1153</v>
      </c>
      <c r="AD6" s="171" t="s">
        <v>837</v>
      </c>
      <c r="AE6" s="171" t="s">
        <v>1098</v>
      </c>
      <c r="AF6" s="171" t="s">
        <v>837</v>
      </c>
      <c r="AG6" s="198"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2" t="s">
        <v>1098</v>
      </c>
      <c r="AZ6" s="291" t="s">
        <v>1098</v>
      </c>
      <c r="BA6" s="291" t="s">
        <v>1098</v>
      </c>
      <c r="BB6" s="281"/>
      <c r="BC6" s="281"/>
      <c r="BD6" s="281"/>
      <c r="BE6" s="281"/>
      <c r="BF6" s="281"/>
      <c r="BG6" s="286" t="s">
        <v>1098</v>
      </c>
      <c r="BH6" s="68"/>
      <c r="BI6" s="68"/>
      <c r="BJ6" s="70"/>
      <c r="BK6" s="70"/>
      <c r="BL6" s="70"/>
      <c r="BM6" s="70"/>
      <c r="BN6" s="32"/>
      <c r="BO6" s="223">
        <v>0</v>
      </c>
      <c r="BP6" s="223">
        <v>0</v>
      </c>
      <c r="BQ6" s="223">
        <v>0</v>
      </c>
      <c r="BR6" s="223" t="e">
        <v>#N/A</v>
      </c>
      <c r="BS6" s="227" t="e">
        <v>#N/A</v>
      </c>
      <c r="BT6" s="227" t="e">
        <v>#N/A</v>
      </c>
      <c r="BU6" s="227" t="e">
        <v>#N/A</v>
      </c>
      <c r="BV6" s="227" t="e">
        <v>#N/A</v>
      </c>
      <c r="BW6" s="223">
        <v>0</v>
      </c>
      <c r="BX6" s="223">
        <v>0</v>
      </c>
      <c r="BY6" s="223">
        <v>0</v>
      </c>
      <c r="BZ6" s="258"/>
      <c r="CA6" s="258"/>
      <c r="CB6" s="258"/>
      <c r="CC6" s="275"/>
      <c r="CD6" s="275"/>
      <c r="CE6" s="258">
        <v>0</v>
      </c>
      <c r="CF6" s="258">
        <v>0</v>
      </c>
      <c r="CG6" s="258" t="s">
        <v>1162</v>
      </c>
      <c r="CH6" s="258" t="s">
        <v>1162</v>
      </c>
      <c r="CI6" s="258" t="s">
        <v>1162</v>
      </c>
      <c r="CJ6" s="258">
        <v>0</v>
      </c>
      <c r="CK6" s="258">
        <v>0</v>
      </c>
      <c r="CL6" s="258"/>
      <c r="CM6" s="258"/>
      <c r="CN6" s="258"/>
    </row>
    <row r="7" spans="1:93" s="5" customFormat="1" ht="44.1" customHeight="1" thickBot="1" x14ac:dyDescent="0.25">
      <c r="A7" s="21" t="str">
        <f>CONCATENATE(C$2," ",B7," - ",C7)</f>
        <v>Indicator 5 - Days past due external</v>
      </c>
      <c r="B7" s="22">
        <f t="shared" si="2"/>
        <v>5</v>
      </c>
      <c r="C7" s="6" t="s">
        <v>312</v>
      </c>
      <c r="D7" s="8" t="str">
        <f t="shared" si="1"/>
        <v>ID5</v>
      </c>
      <c r="E7" s="8"/>
      <c r="F7" s="210" t="s">
        <v>291</v>
      </c>
      <c r="G7" s="29" t="s">
        <v>317</v>
      </c>
      <c r="H7" s="30" t="s">
        <v>492</v>
      </c>
      <c r="I7" s="14" t="s">
        <v>18</v>
      </c>
      <c r="J7" s="10" t="s">
        <v>716</v>
      </c>
      <c r="K7" s="11" t="s">
        <v>702</v>
      </c>
      <c r="L7" s="9" t="s">
        <v>326</v>
      </c>
      <c r="M7" s="14" t="s">
        <v>749</v>
      </c>
      <c r="N7" s="28"/>
      <c r="O7" s="59"/>
      <c r="P7" s="59"/>
      <c r="Q7" s="59"/>
      <c r="R7" s="59"/>
      <c r="S7" s="59"/>
      <c r="T7" s="59"/>
      <c r="U7" s="170"/>
      <c r="V7" s="258"/>
      <c r="W7" s="170"/>
      <c r="X7" s="258">
        <v>1</v>
      </c>
      <c r="Y7" s="170"/>
      <c r="Z7" s="37"/>
      <c r="AA7" s="170"/>
      <c r="AB7" s="197" t="s">
        <v>12</v>
      </c>
      <c r="AC7" s="196" t="s">
        <v>1152</v>
      </c>
      <c r="AD7" s="171" t="s">
        <v>837</v>
      </c>
      <c r="AE7" s="171" t="s">
        <v>1098</v>
      </c>
      <c r="AF7" s="171" t="s">
        <v>837</v>
      </c>
      <c r="AG7" s="198"/>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0" t="s">
        <v>1098</v>
      </c>
      <c r="AZ7" s="291" t="s">
        <v>1098</v>
      </c>
      <c r="BA7" s="291" t="s">
        <v>1098</v>
      </c>
      <c r="BB7" s="281"/>
      <c r="BC7" s="281"/>
      <c r="BD7" s="281"/>
      <c r="BE7" s="281"/>
      <c r="BF7" s="281"/>
      <c r="BG7" s="286" t="s">
        <v>1098</v>
      </c>
      <c r="BH7" s="68"/>
      <c r="BI7" s="68"/>
      <c r="BJ7" s="70"/>
      <c r="BK7" s="70"/>
      <c r="BL7" s="70"/>
      <c r="BM7" s="70"/>
      <c r="BN7" s="32"/>
      <c r="BO7" s="223">
        <v>0</v>
      </c>
      <c r="BP7" s="223">
        <v>0</v>
      </c>
      <c r="BQ7" s="223">
        <v>0</v>
      </c>
      <c r="BR7" s="223" t="e">
        <v>#N/A</v>
      </c>
      <c r="BS7" s="227" t="e">
        <v>#N/A</v>
      </c>
      <c r="BT7" s="227" t="e">
        <v>#N/A</v>
      </c>
      <c r="BU7" s="227" t="e">
        <v>#N/A</v>
      </c>
      <c r="BV7" s="227" t="e">
        <v>#N/A</v>
      </c>
      <c r="BW7" s="223">
        <v>0</v>
      </c>
      <c r="BX7" s="223">
        <v>0</v>
      </c>
      <c r="BY7" s="223">
        <v>0</v>
      </c>
      <c r="BZ7" s="258"/>
      <c r="CA7" s="258"/>
      <c r="CB7" s="258"/>
      <c r="CC7" s="275"/>
      <c r="CD7" s="275"/>
      <c r="CE7" s="258">
        <v>0</v>
      </c>
      <c r="CF7" s="258">
        <v>0</v>
      </c>
      <c r="CG7" s="258" t="s">
        <v>1162</v>
      </c>
      <c r="CH7" s="258" t="s">
        <v>1162</v>
      </c>
      <c r="CI7" s="258" t="s">
        <v>1162</v>
      </c>
      <c r="CJ7" s="258">
        <v>0</v>
      </c>
      <c r="CK7" s="258">
        <v>0</v>
      </c>
      <c r="CL7" s="258"/>
      <c r="CM7" s="258"/>
      <c r="CN7" s="258"/>
    </row>
    <row r="8" spans="1:93" s="5" customFormat="1" ht="44.1" customHeight="1" thickBot="1" x14ac:dyDescent="0.25">
      <c r="A8" s="21" t="str">
        <f t="shared" si="0"/>
        <v>Indicator 6 - Credit lines revoked</v>
      </c>
      <c r="B8" s="22">
        <f t="shared" si="2"/>
        <v>6</v>
      </c>
      <c r="C8" s="6" t="s">
        <v>16</v>
      </c>
      <c r="D8" s="8" t="str">
        <f t="shared" si="1"/>
        <v>ID6</v>
      </c>
      <c r="E8" s="208"/>
      <c r="F8" s="214" t="s">
        <v>291</v>
      </c>
      <c r="G8" s="29" t="s">
        <v>16</v>
      </c>
      <c r="H8" s="30" t="s">
        <v>493</v>
      </c>
      <c r="I8" s="14" t="s">
        <v>9</v>
      </c>
      <c r="J8" s="10" t="s">
        <v>716</v>
      </c>
      <c r="K8" s="11" t="s">
        <v>714</v>
      </c>
      <c r="L8" s="9" t="s">
        <v>327</v>
      </c>
      <c r="M8" s="14" t="s">
        <v>750</v>
      </c>
      <c r="N8" s="28"/>
      <c r="O8" s="59"/>
      <c r="P8" s="59"/>
      <c r="Q8" s="59"/>
      <c r="R8" s="59"/>
      <c r="S8" s="59"/>
      <c r="T8" s="59">
        <v>1</v>
      </c>
      <c r="U8" s="170"/>
      <c r="V8" s="258">
        <v>1</v>
      </c>
      <c r="W8" s="170"/>
      <c r="X8" s="258"/>
      <c r="Y8" s="170"/>
      <c r="Z8" s="37"/>
      <c r="AA8" s="170"/>
      <c r="AB8" s="197" t="s">
        <v>12</v>
      </c>
      <c r="AC8" s="198" t="s">
        <v>1153</v>
      </c>
      <c r="AD8" s="171" t="s">
        <v>12</v>
      </c>
      <c r="AE8" s="171" t="s">
        <v>12</v>
      </c>
      <c r="AF8" s="171" t="s">
        <v>837</v>
      </c>
      <c r="AG8" s="296"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0" t="s">
        <v>1098</v>
      </c>
      <c r="AZ8" s="291" t="s">
        <v>1098</v>
      </c>
      <c r="BA8" s="291" t="s">
        <v>1098</v>
      </c>
      <c r="BB8" s="281"/>
      <c r="BC8" s="281"/>
      <c r="BD8" s="281"/>
      <c r="BE8" s="281"/>
      <c r="BF8" s="281"/>
      <c r="BG8" s="286" t="s">
        <v>1098</v>
      </c>
      <c r="BH8" s="68"/>
      <c r="BI8" s="68"/>
      <c r="BJ8" s="70"/>
      <c r="BK8" s="70"/>
      <c r="BL8" s="70"/>
      <c r="BM8" s="70"/>
      <c r="BN8" s="32"/>
      <c r="BO8" s="223">
        <v>0</v>
      </c>
      <c r="BP8" s="223">
        <v>0</v>
      </c>
      <c r="BQ8" s="223">
        <v>0</v>
      </c>
      <c r="BR8" s="223" t="s">
        <v>1162</v>
      </c>
      <c r="BS8" s="227" t="s">
        <v>1213</v>
      </c>
      <c r="BT8" s="227" t="s">
        <v>1213</v>
      </c>
      <c r="BU8" s="227" t="s">
        <v>1213</v>
      </c>
      <c r="BV8" s="227" t="s">
        <v>1213</v>
      </c>
      <c r="BW8" s="223">
        <v>0</v>
      </c>
      <c r="BX8" s="223">
        <v>0</v>
      </c>
      <c r="BY8" s="223">
        <v>0</v>
      </c>
      <c r="BZ8" s="258" t="s">
        <v>1162</v>
      </c>
      <c r="CA8" s="258" t="s">
        <v>1213</v>
      </c>
      <c r="CB8" s="258" t="s">
        <v>1213</v>
      </c>
      <c r="CC8" s="275" t="s">
        <v>1213</v>
      </c>
      <c r="CD8" s="275" t="s">
        <v>1213</v>
      </c>
      <c r="CE8" s="258">
        <v>0</v>
      </c>
      <c r="CF8" s="258">
        <v>0</v>
      </c>
      <c r="CG8" s="258" t="e">
        <v>#N/A</v>
      </c>
      <c r="CH8" s="258" t="e">
        <v>#N/A</v>
      </c>
      <c r="CI8" s="258" t="e">
        <v>#N/A</v>
      </c>
      <c r="CJ8" s="258">
        <v>0</v>
      </c>
      <c r="CK8" s="258">
        <v>0</v>
      </c>
      <c r="CL8" s="258"/>
      <c r="CM8" s="258"/>
      <c r="CN8" s="258"/>
    </row>
    <row r="9" spans="1:93" s="5" customFormat="1" ht="130.35" customHeight="1" thickBot="1" x14ac:dyDescent="0.25">
      <c r="A9" s="21" t="str">
        <f t="shared" si="0"/>
        <v>Indicator 7 - Overdue amount/exposure amount</v>
      </c>
      <c r="B9" s="271">
        <f t="shared" si="2"/>
        <v>7</v>
      </c>
      <c r="C9" s="6" t="s">
        <v>17</v>
      </c>
      <c r="D9" s="8" t="str">
        <f t="shared" si="1"/>
        <v>ID7</v>
      </c>
      <c r="E9" s="208"/>
      <c r="F9" s="214" t="s">
        <v>292</v>
      </c>
      <c r="G9" s="29" t="s">
        <v>20</v>
      </c>
      <c r="H9" s="30" t="s">
        <v>494</v>
      </c>
      <c r="I9" s="14" t="s">
        <v>18</v>
      </c>
      <c r="J9" s="10" t="s">
        <v>716</v>
      </c>
      <c r="K9" s="11" t="s">
        <v>706</v>
      </c>
      <c r="L9" s="9" t="s">
        <v>405</v>
      </c>
      <c r="M9" s="14" t="s">
        <v>741</v>
      </c>
      <c r="N9" s="28">
        <v>1</v>
      </c>
      <c r="O9" s="59"/>
      <c r="P9" s="59">
        <v>1</v>
      </c>
      <c r="Q9" s="59"/>
      <c r="R9" s="59">
        <v>1</v>
      </c>
      <c r="S9" s="59"/>
      <c r="T9" s="59">
        <v>1</v>
      </c>
      <c r="U9" s="170"/>
      <c r="V9" s="258">
        <v>1</v>
      </c>
      <c r="W9" s="170"/>
      <c r="X9" s="258">
        <v>1</v>
      </c>
      <c r="Y9" s="170">
        <v>1</v>
      </c>
      <c r="Z9" s="37">
        <v>1</v>
      </c>
      <c r="AA9" s="170"/>
      <c r="AB9" s="197" t="s">
        <v>19</v>
      </c>
      <c r="AC9" s="196" t="s">
        <v>1154</v>
      </c>
      <c r="AD9" s="171" t="s">
        <v>12</v>
      </c>
      <c r="AE9" s="171" t="s">
        <v>12</v>
      </c>
      <c r="AF9" s="171" t="s">
        <v>837</v>
      </c>
      <c r="AG9" s="196"/>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0">
        <v>0</v>
      </c>
      <c r="AZ9" s="291" t="s">
        <v>1098</v>
      </c>
      <c r="BA9" s="291" t="s">
        <v>1098</v>
      </c>
      <c r="BB9" s="281"/>
      <c r="BC9" s="281"/>
      <c r="BD9" s="281"/>
      <c r="BE9" s="281"/>
      <c r="BF9" s="281"/>
      <c r="BG9" s="286">
        <v>0</v>
      </c>
      <c r="BH9" s="68"/>
      <c r="BI9" s="68"/>
      <c r="BJ9" s="70"/>
      <c r="BK9" s="70"/>
      <c r="BL9" s="70"/>
      <c r="BM9" s="70"/>
      <c r="BN9" s="32"/>
      <c r="BO9" s="223">
        <v>0</v>
      </c>
      <c r="BP9" s="223">
        <v>0</v>
      </c>
      <c r="BQ9" s="223">
        <v>0</v>
      </c>
      <c r="BR9" s="223" t="s">
        <v>1161</v>
      </c>
      <c r="BS9" s="227" t="s">
        <v>1162</v>
      </c>
      <c r="BT9" s="227">
        <v>1.5264E-3</v>
      </c>
      <c r="BU9" s="227" t="s">
        <v>1162</v>
      </c>
      <c r="BV9" s="227">
        <v>2.4003900000000002E-2</v>
      </c>
      <c r="BW9" s="223">
        <v>0</v>
      </c>
      <c r="BX9" s="223">
        <v>0</v>
      </c>
      <c r="BY9" s="223">
        <v>0</v>
      </c>
      <c r="BZ9" s="258" t="s">
        <v>1161</v>
      </c>
      <c r="CA9" s="258" t="s">
        <v>1162</v>
      </c>
      <c r="CB9" s="258">
        <v>29.223549999999999</v>
      </c>
      <c r="CC9" s="275" t="s">
        <v>1162</v>
      </c>
      <c r="CD9" s="275">
        <v>0</v>
      </c>
      <c r="CE9" s="258">
        <v>0</v>
      </c>
      <c r="CF9" s="258">
        <v>0</v>
      </c>
      <c r="CG9" s="258" t="s">
        <v>1161</v>
      </c>
      <c r="CH9" s="258" t="s">
        <v>1162</v>
      </c>
      <c r="CI9" s="258">
        <v>6.5846000000000003E-3</v>
      </c>
      <c r="CJ9" s="258">
        <v>0</v>
      </c>
      <c r="CK9" s="258">
        <v>0</v>
      </c>
      <c r="CL9" s="258"/>
      <c r="CM9" s="258"/>
      <c r="CN9" s="258"/>
    </row>
    <row r="10" spans="1:93" s="5" customFormat="1" ht="166.35" customHeight="1" thickBot="1" x14ac:dyDescent="0.25">
      <c r="A10" s="21" t="str">
        <f t="shared" si="0"/>
        <v>Indicator 8 - Account turnover oscillation</v>
      </c>
      <c r="B10" s="22">
        <f t="shared" si="2"/>
        <v>8</v>
      </c>
      <c r="C10" s="6" t="s">
        <v>21</v>
      </c>
      <c r="D10" s="8" t="str">
        <f t="shared" si="1"/>
        <v>ID8</v>
      </c>
      <c r="E10" s="8"/>
      <c r="F10" s="211"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0"/>
      <c r="V10" s="258">
        <v>1</v>
      </c>
      <c r="W10" s="170">
        <v>1</v>
      </c>
      <c r="X10" s="258">
        <v>1</v>
      </c>
      <c r="Y10" s="170">
        <v>1</v>
      </c>
      <c r="Z10" s="37">
        <v>1</v>
      </c>
      <c r="AA10" s="170">
        <v>1</v>
      </c>
      <c r="AB10" s="197" t="s">
        <v>19</v>
      </c>
      <c r="AC10" s="196" t="s">
        <v>1154</v>
      </c>
      <c r="AD10" s="171" t="s">
        <v>837</v>
      </c>
      <c r="AE10" s="171" t="s">
        <v>1098</v>
      </c>
      <c r="AF10" s="171" t="s">
        <v>837</v>
      </c>
      <c r="AG10" s="204"/>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0">
        <v>1</v>
      </c>
      <c r="AZ10" s="291" t="s">
        <v>1098</v>
      </c>
      <c r="BA10" s="291" t="s">
        <v>1098</v>
      </c>
      <c r="BB10" s="280" t="s">
        <v>1161</v>
      </c>
      <c r="BC10" s="280" t="s">
        <v>1163</v>
      </c>
      <c r="BD10" s="280">
        <v>1.6709609999999999</v>
      </c>
      <c r="BE10" s="280" t="s">
        <v>1163</v>
      </c>
      <c r="BF10" s="280">
        <v>1.958556</v>
      </c>
      <c r="BG10" s="286">
        <v>1</v>
      </c>
      <c r="BH10" s="68"/>
      <c r="BI10" s="68"/>
      <c r="BJ10" s="75" t="s">
        <v>1162</v>
      </c>
      <c r="BL10" s="70"/>
      <c r="BM10" s="76" t="s">
        <v>1213</v>
      </c>
      <c r="BN10" s="217" t="s">
        <v>1213</v>
      </c>
      <c r="BO10" s="223">
        <v>0</v>
      </c>
      <c r="BP10" s="223">
        <v>0</v>
      </c>
      <c r="BQ10" s="223">
        <v>0</v>
      </c>
      <c r="BR10" s="223" t="e">
        <v>#N/A</v>
      </c>
      <c r="BS10" s="227" t="e">
        <v>#N/A</v>
      </c>
      <c r="BT10" s="227" t="e">
        <v>#N/A</v>
      </c>
      <c r="BU10" s="227" t="e">
        <v>#N/A</v>
      </c>
      <c r="BV10" s="227" t="e">
        <v>#N/A</v>
      </c>
      <c r="BW10" s="223">
        <v>1</v>
      </c>
      <c r="BX10" s="223">
        <v>0</v>
      </c>
      <c r="BY10" s="223">
        <v>0</v>
      </c>
      <c r="BZ10" s="258" t="s">
        <v>1162</v>
      </c>
      <c r="CA10" s="258" t="s">
        <v>1213</v>
      </c>
      <c r="CB10" s="258" t="s">
        <v>1213</v>
      </c>
      <c r="CC10" s="275" t="s">
        <v>1213</v>
      </c>
      <c r="CD10" s="275" t="s">
        <v>1213</v>
      </c>
      <c r="CE10" s="258">
        <v>1</v>
      </c>
      <c r="CF10" s="258">
        <v>0</v>
      </c>
      <c r="CG10" s="258" t="s">
        <v>1162</v>
      </c>
      <c r="CH10" s="258" t="s">
        <v>1162</v>
      </c>
      <c r="CI10" s="258" t="s">
        <v>1162</v>
      </c>
      <c r="CJ10" s="258">
        <v>1</v>
      </c>
      <c r="CK10" s="258">
        <v>0</v>
      </c>
      <c r="CL10" s="258" t="s">
        <v>1162</v>
      </c>
      <c r="CM10" s="258" t="s">
        <v>1213</v>
      </c>
      <c r="CN10" s="258" t="s">
        <v>1213</v>
      </c>
    </row>
    <row r="11" spans="1:93"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0"/>
      <c r="V11" s="258">
        <v>1</v>
      </c>
      <c r="W11" s="170">
        <v>1</v>
      </c>
      <c r="X11" s="258">
        <v>1</v>
      </c>
      <c r="Y11" s="170">
        <v>1</v>
      </c>
      <c r="Z11" s="37">
        <v>1</v>
      </c>
      <c r="AA11" s="170">
        <v>1</v>
      </c>
      <c r="AB11" s="197" t="s">
        <v>19</v>
      </c>
      <c r="AC11" s="198" t="s">
        <v>1154</v>
      </c>
      <c r="AD11" s="171" t="s">
        <v>837</v>
      </c>
      <c r="AE11" s="171" t="s">
        <v>1098</v>
      </c>
      <c r="AF11" s="171" t="s">
        <v>837</v>
      </c>
      <c r="AG11" s="196"/>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0">
        <v>0</v>
      </c>
      <c r="AZ11" s="291" t="s">
        <v>1098</v>
      </c>
      <c r="BA11" s="291" t="s">
        <v>1098</v>
      </c>
      <c r="BB11" s="280"/>
      <c r="BC11" s="281"/>
      <c r="BD11" s="281"/>
      <c r="BE11" s="281"/>
      <c r="BF11" s="281"/>
      <c r="BG11" s="286">
        <v>0</v>
      </c>
      <c r="BH11" s="68"/>
      <c r="BI11" s="68"/>
      <c r="BJ11" s="70"/>
      <c r="BK11" s="70"/>
      <c r="BL11" s="70"/>
      <c r="BM11" s="70"/>
      <c r="BN11" s="32"/>
      <c r="BO11" s="223">
        <v>0</v>
      </c>
      <c r="BP11" s="223">
        <v>0</v>
      </c>
      <c r="BQ11" s="223">
        <v>0</v>
      </c>
      <c r="BR11" s="223" t="e">
        <v>#N/A</v>
      </c>
      <c r="BS11" s="227" t="e">
        <v>#N/A</v>
      </c>
      <c r="BT11" s="227" t="e">
        <v>#N/A</v>
      </c>
      <c r="BU11" s="227" t="e">
        <v>#N/A</v>
      </c>
      <c r="BV11" s="227" t="e">
        <v>#N/A</v>
      </c>
      <c r="BW11" s="223">
        <v>0</v>
      </c>
      <c r="BX11" s="223">
        <v>0</v>
      </c>
      <c r="BY11" s="223">
        <v>0</v>
      </c>
      <c r="BZ11" s="258" t="s">
        <v>1161</v>
      </c>
      <c r="CA11" s="258">
        <v>-0.82407589999999997</v>
      </c>
      <c r="CB11" s="258">
        <v>4.6343120000000004</v>
      </c>
      <c r="CC11" s="275">
        <v>-0.92845180000000005</v>
      </c>
      <c r="CD11" s="275">
        <v>7.055777</v>
      </c>
      <c r="CE11" s="258">
        <v>0</v>
      </c>
      <c r="CF11" s="258">
        <v>0</v>
      </c>
      <c r="CG11" s="258" t="s">
        <v>1161</v>
      </c>
      <c r="CH11" s="258">
        <v>-1</v>
      </c>
      <c r="CI11" s="258">
        <v>1.5309060000000001</v>
      </c>
      <c r="CJ11" s="258">
        <v>0</v>
      </c>
      <c r="CK11" s="258">
        <v>0</v>
      </c>
      <c r="CL11" s="258" t="s">
        <v>1161</v>
      </c>
      <c r="CM11" s="258">
        <v>-1</v>
      </c>
      <c r="CN11" s="258">
        <v>139.0573</v>
      </c>
    </row>
    <row r="12" spans="1:93" s="4" customFormat="1" ht="44.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0"/>
      <c r="V12" s="258">
        <v>1</v>
      </c>
      <c r="W12" s="170"/>
      <c r="X12" s="258">
        <v>1</v>
      </c>
      <c r="Y12" s="170"/>
      <c r="Z12" s="37"/>
      <c r="AA12" s="170"/>
      <c r="AB12" s="195" t="s">
        <v>12</v>
      </c>
      <c r="AC12" s="196" t="s">
        <v>1153</v>
      </c>
      <c r="AD12" s="171" t="s">
        <v>837</v>
      </c>
      <c r="AE12" s="171" t="s">
        <v>1098</v>
      </c>
      <c r="AF12" s="171" t="s">
        <v>837</v>
      </c>
      <c r="AG12" s="194"/>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0" t="s">
        <v>1098</v>
      </c>
      <c r="AZ12" s="291" t="s">
        <v>1098</v>
      </c>
      <c r="BA12" s="291" t="s">
        <v>1098</v>
      </c>
      <c r="BB12" s="280"/>
      <c r="BC12" s="280"/>
      <c r="BD12" s="280"/>
      <c r="BE12" s="280"/>
      <c r="BF12" s="280"/>
      <c r="BG12" s="286"/>
      <c r="BH12" s="68"/>
      <c r="BI12" s="68"/>
      <c r="BJ12" s="69"/>
      <c r="BK12" s="69"/>
      <c r="BL12" s="69"/>
      <c r="BM12" s="69"/>
      <c r="BN12" s="31"/>
      <c r="BO12" s="223">
        <v>0</v>
      </c>
      <c r="BP12" s="223">
        <v>0</v>
      </c>
      <c r="BQ12" s="223">
        <v>0</v>
      </c>
      <c r="BR12" s="223" t="e">
        <v>#N/A</v>
      </c>
      <c r="BS12" s="227" t="e">
        <v>#N/A</v>
      </c>
      <c r="BT12" s="227" t="e">
        <v>#N/A</v>
      </c>
      <c r="BU12" s="227" t="e">
        <v>#N/A</v>
      </c>
      <c r="BV12" s="227" t="e">
        <v>#N/A</v>
      </c>
      <c r="BW12" s="223">
        <v>0</v>
      </c>
      <c r="BX12" s="223">
        <v>0</v>
      </c>
      <c r="BY12" s="223">
        <v>0</v>
      </c>
      <c r="BZ12" s="258" t="s">
        <v>1162</v>
      </c>
      <c r="CA12" s="258" t="s">
        <v>1213</v>
      </c>
      <c r="CB12" s="258" t="s">
        <v>1213</v>
      </c>
      <c r="CC12" s="275" t="s">
        <v>1213</v>
      </c>
      <c r="CD12" s="275" t="s">
        <v>1213</v>
      </c>
      <c r="CE12" s="258">
        <v>0</v>
      </c>
      <c r="CF12" s="258">
        <v>0</v>
      </c>
      <c r="CG12" s="258" t="s">
        <v>1162</v>
      </c>
      <c r="CH12" s="258" t="s">
        <v>1162</v>
      </c>
      <c r="CI12" s="258" t="s">
        <v>1162</v>
      </c>
      <c r="CJ12" s="258">
        <v>0</v>
      </c>
      <c r="CK12" s="258">
        <v>0</v>
      </c>
      <c r="CL12" s="258"/>
      <c r="CM12" s="258"/>
      <c r="CN12" s="258"/>
    </row>
    <row r="13" spans="1:93" s="4" customFormat="1" ht="58.35"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0"/>
      <c r="V13" s="258">
        <v>1</v>
      </c>
      <c r="W13" s="170"/>
      <c r="X13" s="258"/>
      <c r="Y13" s="170"/>
      <c r="Z13" s="37"/>
      <c r="AA13" s="170"/>
      <c r="AB13" s="195" t="s">
        <v>19</v>
      </c>
      <c r="AC13" s="196" t="s">
        <v>1155</v>
      </c>
      <c r="AD13" s="171" t="s">
        <v>837</v>
      </c>
      <c r="AE13" s="171" t="s">
        <v>1098</v>
      </c>
      <c r="AF13" s="171" t="s">
        <v>837</v>
      </c>
      <c r="AG13" s="196"/>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0">
        <v>0</v>
      </c>
      <c r="AZ13" s="291" t="s">
        <v>1098</v>
      </c>
      <c r="BA13" s="291" t="s">
        <v>1098</v>
      </c>
      <c r="BB13" s="280"/>
      <c r="BC13" s="280"/>
      <c r="BD13" s="280"/>
      <c r="BE13" s="280"/>
      <c r="BF13" s="280"/>
      <c r="BG13" s="286">
        <v>0</v>
      </c>
      <c r="BH13" s="68"/>
      <c r="BI13" s="68"/>
      <c r="BJ13" s="69"/>
      <c r="BK13" s="69"/>
      <c r="BL13" s="69"/>
      <c r="BM13" s="69"/>
      <c r="BN13" s="31"/>
      <c r="BO13" s="223">
        <v>0</v>
      </c>
      <c r="BP13" s="223">
        <v>0</v>
      </c>
      <c r="BQ13" s="223">
        <v>0</v>
      </c>
      <c r="BR13" s="223" t="e">
        <v>#N/A</v>
      </c>
      <c r="BS13" s="227" t="e">
        <v>#N/A</v>
      </c>
      <c r="BT13" s="227" t="e">
        <v>#N/A</v>
      </c>
      <c r="BU13" s="227" t="e">
        <v>#N/A</v>
      </c>
      <c r="BV13" s="227" t="e">
        <v>#N/A</v>
      </c>
      <c r="BW13" s="223">
        <v>0</v>
      </c>
      <c r="BX13" s="223">
        <v>0</v>
      </c>
      <c r="BY13" s="223">
        <v>0</v>
      </c>
      <c r="BZ13" s="258" t="s">
        <v>1162</v>
      </c>
      <c r="CA13" s="258" t="s">
        <v>1213</v>
      </c>
      <c r="CB13" s="258" t="s">
        <v>1213</v>
      </c>
      <c r="CC13" s="275" t="s">
        <v>1213</v>
      </c>
      <c r="CD13" s="275" t="s">
        <v>1213</v>
      </c>
      <c r="CE13" s="258">
        <v>0</v>
      </c>
      <c r="CF13" s="258">
        <v>0</v>
      </c>
      <c r="CG13" s="258" t="e">
        <v>#N/A</v>
      </c>
      <c r="CH13" s="258" t="e">
        <v>#N/A</v>
      </c>
      <c r="CI13" s="258" t="e">
        <v>#N/A</v>
      </c>
      <c r="CJ13" s="258">
        <v>0</v>
      </c>
      <c r="CK13" s="258">
        <v>0</v>
      </c>
      <c r="CL13" s="258"/>
      <c r="CM13" s="258"/>
      <c r="CN13" s="258"/>
      <c r="CO13" s="4" t="s">
        <v>2112</v>
      </c>
    </row>
    <row r="14" spans="1:93" s="4" customFormat="1" ht="32.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0"/>
      <c r="V14" s="258">
        <v>1</v>
      </c>
      <c r="W14" s="170"/>
      <c r="X14" s="258"/>
      <c r="Y14" s="170"/>
      <c r="Z14" s="37"/>
      <c r="AA14" s="170"/>
      <c r="AB14" s="195" t="s">
        <v>19</v>
      </c>
      <c r="AC14" s="196" t="s">
        <v>1156</v>
      </c>
      <c r="AD14" s="171" t="s">
        <v>837</v>
      </c>
      <c r="AE14" s="171" t="s">
        <v>1098</v>
      </c>
      <c r="AF14" s="171" t="s">
        <v>837</v>
      </c>
      <c r="AG14" s="202"/>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0" t="s">
        <v>1098</v>
      </c>
      <c r="AZ14" s="291" t="s">
        <v>1098</v>
      </c>
      <c r="BA14" s="291" t="s">
        <v>1098</v>
      </c>
      <c r="BB14" s="280"/>
      <c r="BC14" s="280"/>
      <c r="BD14" s="280"/>
      <c r="BE14" s="280"/>
      <c r="BF14" s="280"/>
      <c r="BG14" s="286" t="s">
        <v>1098</v>
      </c>
      <c r="BH14" s="68"/>
      <c r="BI14" s="68"/>
      <c r="BJ14" s="69"/>
      <c r="BK14" s="69"/>
      <c r="BL14" s="69"/>
      <c r="BM14" s="69"/>
      <c r="BN14" s="31"/>
      <c r="BO14" s="223">
        <v>0</v>
      </c>
      <c r="BP14" s="223">
        <v>0</v>
      </c>
      <c r="BQ14" s="223">
        <v>0</v>
      </c>
      <c r="BR14" s="223" t="e">
        <v>#N/A</v>
      </c>
      <c r="BS14" s="227" t="e">
        <v>#N/A</v>
      </c>
      <c r="BT14" s="227" t="e">
        <v>#N/A</v>
      </c>
      <c r="BU14" s="227" t="e">
        <v>#N/A</v>
      </c>
      <c r="BV14" s="227" t="e">
        <v>#N/A</v>
      </c>
      <c r="BW14" s="223" t="s">
        <v>1213</v>
      </c>
      <c r="BX14" s="223">
        <v>0</v>
      </c>
      <c r="BY14" s="223">
        <v>0</v>
      </c>
      <c r="BZ14" s="258" t="s">
        <v>1162</v>
      </c>
      <c r="CA14" s="258" t="s">
        <v>1213</v>
      </c>
      <c r="CB14" s="258" t="s">
        <v>1213</v>
      </c>
      <c r="CC14" s="275" t="s">
        <v>1213</v>
      </c>
      <c r="CD14" s="275" t="s">
        <v>1213</v>
      </c>
      <c r="CE14" s="258">
        <v>0</v>
      </c>
      <c r="CF14" s="258">
        <v>0</v>
      </c>
      <c r="CG14" s="258" t="e">
        <v>#N/A</v>
      </c>
      <c r="CH14" s="258" t="e">
        <v>#N/A</v>
      </c>
      <c r="CI14" s="258" t="e">
        <v>#N/A</v>
      </c>
      <c r="CJ14" s="258">
        <v>0</v>
      </c>
      <c r="CK14" s="258">
        <v>0</v>
      </c>
      <c r="CL14" s="258"/>
      <c r="CM14" s="258"/>
      <c r="CN14" s="258"/>
      <c r="CO14" s="4" t="s">
        <v>2112</v>
      </c>
    </row>
    <row r="15" spans="1:93"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0"/>
      <c r="V15" s="258">
        <v>1</v>
      </c>
      <c r="W15" s="170">
        <v>1</v>
      </c>
      <c r="X15" s="258">
        <v>1</v>
      </c>
      <c r="Y15" s="170">
        <v>1</v>
      </c>
      <c r="Z15" s="37">
        <v>1</v>
      </c>
      <c r="AA15" s="170"/>
      <c r="AB15" s="195" t="s">
        <v>19</v>
      </c>
      <c r="AC15" s="196" t="s">
        <v>1157</v>
      </c>
      <c r="AD15" s="171" t="s">
        <v>837</v>
      </c>
      <c r="AE15" s="171" t="s">
        <v>1098</v>
      </c>
      <c r="AF15" s="171" t="s">
        <v>837</v>
      </c>
      <c r="AG15" s="196"/>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0" t="s">
        <v>1099</v>
      </c>
      <c r="AZ15" s="291">
        <v>6058.6854999999996</v>
      </c>
      <c r="BA15" s="291">
        <v>145.21431000000001</v>
      </c>
      <c r="BB15" s="280" t="s">
        <v>1161</v>
      </c>
      <c r="BC15" s="280">
        <v>48.168900000000001</v>
      </c>
      <c r="BD15" s="280">
        <v>221617.1</v>
      </c>
      <c r="BE15" s="280" t="s">
        <v>1163</v>
      </c>
      <c r="BF15" s="280">
        <v>29135.72</v>
      </c>
      <c r="BG15" s="286" t="s">
        <v>1099</v>
      </c>
      <c r="BH15" s="68">
        <v>9545.1640000000007</v>
      </c>
      <c r="BI15" s="68">
        <v>104.7183</v>
      </c>
      <c r="BJ15" s="69"/>
      <c r="BK15" s="78" t="s">
        <v>1161</v>
      </c>
      <c r="BL15" s="69"/>
      <c r="BM15" s="79">
        <v>-20342.189999999999</v>
      </c>
      <c r="BN15" s="218">
        <v>22492.17</v>
      </c>
      <c r="BO15" s="223">
        <v>0</v>
      </c>
      <c r="BP15" s="223">
        <v>0</v>
      </c>
      <c r="BQ15" s="223">
        <v>0</v>
      </c>
      <c r="BR15" s="223" t="e">
        <v>#N/A</v>
      </c>
      <c r="BS15" s="227" t="e">
        <v>#N/A</v>
      </c>
      <c r="BT15" s="227" t="e">
        <v>#N/A</v>
      </c>
      <c r="BU15" s="227" t="e">
        <v>#N/A</v>
      </c>
      <c r="BV15" s="227" t="e">
        <v>#N/A</v>
      </c>
      <c r="BW15" s="223" t="s">
        <v>1099</v>
      </c>
      <c r="BX15" s="223">
        <v>1084740</v>
      </c>
      <c r="BY15" s="223">
        <v>34.450000000000003</v>
      </c>
      <c r="BZ15" s="258" t="s">
        <v>1161</v>
      </c>
      <c r="CA15" s="258">
        <v>-237000000</v>
      </c>
      <c r="CB15" s="258">
        <v>99400000</v>
      </c>
      <c r="CC15" s="275">
        <v>-11800000</v>
      </c>
      <c r="CD15" s="275">
        <v>19200000</v>
      </c>
      <c r="CE15" s="258" t="s">
        <v>1099</v>
      </c>
      <c r="CF15" s="258">
        <v>3395.85</v>
      </c>
      <c r="CG15" s="258" t="s">
        <v>1161</v>
      </c>
      <c r="CH15" s="258" t="s">
        <v>1162</v>
      </c>
      <c r="CI15" s="258">
        <v>815891.3</v>
      </c>
      <c r="CJ15" s="258" t="s">
        <v>1099</v>
      </c>
      <c r="CK15" s="258">
        <v>33833.22</v>
      </c>
      <c r="CL15" s="258"/>
      <c r="CM15" s="258"/>
      <c r="CN15" s="258"/>
      <c r="CO15" s="4" t="s">
        <v>2112</v>
      </c>
    </row>
    <row r="16" spans="1:93" s="4" customFormat="1" ht="29.45" customHeight="1" thickBot="1" x14ac:dyDescent="0.3">
      <c r="A16" s="21" t="str">
        <f t="shared" si="0"/>
        <v>Indicator 14 - Number of business current accounts</v>
      </c>
      <c r="B16" s="22">
        <f t="shared" si="2"/>
        <v>14</v>
      </c>
      <c r="C16" s="6" t="s">
        <v>27</v>
      </c>
      <c r="D16" s="8" t="str">
        <f t="shared" si="1"/>
        <v>ID14</v>
      </c>
      <c r="E16" s="8"/>
      <c r="F16" s="210" t="s">
        <v>295</v>
      </c>
      <c r="G16" s="29" t="s">
        <v>27</v>
      </c>
      <c r="H16" s="30" t="s">
        <v>501</v>
      </c>
      <c r="I16" s="14" t="s">
        <v>18</v>
      </c>
      <c r="J16" s="10" t="s">
        <v>716</v>
      </c>
      <c r="K16" s="11" t="s">
        <v>715</v>
      </c>
      <c r="L16" s="9" t="s">
        <v>27</v>
      </c>
      <c r="M16" s="14" t="s">
        <v>752</v>
      </c>
      <c r="N16" s="28">
        <v>1</v>
      </c>
      <c r="O16" s="59"/>
      <c r="P16" s="59">
        <v>1</v>
      </c>
      <c r="Q16" s="59">
        <v>1</v>
      </c>
      <c r="R16" s="59">
        <v>1</v>
      </c>
      <c r="S16" s="59"/>
      <c r="T16" s="59"/>
      <c r="U16" s="170"/>
      <c r="V16" s="258">
        <v>1</v>
      </c>
      <c r="W16" s="170"/>
      <c r="X16" s="258">
        <v>1</v>
      </c>
      <c r="Y16" s="170"/>
      <c r="Z16" s="37">
        <v>1</v>
      </c>
      <c r="AA16" s="170"/>
      <c r="AB16" s="195" t="s">
        <v>12</v>
      </c>
      <c r="AC16" s="196" t="s">
        <v>1155</v>
      </c>
      <c r="AD16" s="171" t="s">
        <v>837</v>
      </c>
      <c r="AE16" s="171" t="s">
        <v>1098</v>
      </c>
      <c r="AF16" s="171" t="s">
        <v>837</v>
      </c>
      <c r="AG16" s="194"/>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0">
        <v>1</v>
      </c>
      <c r="AZ16" s="291" t="s">
        <v>1098</v>
      </c>
      <c r="BA16" s="291" t="s">
        <v>1098</v>
      </c>
      <c r="BB16" s="280"/>
      <c r="BC16" s="280"/>
      <c r="BD16" s="280"/>
      <c r="BE16" s="280"/>
      <c r="BF16" s="280"/>
      <c r="BG16" s="286">
        <v>1</v>
      </c>
      <c r="BH16" s="68"/>
      <c r="BI16" s="68"/>
      <c r="BJ16" s="69"/>
      <c r="BK16" s="69"/>
      <c r="BL16" s="69"/>
      <c r="BM16" s="69"/>
      <c r="BN16" s="31"/>
      <c r="BO16" s="223">
        <v>0</v>
      </c>
      <c r="BP16" s="223">
        <v>0</v>
      </c>
      <c r="BQ16" s="223">
        <v>0</v>
      </c>
      <c r="BR16" s="223" t="e">
        <v>#N/A</v>
      </c>
      <c r="BS16" s="227" t="e">
        <v>#N/A</v>
      </c>
      <c r="BT16" s="227" t="e">
        <v>#N/A</v>
      </c>
      <c r="BU16" s="227" t="e">
        <v>#N/A</v>
      </c>
      <c r="BV16" s="227" t="e">
        <v>#N/A</v>
      </c>
      <c r="BW16" s="223">
        <v>1</v>
      </c>
      <c r="BX16" s="223">
        <v>0</v>
      </c>
      <c r="BY16" s="223">
        <v>0</v>
      </c>
      <c r="BZ16" s="258" t="s">
        <v>1161</v>
      </c>
      <c r="CA16" s="258" t="s">
        <v>1162</v>
      </c>
      <c r="CB16" s="258">
        <v>20</v>
      </c>
      <c r="CC16" s="275" t="s">
        <v>1213</v>
      </c>
      <c r="CD16" s="275" t="s">
        <v>1213</v>
      </c>
      <c r="CE16" s="258">
        <v>1</v>
      </c>
      <c r="CF16" s="258">
        <v>0</v>
      </c>
      <c r="CG16" s="258" t="s">
        <v>1162</v>
      </c>
      <c r="CH16" s="258" t="s">
        <v>1162</v>
      </c>
      <c r="CI16" s="258" t="s">
        <v>1162</v>
      </c>
      <c r="CJ16" s="258">
        <v>1</v>
      </c>
      <c r="CK16" s="258">
        <v>0</v>
      </c>
      <c r="CL16" s="258"/>
      <c r="CM16" s="258"/>
      <c r="CN16" s="258"/>
    </row>
    <row r="17" spans="1:92" s="4" customFormat="1" ht="179.25" thickBot="1" x14ac:dyDescent="0.3">
      <c r="A17" s="21" t="str">
        <f t="shared" si="0"/>
        <v>Indicator 15 - Overdraft limit utilization</v>
      </c>
      <c r="B17" s="22">
        <f t="shared" si="2"/>
        <v>15</v>
      </c>
      <c r="C17" s="6" t="s">
        <v>28</v>
      </c>
      <c r="D17" s="8" t="str">
        <f t="shared" si="1"/>
        <v>ID15</v>
      </c>
      <c r="E17" s="208"/>
      <c r="F17" s="214" t="s">
        <v>295</v>
      </c>
      <c r="G17" s="29" t="s">
        <v>29</v>
      </c>
      <c r="H17" s="30" t="s">
        <v>502</v>
      </c>
      <c r="I17" s="14" t="s">
        <v>9</v>
      </c>
      <c r="J17" s="10" t="s">
        <v>722</v>
      </c>
      <c r="K17" s="11" t="s">
        <v>705</v>
      </c>
      <c r="L17" s="9" t="s">
        <v>408</v>
      </c>
      <c r="M17" s="14" t="s">
        <v>1144</v>
      </c>
      <c r="N17" s="28">
        <v>1</v>
      </c>
      <c r="O17" s="59"/>
      <c r="P17" s="59">
        <v>1</v>
      </c>
      <c r="Q17" s="59"/>
      <c r="R17" s="59"/>
      <c r="S17" s="59"/>
      <c r="T17" s="59">
        <v>1</v>
      </c>
      <c r="U17" s="170">
        <v>1</v>
      </c>
      <c r="V17" s="258">
        <v>1</v>
      </c>
      <c r="W17" s="170"/>
      <c r="X17" s="258">
        <v>1</v>
      </c>
      <c r="Y17" s="170"/>
      <c r="Z17" s="37">
        <v>1</v>
      </c>
      <c r="AA17" s="170"/>
      <c r="AB17" s="195" t="s">
        <v>19</v>
      </c>
      <c r="AC17" s="196" t="s">
        <v>1153</v>
      </c>
      <c r="AD17" s="171" t="s">
        <v>12</v>
      </c>
      <c r="AE17" s="171" t="s">
        <v>12</v>
      </c>
      <c r="AF17" s="171" t="s">
        <v>837</v>
      </c>
      <c r="AG17" s="196"/>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0">
        <v>0</v>
      </c>
      <c r="AZ17" s="291" t="s">
        <v>1098</v>
      </c>
      <c r="BA17" s="291" t="s">
        <v>1098</v>
      </c>
      <c r="BB17" s="280"/>
      <c r="BC17" s="280"/>
      <c r="BD17" s="280"/>
      <c r="BE17" s="280"/>
      <c r="BF17" s="280"/>
      <c r="BG17" s="286"/>
      <c r="BH17" s="68"/>
      <c r="BI17" s="68"/>
      <c r="BJ17" s="69"/>
      <c r="BK17" s="69"/>
      <c r="BL17" s="69"/>
      <c r="BM17" s="69"/>
      <c r="BN17" s="31"/>
      <c r="BO17" s="223">
        <v>0</v>
      </c>
      <c r="BP17" s="223">
        <v>0</v>
      </c>
      <c r="BQ17" s="223">
        <v>0</v>
      </c>
      <c r="BR17" s="223" t="s">
        <v>1162</v>
      </c>
      <c r="BS17" s="227" t="s">
        <v>1213</v>
      </c>
      <c r="BT17" s="227" t="s">
        <v>1213</v>
      </c>
      <c r="BU17" s="227" t="s">
        <v>1213</v>
      </c>
      <c r="BV17" s="227" t="s">
        <v>1213</v>
      </c>
      <c r="BW17" s="223">
        <v>0</v>
      </c>
      <c r="BX17" s="223">
        <v>0</v>
      </c>
      <c r="BY17" s="223">
        <v>0</v>
      </c>
      <c r="BZ17" s="258" t="s">
        <v>1162</v>
      </c>
      <c r="CA17" s="258" t="s">
        <v>1213</v>
      </c>
      <c r="CB17" s="258" t="s">
        <v>1213</v>
      </c>
      <c r="CC17" s="275" t="s">
        <v>1213</v>
      </c>
      <c r="CD17" s="275" t="s">
        <v>1213</v>
      </c>
      <c r="CE17" s="258">
        <v>0</v>
      </c>
      <c r="CF17" s="258">
        <v>0</v>
      </c>
      <c r="CG17" s="258" t="s">
        <v>1162</v>
      </c>
      <c r="CH17" s="258" t="s">
        <v>1162</v>
      </c>
      <c r="CI17" s="258" t="s">
        <v>1162</v>
      </c>
      <c r="CJ17" s="258">
        <v>0</v>
      </c>
      <c r="CK17" s="258">
        <v>0</v>
      </c>
      <c r="CL17" s="258"/>
      <c r="CM17" s="258"/>
      <c r="CN17" s="258"/>
    </row>
    <row r="18" spans="1:92" s="4" customFormat="1" ht="101.45" customHeight="1" thickBot="1" x14ac:dyDescent="0.3">
      <c r="A18" s="21" t="str">
        <f t="shared" si="0"/>
        <v>Indicator 16 - Default</v>
      </c>
      <c r="B18" s="271">
        <f t="shared" si="2"/>
        <v>16</v>
      </c>
      <c r="C18" s="6" t="s">
        <v>30</v>
      </c>
      <c r="D18" s="8" t="str">
        <f t="shared" si="1"/>
        <v>ID16</v>
      </c>
      <c r="E18" s="208"/>
      <c r="F18" s="214" t="s">
        <v>292</v>
      </c>
      <c r="G18" s="29" t="s">
        <v>31</v>
      </c>
      <c r="H18" s="30" t="s">
        <v>503</v>
      </c>
      <c r="I18" s="14" t="s">
        <v>9</v>
      </c>
      <c r="J18" s="10" t="s">
        <v>716</v>
      </c>
      <c r="K18" s="11" t="s">
        <v>702</v>
      </c>
      <c r="L18" s="9" t="s">
        <v>331</v>
      </c>
      <c r="M18" s="14" t="s">
        <v>753</v>
      </c>
      <c r="N18" s="28">
        <v>1</v>
      </c>
      <c r="O18" s="59"/>
      <c r="P18" s="59">
        <v>1</v>
      </c>
      <c r="Q18" s="59"/>
      <c r="R18" s="59">
        <v>1</v>
      </c>
      <c r="S18" s="59"/>
      <c r="T18" s="59">
        <v>1</v>
      </c>
      <c r="U18" s="170"/>
      <c r="V18" s="258">
        <v>1</v>
      </c>
      <c r="W18" s="170"/>
      <c r="X18" s="258">
        <v>1</v>
      </c>
      <c r="Y18" s="170"/>
      <c r="Z18" s="37">
        <v>1</v>
      </c>
      <c r="AA18" s="170"/>
      <c r="AB18" s="195" t="s">
        <v>12</v>
      </c>
      <c r="AC18" s="196" t="s">
        <v>1153</v>
      </c>
      <c r="AD18" s="171" t="s">
        <v>12</v>
      </c>
      <c r="AE18" s="171" t="s">
        <v>12</v>
      </c>
      <c r="AF18" s="171" t="s">
        <v>837</v>
      </c>
      <c r="AG18" s="202"/>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3"/>
      <c r="AZ18" s="291" t="s">
        <v>1098</v>
      </c>
      <c r="BA18" s="291" t="s">
        <v>1098</v>
      </c>
      <c r="BB18" s="280"/>
      <c r="BC18" s="280"/>
      <c r="BD18" s="280"/>
      <c r="BE18" s="280"/>
      <c r="BF18" s="280"/>
      <c r="BG18" s="286"/>
      <c r="BH18" s="68"/>
      <c r="BI18" s="68"/>
      <c r="BJ18" s="69"/>
      <c r="BK18" s="69"/>
      <c r="BL18" s="69"/>
      <c r="BM18" s="69"/>
      <c r="BN18" s="31"/>
      <c r="BO18" s="223">
        <v>0</v>
      </c>
      <c r="BP18" s="223">
        <v>0</v>
      </c>
      <c r="BQ18" s="223">
        <v>0</v>
      </c>
      <c r="BR18" s="223" t="s">
        <v>1162</v>
      </c>
      <c r="BS18" s="227" t="s">
        <v>1213</v>
      </c>
      <c r="BT18" s="227" t="s">
        <v>1213</v>
      </c>
      <c r="BU18" s="227" t="s">
        <v>1213</v>
      </c>
      <c r="BV18" s="227" t="s">
        <v>1213</v>
      </c>
      <c r="BW18" s="223">
        <v>0</v>
      </c>
      <c r="BX18" s="223">
        <v>0</v>
      </c>
      <c r="BY18" s="223">
        <v>0</v>
      </c>
      <c r="BZ18" s="258" t="s">
        <v>1162</v>
      </c>
      <c r="CA18" s="258" t="s">
        <v>1213</v>
      </c>
      <c r="CB18" s="258" t="s">
        <v>1213</v>
      </c>
      <c r="CC18" s="275" t="s">
        <v>1213</v>
      </c>
      <c r="CD18" s="275" t="s">
        <v>1213</v>
      </c>
      <c r="CE18" s="258" t="s">
        <v>1213</v>
      </c>
      <c r="CF18" s="258">
        <v>0</v>
      </c>
      <c r="CG18" s="258" t="s">
        <v>1162</v>
      </c>
      <c r="CH18" s="258" t="s">
        <v>1162</v>
      </c>
      <c r="CI18" s="258" t="s">
        <v>1162</v>
      </c>
      <c r="CJ18" s="258" t="s">
        <v>1213</v>
      </c>
      <c r="CK18" s="258">
        <v>0</v>
      </c>
      <c r="CL18" s="258"/>
      <c r="CM18" s="258"/>
      <c r="CN18" s="258"/>
    </row>
    <row r="19" spans="1:92" s="4" customFormat="1" ht="44.1" customHeight="1" thickBot="1" x14ac:dyDescent="0.3">
      <c r="A19" s="21" t="str">
        <f t="shared" si="0"/>
        <v>Indicator 17 - CRR Default</v>
      </c>
      <c r="B19" s="22">
        <f t="shared" si="2"/>
        <v>17</v>
      </c>
      <c r="C19" s="6" t="s">
        <v>8</v>
      </c>
      <c r="D19" s="8" t="str">
        <f t="shared" si="1"/>
        <v>ID17</v>
      </c>
      <c r="E19" s="208"/>
      <c r="F19" s="214" t="s">
        <v>294</v>
      </c>
      <c r="G19" s="7" t="s">
        <v>320</v>
      </c>
      <c r="H19" s="30" t="s">
        <v>504</v>
      </c>
      <c r="I19" s="14" t="s">
        <v>9</v>
      </c>
      <c r="J19" s="10" t="s">
        <v>716</v>
      </c>
      <c r="K19" s="11" t="s">
        <v>702</v>
      </c>
      <c r="L19" s="9" t="s">
        <v>332</v>
      </c>
      <c r="M19" s="14" t="s">
        <v>754</v>
      </c>
      <c r="N19" s="28"/>
      <c r="O19" s="59"/>
      <c r="P19" s="59">
        <v>1</v>
      </c>
      <c r="Q19" s="59"/>
      <c r="R19" s="59"/>
      <c r="S19" s="59"/>
      <c r="T19" s="59">
        <v>1</v>
      </c>
      <c r="U19" s="170"/>
      <c r="V19" s="258">
        <v>1</v>
      </c>
      <c r="W19" s="170">
        <v>1</v>
      </c>
      <c r="X19" s="258">
        <v>1</v>
      </c>
      <c r="Y19" s="170">
        <v>1</v>
      </c>
      <c r="Z19" s="37">
        <v>1</v>
      </c>
      <c r="AA19" s="170">
        <v>1</v>
      </c>
      <c r="AB19" s="195" t="s">
        <v>12</v>
      </c>
      <c r="AC19" s="196" t="s">
        <v>1153</v>
      </c>
      <c r="AD19" s="171" t="s">
        <v>12</v>
      </c>
      <c r="AE19" s="171" t="s">
        <v>12</v>
      </c>
      <c r="AF19" s="171" t="s">
        <v>837</v>
      </c>
      <c r="AG19" s="196"/>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0" t="s">
        <v>1098</v>
      </c>
      <c r="AZ19" s="291" t="s">
        <v>1098</v>
      </c>
      <c r="BA19" s="291" t="s">
        <v>1098</v>
      </c>
      <c r="BB19" s="280"/>
      <c r="BC19" s="280"/>
      <c r="BD19" s="280"/>
      <c r="BE19" s="280"/>
      <c r="BF19" s="280"/>
      <c r="BG19" s="286"/>
      <c r="BH19" s="68"/>
      <c r="BI19" s="68"/>
      <c r="BJ19" s="69"/>
      <c r="BK19" s="69"/>
      <c r="BL19" s="69"/>
      <c r="BM19" s="69"/>
      <c r="BN19" s="31"/>
      <c r="BO19" s="223">
        <v>0</v>
      </c>
      <c r="BP19" s="223">
        <v>0</v>
      </c>
      <c r="BQ19" s="223">
        <v>0</v>
      </c>
      <c r="BR19" s="223" t="s">
        <v>1162</v>
      </c>
      <c r="BS19" s="227" t="s">
        <v>1213</v>
      </c>
      <c r="BT19" s="227" t="s">
        <v>1213</v>
      </c>
      <c r="BU19" s="227" t="s">
        <v>1213</v>
      </c>
      <c r="BV19" s="227" t="s">
        <v>1213</v>
      </c>
      <c r="BW19" s="223">
        <v>0</v>
      </c>
      <c r="BX19" s="223">
        <v>0</v>
      </c>
      <c r="BY19" s="223">
        <v>0</v>
      </c>
      <c r="BZ19" s="258" t="s">
        <v>1162</v>
      </c>
      <c r="CA19" s="258" t="s">
        <v>1213</v>
      </c>
      <c r="CB19" s="258" t="s">
        <v>1213</v>
      </c>
      <c r="CC19" s="275" t="s">
        <v>1213</v>
      </c>
      <c r="CD19" s="275" t="s">
        <v>1213</v>
      </c>
      <c r="CE19" s="258">
        <v>0</v>
      </c>
      <c r="CF19" s="258">
        <v>0</v>
      </c>
      <c r="CG19" s="258" t="s">
        <v>1162</v>
      </c>
      <c r="CH19" s="258" t="s">
        <v>1162</v>
      </c>
      <c r="CI19" s="258" t="s">
        <v>1162</v>
      </c>
      <c r="CJ19" s="258">
        <v>0</v>
      </c>
      <c r="CK19" s="258">
        <v>0</v>
      </c>
      <c r="CL19" s="258" t="s">
        <v>1162</v>
      </c>
      <c r="CM19" s="258" t="s">
        <v>1213</v>
      </c>
      <c r="CN19" s="258" t="s">
        <v>1213</v>
      </c>
    </row>
    <row r="20" spans="1:92" s="4" customFormat="1" ht="44.1" customHeight="1" thickBot="1" x14ac:dyDescent="0.3">
      <c r="A20" s="21" t="str">
        <f t="shared" si="0"/>
        <v>Indicator 18 - Request for restructuring</v>
      </c>
      <c r="B20" s="22">
        <f t="shared" si="2"/>
        <v>18</v>
      </c>
      <c r="C20" s="6" t="s">
        <v>32</v>
      </c>
      <c r="D20" s="8" t="str">
        <f t="shared" si="1"/>
        <v>ID18</v>
      </c>
      <c r="E20" s="8"/>
      <c r="F20" s="211" t="s">
        <v>290</v>
      </c>
      <c r="G20" s="29" t="s">
        <v>32</v>
      </c>
      <c r="H20" s="30" t="s">
        <v>505</v>
      </c>
      <c r="I20" s="14" t="s">
        <v>9</v>
      </c>
      <c r="J20" s="10" t="s">
        <v>716</v>
      </c>
      <c r="K20" s="11" t="s">
        <v>714</v>
      </c>
      <c r="L20" s="9" t="s">
        <v>333</v>
      </c>
      <c r="M20" s="14" t="s">
        <v>755</v>
      </c>
      <c r="N20" s="28"/>
      <c r="O20" s="59"/>
      <c r="P20" s="59"/>
      <c r="Q20" s="59"/>
      <c r="R20" s="59"/>
      <c r="S20" s="59"/>
      <c r="T20" s="59"/>
      <c r="U20" s="170"/>
      <c r="V20" s="258"/>
      <c r="W20" s="170"/>
      <c r="X20" s="258"/>
      <c r="Y20" s="170"/>
      <c r="Z20" s="37"/>
      <c r="AA20" s="170"/>
      <c r="AB20" s="195" t="s">
        <v>12</v>
      </c>
      <c r="AC20" s="196" t="s">
        <v>1153</v>
      </c>
      <c r="AD20" s="171" t="s">
        <v>837</v>
      </c>
      <c r="AE20" s="171" t="s">
        <v>1098</v>
      </c>
      <c r="AF20" s="171" t="s">
        <v>837</v>
      </c>
      <c r="AG20" s="299"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0" t="s">
        <v>1098</v>
      </c>
      <c r="AZ20" s="291" t="s">
        <v>1098</v>
      </c>
      <c r="BA20" s="291" t="s">
        <v>1098</v>
      </c>
      <c r="BB20" s="280"/>
      <c r="BC20" s="280"/>
      <c r="BD20" s="280"/>
      <c r="BE20" s="280"/>
      <c r="BF20" s="280"/>
      <c r="BG20" s="286" t="s">
        <v>1098</v>
      </c>
      <c r="BH20" s="68"/>
      <c r="BI20" s="68"/>
      <c r="BJ20" s="69"/>
      <c r="BK20" s="69"/>
      <c r="BL20" s="69"/>
      <c r="BM20" s="69"/>
      <c r="BN20" s="31"/>
      <c r="BO20" s="223">
        <v>0</v>
      </c>
      <c r="BP20" s="223">
        <v>0</v>
      </c>
      <c r="BQ20" s="223">
        <v>0</v>
      </c>
      <c r="BR20" s="223" t="e">
        <v>#N/A</v>
      </c>
      <c r="BS20" s="227" t="e">
        <v>#N/A</v>
      </c>
      <c r="BT20" s="227" t="e">
        <v>#N/A</v>
      </c>
      <c r="BU20" s="227" t="e">
        <v>#N/A</v>
      </c>
      <c r="BV20" s="227" t="e">
        <v>#N/A</v>
      </c>
      <c r="BW20" s="223">
        <v>0</v>
      </c>
      <c r="BX20" s="223">
        <v>0</v>
      </c>
      <c r="BY20" s="223">
        <v>0</v>
      </c>
      <c r="BZ20" s="258"/>
      <c r="CA20" s="258"/>
      <c r="CB20" s="258"/>
      <c r="CC20" s="275"/>
      <c r="CD20" s="275"/>
      <c r="CE20" s="258">
        <v>0</v>
      </c>
      <c r="CF20" s="258">
        <v>0</v>
      </c>
      <c r="CG20" s="258" t="e">
        <v>#N/A</v>
      </c>
      <c r="CH20" s="258" t="e">
        <v>#N/A</v>
      </c>
      <c r="CI20" s="258" t="e">
        <v>#N/A</v>
      </c>
      <c r="CJ20" s="258">
        <v>0</v>
      </c>
      <c r="CK20" s="258">
        <v>0</v>
      </c>
      <c r="CL20" s="258"/>
      <c r="CM20" s="258"/>
      <c r="CN20" s="258"/>
    </row>
    <row r="21" spans="1:92" s="4" customFormat="1" ht="44.1" customHeight="1" thickBot="1" x14ac:dyDescent="0.3">
      <c r="A21" s="21" t="str">
        <f t="shared" si="0"/>
        <v>Indicator 19 - Credit restructured at other bank</v>
      </c>
      <c r="B21" s="22">
        <f t="shared" si="2"/>
        <v>19</v>
      </c>
      <c r="C21" s="6" t="s">
        <v>33</v>
      </c>
      <c r="D21" s="8" t="str">
        <f t="shared" si="1"/>
        <v>ID19</v>
      </c>
      <c r="E21" s="8"/>
      <c r="F21" s="210" t="s">
        <v>291</v>
      </c>
      <c r="G21" s="29" t="s">
        <v>33</v>
      </c>
      <c r="H21" s="30" t="s">
        <v>506</v>
      </c>
      <c r="I21" s="14" t="s">
        <v>9</v>
      </c>
      <c r="J21" s="10" t="s">
        <v>716</v>
      </c>
      <c r="K21" s="11" t="s">
        <v>714</v>
      </c>
      <c r="L21" s="9" t="s">
        <v>334</v>
      </c>
      <c r="M21" s="14" t="s">
        <v>732</v>
      </c>
      <c r="N21" s="28"/>
      <c r="O21" s="59"/>
      <c r="P21" s="59"/>
      <c r="Q21" s="59"/>
      <c r="R21" s="59"/>
      <c r="S21" s="59"/>
      <c r="T21" s="59"/>
      <c r="U21" s="170"/>
      <c r="V21" s="258"/>
      <c r="W21" s="170"/>
      <c r="X21" s="258">
        <v>1</v>
      </c>
      <c r="Y21" s="170"/>
      <c r="Z21" s="37"/>
      <c r="AA21" s="170"/>
      <c r="AB21" s="195" t="s">
        <v>12</v>
      </c>
      <c r="AC21" s="196" t="s">
        <v>1153</v>
      </c>
      <c r="AD21" s="171" t="s">
        <v>837</v>
      </c>
      <c r="AE21" s="171" t="s">
        <v>1098</v>
      </c>
      <c r="AF21" s="171" t="s">
        <v>837</v>
      </c>
      <c r="AG21" s="198"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0" t="s">
        <v>1098</v>
      </c>
      <c r="AZ21" s="291" t="s">
        <v>1098</v>
      </c>
      <c r="BA21" s="291" t="s">
        <v>1098</v>
      </c>
      <c r="BB21" s="280"/>
      <c r="BC21" s="280"/>
      <c r="BD21" s="280"/>
      <c r="BE21" s="280"/>
      <c r="BF21" s="280"/>
      <c r="BG21" s="286" t="s">
        <v>1098</v>
      </c>
      <c r="BH21" s="68"/>
      <c r="BI21" s="68"/>
      <c r="BJ21" s="69"/>
      <c r="BK21" s="69"/>
      <c r="BL21" s="69"/>
      <c r="BM21" s="69"/>
      <c r="BN21" s="31"/>
      <c r="BO21" s="223">
        <v>0</v>
      </c>
      <c r="BP21" s="223">
        <v>0</v>
      </c>
      <c r="BQ21" s="223">
        <v>0</v>
      </c>
      <c r="BR21" s="223" t="e">
        <v>#N/A</v>
      </c>
      <c r="BS21" s="227" t="e">
        <v>#N/A</v>
      </c>
      <c r="BT21" s="227" t="e">
        <v>#N/A</v>
      </c>
      <c r="BU21" s="227" t="e">
        <v>#N/A</v>
      </c>
      <c r="BV21" s="227" t="e">
        <v>#N/A</v>
      </c>
      <c r="BW21" s="223">
        <v>0</v>
      </c>
      <c r="BX21" s="223">
        <v>0</v>
      </c>
      <c r="BY21" s="223">
        <v>0</v>
      </c>
      <c r="BZ21" s="258"/>
      <c r="CA21" s="258"/>
      <c r="CB21" s="258"/>
      <c r="CC21" s="275"/>
      <c r="CD21" s="275"/>
      <c r="CE21" s="258">
        <v>0</v>
      </c>
      <c r="CF21" s="258">
        <v>0</v>
      </c>
      <c r="CG21" s="258" t="s">
        <v>1162</v>
      </c>
      <c r="CH21" s="258" t="s">
        <v>1162</v>
      </c>
      <c r="CI21" s="258" t="s">
        <v>1162</v>
      </c>
      <c r="CJ21" s="258">
        <v>0</v>
      </c>
      <c r="CK21" s="258">
        <v>0</v>
      </c>
      <c r="CL21" s="258"/>
      <c r="CM21" s="258"/>
      <c r="CN21" s="258"/>
    </row>
    <row r="22" spans="1:92" s="17" customFormat="1" ht="58.35" customHeight="1" thickBot="1" x14ac:dyDescent="0.3">
      <c r="A22" s="21" t="str">
        <f t="shared" si="0"/>
        <v>Indicator 20 - Missing financial statements</v>
      </c>
      <c r="B22" s="22">
        <f t="shared" si="2"/>
        <v>20</v>
      </c>
      <c r="C22" s="6" t="s">
        <v>34</v>
      </c>
      <c r="D22" s="8" t="str">
        <f t="shared" si="1"/>
        <v>ID20</v>
      </c>
      <c r="E22" s="208"/>
      <c r="F22" s="214" t="s">
        <v>293</v>
      </c>
      <c r="G22" s="29" t="s">
        <v>34</v>
      </c>
      <c r="H22" s="30" t="s">
        <v>507</v>
      </c>
      <c r="I22" s="14" t="s">
        <v>9</v>
      </c>
      <c r="J22" s="10" t="s">
        <v>716</v>
      </c>
      <c r="K22" s="11" t="s">
        <v>714</v>
      </c>
      <c r="L22" s="9" t="s">
        <v>335</v>
      </c>
      <c r="M22" s="14" t="s">
        <v>756</v>
      </c>
      <c r="N22" s="28">
        <v>1</v>
      </c>
      <c r="O22" s="28">
        <v>1</v>
      </c>
      <c r="P22" s="59">
        <v>1</v>
      </c>
      <c r="Q22" s="59">
        <v>1</v>
      </c>
      <c r="R22" s="59"/>
      <c r="S22" s="59"/>
      <c r="T22" s="59">
        <v>1</v>
      </c>
      <c r="U22" s="170"/>
      <c r="V22" s="258">
        <v>1</v>
      </c>
      <c r="W22" s="170"/>
      <c r="X22" s="258">
        <v>1</v>
      </c>
      <c r="Y22" s="170"/>
      <c r="Z22" s="37"/>
      <c r="AA22" s="170"/>
      <c r="AB22" s="199" t="s">
        <v>12</v>
      </c>
      <c r="AC22" s="200" t="s">
        <v>1153</v>
      </c>
      <c r="AD22" s="171" t="s">
        <v>12</v>
      </c>
      <c r="AE22" s="171" t="s">
        <v>12</v>
      </c>
      <c r="AF22" s="171" t="s">
        <v>837</v>
      </c>
      <c r="AG22" s="196"/>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0"/>
      <c r="AZ22" s="291" t="s">
        <v>1098</v>
      </c>
      <c r="BA22" s="291" t="s">
        <v>1098</v>
      </c>
      <c r="BB22" s="280"/>
      <c r="BC22" s="282"/>
      <c r="BD22" s="282"/>
      <c r="BE22" s="282"/>
      <c r="BF22" s="282"/>
      <c r="BG22" s="286"/>
      <c r="BH22" s="68"/>
      <c r="BI22" s="68"/>
      <c r="BJ22" s="71"/>
      <c r="BK22" s="71"/>
      <c r="BL22" s="71"/>
      <c r="BM22" s="71"/>
      <c r="BN22" s="34"/>
      <c r="BO22" s="223">
        <v>0</v>
      </c>
      <c r="BP22" s="223">
        <v>0</v>
      </c>
      <c r="BQ22" s="223">
        <v>0</v>
      </c>
      <c r="BR22" s="223" t="s">
        <v>1162</v>
      </c>
      <c r="BS22" s="227" t="s">
        <v>1213</v>
      </c>
      <c r="BT22" s="227" t="s">
        <v>1213</v>
      </c>
      <c r="BU22" s="227" t="s">
        <v>1213</v>
      </c>
      <c r="BV22" s="227" t="s">
        <v>1213</v>
      </c>
      <c r="BW22" s="223">
        <v>0</v>
      </c>
      <c r="BX22" s="276">
        <v>0</v>
      </c>
      <c r="BY22" s="276">
        <v>0</v>
      </c>
      <c r="BZ22" s="258" t="s">
        <v>1162</v>
      </c>
      <c r="CA22" s="277" t="s">
        <v>1213</v>
      </c>
      <c r="CB22" s="277" t="s">
        <v>1213</v>
      </c>
      <c r="CC22" s="275" t="s">
        <v>1213</v>
      </c>
      <c r="CD22" s="275" t="s">
        <v>1213</v>
      </c>
      <c r="CE22" s="258">
        <v>0</v>
      </c>
      <c r="CF22" s="258">
        <v>0</v>
      </c>
      <c r="CG22" s="258" t="s">
        <v>1162</v>
      </c>
      <c r="CH22" s="258" t="s">
        <v>1162</v>
      </c>
      <c r="CI22" s="258" t="s">
        <v>1162</v>
      </c>
      <c r="CJ22" s="258">
        <v>0</v>
      </c>
      <c r="CK22" s="258">
        <v>0</v>
      </c>
      <c r="CL22" s="258"/>
      <c r="CM22" s="258"/>
      <c r="CN22" s="258"/>
    </row>
    <row r="23" spans="1:92" s="4" customFormat="1" ht="44.1" customHeight="1" thickBot="1" x14ac:dyDescent="0.3">
      <c r="A23" s="21" t="str">
        <f t="shared" si="0"/>
        <v>Indicator 21 - Unfulfilled financial covenant</v>
      </c>
      <c r="B23" s="22">
        <f t="shared" si="2"/>
        <v>21</v>
      </c>
      <c r="C23" s="6" t="s">
        <v>35</v>
      </c>
      <c r="D23" s="8" t="str">
        <f t="shared" si="1"/>
        <v>ID21</v>
      </c>
      <c r="E23" s="8"/>
      <c r="F23" s="211" t="s">
        <v>316</v>
      </c>
      <c r="G23" s="29" t="s">
        <v>35</v>
      </c>
      <c r="H23" s="30" t="s">
        <v>508</v>
      </c>
      <c r="I23" s="14" t="s">
        <v>9</v>
      </c>
      <c r="J23" s="10" t="s">
        <v>716</v>
      </c>
      <c r="K23" s="11" t="s">
        <v>714</v>
      </c>
      <c r="L23" s="9" t="s">
        <v>336</v>
      </c>
      <c r="M23" s="14" t="s">
        <v>757</v>
      </c>
      <c r="N23" s="28"/>
      <c r="O23" s="59"/>
      <c r="P23" s="59"/>
      <c r="Q23" s="59"/>
      <c r="R23" s="59"/>
      <c r="S23" s="59"/>
      <c r="T23" s="59"/>
      <c r="U23" s="170"/>
      <c r="V23" s="258"/>
      <c r="W23" s="170"/>
      <c r="X23" s="258"/>
      <c r="Y23" s="170"/>
      <c r="Z23" s="37"/>
      <c r="AA23" s="170"/>
      <c r="AB23" s="195" t="s">
        <v>12</v>
      </c>
      <c r="AC23" s="196" t="s">
        <v>1153</v>
      </c>
      <c r="AD23" s="171" t="s">
        <v>837</v>
      </c>
      <c r="AE23" s="171" t="s">
        <v>1098</v>
      </c>
      <c r="AF23" s="171" t="s">
        <v>837</v>
      </c>
      <c r="AG23" s="196"/>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0" t="s">
        <v>1098</v>
      </c>
      <c r="AZ23" s="291" t="s">
        <v>1098</v>
      </c>
      <c r="BA23" s="291" t="s">
        <v>1098</v>
      </c>
      <c r="BB23" s="280"/>
      <c r="BC23" s="280"/>
      <c r="BD23" s="280"/>
      <c r="BE23" s="280"/>
      <c r="BF23" s="280"/>
      <c r="BG23" s="286" t="s">
        <v>1098</v>
      </c>
      <c r="BH23" s="68"/>
      <c r="BI23" s="68"/>
      <c r="BJ23" s="69"/>
      <c r="BK23" s="69"/>
      <c r="BL23" s="69"/>
      <c r="BM23" s="69"/>
      <c r="BN23" s="31"/>
      <c r="BO23" s="223">
        <v>0</v>
      </c>
      <c r="BP23" s="223">
        <v>0</v>
      </c>
      <c r="BQ23" s="223">
        <v>0</v>
      </c>
      <c r="BR23" s="223" t="e">
        <v>#N/A</v>
      </c>
      <c r="BS23" s="227" t="e">
        <v>#N/A</v>
      </c>
      <c r="BT23" s="227" t="e">
        <v>#N/A</v>
      </c>
      <c r="BU23" s="227" t="e">
        <v>#N/A</v>
      </c>
      <c r="BV23" s="227" t="e">
        <v>#N/A</v>
      </c>
      <c r="BW23" s="223">
        <v>0</v>
      </c>
      <c r="BX23" s="223">
        <v>0</v>
      </c>
      <c r="BY23" s="223">
        <v>0</v>
      </c>
      <c r="BZ23" s="258"/>
      <c r="CA23" s="258"/>
      <c r="CB23" s="258"/>
      <c r="CC23" s="275"/>
      <c r="CD23" s="275"/>
      <c r="CE23" s="258">
        <v>0</v>
      </c>
      <c r="CF23" s="258">
        <v>0</v>
      </c>
      <c r="CG23" s="258" t="e">
        <v>#N/A</v>
      </c>
      <c r="CH23" s="258" t="e">
        <v>#N/A</v>
      </c>
      <c r="CI23" s="258" t="e">
        <v>#N/A</v>
      </c>
      <c r="CJ23" s="258">
        <v>0</v>
      </c>
      <c r="CK23" s="258">
        <v>0</v>
      </c>
      <c r="CL23" s="258"/>
      <c r="CM23" s="258"/>
      <c r="CN23" s="258"/>
    </row>
    <row r="24" spans="1:92" s="4" customFormat="1" ht="58.35" customHeight="1" thickBot="1" x14ac:dyDescent="0.3">
      <c r="A24" s="21" t="str">
        <f t="shared" si="0"/>
        <v>Indicator 22 - Unfulfilment of payments</v>
      </c>
      <c r="B24" s="22">
        <f t="shared" si="2"/>
        <v>22</v>
      </c>
      <c r="C24" s="6" t="s">
        <v>36</v>
      </c>
      <c r="D24" s="8" t="str">
        <f t="shared" si="1"/>
        <v>ID22</v>
      </c>
      <c r="E24" s="8"/>
      <c r="F24" s="210" t="s">
        <v>294</v>
      </c>
      <c r="G24" s="29" t="s">
        <v>36</v>
      </c>
      <c r="H24" s="30" t="s">
        <v>509</v>
      </c>
      <c r="I24" s="14" t="s">
        <v>9</v>
      </c>
      <c r="J24" s="10" t="s">
        <v>716</v>
      </c>
      <c r="K24" s="11" t="s">
        <v>714</v>
      </c>
      <c r="L24" s="9" t="s">
        <v>337</v>
      </c>
      <c r="M24" s="14" t="s">
        <v>758</v>
      </c>
      <c r="N24" s="28"/>
      <c r="O24" s="59"/>
      <c r="P24" s="59"/>
      <c r="Q24" s="59"/>
      <c r="R24" s="59"/>
      <c r="S24" s="59"/>
      <c r="T24" s="59"/>
      <c r="U24" s="170"/>
      <c r="V24" s="258"/>
      <c r="W24" s="170"/>
      <c r="X24" s="258"/>
      <c r="Y24" s="170"/>
      <c r="Z24" s="37"/>
      <c r="AA24" s="170"/>
      <c r="AB24" s="195" t="s">
        <v>12</v>
      </c>
      <c r="AC24" s="196" t="s">
        <v>1153</v>
      </c>
      <c r="AD24" s="171" t="s">
        <v>837</v>
      </c>
      <c r="AE24" s="171" t="s">
        <v>1098</v>
      </c>
      <c r="AF24" s="171" t="s">
        <v>837</v>
      </c>
      <c r="AG24" s="198"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0" t="s">
        <v>1098</v>
      </c>
      <c r="AZ24" s="291" t="s">
        <v>1098</v>
      </c>
      <c r="BA24" s="291" t="s">
        <v>1098</v>
      </c>
      <c r="BB24" s="280"/>
      <c r="BC24" s="280"/>
      <c r="BD24" s="280"/>
      <c r="BE24" s="280"/>
      <c r="BF24" s="280"/>
      <c r="BG24" s="286" t="s">
        <v>1098</v>
      </c>
      <c r="BH24" s="68"/>
      <c r="BI24" s="68"/>
      <c r="BJ24" s="69"/>
      <c r="BK24" s="69"/>
      <c r="BL24" s="69"/>
      <c r="BM24" s="69"/>
      <c r="BN24" s="31"/>
      <c r="BO24" s="223">
        <v>0</v>
      </c>
      <c r="BP24" s="223">
        <v>0</v>
      </c>
      <c r="BQ24" s="223">
        <v>0</v>
      </c>
      <c r="BR24" s="223" t="e">
        <v>#N/A</v>
      </c>
      <c r="BS24" s="227" t="e">
        <v>#N/A</v>
      </c>
      <c r="BT24" s="227" t="e">
        <v>#N/A</v>
      </c>
      <c r="BU24" s="227" t="e">
        <v>#N/A</v>
      </c>
      <c r="BV24" s="227" t="e">
        <v>#N/A</v>
      </c>
      <c r="BW24" s="223">
        <v>0</v>
      </c>
      <c r="BX24" s="223">
        <v>0</v>
      </c>
      <c r="BY24" s="223">
        <v>0</v>
      </c>
      <c r="BZ24" s="258"/>
      <c r="CA24" s="258"/>
      <c r="CB24" s="258"/>
      <c r="CC24" s="275"/>
      <c r="CD24" s="275"/>
      <c r="CE24" s="258">
        <v>0</v>
      </c>
      <c r="CF24" s="258">
        <v>0</v>
      </c>
      <c r="CG24" s="258" t="e">
        <v>#N/A</v>
      </c>
      <c r="CH24" s="258" t="e">
        <v>#N/A</v>
      </c>
      <c r="CI24" s="258" t="e">
        <v>#N/A</v>
      </c>
      <c r="CJ24" s="258">
        <v>0</v>
      </c>
      <c r="CK24" s="258">
        <v>0</v>
      </c>
      <c r="CL24" s="258"/>
      <c r="CM24" s="258"/>
      <c r="CN24" s="258"/>
    </row>
    <row r="25" spans="1:92" s="4" customFormat="1" ht="47.45" customHeight="1" thickBot="1" x14ac:dyDescent="0.3">
      <c r="A25" s="21" t="str">
        <f t="shared" si="0"/>
        <v>Indicator 23 - Delinquency</v>
      </c>
      <c r="B25" s="22">
        <f t="shared" si="2"/>
        <v>23</v>
      </c>
      <c r="C25" s="6" t="s">
        <v>38</v>
      </c>
      <c r="D25" s="8" t="str">
        <f t="shared" si="1"/>
        <v>ID23</v>
      </c>
      <c r="E25" s="208"/>
      <c r="F25" s="214" t="s">
        <v>316</v>
      </c>
      <c r="G25" s="29" t="s">
        <v>38</v>
      </c>
      <c r="H25" s="30" t="s">
        <v>510</v>
      </c>
      <c r="I25" s="14" t="s">
        <v>9</v>
      </c>
      <c r="J25" s="10" t="s">
        <v>716</v>
      </c>
      <c r="K25" s="11" t="s">
        <v>714</v>
      </c>
      <c r="L25" s="9" t="s">
        <v>338</v>
      </c>
      <c r="M25" s="14" t="s">
        <v>759</v>
      </c>
      <c r="N25" s="28"/>
      <c r="O25" s="59"/>
      <c r="P25" s="59"/>
      <c r="Q25" s="59"/>
      <c r="R25" s="59"/>
      <c r="S25" s="59"/>
      <c r="T25" s="59">
        <v>1</v>
      </c>
      <c r="U25" s="170"/>
      <c r="V25" s="258">
        <v>1</v>
      </c>
      <c r="W25" s="170"/>
      <c r="X25" s="258">
        <v>1</v>
      </c>
      <c r="Y25" s="170"/>
      <c r="Z25" s="37"/>
      <c r="AA25" s="170"/>
      <c r="AB25" s="195" t="s">
        <v>12</v>
      </c>
      <c r="AC25" s="196" t="s">
        <v>1153</v>
      </c>
      <c r="AD25" s="171" t="s">
        <v>12</v>
      </c>
      <c r="AE25" s="171" t="s">
        <v>12</v>
      </c>
      <c r="AF25" s="171" t="s">
        <v>837</v>
      </c>
      <c r="AG25" s="196"/>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0" t="s">
        <v>1098</v>
      </c>
      <c r="AZ25" s="291" t="s">
        <v>1098</v>
      </c>
      <c r="BA25" s="291" t="s">
        <v>1098</v>
      </c>
      <c r="BB25" s="280"/>
      <c r="BC25" s="280"/>
      <c r="BD25" s="280"/>
      <c r="BE25" s="280"/>
      <c r="BF25" s="280"/>
      <c r="BG25" s="286" t="s">
        <v>1098</v>
      </c>
      <c r="BH25" s="68"/>
      <c r="BI25" s="68"/>
      <c r="BJ25" s="69"/>
      <c r="BK25" s="69"/>
      <c r="BL25" s="69"/>
      <c r="BM25" s="69"/>
      <c r="BN25" s="31"/>
      <c r="BO25" s="223">
        <v>0</v>
      </c>
      <c r="BP25" s="223">
        <v>0</v>
      </c>
      <c r="BQ25" s="223">
        <v>0</v>
      </c>
      <c r="BR25" s="223" t="s">
        <v>1162</v>
      </c>
      <c r="BS25" s="227" t="s">
        <v>1213</v>
      </c>
      <c r="BT25" s="227" t="s">
        <v>1213</v>
      </c>
      <c r="BU25" s="227" t="s">
        <v>1213</v>
      </c>
      <c r="BV25" s="227" t="s">
        <v>1213</v>
      </c>
      <c r="BW25" s="223">
        <v>0</v>
      </c>
      <c r="BX25" s="223">
        <v>0</v>
      </c>
      <c r="BY25" s="223">
        <v>0</v>
      </c>
      <c r="BZ25" s="258" t="s">
        <v>1162</v>
      </c>
      <c r="CA25" s="258" t="s">
        <v>1213</v>
      </c>
      <c r="CB25" s="258" t="s">
        <v>1213</v>
      </c>
      <c r="CC25" s="275" t="s">
        <v>1213</v>
      </c>
      <c r="CD25" s="275" t="s">
        <v>1213</v>
      </c>
      <c r="CE25" s="258">
        <v>0</v>
      </c>
      <c r="CF25" s="258">
        <v>0</v>
      </c>
      <c r="CG25" s="258" t="s">
        <v>1162</v>
      </c>
      <c r="CH25" s="258" t="s">
        <v>1162</v>
      </c>
      <c r="CI25" s="258" t="s">
        <v>1162</v>
      </c>
      <c r="CJ25" s="258">
        <v>0</v>
      </c>
      <c r="CK25" s="258">
        <v>0</v>
      </c>
      <c r="CL25" s="258"/>
      <c r="CM25" s="258"/>
      <c r="CN25" s="258"/>
    </row>
    <row r="26" spans="1:92" s="4" customFormat="1" ht="44.1" customHeight="1" thickBot="1" x14ac:dyDescent="0.3">
      <c r="A26" s="21" t="str">
        <f t="shared" si="0"/>
        <v>Indicator 24 - Execution</v>
      </c>
      <c r="B26" s="22">
        <f t="shared" si="2"/>
        <v>24</v>
      </c>
      <c r="C26" s="6" t="s">
        <v>39</v>
      </c>
      <c r="D26" s="8" t="str">
        <f t="shared" si="1"/>
        <v>ID24</v>
      </c>
      <c r="E26" s="8"/>
      <c r="F26" s="211" t="s">
        <v>316</v>
      </c>
      <c r="G26" s="29" t="s">
        <v>39</v>
      </c>
      <c r="H26" s="30" t="s">
        <v>511</v>
      </c>
      <c r="I26" s="14" t="s">
        <v>9</v>
      </c>
      <c r="J26" s="10" t="s">
        <v>716</v>
      </c>
      <c r="K26" s="11" t="s">
        <v>714</v>
      </c>
      <c r="L26" s="9" t="s">
        <v>339</v>
      </c>
      <c r="M26" s="14" t="s">
        <v>760</v>
      </c>
      <c r="N26" s="28"/>
      <c r="O26" s="59"/>
      <c r="P26" s="59"/>
      <c r="Q26" s="59"/>
      <c r="R26" s="59"/>
      <c r="S26" s="59"/>
      <c r="T26" s="59"/>
      <c r="U26" s="170"/>
      <c r="V26" s="258">
        <v>1</v>
      </c>
      <c r="W26" s="170"/>
      <c r="X26" s="258">
        <v>1</v>
      </c>
      <c r="Y26" s="170"/>
      <c r="Z26" s="37">
        <v>1</v>
      </c>
      <c r="AA26" s="170"/>
      <c r="AB26" s="195" t="s">
        <v>12</v>
      </c>
      <c r="AC26" s="196" t="s">
        <v>1153</v>
      </c>
      <c r="AD26" s="171" t="s">
        <v>837</v>
      </c>
      <c r="AE26" s="171" t="s">
        <v>1098</v>
      </c>
      <c r="AF26" s="171" t="s">
        <v>837</v>
      </c>
      <c r="AG26" s="198"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0" t="s">
        <v>1098</v>
      </c>
      <c r="AZ26" s="291" t="s">
        <v>1098</v>
      </c>
      <c r="BA26" s="291" t="s">
        <v>1098</v>
      </c>
      <c r="BB26" s="280"/>
      <c r="BC26" s="280"/>
      <c r="BD26" s="280"/>
      <c r="BE26" s="280"/>
      <c r="BF26" s="280"/>
      <c r="BG26" s="286" t="s">
        <v>1098</v>
      </c>
      <c r="BH26" s="68"/>
      <c r="BI26" s="68"/>
      <c r="BJ26" s="69"/>
      <c r="BK26" s="69"/>
      <c r="BL26" s="69"/>
      <c r="BM26" s="69"/>
      <c r="BN26" s="31"/>
      <c r="BO26" s="223">
        <v>0</v>
      </c>
      <c r="BP26" s="223">
        <v>0</v>
      </c>
      <c r="BQ26" s="223">
        <v>0</v>
      </c>
      <c r="BR26" s="223" t="e">
        <v>#N/A</v>
      </c>
      <c r="BS26" s="227" t="e">
        <v>#N/A</v>
      </c>
      <c r="BT26" s="227" t="e">
        <v>#N/A</v>
      </c>
      <c r="BU26" s="227" t="e">
        <v>#N/A</v>
      </c>
      <c r="BV26" s="227" t="e">
        <v>#N/A</v>
      </c>
      <c r="BW26" s="223">
        <v>0</v>
      </c>
      <c r="BX26" s="223">
        <v>0</v>
      </c>
      <c r="BY26" s="223">
        <v>0</v>
      </c>
      <c r="BZ26" s="258" t="s">
        <v>1162</v>
      </c>
      <c r="CA26" s="258" t="s">
        <v>1213</v>
      </c>
      <c r="CB26" s="258" t="s">
        <v>1213</v>
      </c>
      <c r="CC26" s="275" t="s">
        <v>1213</v>
      </c>
      <c r="CD26" s="275" t="s">
        <v>1213</v>
      </c>
      <c r="CE26" s="258">
        <v>0</v>
      </c>
      <c r="CF26" s="258">
        <v>0</v>
      </c>
      <c r="CG26" s="258" t="s">
        <v>1162</v>
      </c>
      <c r="CH26" s="258" t="s">
        <v>1162</v>
      </c>
      <c r="CI26" s="258" t="s">
        <v>1162</v>
      </c>
      <c r="CJ26" s="258">
        <v>0</v>
      </c>
      <c r="CK26" s="258">
        <v>0</v>
      </c>
      <c r="CL26" s="258"/>
      <c r="CM26" s="258"/>
      <c r="CN26" s="258"/>
    </row>
    <row r="27" spans="1:92" s="4" customFormat="1" ht="44.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0"/>
      <c r="V27" s="258"/>
      <c r="W27" s="170"/>
      <c r="X27" s="258"/>
      <c r="Y27" s="170"/>
      <c r="Z27" s="37"/>
      <c r="AA27" s="170"/>
      <c r="AB27" s="195" t="s">
        <v>12</v>
      </c>
      <c r="AC27" s="196" t="s">
        <v>1153</v>
      </c>
      <c r="AD27" s="171" t="s">
        <v>837</v>
      </c>
      <c r="AE27" s="171" t="s">
        <v>1098</v>
      </c>
      <c r="AF27" s="171" t="s">
        <v>837</v>
      </c>
      <c r="AG27" s="196"/>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0" t="s">
        <v>1098</v>
      </c>
      <c r="AZ27" s="291" t="s">
        <v>1098</v>
      </c>
      <c r="BA27" s="291" t="s">
        <v>1098</v>
      </c>
      <c r="BB27" s="280"/>
      <c r="BC27" s="280"/>
      <c r="BD27" s="280"/>
      <c r="BE27" s="280"/>
      <c r="BF27" s="280"/>
      <c r="BG27" s="286" t="s">
        <v>1098</v>
      </c>
      <c r="BH27" s="68"/>
      <c r="BI27" s="68"/>
      <c r="BJ27" s="69"/>
      <c r="BK27" s="69"/>
      <c r="BL27" s="69"/>
      <c r="BM27" s="69"/>
      <c r="BN27" s="31"/>
      <c r="BO27" s="223">
        <v>0</v>
      </c>
      <c r="BP27" s="223">
        <v>0</v>
      </c>
      <c r="BQ27" s="223">
        <v>0</v>
      </c>
      <c r="BR27" s="223" t="e">
        <v>#N/A</v>
      </c>
      <c r="BS27" s="227" t="e">
        <v>#N/A</v>
      </c>
      <c r="BT27" s="227" t="e">
        <v>#N/A</v>
      </c>
      <c r="BU27" s="227" t="e">
        <v>#N/A</v>
      </c>
      <c r="BV27" s="227" t="e">
        <v>#N/A</v>
      </c>
      <c r="BW27" s="223">
        <v>0</v>
      </c>
      <c r="BX27" s="223">
        <v>0</v>
      </c>
      <c r="BY27" s="223">
        <v>0</v>
      </c>
      <c r="BZ27" s="258"/>
      <c r="CA27" s="258"/>
      <c r="CB27" s="258"/>
      <c r="CC27" s="275"/>
      <c r="CD27" s="275"/>
      <c r="CE27" s="258">
        <v>0</v>
      </c>
      <c r="CF27" s="258">
        <v>0</v>
      </c>
      <c r="CG27" s="258" t="e">
        <v>#N/A</v>
      </c>
      <c r="CH27" s="258" t="e">
        <v>#N/A</v>
      </c>
      <c r="CI27" s="258" t="e">
        <v>#N/A</v>
      </c>
      <c r="CJ27" s="258">
        <v>0</v>
      </c>
      <c r="CK27" s="258">
        <v>0</v>
      </c>
      <c r="CL27" s="258"/>
      <c r="CM27" s="258"/>
      <c r="CN27" s="258"/>
    </row>
    <row r="28" spans="1:92" s="4" customFormat="1" ht="44.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0"/>
      <c r="V28" s="258"/>
      <c r="W28" s="170"/>
      <c r="X28" s="258"/>
      <c r="Y28" s="170"/>
      <c r="Z28" s="37"/>
      <c r="AA28" s="170"/>
      <c r="AB28" s="195" t="s">
        <v>12</v>
      </c>
      <c r="AC28" s="196" t="s">
        <v>1153</v>
      </c>
      <c r="AD28" s="171" t="s">
        <v>837</v>
      </c>
      <c r="AE28" s="171" t="s">
        <v>1098</v>
      </c>
      <c r="AF28" s="171" t="s">
        <v>837</v>
      </c>
      <c r="AG28" s="198"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0" t="s">
        <v>1098</v>
      </c>
      <c r="AZ28" s="291" t="s">
        <v>1098</v>
      </c>
      <c r="BA28" s="291" t="s">
        <v>1098</v>
      </c>
      <c r="BB28" s="280"/>
      <c r="BC28" s="280"/>
      <c r="BD28" s="280"/>
      <c r="BE28" s="280"/>
      <c r="BF28" s="280"/>
      <c r="BG28" s="286" t="s">
        <v>1098</v>
      </c>
      <c r="BH28" s="68"/>
      <c r="BI28" s="68"/>
      <c r="BJ28" s="69"/>
      <c r="BK28" s="69"/>
      <c r="BL28" s="69"/>
      <c r="BM28" s="69"/>
      <c r="BN28" s="31"/>
      <c r="BO28" s="223">
        <v>0</v>
      </c>
      <c r="BP28" s="223">
        <v>0</v>
      </c>
      <c r="BQ28" s="223">
        <v>0</v>
      </c>
      <c r="BR28" s="223" t="e">
        <v>#N/A</v>
      </c>
      <c r="BS28" s="227" t="e">
        <v>#N/A</v>
      </c>
      <c r="BT28" s="227" t="e">
        <v>#N/A</v>
      </c>
      <c r="BU28" s="227" t="e">
        <v>#N/A</v>
      </c>
      <c r="BV28" s="227" t="e">
        <v>#N/A</v>
      </c>
      <c r="BW28" s="223">
        <v>0</v>
      </c>
      <c r="BX28" s="223">
        <v>0</v>
      </c>
      <c r="BY28" s="223">
        <v>0</v>
      </c>
      <c r="BZ28" s="258"/>
      <c r="CA28" s="258"/>
      <c r="CB28" s="258"/>
      <c r="CC28" s="275"/>
      <c r="CD28" s="275"/>
      <c r="CE28" s="258">
        <v>0</v>
      </c>
      <c r="CF28" s="258">
        <v>0</v>
      </c>
      <c r="CG28" s="258" t="e">
        <v>#N/A</v>
      </c>
      <c r="CH28" s="258" t="e">
        <v>#N/A</v>
      </c>
      <c r="CI28" s="258" t="e">
        <v>#N/A</v>
      </c>
      <c r="CJ28" s="258">
        <v>0</v>
      </c>
      <c r="CK28" s="258">
        <v>0</v>
      </c>
      <c r="CL28" s="258"/>
      <c r="CM28" s="258"/>
      <c r="CN28" s="258"/>
    </row>
    <row r="29" spans="1:92" s="4" customFormat="1" ht="44.1" customHeight="1" thickBot="1" x14ac:dyDescent="0.3">
      <c r="A29" s="21" t="str">
        <f t="shared" si="0"/>
        <v>Indicator 27 - Change of headquarters - 12 months</v>
      </c>
      <c r="B29" s="22">
        <f t="shared" si="2"/>
        <v>27</v>
      </c>
      <c r="C29" s="6" t="s">
        <v>1023</v>
      </c>
      <c r="D29" s="8" t="str">
        <f t="shared" si="1"/>
        <v>ID27</v>
      </c>
      <c r="E29" s="8"/>
      <c r="F29" s="210" t="s">
        <v>291</v>
      </c>
      <c r="G29" s="29" t="s">
        <v>42</v>
      </c>
      <c r="H29" s="30" t="s">
        <v>514</v>
      </c>
      <c r="I29" s="14" t="s">
        <v>9</v>
      </c>
      <c r="J29" s="10" t="s">
        <v>716</v>
      </c>
      <c r="K29" s="11" t="s">
        <v>714</v>
      </c>
      <c r="L29" s="9" t="s">
        <v>342</v>
      </c>
      <c r="M29" s="14" t="s">
        <v>763</v>
      </c>
      <c r="N29" s="28"/>
      <c r="O29" s="59"/>
      <c r="P29" s="59">
        <v>1</v>
      </c>
      <c r="Q29" s="59" t="s">
        <v>1395</v>
      </c>
      <c r="R29" s="59"/>
      <c r="S29" s="59"/>
      <c r="T29" s="59"/>
      <c r="U29" s="170"/>
      <c r="V29" s="258">
        <v>1</v>
      </c>
      <c r="W29" s="170"/>
      <c r="X29" s="258"/>
      <c r="Y29" s="170"/>
      <c r="Z29" s="37"/>
      <c r="AA29" s="170"/>
      <c r="AB29" s="195" t="s">
        <v>12</v>
      </c>
      <c r="AC29" s="196" t="s">
        <v>1153</v>
      </c>
      <c r="AD29" s="171" t="s">
        <v>837</v>
      </c>
      <c r="AE29" s="171" t="s">
        <v>1098</v>
      </c>
      <c r="AF29" s="171" t="s">
        <v>837</v>
      </c>
      <c r="AG29" s="196"/>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0" t="s">
        <v>1098</v>
      </c>
      <c r="AZ29" s="291" t="s">
        <v>1098</v>
      </c>
      <c r="BA29" s="291" t="s">
        <v>1098</v>
      </c>
      <c r="BB29" s="280"/>
      <c r="BC29" s="280"/>
      <c r="BD29" s="280"/>
      <c r="BE29" s="280"/>
      <c r="BF29" s="280"/>
      <c r="BG29" s="286"/>
      <c r="BH29" s="68"/>
      <c r="BI29" s="68"/>
      <c r="BJ29" s="69"/>
      <c r="BK29" s="69"/>
      <c r="BL29" s="69"/>
      <c r="BM29" s="69"/>
      <c r="BN29" s="31"/>
      <c r="BO29" s="223">
        <v>0</v>
      </c>
      <c r="BP29" s="223">
        <v>0</v>
      </c>
      <c r="BQ29" s="223">
        <v>0</v>
      </c>
      <c r="BR29" s="223" t="e">
        <v>#N/A</v>
      </c>
      <c r="BS29" s="227" t="e">
        <v>#N/A</v>
      </c>
      <c r="BT29" s="227" t="e">
        <v>#N/A</v>
      </c>
      <c r="BU29" s="227" t="e">
        <v>#N/A</v>
      </c>
      <c r="BV29" s="227" t="e">
        <v>#N/A</v>
      </c>
      <c r="BW29" s="223">
        <v>0</v>
      </c>
      <c r="BX29" s="223">
        <v>0</v>
      </c>
      <c r="BY29" s="223">
        <v>0</v>
      </c>
      <c r="BZ29" s="258" t="s">
        <v>1162</v>
      </c>
      <c r="CA29" s="258" t="s">
        <v>1213</v>
      </c>
      <c r="CB29" s="258" t="s">
        <v>1213</v>
      </c>
      <c r="CC29" s="275" t="s">
        <v>1213</v>
      </c>
      <c r="CD29" s="275" t="s">
        <v>1213</v>
      </c>
      <c r="CE29" s="258">
        <v>0</v>
      </c>
      <c r="CF29" s="258">
        <v>0</v>
      </c>
      <c r="CG29" s="258" t="e">
        <v>#N/A</v>
      </c>
      <c r="CH29" s="258" t="e">
        <v>#N/A</v>
      </c>
      <c r="CI29" s="258" t="e">
        <v>#N/A</v>
      </c>
      <c r="CJ29" s="258">
        <v>0</v>
      </c>
      <c r="CK29" s="258">
        <v>0</v>
      </c>
      <c r="CL29" s="258"/>
      <c r="CM29" s="258"/>
      <c r="CN29" s="258"/>
    </row>
    <row r="30" spans="1:92" s="4" customFormat="1" ht="44.1" customHeight="1" thickBot="1" x14ac:dyDescent="0.3">
      <c r="A30" s="21" t="str">
        <f t="shared" si="0"/>
        <v>Indicator 28 - Change of main activity - 12 months</v>
      </c>
      <c r="B30" s="22">
        <f t="shared" si="2"/>
        <v>28</v>
      </c>
      <c r="C30" s="6" t="s">
        <v>48</v>
      </c>
      <c r="D30" s="8" t="str">
        <f t="shared" si="1"/>
        <v>ID28</v>
      </c>
      <c r="E30" s="208"/>
      <c r="F30" s="214" t="s">
        <v>291</v>
      </c>
      <c r="G30" s="29" t="s">
        <v>43</v>
      </c>
      <c r="H30" s="30" t="s">
        <v>515</v>
      </c>
      <c r="I30" s="14" t="s">
        <v>9</v>
      </c>
      <c r="J30" s="10" t="s">
        <v>716</v>
      </c>
      <c r="K30" s="11" t="s">
        <v>714</v>
      </c>
      <c r="L30" s="9" t="s">
        <v>343</v>
      </c>
      <c r="M30" s="14" t="s">
        <v>764</v>
      </c>
      <c r="N30" s="28"/>
      <c r="O30" s="59"/>
      <c r="P30" s="59">
        <v>1</v>
      </c>
      <c r="Q30" s="59"/>
      <c r="R30" s="59"/>
      <c r="S30" s="59"/>
      <c r="T30" s="59">
        <v>1</v>
      </c>
      <c r="U30" s="170"/>
      <c r="V30" s="258">
        <v>1</v>
      </c>
      <c r="W30" s="170"/>
      <c r="X30" s="258"/>
      <c r="Y30" s="170"/>
      <c r="Z30" s="37"/>
      <c r="AA30" s="170"/>
      <c r="AB30" s="195" t="s">
        <v>12</v>
      </c>
      <c r="AC30" s="196" t="s">
        <v>1153</v>
      </c>
      <c r="AD30" s="171" t="s">
        <v>12</v>
      </c>
      <c r="AE30" s="171" t="s">
        <v>12</v>
      </c>
      <c r="AF30" s="171" t="s">
        <v>837</v>
      </c>
      <c r="AG30" s="196"/>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0" t="s">
        <v>1098</v>
      </c>
      <c r="AZ30" s="291" t="s">
        <v>1098</v>
      </c>
      <c r="BA30" s="291" t="s">
        <v>1098</v>
      </c>
      <c r="BB30" s="280"/>
      <c r="BC30" s="280"/>
      <c r="BD30" s="280"/>
      <c r="BE30" s="280"/>
      <c r="BF30" s="280"/>
      <c r="BG30" s="286"/>
      <c r="BH30" s="68"/>
      <c r="BI30" s="68"/>
      <c r="BJ30" s="69"/>
      <c r="BK30" s="69"/>
      <c r="BL30" s="69"/>
      <c r="BM30" s="69"/>
      <c r="BN30" s="31"/>
      <c r="BO30" s="223">
        <v>0</v>
      </c>
      <c r="BP30" s="223">
        <v>0</v>
      </c>
      <c r="BQ30" s="223">
        <v>0</v>
      </c>
      <c r="BR30" s="223" t="s">
        <v>1162</v>
      </c>
      <c r="BS30" s="227" t="s">
        <v>1213</v>
      </c>
      <c r="BT30" s="227" t="s">
        <v>1213</v>
      </c>
      <c r="BU30" s="227" t="s">
        <v>1213</v>
      </c>
      <c r="BV30" s="227" t="s">
        <v>1213</v>
      </c>
      <c r="BW30" s="223">
        <v>0</v>
      </c>
      <c r="BX30" s="223">
        <v>0</v>
      </c>
      <c r="BY30" s="223">
        <v>0</v>
      </c>
      <c r="BZ30" s="258" t="s">
        <v>1162</v>
      </c>
      <c r="CA30" s="258" t="s">
        <v>1213</v>
      </c>
      <c r="CB30" s="258" t="s">
        <v>1213</v>
      </c>
      <c r="CC30" s="275" t="s">
        <v>1213</v>
      </c>
      <c r="CD30" s="275" t="s">
        <v>1213</v>
      </c>
      <c r="CE30" s="258">
        <v>0</v>
      </c>
      <c r="CF30" s="258">
        <v>0</v>
      </c>
      <c r="CG30" s="258" t="e">
        <v>#N/A</v>
      </c>
      <c r="CH30" s="258" t="e">
        <v>#N/A</v>
      </c>
      <c r="CI30" s="258" t="e">
        <v>#N/A</v>
      </c>
      <c r="CJ30" s="258">
        <v>0</v>
      </c>
      <c r="CK30" s="258">
        <v>0</v>
      </c>
      <c r="CL30" s="258"/>
      <c r="CM30" s="258"/>
      <c r="CN30" s="258"/>
    </row>
    <row r="31" spans="1:92" s="4" customFormat="1" ht="44.1" customHeight="1" thickBot="1" x14ac:dyDescent="0.3">
      <c r="A31" s="21" t="str">
        <f t="shared" si="0"/>
        <v>Indicator 29 - Change of tax number - 12 months</v>
      </c>
      <c r="B31" s="22">
        <f t="shared" si="2"/>
        <v>29</v>
      </c>
      <c r="C31" s="6" t="s">
        <v>1024</v>
      </c>
      <c r="D31" s="8" t="str">
        <f t="shared" si="1"/>
        <v>ID29</v>
      </c>
      <c r="E31" s="8"/>
      <c r="F31" s="211" t="s">
        <v>291</v>
      </c>
      <c r="G31" s="29" t="s">
        <v>44</v>
      </c>
      <c r="H31" s="30" t="s">
        <v>516</v>
      </c>
      <c r="I31" s="14" t="s">
        <v>9</v>
      </c>
      <c r="J31" s="10" t="s">
        <v>716</v>
      </c>
      <c r="K31" s="11" t="s">
        <v>714</v>
      </c>
      <c r="L31" s="9" t="s">
        <v>344</v>
      </c>
      <c r="M31" s="14" t="s">
        <v>765</v>
      </c>
      <c r="N31" s="28"/>
      <c r="O31" s="59"/>
      <c r="P31" s="59">
        <v>1</v>
      </c>
      <c r="Q31" s="59"/>
      <c r="R31" s="59"/>
      <c r="S31" s="59"/>
      <c r="T31" s="59"/>
      <c r="U31" s="170"/>
      <c r="V31" s="258">
        <v>1</v>
      </c>
      <c r="W31" s="170"/>
      <c r="X31" s="258"/>
      <c r="Y31" s="170"/>
      <c r="Z31" s="37"/>
      <c r="AA31" s="170"/>
      <c r="AB31" s="195" t="s">
        <v>12</v>
      </c>
      <c r="AC31" s="196" t="s">
        <v>1153</v>
      </c>
      <c r="AD31" s="171" t="s">
        <v>837</v>
      </c>
      <c r="AE31" s="171" t="s">
        <v>1098</v>
      </c>
      <c r="AF31" s="171" t="s">
        <v>837</v>
      </c>
      <c r="AG31" s="196"/>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0" t="s">
        <v>1098</v>
      </c>
      <c r="AZ31" s="291" t="s">
        <v>1098</v>
      </c>
      <c r="BA31" s="291" t="s">
        <v>1098</v>
      </c>
      <c r="BB31" s="280"/>
      <c r="BC31" s="280"/>
      <c r="BD31" s="280"/>
      <c r="BE31" s="280"/>
      <c r="BF31" s="280"/>
      <c r="BG31" s="286"/>
      <c r="BH31" s="68"/>
      <c r="BI31" s="68"/>
      <c r="BJ31" s="69"/>
      <c r="BK31" s="69"/>
      <c r="BL31" s="69"/>
      <c r="BM31" s="69"/>
      <c r="BN31" s="31"/>
      <c r="BO31" s="223">
        <v>0</v>
      </c>
      <c r="BP31" s="223">
        <v>0</v>
      </c>
      <c r="BQ31" s="223">
        <v>0</v>
      </c>
      <c r="BR31" s="223" t="e">
        <v>#N/A</v>
      </c>
      <c r="BS31" s="227" t="e">
        <v>#N/A</v>
      </c>
      <c r="BT31" s="227" t="e">
        <v>#N/A</v>
      </c>
      <c r="BU31" s="227" t="e">
        <v>#N/A</v>
      </c>
      <c r="BV31" s="227" t="e">
        <v>#N/A</v>
      </c>
      <c r="BW31" s="223">
        <v>0</v>
      </c>
      <c r="BX31" s="223">
        <v>0</v>
      </c>
      <c r="BY31" s="223">
        <v>0</v>
      </c>
      <c r="BZ31" s="258" t="s">
        <v>1162</v>
      </c>
      <c r="CA31" s="258" t="s">
        <v>1213</v>
      </c>
      <c r="CB31" s="258" t="s">
        <v>1213</v>
      </c>
      <c r="CC31" s="275" t="s">
        <v>1213</v>
      </c>
      <c r="CD31" s="275" t="s">
        <v>1213</v>
      </c>
      <c r="CE31" s="258">
        <v>0</v>
      </c>
      <c r="CF31" s="258">
        <v>0</v>
      </c>
      <c r="CG31" s="258" t="e">
        <v>#N/A</v>
      </c>
      <c r="CH31" s="258" t="e">
        <v>#N/A</v>
      </c>
      <c r="CI31" s="258" t="e">
        <v>#N/A</v>
      </c>
      <c r="CJ31" s="258">
        <v>0</v>
      </c>
      <c r="CK31" s="258">
        <v>0</v>
      </c>
      <c r="CL31" s="258"/>
      <c r="CM31" s="258"/>
      <c r="CN31" s="258"/>
    </row>
    <row r="32" spans="1:92" s="4" customFormat="1" ht="44.1" customHeight="1" thickBot="1" x14ac:dyDescent="0.3">
      <c r="A32" s="21" t="str">
        <f t="shared" si="0"/>
        <v>Indicator 30 - Cancelled from Court register</v>
      </c>
      <c r="B32" s="22">
        <f t="shared" si="2"/>
        <v>30</v>
      </c>
      <c r="C32" s="6" t="s">
        <v>45</v>
      </c>
      <c r="D32" s="8" t="str">
        <f t="shared" si="1"/>
        <v>ID30</v>
      </c>
      <c r="E32" s="8"/>
      <c r="F32" s="210" t="s">
        <v>291</v>
      </c>
      <c r="G32" s="29" t="s">
        <v>45</v>
      </c>
      <c r="H32" s="30" t="s">
        <v>517</v>
      </c>
      <c r="I32" s="14" t="s">
        <v>9</v>
      </c>
      <c r="J32" s="10" t="s">
        <v>716</v>
      </c>
      <c r="K32" s="11" t="s">
        <v>714</v>
      </c>
      <c r="L32" s="9" t="s">
        <v>345</v>
      </c>
      <c r="M32" s="14" t="s">
        <v>766</v>
      </c>
      <c r="N32" s="28"/>
      <c r="O32" s="59"/>
      <c r="P32" s="59">
        <v>1</v>
      </c>
      <c r="Q32" s="59"/>
      <c r="R32" s="59"/>
      <c r="S32" s="59"/>
      <c r="T32" s="59"/>
      <c r="U32" s="170"/>
      <c r="V32" s="258">
        <v>1</v>
      </c>
      <c r="W32" s="170"/>
      <c r="X32" s="258"/>
      <c r="Y32" s="170"/>
      <c r="Z32" s="37"/>
      <c r="AA32" s="170"/>
      <c r="AB32" s="195" t="s">
        <v>12</v>
      </c>
      <c r="AC32" s="196" t="s">
        <v>1153</v>
      </c>
      <c r="AD32" s="171" t="s">
        <v>837</v>
      </c>
      <c r="AE32" s="171" t="s">
        <v>1098</v>
      </c>
      <c r="AF32" s="171" t="s">
        <v>837</v>
      </c>
      <c r="AG32" s="196"/>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0" t="s">
        <v>1098</v>
      </c>
      <c r="AZ32" s="291" t="s">
        <v>1098</v>
      </c>
      <c r="BA32" s="291" t="s">
        <v>1098</v>
      </c>
      <c r="BB32" s="280"/>
      <c r="BC32" s="280"/>
      <c r="BD32" s="280"/>
      <c r="BE32" s="280"/>
      <c r="BF32" s="280"/>
      <c r="BG32" s="286"/>
      <c r="BH32" s="68"/>
      <c r="BI32" s="68"/>
      <c r="BJ32" s="69"/>
      <c r="BK32" s="69"/>
      <c r="BL32" s="69"/>
      <c r="BM32" s="69"/>
      <c r="BN32" s="31"/>
      <c r="BO32" s="223">
        <v>0</v>
      </c>
      <c r="BP32" s="223">
        <v>0</v>
      </c>
      <c r="BQ32" s="223">
        <v>0</v>
      </c>
      <c r="BR32" s="223" t="e">
        <v>#N/A</v>
      </c>
      <c r="BS32" s="227" t="e">
        <v>#N/A</v>
      </c>
      <c r="BT32" s="227" t="e">
        <v>#N/A</v>
      </c>
      <c r="BU32" s="227" t="e">
        <v>#N/A</v>
      </c>
      <c r="BV32" s="227" t="e">
        <v>#N/A</v>
      </c>
      <c r="BW32" s="223">
        <v>0</v>
      </c>
      <c r="BX32" s="223">
        <v>0</v>
      </c>
      <c r="BY32" s="223">
        <v>0</v>
      </c>
      <c r="BZ32" s="258" t="s">
        <v>1162</v>
      </c>
      <c r="CA32" s="258" t="s">
        <v>1213</v>
      </c>
      <c r="CB32" s="258" t="s">
        <v>1213</v>
      </c>
      <c r="CC32" s="275" t="s">
        <v>1213</v>
      </c>
      <c r="CD32" s="275" t="s">
        <v>1213</v>
      </c>
      <c r="CE32" s="258">
        <v>0</v>
      </c>
      <c r="CF32" s="258">
        <v>0</v>
      </c>
      <c r="CG32" s="258" t="e">
        <v>#N/A</v>
      </c>
      <c r="CH32" s="258" t="e">
        <v>#N/A</v>
      </c>
      <c r="CI32" s="258" t="e">
        <v>#N/A</v>
      </c>
      <c r="CJ32" s="258">
        <v>0</v>
      </c>
      <c r="CK32" s="258">
        <v>0</v>
      </c>
      <c r="CL32" s="258"/>
      <c r="CM32" s="258"/>
      <c r="CN32" s="258"/>
    </row>
    <row r="33" spans="1:92" s="4" customFormat="1" ht="72.599999999999994" customHeight="1" thickBot="1" x14ac:dyDescent="0.3">
      <c r="A33" s="21" t="str">
        <f t="shared" si="0"/>
        <v>Indicator 31 - Cash or non-cash collaterals expiring within 90 days</v>
      </c>
      <c r="B33" s="271">
        <f t="shared" si="2"/>
        <v>31</v>
      </c>
      <c r="C33" s="6" t="s">
        <v>1025</v>
      </c>
      <c r="D33" s="8" t="str">
        <f t="shared" si="1"/>
        <v>ID31</v>
      </c>
      <c r="E33" s="208"/>
      <c r="F33" s="214" t="s">
        <v>290</v>
      </c>
      <c r="G33" s="29" t="s">
        <v>49</v>
      </c>
      <c r="H33" s="30" t="s">
        <v>518</v>
      </c>
      <c r="I33" s="14" t="s">
        <v>9</v>
      </c>
      <c r="J33" s="10" t="s">
        <v>716</v>
      </c>
      <c r="K33" s="11" t="s">
        <v>707</v>
      </c>
      <c r="L33" s="9" t="s">
        <v>409</v>
      </c>
      <c r="M33" s="14" t="s">
        <v>730</v>
      </c>
      <c r="N33" s="28"/>
      <c r="O33" s="59"/>
      <c r="P33" s="59"/>
      <c r="Q33" s="59"/>
      <c r="R33" s="59">
        <v>1</v>
      </c>
      <c r="S33" s="59"/>
      <c r="T33" s="59">
        <v>1</v>
      </c>
      <c r="U33" s="170"/>
      <c r="V33" s="258">
        <v>1</v>
      </c>
      <c r="W33" s="170"/>
      <c r="X33" s="258">
        <v>1</v>
      </c>
      <c r="Y33" s="170"/>
      <c r="Z33" s="37">
        <v>1</v>
      </c>
      <c r="AA33" s="170"/>
      <c r="AB33" s="195" t="s">
        <v>19</v>
      </c>
      <c r="AC33" s="196" t="s">
        <v>1153</v>
      </c>
      <c r="AD33" s="171" t="s">
        <v>12</v>
      </c>
      <c r="AE33" s="171" t="s">
        <v>12</v>
      </c>
      <c r="AF33" s="171" t="s">
        <v>837</v>
      </c>
      <c r="AG33" s="198"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0" t="s">
        <v>1098</v>
      </c>
      <c r="AZ33" s="291" t="s">
        <v>1098</v>
      </c>
      <c r="BA33" s="291" t="s">
        <v>1098</v>
      </c>
      <c r="BB33" s="280"/>
      <c r="BC33" s="280"/>
      <c r="BD33" s="280"/>
      <c r="BE33" s="280"/>
      <c r="BF33" s="280"/>
      <c r="BG33" s="286" t="s">
        <v>1098</v>
      </c>
      <c r="BH33" s="68"/>
      <c r="BI33" s="68"/>
      <c r="BJ33" s="69"/>
      <c r="BK33" s="69"/>
      <c r="BL33" s="69"/>
      <c r="BM33" s="69"/>
      <c r="BN33" s="31"/>
      <c r="BO33" s="223">
        <v>0</v>
      </c>
      <c r="BP33" s="223">
        <v>0</v>
      </c>
      <c r="BQ33" s="223">
        <v>0</v>
      </c>
      <c r="BR33" s="223" t="s">
        <v>1162</v>
      </c>
      <c r="BS33" s="227" t="s">
        <v>1213</v>
      </c>
      <c r="BT33" s="227" t="s">
        <v>1213</v>
      </c>
      <c r="BU33" s="227" t="s">
        <v>1213</v>
      </c>
      <c r="BV33" s="227" t="s">
        <v>1213</v>
      </c>
      <c r="BW33" s="223">
        <v>0</v>
      </c>
      <c r="BX33" s="223">
        <v>0</v>
      </c>
      <c r="BY33" s="223">
        <v>0</v>
      </c>
      <c r="BZ33" s="258" t="s">
        <v>1162</v>
      </c>
      <c r="CA33" s="258" t="s">
        <v>1213</v>
      </c>
      <c r="CB33" s="258" t="s">
        <v>1213</v>
      </c>
      <c r="CC33" s="275" t="s">
        <v>1213</v>
      </c>
      <c r="CD33" s="275" t="s">
        <v>1213</v>
      </c>
      <c r="CE33" s="258">
        <v>0</v>
      </c>
      <c r="CF33" s="258">
        <v>0</v>
      </c>
      <c r="CG33" s="258" t="s">
        <v>1162</v>
      </c>
      <c r="CH33" s="258" t="s">
        <v>1162</v>
      </c>
      <c r="CI33" s="258" t="s">
        <v>1162</v>
      </c>
      <c r="CJ33" s="258">
        <v>0</v>
      </c>
      <c r="CK33" s="258">
        <v>0</v>
      </c>
      <c r="CL33" s="258"/>
      <c r="CM33" s="258"/>
      <c r="CN33" s="258"/>
    </row>
    <row r="34" spans="1:92" s="4" customFormat="1" ht="44.1" customHeight="1" thickBot="1" x14ac:dyDescent="0.3">
      <c r="A34" s="21" t="str">
        <f t="shared" si="0"/>
        <v>Indicator 32 - Deleted collateral from Land registry</v>
      </c>
      <c r="B34" s="22">
        <f t="shared" si="2"/>
        <v>32</v>
      </c>
      <c r="C34" s="6" t="s">
        <v>46</v>
      </c>
      <c r="D34" s="8" t="str">
        <f t="shared" si="1"/>
        <v>ID32</v>
      </c>
      <c r="E34" s="8"/>
      <c r="F34" s="211" t="s">
        <v>291</v>
      </c>
      <c r="G34" s="29" t="s">
        <v>46</v>
      </c>
      <c r="H34" s="30" t="s">
        <v>519</v>
      </c>
      <c r="I34" s="14" t="s">
        <v>9</v>
      </c>
      <c r="J34" s="10" t="s">
        <v>716</v>
      </c>
      <c r="K34" s="11" t="s">
        <v>714</v>
      </c>
      <c r="L34" s="9" t="s">
        <v>346</v>
      </c>
      <c r="M34" s="14" t="s">
        <v>767</v>
      </c>
      <c r="N34" s="28"/>
      <c r="O34" s="59"/>
      <c r="P34" s="59"/>
      <c r="Q34" s="59"/>
      <c r="R34" s="59"/>
      <c r="S34" s="59"/>
      <c r="T34" s="59"/>
      <c r="U34" s="170"/>
      <c r="V34" s="258">
        <v>1</v>
      </c>
      <c r="W34" s="170"/>
      <c r="X34" s="258"/>
      <c r="Y34" s="170"/>
      <c r="Z34" s="37"/>
      <c r="AA34" s="170"/>
      <c r="AB34" s="195" t="s">
        <v>12</v>
      </c>
      <c r="AC34" s="196" t="s">
        <v>1153</v>
      </c>
      <c r="AD34" s="171" t="s">
        <v>837</v>
      </c>
      <c r="AE34" s="171" t="s">
        <v>1098</v>
      </c>
      <c r="AF34" s="171" t="s">
        <v>837</v>
      </c>
      <c r="AG34" s="196"/>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0" t="s">
        <v>1098</v>
      </c>
      <c r="AZ34" s="291" t="s">
        <v>1098</v>
      </c>
      <c r="BA34" s="291" t="s">
        <v>1098</v>
      </c>
      <c r="BB34" s="280"/>
      <c r="BC34" s="280"/>
      <c r="BD34" s="280"/>
      <c r="BE34" s="280"/>
      <c r="BF34" s="280"/>
      <c r="BG34" s="286" t="s">
        <v>1098</v>
      </c>
      <c r="BH34" s="68"/>
      <c r="BI34" s="68"/>
      <c r="BJ34" s="69"/>
      <c r="BK34" s="69"/>
      <c r="BL34" s="69"/>
      <c r="BM34" s="69"/>
      <c r="BN34" s="31"/>
      <c r="BO34" s="223">
        <v>0</v>
      </c>
      <c r="BP34" s="223">
        <v>0</v>
      </c>
      <c r="BQ34" s="223">
        <v>0</v>
      </c>
      <c r="BR34" s="223" t="e">
        <v>#N/A</v>
      </c>
      <c r="BS34" s="227" t="e">
        <v>#N/A</v>
      </c>
      <c r="BT34" s="227" t="e">
        <v>#N/A</v>
      </c>
      <c r="BU34" s="227" t="e">
        <v>#N/A</v>
      </c>
      <c r="BV34" s="227" t="e">
        <v>#N/A</v>
      </c>
      <c r="BW34" s="223">
        <v>0</v>
      </c>
      <c r="BX34" s="223">
        <v>0</v>
      </c>
      <c r="BY34" s="223">
        <v>0</v>
      </c>
      <c r="BZ34" s="258" t="s">
        <v>1162</v>
      </c>
      <c r="CA34" s="258" t="s">
        <v>1213</v>
      </c>
      <c r="CB34" s="258" t="s">
        <v>1213</v>
      </c>
      <c r="CC34" s="275" t="s">
        <v>1213</v>
      </c>
      <c r="CD34" s="275" t="s">
        <v>1213</v>
      </c>
      <c r="CE34" s="258">
        <v>0</v>
      </c>
      <c r="CF34" s="258">
        <v>0</v>
      </c>
      <c r="CG34" s="258" t="e">
        <v>#N/A</v>
      </c>
      <c r="CH34" s="258" t="e">
        <v>#N/A</v>
      </c>
      <c r="CI34" s="258" t="e">
        <v>#N/A</v>
      </c>
      <c r="CJ34" s="258">
        <v>0</v>
      </c>
      <c r="CK34" s="258">
        <v>0</v>
      </c>
      <c r="CL34" s="258"/>
      <c r="CM34" s="258"/>
      <c r="CN34" s="258"/>
    </row>
    <row r="35" spans="1:92" s="4" customFormat="1" ht="44.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0"/>
      <c r="V35" s="258"/>
      <c r="W35" s="170"/>
      <c r="X35" s="258"/>
      <c r="Y35" s="170"/>
      <c r="Z35" s="37"/>
      <c r="AA35" s="170"/>
      <c r="AB35" s="195" t="s">
        <v>12</v>
      </c>
      <c r="AC35" s="196" t="s">
        <v>1153</v>
      </c>
      <c r="AD35" s="171" t="s">
        <v>837</v>
      </c>
      <c r="AE35" s="171" t="s">
        <v>1098</v>
      </c>
      <c r="AF35" s="171" t="s">
        <v>837</v>
      </c>
      <c r="AG35" s="296"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0" t="s">
        <v>1098</v>
      </c>
      <c r="AZ35" s="291" t="s">
        <v>1098</v>
      </c>
      <c r="BA35" s="291" t="s">
        <v>1098</v>
      </c>
      <c r="BB35" s="280"/>
      <c r="BC35" s="280"/>
      <c r="BD35" s="280"/>
      <c r="BE35" s="280"/>
      <c r="BF35" s="280"/>
      <c r="BG35" s="286" t="s">
        <v>1098</v>
      </c>
      <c r="BH35" s="68"/>
      <c r="BI35" s="68"/>
      <c r="BJ35" s="69"/>
      <c r="BK35" s="69"/>
      <c r="BL35" s="69"/>
      <c r="BM35" s="69"/>
      <c r="BN35" s="31"/>
      <c r="BO35" s="223">
        <v>0</v>
      </c>
      <c r="BP35" s="223">
        <v>0</v>
      </c>
      <c r="BQ35" s="223">
        <v>0</v>
      </c>
      <c r="BR35" s="223" t="e">
        <v>#N/A</v>
      </c>
      <c r="BS35" s="227" t="e">
        <v>#N/A</v>
      </c>
      <c r="BT35" s="227" t="e">
        <v>#N/A</v>
      </c>
      <c r="BU35" s="227" t="e">
        <v>#N/A</v>
      </c>
      <c r="BV35" s="227" t="e">
        <v>#N/A</v>
      </c>
      <c r="BW35" s="223">
        <v>0</v>
      </c>
      <c r="BX35" s="223">
        <v>0</v>
      </c>
      <c r="BY35" s="223">
        <v>0</v>
      </c>
      <c r="BZ35" s="258"/>
      <c r="CA35" s="258"/>
      <c r="CB35" s="258"/>
      <c r="CC35" s="275"/>
      <c r="CD35" s="275"/>
      <c r="CE35" s="258">
        <v>0</v>
      </c>
      <c r="CF35" s="258">
        <v>0</v>
      </c>
      <c r="CG35" s="258" t="e">
        <v>#N/A</v>
      </c>
      <c r="CH35" s="258" t="e">
        <v>#N/A</v>
      </c>
      <c r="CI35" s="258" t="e">
        <v>#N/A</v>
      </c>
      <c r="CJ35" s="258">
        <v>0</v>
      </c>
      <c r="CK35" s="258">
        <v>0</v>
      </c>
      <c r="CL35" s="258"/>
      <c r="CM35" s="258"/>
      <c r="CN35" s="258"/>
    </row>
    <row r="36" spans="1:92"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0"/>
      <c r="V36" s="258">
        <v>1</v>
      </c>
      <c r="W36" s="170"/>
      <c r="X36" s="258">
        <v>1</v>
      </c>
      <c r="Y36" s="170">
        <v>1</v>
      </c>
      <c r="Z36" s="37">
        <v>1</v>
      </c>
      <c r="AA36" s="170"/>
      <c r="AB36" s="199" t="s">
        <v>19</v>
      </c>
      <c r="AC36" s="200" t="s">
        <v>1153</v>
      </c>
      <c r="AD36" s="171" t="s">
        <v>837</v>
      </c>
      <c r="AE36" s="171" t="s">
        <v>1098</v>
      </c>
      <c r="AF36" s="171" t="s">
        <v>837</v>
      </c>
      <c r="AG36" s="196"/>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0"/>
      <c r="AZ36" s="291" t="s">
        <v>1098</v>
      </c>
      <c r="BA36" s="291" t="s">
        <v>1098</v>
      </c>
      <c r="BB36" s="282"/>
      <c r="BC36" s="282"/>
      <c r="BD36" s="282"/>
      <c r="BE36" s="282"/>
      <c r="BF36" s="282"/>
      <c r="BG36" s="286"/>
      <c r="BH36" s="68"/>
      <c r="BI36" s="68"/>
      <c r="BJ36" s="71"/>
      <c r="BK36" s="71"/>
      <c r="BL36" s="71"/>
      <c r="BM36" s="71"/>
      <c r="BN36" s="34"/>
      <c r="BO36" s="223">
        <v>0</v>
      </c>
      <c r="BP36" s="223">
        <v>0</v>
      </c>
      <c r="BQ36" s="223">
        <v>0</v>
      </c>
      <c r="BR36" s="223" t="e">
        <v>#N/A</v>
      </c>
      <c r="BS36" s="227" t="e">
        <v>#N/A</v>
      </c>
      <c r="BT36" s="227" t="e">
        <v>#N/A</v>
      </c>
      <c r="BU36" s="227" t="e">
        <v>#N/A</v>
      </c>
      <c r="BV36" s="227" t="e">
        <v>#N/A</v>
      </c>
      <c r="BW36" s="223">
        <v>0</v>
      </c>
      <c r="BX36" s="276">
        <v>0</v>
      </c>
      <c r="BY36" s="276">
        <v>0</v>
      </c>
      <c r="BZ36" s="258" t="s">
        <v>1162</v>
      </c>
      <c r="CA36" s="277" t="s">
        <v>1213</v>
      </c>
      <c r="CB36" s="277" t="s">
        <v>1213</v>
      </c>
      <c r="CC36" s="275" t="s">
        <v>1213</v>
      </c>
      <c r="CD36" s="275" t="s">
        <v>1213</v>
      </c>
      <c r="CE36" s="258">
        <v>0</v>
      </c>
      <c r="CF36" s="258">
        <v>0</v>
      </c>
      <c r="CG36" s="258" t="s">
        <v>1162</v>
      </c>
      <c r="CH36" s="258" t="s">
        <v>1162</v>
      </c>
      <c r="CI36" s="258" t="s">
        <v>1162</v>
      </c>
      <c r="CJ36" s="258">
        <v>0</v>
      </c>
      <c r="CK36" s="258">
        <v>0</v>
      </c>
      <c r="CL36" s="258"/>
      <c r="CM36" s="258"/>
      <c r="CN36" s="258"/>
    </row>
    <row r="37" spans="1:92"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0"/>
      <c r="V37" s="258">
        <v>1</v>
      </c>
      <c r="W37" s="170">
        <v>1</v>
      </c>
      <c r="X37" s="258">
        <v>1</v>
      </c>
      <c r="Y37" s="170">
        <v>1</v>
      </c>
      <c r="Z37" s="37">
        <v>1</v>
      </c>
      <c r="AA37" s="170">
        <v>1</v>
      </c>
      <c r="AB37" s="195" t="s">
        <v>19</v>
      </c>
      <c r="AC37" s="198" t="s">
        <v>1154</v>
      </c>
      <c r="AD37" s="171" t="s">
        <v>837</v>
      </c>
      <c r="AE37" s="171" t="s">
        <v>1098</v>
      </c>
      <c r="AF37" s="171" t="s">
        <v>837</v>
      </c>
      <c r="AG37" s="196"/>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0">
        <v>0</v>
      </c>
      <c r="AZ37" s="291" t="s">
        <v>1098</v>
      </c>
      <c r="BA37" s="291" t="s">
        <v>1098</v>
      </c>
      <c r="BB37" s="280"/>
      <c r="BC37" s="280"/>
      <c r="BD37" s="280"/>
      <c r="BE37" s="280"/>
      <c r="BF37" s="280"/>
      <c r="BG37" s="286">
        <v>0</v>
      </c>
      <c r="BH37" s="68"/>
      <c r="BI37" s="68"/>
      <c r="BJ37" s="69"/>
      <c r="BK37" s="69"/>
      <c r="BL37" s="69"/>
      <c r="BM37" s="69"/>
      <c r="BN37" s="31"/>
      <c r="BO37" s="223">
        <v>0</v>
      </c>
      <c r="BP37" s="223">
        <v>0</v>
      </c>
      <c r="BQ37" s="223">
        <v>0</v>
      </c>
      <c r="BR37" s="223" t="e">
        <v>#N/A</v>
      </c>
      <c r="BS37" s="227" t="e">
        <v>#N/A</v>
      </c>
      <c r="BT37" s="227" t="e">
        <v>#N/A</v>
      </c>
      <c r="BU37" s="227" t="e">
        <v>#N/A</v>
      </c>
      <c r="BV37" s="227" t="e">
        <v>#N/A</v>
      </c>
      <c r="BW37" s="223">
        <v>0</v>
      </c>
      <c r="BX37" s="223">
        <v>0</v>
      </c>
      <c r="BY37" s="223">
        <v>0</v>
      </c>
      <c r="BZ37" s="258" t="s">
        <v>1161</v>
      </c>
      <c r="CA37" s="258">
        <v>-2.7739060000000002</v>
      </c>
      <c r="CB37" s="258">
        <v>6.1597629999999999</v>
      </c>
      <c r="CC37" s="275">
        <v>-5.2356109999999996</v>
      </c>
      <c r="CD37" s="275">
        <v>7</v>
      </c>
      <c r="CE37" s="258">
        <v>0</v>
      </c>
      <c r="CF37" s="258">
        <v>0</v>
      </c>
      <c r="CG37" s="258" t="s">
        <v>1161</v>
      </c>
      <c r="CH37" s="258">
        <v>-13.32818</v>
      </c>
      <c r="CI37" s="258">
        <v>13.62589</v>
      </c>
      <c r="CJ37" s="258">
        <v>0</v>
      </c>
      <c r="CK37" s="258">
        <v>0</v>
      </c>
      <c r="CL37" s="258" t="s">
        <v>1161</v>
      </c>
      <c r="CM37" s="258">
        <v>-4.4340419999999998</v>
      </c>
      <c r="CN37" s="258">
        <v>144.68350000000001</v>
      </c>
    </row>
    <row r="38" spans="1:92" s="4" customFormat="1" ht="58.35"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0"/>
      <c r="V38" s="258">
        <v>1</v>
      </c>
      <c r="W38" s="170"/>
      <c r="X38" s="258"/>
      <c r="Y38" s="170"/>
      <c r="Z38" s="37"/>
      <c r="AA38" s="170"/>
      <c r="AB38" s="195" t="s">
        <v>12</v>
      </c>
      <c r="AC38" s="196" t="s">
        <v>1153</v>
      </c>
      <c r="AD38" s="171" t="s">
        <v>837</v>
      </c>
      <c r="AE38" s="171" t="s">
        <v>1098</v>
      </c>
      <c r="AF38" s="171" t="s">
        <v>837</v>
      </c>
      <c r="AG38" s="194"/>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0" t="s">
        <v>1098</v>
      </c>
      <c r="AZ38" s="291" t="s">
        <v>1098</v>
      </c>
      <c r="BA38" s="291" t="s">
        <v>1098</v>
      </c>
      <c r="BB38" s="280"/>
      <c r="BC38" s="280"/>
      <c r="BD38" s="280"/>
      <c r="BE38" s="280"/>
      <c r="BF38" s="280"/>
      <c r="BG38" s="286" t="s">
        <v>1098</v>
      </c>
      <c r="BH38" s="68"/>
      <c r="BI38" s="68"/>
      <c r="BJ38" s="69"/>
      <c r="BK38" s="69"/>
      <c r="BL38" s="69"/>
      <c r="BM38" s="69"/>
      <c r="BN38" s="31"/>
      <c r="BO38" s="223">
        <v>0</v>
      </c>
      <c r="BP38" s="223">
        <v>0</v>
      </c>
      <c r="BQ38" s="223">
        <v>0</v>
      </c>
      <c r="BR38" s="223" t="e">
        <v>#N/A</v>
      </c>
      <c r="BS38" s="227" t="e">
        <v>#N/A</v>
      </c>
      <c r="BT38" s="227" t="e">
        <v>#N/A</v>
      </c>
      <c r="BU38" s="227" t="e">
        <v>#N/A</v>
      </c>
      <c r="BV38" s="227" t="e">
        <v>#N/A</v>
      </c>
      <c r="BW38" s="223">
        <v>0</v>
      </c>
      <c r="BX38" s="223">
        <v>0</v>
      </c>
      <c r="BY38" s="223">
        <v>0</v>
      </c>
      <c r="BZ38" s="258" t="s">
        <v>1162</v>
      </c>
      <c r="CA38" s="258" t="s">
        <v>1213</v>
      </c>
      <c r="CB38" s="258" t="s">
        <v>1213</v>
      </c>
      <c r="CC38" s="275" t="s">
        <v>1213</v>
      </c>
      <c r="CD38" s="275" t="s">
        <v>1213</v>
      </c>
      <c r="CE38" s="258">
        <v>0</v>
      </c>
      <c r="CF38" s="258">
        <v>0</v>
      </c>
      <c r="CG38" s="258" t="e">
        <v>#N/A</v>
      </c>
      <c r="CH38" s="258" t="e">
        <v>#N/A</v>
      </c>
      <c r="CI38" s="258" t="e">
        <v>#N/A</v>
      </c>
      <c r="CJ38" s="258">
        <v>0</v>
      </c>
      <c r="CK38" s="258">
        <v>0</v>
      </c>
      <c r="CL38" s="258"/>
      <c r="CM38" s="258"/>
      <c r="CN38" s="258"/>
    </row>
    <row r="39" spans="1:92" s="4" customFormat="1" ht="58.35"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0"/>
      <c r="V39" s="258">
        <v>1</v>
      </c>
      <c r="W39" s="170"/>
      <c r="X39" s="258"/>
      <c r="Y39" s="170"/>
      <c r="Z39" s="37"/>
      <c r="AA39" s="170"/>
      <c r="AB39" s="195" t="s">
        <v>12</v>
      </c>
      <c r="AC39" s="196" t="s">
        <v>1153</v>
      </c>
      <c r="AD39" s="171" t="s">
        <v>837</v>
      </c>
      <c r="AE39" s="171" t="s">
        <v>1098</v>
      </c>
      <c r="AF39" s="171" t="s">
        <v>837</v>
      </c>
      <c r="AG39" s="198"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0" t="s">
        <v>1098</v>
      </c>
      <c r="AZ39" s="291" t="s">
        <v>1098</v>
      </c>
      <c r="BA39" s="291" t="s">
        <v>1098</v>
      </c>
      <c r="BB39" s="280"/>
      <c r="BC39" s="280"/>
      <c r="BD39" s="280"/>
      <c r="BE39" s="280"/>
      <c r="BF39" s="280"/>
      <c r="BG39" s="286" t="s">
        <v>1098</v>
      </c>
      <c r="BH39" s="68"/>
      <c r="BI39" s="68"/>
      <c r="BJ39" s="69"/>
      <c r="BK39" s="69"/>
      <c r="BL39" s="69"/>
      <c r="BM39" s="69"/>
      <c r="BN39" s="31"/>
      <c r="BO39" s="223">
        <v>0</v>
      </c>
      <c r="BP39" s="223">
        <v>0</v>
      </c>
      <c r="BQ39" s="223">
        <v>0</v>
      </c>
      <c r="BR39" s="223" t="e">
        <v>#N/A</v>
      </c>
      <c r="BS39" s="227" t="e">
        <v>#N/A</v>
      </c>
      <c r="BT39" s="227" t="e">
        <v>#N/A</v>
      </c>
      <c r="BU39" s="227" t="e">
        <v>#N/A</v>
      </c>
      <c r="BV39" s="227" t="e">
        <v>#N/A</v>
      </c>
      <c r="BW39" s="223">
        <v>0</v>
      </c>
      <c r="BX39" s="223">
        <v>0</v>
      </c>
      <c r="BY39" s="223">
        <v>0</v>
      </c>
      <c r="BZ39" s="258" t="s">
        <v>1162</v>
      </c>
      <c r="CA39" s="258" t="s">
        <v>1213</v>
      </c>
      <c r="CB39" s="258" t="s">
        <v>1213</v>
      </c>
      <c r="CC39" s="275" t="s">
        <v>1213</v>
      </c>
      <c r="CD39" s="275" t="s">
        <v>1213</v>
      </c>
      <c r="CE39" s="258">
        <v>0</v>
      </c>
      <c r="CF39" s="258">
        <v>0</v>
      </c>
      <c r="CG39" s="258" t="e">
        <v>#N/A</v>
      </c>
      <c r="CH39" s="258" t="e">
        <v>#N/A</v>
      </c>
      <c r="CI39" s="258" t="e">
        <v>#N/A</v>
      </c>
      <c r="CJ39" s="258">
        <v>0</v>
      </c>
      <c r="CK39" s="258">
        <v>0</v>
      </c>
      <c r="CL39" s="258"/>
      <c r="CM39" s="258"/>
      <c r="CN39" s="258"/>
    </row>
    <row r="40" spans="1:92" s="4" customFormat="1" ht="29.45"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0"/>
      <c r="V40" s="258">
        <v>1</v>
      </c>
      <c r="W40" s="170"/>
      <c r="X40" s="258"/>
      <c r="Y40" s="170"/>
      <c r="Z40" s="37"/>
      <c r="AA40" s="170"/>
      <c r="AB40" s="195" t="s">
        <v>12</v>
      </c>
      <c r="AC40" s="196" t="s">
        <v>1153</v>
      </c>
      <c r="AD40" s="171" t="s">
        <v>837</v>
      </c>
      <c r="AE40" s="171" t="s">
        <v>1098</v>
      </c>
      <c r="AF40" s="171" t="s">
        <v>837</v>
      </c>
      <c r="AG40" s="196"/>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0" t="s">
        <v>1098</v>
      </c>
      <c r="AZ40" s="291" t="s">
        <v>1098</v>
      </c>
      <c r="BA40" s="291" t="s">
        <v>1098</v>
      </c>
      <c r="BB40" s="280"/>
      <c r="BC40" s="280"/>
      <c r="BD40" s="280"/>
      <c r="BE40" s="280"/>
      <c r="BF40" s="280"/>
      <c r="BG40" s="286" t="s">
        <v>1098</v>
      </c>
      <c r="BH40" s="68"/>
      <c r="BI40" s="68"/>
      <c r="BJ40" s="69"/>
      <c r="BK40" s="69"/>
      <c r="BL40" s="69"/>
      <c r="BM40" s="69"/>
      <c r="BN40" s="31"/>
      <c r="BO40" s="223">
        <v>0</v>
      </c>
      <c r="BP40" s="223">
        <v>0</v>
      </c>
      <c r="BQ40" s="223">
        <v>0</v>
      </c>
      <c r="BR40" s="223" t="e">
        <v>#N/A</v>
      </c>
      <c r="BS40" s="227" t="e">
        <v>#N/A</v>
      </c>
      <c r="BT40" s="227" t="e">
        <v>#N/A</v>
      </c>
      <c r="BU40" s="227" t="e">
        <v>#N/A</v>
      </c>
      <c r="BV40" s="227" t="e">
        <v>#N/A</v>
      </c>
      <c r="BW40" s="223">
        <v>0</v>
      </c>
      <c r="BX40" s="223">
        <v>0</v>
      </c>
      <c r="BY40" s="223">
        <v>0</v>
      </c>
      <c r="BZ40" s="258" t="s">
        <v>1162</v>
      </c>
      <c r="CA40" s="258" t="s">
        <v>1213</v>
      </c>
      <c r="CB40" s="258" t="s">
        <v>1213</v>
      </c>
      <c r="CC40" s="275" t="s">
        <v>1213</v>
      </c>
      <c r="CD40" s="275" t="s">
        <v>1213</v>
      </c>
      <c r="CE40" s="258">
        <v>0</v>
      </c>
      <c r="CF40" s="258">
        <v>0</v>
      </c>
      <c r="CG40" s="258" t="e">
        <v>#N/A</v>
      </c>
      <c r="CH40" s="258" t="e">
        <v>#N/A</v>
      </c>
      <c r="CI40" s="258" t="e">
        <v>#N/A</v>
      </c>
      <c r="CJ40" s="258">
        <v>0</v>
      </c>
      <c r="CK40" s="258">
        <v>0</v>
      </c>
      <c r="CL40" s="258"/>
      <c r="CM40" s="258"/>
      <c r="CN40" s="258"/>
    </row>
    <row r="41" spans="1:92" s="4" customFormat="1" ht="44.1" customHeight="1" thickBot="1" x14ac:dyDescent="0.3">
      <c r="A41" s="21" t="str">
        <f t="shared" si="3"/>
        <v>Indicator 39 - Notarization, pledge are missing more than 60 days</v>
      </c>
      <c r="B41" s="22">
        <f t="shared" si="2"/>
        <v>39</v>
      </c>
      <c r="C41" s="6" t="s">
        <v>54</v>
      </c>
      <c r="D41" s="8" t="str">
        <f t="shared" si="1"/>
        <v>ID39</v>
      </c>
      <c r="E41" s="8"/>
      <c r="F41" s="210" t="s">
        <v>291</v>
      </c>
      <c r="G41" s="29" t="s">
        <v>58</v>
      </c>
      <c r="H41" s="30" t="s">
        <v>526</v>
      </c>
      <c r="I41" s="14" t="s">
        <v>9</v>
      </c>
      <c r="J41" s="10" t="s">
        <v>716</v>
      </c>
      <c r="K41" s="11" t="s">
        <v>714</v>
      </c>
      <c r="L41" s="9" t="s">
        <v>352</v>
      </c>
      <c r="M41" s="14" t="s">
        <v>772</v>
      </c>
      <c r="N41" s="28"/>
      <c r="O41" s="59"/>
      <c r="P41" s="59"/>
      <c r="Q41" s="59"/>
      <c r="R41" s="59"/>
      <c r="S41" s="59"/>
      <c r="T41" s="59"/>
      <c r="U41" s="170"/>
      <c r="V41" s="258">
        <v>1</v>
      </c>
      <c r="W41" s="170"/>
      <c r="X41" s="258"/>
      <c r="Y41" s="170"/>
      <c r="Z41" s="37"/>
      <c r="AA41" s="170"/>
      <c r="AB41" s="195" t="s">
        <v>12</v>
      </c>
      <c r="AC41" s="196" t="s">
        <v>1153</v>
      </c>
      <c r="AD41" s="171" t="s">
        <v>837</v>
      </c>
      <c r="AE41" s="171" t="s">
        <v>1098</v>
      </c>
      <c r="AF41" s="171" t="s">
        <v>837</v>
      </c>
      <c r="AG41" s="198"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0" t="s">
        <v>1098</v>
      </c>
      <c r="AZ41" s="291" t="s">
        <v>1098</v>
      </c>
      <c r="BA41" s="291" t="s">
        <v>1098</v>
      </c>
      <c r="BB41" s="280"/>
      <c r="BC41" s="280"/>
      <c r="BD41" s="280"/>
      <c r="BE41" s="280"/>
      <c r="BF41" s="280"/>
      <c r="BG41" s="286" t="s">
        <v>1098</v>
      </c>
      <c r="BH41" s="68"/>
      <c r="BI41" s="68"/>
      <c r="BJ41" s="69"/>
      <c r="BK41" s="69"/>
      <c r="BL41" s="69"/>
      <c r="BM41" s="69"/>
      <c r="BN41" s="31"/>
      <c r="BO41" s="223">
        <v>0</v>
      </c>
      <c r="BP41" s="223">
        <v>0</v>
      </c>
      <c r="BQ41" s="223">
        <v>0</v>
      </c>
      <c r="BR41" s="223" t="e">
        <v>#N/A</v>
      </c>
      <c r="BS41" s="227" t="e">
        <v>#N/A</v>
      </c>
      <c r="BT41" s="227" t="e">
        <v>#N/A</v>
      </c>
      <c r="BU41" s="227" t="e">
        <v>#N/A</v>
      </c>
      <c r="BV41" s="227" t="e">
        <v>#N/A</v>
      </c>
      <c r="BW41" s="223">
        <v>0</v>
      </c>
      <c r="BX41" s="223">
        <v>0</v>
      </c>
      <c r="BY41" s="223">
        <v>0</v>
      </c>
      <c r="BZ41" s="258" t="s">
        <v>1162</v>
      </c>
      <c r="CA41" s="258" t="s">
        <v>1213</v>
      </c>
      <c r="CB41" s="258" t="s">
        <v>1213</v>
      </c>
      <c r="CC41" s="275" t="s">
        <v>1213</v>
      </c>
      <c r="CD41" s="275" t="s">
        <v>1213</v>
      </c>
      <c r="CE41" s="258">
        <v>0</v>
      </c>
      <c r="CF41" s="258">
        <v>0</v>
      </c>
      <c r="CG41" s="258" t="e">
        <v>#N/A</v>
      </c>
      <c r="CH41" s="258" t="e">
        <v>#N/A</v>
      </c>
      <c r="CI41" s="258" t="e">
        <v>#N/A</v>
      </c>
      <c r="CJ41" s="258">
        <v>0</v>
      </c>
      <c r="CK41" s="258">
        <v>0</v>
      </c>
      <c r="CL41" s="258"/>
      <c r="CM41" s="258"/>
      <c r="CN41" s="258"/>
    </row>
    <row r="42" spans="1:92" s="4" customFormat="1" ht="47.45" customHeight="1" thickBot="1" x14ac:dyDescent="0.3">
      <c r="A42" s="21" t="str">
        <f t="shared" si="3"/>
        <v>Indicator 40 - Loan to value ratio</v>
      </c>
      <c r="B42" s="271">
        <f t="shared" si="2"/>
        <v>40</v>
      </c>
      <c r="C42" s="6" t="s">
        <v>59</v>
      </c>
      <c r="D42" s="8" t="str">
        <f t="shared" si="1"/>
        <v>ID40</v>
      </c>
      <c r="E42" s="208"/>
      <c r="F42" s="214" t="s">
        <v>290</v>
      </c>
      <c r="G42" s="29" t="s">
        <v>59</v>
      </c>
      <c r="H42" s="30" t="s">
        <v>527</v>
      </c>
      <c r="I42" s="14" t="s">
        <v>18</v>
      </c>
      <c r="J42" s="10" t="s">
        <v>716</v>
      </c>
      <c r="K42" s="11" t="s">
        <v>702</v>
      </c>
      <c r="L42" s="9" t="s">
        <v>411</v>
      </c>
      <c r="M42" s="14" t="s">
        <v>729</v>
      </c>
      <c r="N42" s="28">
        <v>1</v>
      </c>
      <c r="O42" s="59"/>
      <c r="P42" s="59">
        <v>1</v>
      </c>
      <c r="Q42" s="59"/>
      <c r="R42" s="59">
        <v>1</v>
      </c>
      <c r="S42" s="59"/>
      <c r="T42" s="59">
        <v>1</v>
      </c>
      <c r="U42" s="170"/>
      <c r="V42" s="258">
        <v>1</v>
      </c>
      <c r="W42" s="170"/>
      <c r="X42" s="258">
        <v>1</v>
      </c>
      <c r="Y42" s="170"/>
      <c r="Z42" s="37">
        <v>1</v>
      </c>
      <c r="AA42" s="170"/>
      <c r="AB42" s="195" t="s">
        <v>19</v>
      </c>
      <c r="AC42" s="198" t="s">
        <v>1155</v>
      </c>
      <c r="AD42" s="171" t="s">
        <v>12</v>
      </c>
      <c r="AE42" s="171" t="s">
        <v>12</v>
      </c>
      <c r="AF42" s="171" t="s">
        <v>837</v>
      </c>
      <c r="AG42" s="196"/>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0" t="s">
        <v>1099</v>
      </c>
      <c r="AZ42" s="291">
        <v>0.79426788999999998</v>
      </c>
      <c r="BA42" s="291">
        <v>0.58823532000000001</v>
      </c>
      <c r="BB42" s="280"/>
      <c r="BC42" s="280"/>
      <c r="BD42" s="280"/>
      <c r="BE42" s="280"/>
      <c r="BF42" s="280"/>
      <c r="BG42" s="286" t="s">
        <v>1099</v>
      </c>
      <c r="BH42" s="68">
        <v>0.99667050000000001</v>
      </c>
      <c r="BI42" s="68">
        <v>0.91452809999999995</v>
      </c>
      <c r="BJ42" s="69"/>
      <c r="BK42" s="69"/>
      <c r="BL42" s="69"/>
      <c r="BM42" s="69"/>
      <c r="BN42" s="31"/>
      <c r="BO42" s="223" t="s">
        <v>1099</v>
      </c>
      <c r="BP42" s="223">
        <v>5.1718800000000002E-2</v>
      </c>
      <c r="BQ42" s="223">
        <v>0.3333333</v>
      </c>
      <c r="BR42" s="223" t="s">
        <v>1161</v>
      </c>
      <c r="BS42" s="227">
        <v>0</v>
      </c>
      <c r="BT42" s="227">
        <v>13.38688</v>
      </c>
      <c r="BU42" s="227">
        <v>0</v>
      </c>
      <c r="BV42" s="227">
        <v>1.111111</v>
      </c>
      <c r="BW42" s="223" t="s">
        <v>1099</v>
      </c>
      <c r="BX42" s="223">
        <v>0.2167367</v>
      </c>
      <c r="BY42" s="223">
        <v>0.47297299999999998</v>
      </c>
      <c r="BZ42" s="258" t="s">
        <v>1161</v>
      </c>
      <c r="CA42" s="258" t="s">
        <v>1162</v>
      </c>
      <c r="CB42" s="258">
        <v>10.91399</v>
      </c>
      <c r="CC42" s="275" t="s">
        <v>1162</v>
      </c>
      <c r="CD42" s="275">
        <v>15.12402</v>
      </c>
      <c r="CE42" s="258" t="s">
        <v>1099</v>
      </c>
      <c r="CF42" s="258">
        <v>0.5891864</v>
      </c>
      <c r="CG42" s="258" t="s">
        <v>1161</v>
      </c>
      <c r="CH42" s="258">
        <v>0</v>
      </c>
      <c r="CI42" s="258">
        <v>2.4533049999999998</v>
      </c>
      <c r="CJ42" s="258" t="s">
        <v>1099</v>
      </c>
      <c r="CK42" s="258">
        <v>0.4987105</v>
      </c>
      <c r="CL42" s="258"/>
      <c r="CM42" s="258"/>
      <c r="CN42" s="258"/>
    </row>
    <row r="43" spans="1:92" s="4" customFormat="1" ht="44.1" customHeight="1" thickBot="1" x14ac:dyDescent="0.3">
      <c r="A43" s="21" t="str">
        <f t="shared" si="3"/>
        <v>Indicator 41 - Criminal prosecution of mgmt</v>
      </c>
      <c r="B43" s="22">
        <f t="shared" si="2"/>
        <v>41</v>
      </c>
      <c r="C43" s="6" t="s">
        <v>1028</v>
      </c>
      <c r="D43" s="8" t="str">
        <f t="shared" si="1"/>
        <v>ID41</v>
      </c>
      <c r="E43" s="8"/>
      <c r="F43" s="211" t="s">
        <v>291</v>
      </c>
      <c r="G43" s="29" t="s">
        <v>204</v>
      </c>
      <c r="H43" s="30" t="s">
        <v>528</v>
      </c>
      <c r="I43" s="14" t="s">
        <v>9</v>
      </c>
      <c r="J43" s="10" t="s">
        <v>716</v>
      </c>
      <c r="K43" s="11" t="s">
        <v>714</v>
      </c>
      <c r="L43" s="9" t="s">
        <v>353</v>
      </c>
      <c r="M43" s="14" t="s">
        <v>773</v>
      </c>
      <c r="N43" s="28"/>
      <c r="O43" s="59"/>
      <c r="P43" s="59"/>
      <c r="Q43" s="59"/>
      <c r="R43" s="59"/>
      <c r="S43" s="59"/>
      <c r="T43" s="59"/>
      <c r="U43" s="170"/>
      <c r="V43" s="258">
        <v>1</v>
      </c>
      <c r="W43" s="170"/>
      <c r="X43" s="258"/>
      <c r="Y43" s="170"/>
      <c r="Z43" s="37"/>
      <c r="AA43" s="170"/>
      <c r="AB43" s="195" t="s">
        <v>12</v>
      </c>
      <c r="AC43" s="196" t="s">
        <v>1153</v>
      </c>
      <c r="AD43" s="171" t="s">
        <v>837</v>
      </c>
      <c r="AE43" s="171" t="s">
        <v>1098</v>
      </c>
      <c r="AF43" s="171" t="s">
        <v>837</v>
      </c>
      <c r="AG43" s="196"/>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0" t="s">
        <v>1098</v>
      </c>
      <c r="AZ43" s="291" t="s">
        <v>1098</v>
      </c>
      <c r="BA43" s="291" t="s">
        <v>1098</v>
      </c>
      <c r="BB43" s="280"/>
      <c r="BC43" s="280"/>
      <c r="BD43" s="280"/>
      <c r="BE43" s="280"/>
      <c r="BF43" s="280"/>
      <c r="BG43" s="286" t="s">
        <v>1098</v>
      </c>
      <c r="BH43" s="68"/>
      <c r="BI43" s="68"/>
      <c r="BJ43" s="69"/>
      <c r="BK43" s="69"/>
      <c r="BL43" s="69"/>
      <c r="BM43" s="69"/>
      <c r="BN43" s="31"/>
      <c r="BO43" s="223">
        <v>0</v>
      </c>
      <c r="BP43" s="223">
        <v>0</v>
      </c>
      <c r="BQ43" s="223">
        <v>0</v>
      </c>
      <c r="BR43" s="223" t="e">
        <v>#N/A</v>
      </c>
      <c r="BS43" s="227" t="e">
        <v>#N/A</v>
      </c>
      <c r="BT43" s="227" t="e">
        <v>#N/A</v>
      </c>
      <c r="BU43" s="227" t="e">
        <v>#N/A</v>
      </c>
      <c r="BV43" s="227" t="e">
        <v>#N/A</v>
      </c>
      <c r="BW43" s="223">
        <v>0</v>
      </c>
      <c r="BX43" s="223">
        <v>0</v>
      </c>
      <c r="BY43" s="223">
        <v>0</v>
      </c>
      <c r="BZ43" s="258" t="s">
        <v>1162</v>
      </c>
      <c r="CA43" s="258" t="s">
        <v>1213</v>
      </c>
      <c r="CB43" s="258" t="s">
        <v>1213</v>
      </c>
      <c r="CC43" s="275" t="s">
        <v>1213</v>
      </c>
      <c r="CD43" s="275" t="s">
        <v>1213</v>
      </c>
      <c r="CE43" s="258">
        <v>0</v>
      </c>
      <c r="CF43" s="258">
        <v>0</v>
      </c>
      <c r="CG43" s="258" t="e">
        <v>#N/A</v>
      </c>
      <c r="CH43" s="258" t="e">
        <v>#N/A</v>
      </c>
      <c r="CI43" s="258" t="e">
        <v>#N/A</v>
      </c>
      <c r="CJ43" s="258">
        <v>0</v>
      </c>
      <c r="CK43" s="258">
        <v>0</v>
      </c>
      <c r="CL43" s="258"/>
      <c r="CM43" s="258"/>
      <c r="CN43" s="258"/>
    </row>
    <row r="44" spans="1:92" s="4" customFormat="1" ht="44.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0"/>
      <c r="V44" s="258">
        <v>1</v>
      </c>
      <c r="W44" s="170"/>
      <c r="X44" s="258"/>
      <c r="Y44" s="170"/>
      <c r="Z44" s="37"/>
      <c r="AA44" s="170"/>
      <c r="AB44" s="195" t="s">
        <v>12</v>
      </c>
      <c r="AC44" s="196" t="s">
        <v>1153</v>
      </c>
      <c r="AD44" s="171" t="s">
        <v>837</v>
      </c>
      <c r="AE44" s="171" t="s">
        <v>1098</v>
      </c>
      <c r="AF44" s="171" t="s">
        <v>837</v>
      </c>
      <c r="AG44" s="196"/>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0" t="s">
        <v>1098</v>
      </c>
      <c r="AZ44" s="291" t="s">
        <v>1098</v>
      </c>
      <c r="BA44" s="291" t="s">
        <v>1098</v>
      </c>
      <c r="BB44" s="280"/>
      <c r="BC44" s="280"/>
      <c r="BD44" s="280"/>
      <c r="BE44" s="280"/>
      <c r="BF44" s="280"/>
      <c r="BG44" s="286" t="s">
        <v>1098</v>
      </c>
      <c r="BH44" s="68"/>
      <c r="BI44" s="68"/>
      <c r="BJ44" s="69"/>
      <c r="BK44" s="69"/>
      <c r="BL44" s="69"/>
      <c r="BM44" s="69"/>
      <c r="BN44" s="31"/>
      <c r="BO44" s="223">
        <v>0</v>
      </c>
      <c r="BP44" s="223">
        <v>0</v>
      </c>
      <c r="BQ44" s="223">
        <v>0</v>
      </c>
      <c r="BR44" s="223" t="e">
        <v>#N/A</v>
      </c>
      <c r="BS44" s="227" t="e">
        <v>#N/A</v>
      </c>
      <c r="BT44" s="227" t="e">
        <v>#N/A</v>
      </c>
      <c r="BU44" s="227" t="e">
        <v>#N/A</v>
      </c>
      <c r="BV44" s="227" t="e">
        <v>#N/A</v>
      </c>
      <c r="BW44" s="223">
        <v>0</v>
      </c>
      <c r="BX44" s="223">
        <v>0</v>
      </c>
      <c r="BY44" s="223">
        <v>0</v>
      </c>
      <c r="BZ44" s="258" t="s">
        <v>1162</v>
      </c>
      <c r="CA44" s="258" t="s">
        <v>1213</v>
      </c>
      <c r="CB44" s="258" t="s">
        <v>1213</v>
      </c>
      <c r="CC44" s="275" t="s">
        <v>1213</v>
      </c>
      <c r="CD44" s="275" t="s">
        <v>1213</v>
      </c>
      <c r="CE44" s="258">
        <v>0</v>
      </c>
      <c r="CF44" s="258">
        <v>0</v>
      </c>
      <c r="CG44" s="258" t="e">
        <v>#N/A</v>
      </c>
      <c r="CH44" s="258" t="e">
        <v>#N/A</v>
      </c>
      <c r="CI44" s="258" t="e">
        <v>#N/A</v>
      </c>
      <c r="CJ44" s="258">
        <v>0</v>
      </c>
      <c r="CK44" s="258">
        <v>0</v>
      </c>
      <c r="CL44" s="258"/>
      <c r="CM44" s="258"/>
      <c r="CN44" s="258"/>
    </row>
    <row r="45" spans="1:92" s="4" customFormat="1" ht="47.45" customHeight="1" thickBot="1" x14ac:dyDescent="0.3">
      <c r="A45" s="21" t="str">
        <f t="shared" si="3"/>
        <v>Indicator 43 - Guarantor/collateral provider insolvent/bankrupt</v>
      </c>
      <c r="B45" s="22">
        <f t="shared" si="2"/>
        <v>43</v>
      </c>
      <c r="C45" s="6" t="s">
        <v>296</v>
      </c>
      <c r="D45" s="8" t="str">
        <f t="shared" si="1"/>
        <v>ID43</v>
      </c>
      <c r="E45" s="8"/>
      <c r="F45" s="210" t="s">
        <v>291</v>
      </c>
      <c r="G45" s="29" t="s">
        <v>206</v>
      </c>
      <c r="H45" s="30" t="s">
        <v>530</v>
      </c>
      <c r="I45" s="14" t="s">
        <v>9</v>
      </c>
      <c r="J45" s="10" t="s">
        <v>716</v>
      </c>
      <c r="K45" s="11" t="s">
        <v>714</v>
      </c>
      <c r="L45" s="9" t="s">
        <v>355</v>
      </c>
      <c r="M45" s="14" t="s">
        <v>775</v>
      </c>
      <c r="N45" s="28"/>
      <c r="O45" s="59"/>
      <c r="P45" s="59">
        <v>1</v>
      </c>
      <c r="Q45" s="59" t="s">
        <v>1395</v>
      </c>
      <c r="R45" s="59"/>
      <c r="S45" s="59"/>
      <c r="T45" s="59"/>
      <c r="U45" s="170"/>
      <c r="V45" s="258">
        <v>1</v>
      </c>
      <c r="W45" s="170">
        <v>1</v>
      </c>
      <c r="X45" s="258">
        <v>1</v>
      </c>
      <c r="Y45" s="170"/>
      <c r="Z45" s="37"/>
      <c r="AA45" s="170"/>
      <c r="AB45" s="195" t="s">
        <v>12</v>
      </c>
      <c r="AC45" s="196" t="s">
        <v>1153</v>
      </c>
      <c r="AD45" s="171" t="s">
        <v>837</v>
      </c>
      <c r="AE45" s="171" t="s">
        <v>1098</v>
      </c>
      <c r="AF45" s="171" t="s">
        <v>837</v>
      </c>
      <c r="AG45" s="202"/>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0" t="s">
        <v>1098</v>
      </c>
      <c r="AZ45" s="291" t="s">
        <v>1098</v>
      </c>
      <c r="BA45" s="291" t="s">
        <v>1098</v>
      </c>
      <c r="BB45" s="280"/>
      <c r="BC45" s="280"/>
      <c r="BD45" s="280"/>
      <c r="BE45" s="280"/>
      <c r="BF45" s="280"/>
      <c r="BG45" s="286"/>
      <c r="BH45" s="68"/>
      <c r="BI45" s="68"/>
      <c r="BJ45" s="69"/>
      <c r="BK45" s="69"/>
      <c r="BL45" s="69"/>
      <c r="BM45" s="69"/>
      <c r="BN45" s="31"/>
      <c r="BO45" s="223">
        <v>0</v>
      </c>
      <c r="BP45" s="223">
        <v>0</v>
      </c>
      <c r="BQ45" s="223">
        <v>0</v>
      </c>
      <c r="BR45" s="223" t="e">
        <v>#N/A</v>
      </c>
      <c r="BS45" s="227" t="e">
        <v>#N/A</v>
      </c>
      <c r="BT45" s="227" t="e">
        <v>#N/A</v>
      </c>
      <c r="BU45" s="227" t="e">
        <v>#N/A</v>
      </c>
      <c r="BV45" s="227" t="e">
        <v>#N/A</v>
      </c>
      <c r="BW45" s="223">
        <v>0</v>
      </c>
      <c r="BX45" s="223">
        <v>0</v>
      </c>
      <c r="BY45" s="223">
        <v>0</v>
      </c>
      <c r="BZ45" s="258" t="s">
        <v>1162</v>
      </c>
      <c r="CA45" s="258" t="s">
        <v>1213</v>
      </c>
      <c r="CB45" s="258" t="s">
        <v>1213</v>
      </c>
      <c r="CC45" s="275" t="s">
        <v>1213</v>
      </c>
      <c r="CD45" s="275" t="s">
        <v>1213</v>
      </c>
      <c r="CE45" s="258">
        <v>0</v>
      </c>
      <c r="CF45" s="258">
        <v>0</v>
      </c>
      <c r="CG45" s="258" t="s">
        <v>1162</v>
      </c>
      <c r="CH45" s="258" t="s">
        <v>1162</v>
      </c>
      <c r="CI45" s="258" t="s">
        <v>1162</v>
      </c>
      <c r="CJ45" s="258">
        <v>0</v>
      </c>
      <c r="CK45" s="258">
        <v>0</v>
      </c>
      <c r="CL45" s="258"/>
      <c r="CM45" s="258"/>
      <c r="CN45" s="258"/>
    </row>
    <row r="46" spans="1:92" s="4" customFormat="1" ht="29.45" customHeight="1" thickBot="1" x14ac:dyDescent="0.3">
      <c r="A46" s="21" t="str">
        <f>CONCATENATE(C$2," ",B46," - ",C46)</f>
        <v>Indicator 44 - Past due amount</v>
      </c>
      <c r="B46" s="271">
        <f t="shared" si="2"/>
        <v>44</v>
      </c>
      <c r="C46" s="6" t="s">
        <v>60</v>
      </c>
      <c r="D46" s="8" t="str">
        <f t="shared" si="1"/>
        <v>ID44</v>
      </c>
      <c r="E46" s="208"/>
      <c r="F46" s="214"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0">
        <v>1</v>
      </c>
      <c r="V46" s="258">
        <v>1</v>
      </c>
      <c r="W46" s="170"/>
      <c r="X46" s="258">
        <v>1</v>
      </c>
      <c r="Y46" s="170">
        <v>1</v>
      </c>
      <c r="Z46" s="37">
        <v>1</v>
      </c>
      <c r="AA46" s="170">
        <v>1</v>
      </c>
      <c r="AB46" s="195" t="s">
        <v>12</v>
      </c>
      <c r="AC46" s="196" t="s">
        <v>1157</v>
      </c>
      <c r="AD46" s="171" t="s">
        <v>12</v>
      </c>
      <c r="AE46" s="171" t="s">
        <v>12</v>
      </c>
      <c r="AF46" s="171" t="s">
        <v>837</v>
      </c>
      <c r="AG46" s="196"/>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0">
        <v>0</v>
      </c>
      <c r="AZ46" s="291" t="s">
        <v>1098</v>
      </c>
      <c r="BA46" s="291" t="s">
        <v>1098</v>
      </c>
      <c r="BB46" s="280" t="s">
        <v>1161</v>
      </c>
      <c r="BC46" s="280" t="s">
        <v>1163</v>
      </c>
      <c r="BD46" s="280">
        <v>91717.19</v>
      </c>
      <c r="BE46" s="280"/>
      <c r="BF46" s="280"/>
      <c r="BG46" s="286">
        <v>0</v>
      </c>
      <c r="BH46" s="68"/>
      <c r="BI46" s="68"/>
      <c r="BJ46" s="78" t="s">
        <v>1161</v>
      </c>
      <c r="BK46" s="80" t="s">
        <v>1162</v>
      </c>
      <c r="BL46" s="81">
        <v>8000000</v>
      </c>
      <c r="BM46" s="75" t="s">
        <v>1162</v>
      </c>
      <c r="BN46" s="219">
        <v>4633.32</v>
      </c>
      <c r="BO46" s="223">
        <v>0</v>
      </c>
      <c r="BP46" s="223">
        <v>0</v>
      </c>
      <c r="BQ46" s="223">
        <v>0</v>
      </c>
      <c r="BR46" s="223" t="s">
        <v>1161</v>
      </c>
      <c r="BS46" s="227" t="s">
        <v>1162</v>
      </c>
      <c r="BT46" s="227">
        <v>3231590</v>
      </c>
      <c r="BU46" s="227" t="s">
        <v>1162</v>
      </c>
      <c r="BV46" s="227">
        <v>26893.81</v>
      </c>
      <c r="BW46" s="223">
        <v>0</v>
      </c>
      <c r="BX46" s="223">
        <v>0</v>
      </c>
      <c r="BY46" s="223">
        <v>0</v>
      </c>
      <c r="BZ46" s="258" t="s">
        <v>1161</v>
      </c>
      <c r="CA46" s="258" t="s">
        <v>1162</v>
      </c>
      <c r="CB46" s="258">
        <v>2839891</v>
      </c>
      <c r="CC46" s="275" t="s">
        <v>1162</v>
      </c>
      <c r="CD46" s="275">
        <v>547835.6</v>
      </c>
      <c r="CE46" s="258">
        <v>0</v>
      </c>
      <c r="CF46" s="258">
        <v>0</v>
      </c>
      <c r="CG46" s="258" t="s">
        <v>1161</v>
      </c>
      <c r="CH46" s="258">
        <v>0</v>
      </c>
      <c r="CI46" s="258">
        <v>71467.850000000006</v>
      </c>
      <c r="CJ46" s="258">
        <v>0</v>
      </c>
      <c r="CK46" s="258">
        <v>0</v>
      </c>
      <c r="CL46" s="258" t="s">
        <v>1161</v>
      </c>
      <c r="CM46" s="258" t="s">
        <v>1162</v>
      </c>
      <c r="CN46" s="258">
        <v>39100000</v>
      </c>
    </row>
    <row r="47" spans="1:92" s="4" customFormat="1" ht="44.1" customHeight="1" thickBot="1" x14ac:dyDescent="0.3">
      <c r="A47" s="21" t="str">
        <f t="shared" si="3"/>
        <v>Indicator 45 - On breach of any credit line covenant</v>
      </c>
      <c r="B47" s="22">
        <f t="shared" si="2"/>
        <v>45</v>
      </c>
      <c r="C47" s="6" t="s">
        <v>297</v>
      </c>
      <c r="D47" s="8" t="str">
        <f t="shared" si="1"/>
        <v>ID45</v>
      </c>
      <c r="E47" s="208"/>
      <c r="F47" s="214" t="s">
        <v>290</v>
      </c>
      <c r="G47" s="29" t="s">
        <v>208</v>
      </c>
      <c r="H47" s="30" t="s">
        <v>532</v>
      </c>
      <c r="I47" s="53" t="s">
        <v>9</v>
      </c>
      <c r="J47" s="10" t="s">
        <v>716</v>
      </c>
      <c r="K47" s="11" t="s">
        <v>714</v>
      </c>
      <c r="L47" s="9" t="s">
        <v>356</v>
      </c>
      <c r="M47" s="14" t="s">
        <v>777</v>
      </c>
      <c r="N47" s="28"/>
      <c r="O47" s="59"/>
      <c r="P47" s="59"/>
      <c r="Q47" s="59"/>
      <c r="R47" s="59"/>
      <c r="S47" s="59"/>
      <c r="T47" s="59">
        <v>1</v>
      </c>
      <c r="U47" s="170"/>
      <c r="V47" s="258"/>
      <c r="W47" s="170"/>
      <c r="X47" s="258">
        <v>1</v>
      </c>
      <c r="Y47" s="170"/>
      <c r="Z47" s="37"/>
      <c r="AA47" s="170"/>
      <c r="AB47" s="195" t="s">
        <v>12</v>
      </c>
      <c r="AC47" s="196" t="s">
        <v>1153</v>
      </c>
      <c r="AD47" s="171" t="s">
        <v>12</v>
      </c>
      <c r="AE47" s="171" t="s">
        <v>12</v>
      </c>
      <c r="AF47" s="171" t="s">
        <v>837</v>
      </c>
      <c r="AG47" s="194"/>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0" t="s">
        <v>1098</v>
      </c>
      <c r="AZ47" s="291" t="s">
        <v>1098</v>
      </c>
      <c r="BA47" s="291" t="s">
        <v>1098</v>
      </c>
      <c r="BB47" s="280"/>
      <c r="BC47" s="280"/>
      <c r="BD47" s="280"/>
      <c r="BE47" s="280"/>
      <c r="BF47" s="280"/>
      <c r="BG47" s="286" t="s">
        <v>1098</v>
      </c>
      <c r="BH47" s="68"/>
      <c r="BI47" s="68"/>
      <c r="BJ47" s="69"/>
      <c r="BK47" s="69"/>
      <c r="BL47" s="69"/>
      <c r="BM47" s="69"/>
      <c r="BN47" s="31"/>
      <c r="BO47" s="223">
        <v>0</v>
      </c>
      <c r="BP47" s="223">
        <v>0</v>
      </c>
      <c r="BQ47" s="223">
        <v>0</v>
      </c>
      <c r="BR47" s="223" t="s">
        <v>1162</v>
      </c>
      <c r="BS47" s="227" t="s">
        <v>1213</v>
      </c>
      <c r="BT47" s="227" t="s">
        <v>1213</v>
      </c>
      <c r="BU47" s="227" t="s">
        <v>1213</v>
      </c>
      <c r="BV47" s="227" t="s">
        <v>1213</v>
      </c>
      <c r="BW47" s="223">
        <v>0</v>
      </c>
      <c r="BX47" s="223">
        <v>0</v>
      </c>
      <c r="BY47" s="223">
        <v>0</v>
      </c>
      <c r="BZ47" s="258"/>
      <c r="CA47" s="258"/>
      <c r="CB47" s="258"/>
      <c r="CC47" s="275"/>
      <c r="CD47" s="275"/>
      <c r="CE47" s="258">
        <v>0</v>
      </c>
      <c r="CF47" s="258">
        <v>0</v>
      </c>
      <c r="CG47" s="258" t="s">
        <v>1162</v>
      </c>
      <c r="CH47" s="258" t="s">
        <v>1162</v>
      </c>
      <c r="CI47" s="258" t="s">
        <v>1162</v>
      </c>
      <c r="CJ47" s="258">
        <v>0</v>
      </c>
      <c r="CK47" s="258">
        <v>0</v>
      </c>
      <c r="CL47" s="258"/>
      <c r="CM47" s="258"/>
      <c r="CN47" s="258"/>
    </row>
    <row r="48" spans="1:92" s="17" customFormat="1" ht="44.1" customHeight="1" thickBot="1" x14ac:dyDescent="0.3">
      <c r="A48" s="21" t="str">
        <f t="shared" si="3"/>
        <v>Indicator 46 - Doubts in fin. info consistency</v>
      </c>
      <c r="B48" s="22">
        <f t="shared" si="2"/>
        <v>46</v>
      </c>
      <c r="C48" s="6" t="s">
        <v>1030</v>
      </c>
      <c r="D48" s="8" t="str">
        <f t="shared" si="1"/>
        <v>ID46</v>
      </c>
      <c r="E48" s="8"/>
      <c r="F48" s="211" t="s">
        <v>293</v>
      </c>
      <c r="G48" s="29" t="s">
        <v>209</v>
      </c>
      <c r="H48" s="30" t="s">
        <v>533</v>
      </c>
      <c r="I48" s="14" t="s">
        <v>9</v>
      </c>
      <c r="J48" s="10" t="s">
        <v>716</v>
      </c>
      <c r="K48" s="11" t="s">
        <v>714</v>
      </c>
      <c r="L48" s="9" t="s">
        <v>357</v>
      </c>
      <c r="M48" s="14" t="s">
        <v>778</v>
      </c>
      <c r="N48" s="28"/>
      <c r="O48" s="59"/>
      <c r="P48" s="59"/>
      <c r="Q48" s="59"/>
      <c r="R48" s="59"/>
      <c r="S48" s="59"/>
      <c r="T48" s="59"/>
      <c r="U48" s="170"/>
      <c r="V48" s="258"/>
      <c r="W48" s="170"/>
      <c r="X48" s="258"/>
      <c r="Y48" s="170"/>
      <c r="Z48" s="37"/>
      <c r="AA48" s="170"/>
      <c r="AB48" s="199" t="s">
        <v>12</v>
      </c>
      <c r="AC48" s="200" t="s">
        <v>1153</v>
      </c>
      <c r="AD48" s="171" t="s">
        <v>837</v>
      </c>
      <c r="AE48" s="171" t="s">
        <v>1098</v>
      </c>
      <c r="AF48" s="171" t="s">
        <v>837</v>
      </c>
      <c r="AG48" s="200"/>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0" t="s">
        <v>1098</v>
      </c>
      <c r="AZ48" s="291" t="s">
        <v>1098</v>
      </c>
      <c r="BA48" s="291" t="s">
        <v>1098</v>
      </c>
      <c r="BB48" s="282"/>
      <c r="BC48" s="282"/>
      <c r="BD48" s="282"/>
      <c r="BE48" s="282"/>
      <c r="BF48" s="282"/>
      <c r="BG48" s="286" t="s">
        <v>1098</v>
      </c>
      <c r="BH48" s="68"/>
      <c r="BI48" s="68"/>
      <c r="BJ48" s="71"/>
      <c r="BK48" s="71"/>
      <c r="BL48" s="71"/>
      <c r="BM48" s="71"/>
      <c r="BN48" s="34"/>
      <c r="BO48" s="223">
        <v>0</v>
      </c>
      <c r="BP48" s="223">
        <v>0</v>
      </c>
      <c r="BQ48" s="223">
        <v>0</v>
      </c>
      <c r="BR48" s="223" t="e">
        <v>#N/A</v>
      </c>
      <c r="BS48" s="227" t="e">
        <v>#N/A</v>
      </c>
      <c r="BT48" s="227" t="e">
        <v>#N/A</v>
      </c>
      <c r="BU48" s="227" t="e">
        <v>#N/A</v>
      </c>
      <c r="BV48" s="227" t="e">
        <v>#N/A</v>
      </c>
      <c r="BW48" s="223">
        <v>0</v>
      </c>
      <c r="BX48" s="223">
        <v>0</v>
      </c>
      <c r="BY48" s="223">
        <v>0</v>
      </c>
      <c r="BZ48" s="258"/>
      <c r="CA48" s="258"/>
      <c r="CB48" s="258"/>
      <c r="CC48" s="275"/>
      <c r="CD48" s="275"/>
      <c r="CE48" s="258">
        <v>0</v>
      </c>
      <c r="CF48" s="258">
        <v>0</v>
      </c>
      <c r="CG48" s="258" t="e">
        <v>#N/A</v>
      </c>
      <c r="CH48" s="258" t="e">
        <v>#N/A</v>
      </c>
      <c r="CI48" s="258" t="e">
        <v>#N/A</v>
      </c>
      <c r="CJ48" s="258">
        <v>0</v>
      </c>
      <c r="CK48" s="258">
        <v>0</v>
      </c>
      <c r="CL48" s="258"/>
      <c r="CM48" s="258"/>
      <c r="CN48" s="258"/>
    </row>
    <row r="49" spans="1:92" s="4" customFormat="1" ht="44.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0"/>
      <c r="V49" s="258">
        <v>1</v>
      </c>
      <c r="W49" s="170"/>
      <c r="X49" s="258">
        <v>1</v>
      </c>
      <c r="Y49" s="170"/>
      <c r="Z49" s="37"/>
      <c r="AA49" s="170"/>
      <c r="AB49" s="199" t="s">
        <v>12</v>
      </c>
      <c r="AC49" s="196" t="s">
        <v>1153</v>
      </c>
      <c r="AD49" s="171" t="s">
        <v>837</v>
      </c>
      <c r="AE49" s="171" t="s">
        <v>1098</v>
      </c>
      <c r="AF49" s="171" t="s">
        <v>837</v>
      </c>
      <c r="AG49" s="196"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0" t="s">
        <v>1098</v>
      </c>
      <c r="AZ49" s="291" t="s">
        <v>1098</v>
      </c>
      <c r="BA49" s="291" t="s">
        <v>1098</v>
      </c>
      <c r="BB49" s="280"/>
      <c r="BC49" s="280"/>
      <c r="BD49" s="280"/>
      <c r="BE49" s="280"/>
      <c r="BF49" s="280"/>
      <c r="BG49" s="286"/>
      <c r="BH49" s="68"/>
      <c r="BI49" s="68"/>
      <c r="BJ49" s="75" t="s">
        <v>1162</v>
      </c>
      <c r="BK49" s="76" t="s">
        <v>1213</v>
      </c>
      <c r="BL49" s="76" t="s">
        <v>1213</v>
      </c>
      <c r="BM49" s="69"/>
      <c r="BN49" s="31"/>
      <c r="BO49" s="223">
        <v>0</v>
      </c>
      <c r="BP49" s="223">
        <v>0</v>
      </c>
      <c r="BQ49" s="223">
        <v>0</v>
      </c>
      <c r="BR49" s="223" t="e">
        <v>#N/A</v>
      </c>
      <c r="BS49" s="227" t="e">
        <v>#N/A</v>
      </c>
      <c r="BT49" s="227" t="e">
        <v>#N/A</v>
      </c>
      <c r="BU49" s="227" t="e">
        <v>#N/A</v>
      </c>
      <c r="BV49" s="227" t="e">
        <v>#N/A</v>
      </c>
      <c r="BW49" s="223">
        <v>0</v>
      </c>
      <c r="BX49" s="223">
        <v>0</v>
      </c>
      <c r="BY49" s="223">
        <v>0</v>
      </c>
      <c r="BZ49" s="258" t="s">
        <v>1162</v>
      </c>
      <c r="CA49" s="258" t="s">
        <v>1213</v>
      </c>
      <c r="CB49" s="258" t="s">
        <v>1213</v>
      </c>
      <c r="CC49" s="275" t="s">
        <v>1213</v>
      </c>
      <c r="CD49" s="275" t="s">
        <v>1213</v>
      </c>
      <c r="CE49" s="258">
        <v>0</v>
      </c>
      <c r="CF49" s="258">
        <v>0</v>
      </c>
      <c r="CG49" s="258" t="s">
        <v>1162</v>
      </c>
      <c r="CH49" s="258" t="s">
        <v>1162</v>
      </c>
      <c r="CI49" s="258" t="s">
        <v>1162</v>
      </c>
      <c r="CJ49" s="258">
        <v>0</v>
      </c>
      <c r="CK49" s="258">
        <v>0</v>
      </c>
      <c r="CL49" s="258"/>
      <c r="CM49" s="258"/>
      <c r="CN49" s="258"/>
    </row>
    <row r="50" spans="1:92"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0"/>
      <c r="V50" s="258">
        <v>1</v>
      </c>
      <c r="W50" s="170"/>
      <c r="X50" s="258"/>
      <c r="Y50" s="170"/>
      <c r="Z50" s="37">
        <v>1</v>
      </c>
      <c r="AA50" s="170"/>
      <c r="AB50" s="199" t="s">
        <v>19</v>
      </c>
      <c r="AC50" s="196" t="s">
        <v>1154</v>
      </c>
      <c r="AD50" s="171" t="s">
        <v>837</v>
      </c>
      <c r="AE50" s="171" t="s">
        <v>1098</v>
      </c>
      <c r="AF50" s="171" t="s">
        <v>837</v>
      </c>
      <c r="AG50" s="202"/>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0" t="s">
        <v>1098</v>
      </c>
      <c r="AZ50" s="291" t="s">
        <v>1098</v>
      </c>
      <c r="BA50" s="291" t="s">
        <v>1098</v>
      </c>
      <c r="BB50" s="280"/>
      <c r="BC50" s="280"/>
      <c r="BD50" s="280"/>
      <c r="BE50" s="280"/>
      <c r="BF50" s="280"/>
      <c r="BG50" s="286" t="s">
        <v>1099</v>
      </c>
      <c r="BH50" s="68">
        <v>0.4015377</v>
      </c>
      <c r="BI50" s="68">
        <v>0.35165069999999998</v>
      </c>
      <c r="BJ50" s="69"/>
      <c r="BK50" s="69"/>
      <c r="BL50" s="69"/>
      <c r="BM50" s="69"/>
      <c r="BN50" s="31"/>
      <c r="BO50" s="223">
        <v>0</v>
      </c>
      <c r="BP50" s="223">
        <v>0</v>
      </c>
      <c r="BQ50" s="223">
        <v>0</v>
      </c>
      <c r="BR50" s="223" t="e">
        <v>#N/A</v>
      </c>
      <c r="BS50" s="227" t="e">
        <v>#N/A</v>
      </c>
      <c r="BT50" s="227" t="e">
        <v>#N/A</v>
      </c>
      <c r="BU50" s="227" t="e">
        <v>#N/A</v>
      </c>
      <c r="BV50" s="227" t="e">
        <v>#N/A</v>
      </c>
      <c r="BW50" s="223" t="s">
        <v>1099</v>
      </c>
      <c r="BX50" s="223">
        <v>0.24051819999999999</v>
      </c>
      <c r="BY50" s="223">
        <v>0.31194929999999998</v>
      </c>
      <c r="BZ50" s="258" t="s">
        <v>1161</v>
      </c>
      <c r="CA50" s="258">
        <v>-4.522081</v>
      </c>
      <c r="CB50" s="258">
        <v>11.255660000000001</v>
      </c>
      <c r="CC50" s="275">
        <v>-5.4907329999999996</v>
      </c>
      <c r="CD50" s="275">
        <v>53.259259999999998</v>
      </c>
      <c r="CE50" s="258">
        <v>0</v>
      </c>
      <c r="CF50" s="258">
        <v>0</v>
      </c>
      <c r="CG50" s="258" t="e">
        <v>#N/A</v>
      </c>
      <c r="CH50" s="258" t="e">
        <v>#N/A</v>
      </c>
      <c r="CI50" s="258" t="e">
        <v>#N/A</v>
      </c>
      <c r="CJ50" s="258" t="s">
        <v>1099</v>
      </c>
      <c r="CK50" s="258">
        <v>0.10199519999999999</v>
      </c>
      <c r="CL50" s="258"/>
      <c r="CM50" s="258"/>
      <c r="CN50" s="258"/>
    </row>
    <row r="51" spans="1:92" s="4" customFormat="1" ht="44.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0"/>
      <c r="V51" s="258">
        <v>1</v>
      </c>
      <c r="W51" s="170">
        <v>1</v>
      </c>
      <c r="X51" s="258">
        <v>1</v>
      </c>
      <c r="Y51" s="170">
        <v>1</v>
      </c>
      <c r="Z51" s="37"/>
      <c r="AA51" s="170"/>
      <c r="AB51" s="199" t="s">
        <v>12</v>
      </c>
      <c r="AC51" s="196" t="s">
        <v>1153</v>
      </c>
      <c r="AD51" s="171" t="s">
        <v>837</v>
      </c>
      <c r="AE51" s="171" t="s">
        <v>1098</v>
      </c>
      <c r="AF51" s="171" t="s">
        <v>837</v>
      </c>
      <c r="AG51" s="196"/>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0" t="s">
        <v>1098</v>
      </c>
      <c r="AZ51" s="291" t="s">
        <v>1098</v>
      </c>
      <c r="BA51" s="291" t="s">
        <v>1098</v>
      </c>
      <c r="BB51" s="280"/>
      <c r="BC51" s="280"/>
      <c r="BD51" s="280"/>
      <c r="BE51" s="280"/>
      <c r="BF51" s="280"/>
      <c r="BG51" s="286"/>
      <c r="BH51" s="68"/>
      <c r="BI51" s="68"/>
      <c r="BJ51" s="69"/>
      <c r="BK51" s="69"/>
      <c r="BL51" s="69"/>
      <c r="BM51" s="69"/>
      <c r="BN51" s="31"/>
      <c r="BO51" s="223">
        <v>0</v>
      </c>
      <c r="BP51" s="223">
        <v>0</v>
      </c>
      <c r="BQ51" s="223">
        <v>0</v>
      </c>
      <c r="BR51" s="223" t="e">
        <v>#N/A</v>
      </c>
      <c r="BS51" s="227" t="e">
        <v>#N/A</v>
      </c>
      <c r="BT51" s="227" t="e">
        <v>#N/A</v>
      </c>
      <c r="BU51" s="227" t="e">
        <v>#N/A</v>
      </c>
      <c r="BV51" s="227" t="e">
        <v>#N/A</v>
      </c>
      <c r="BW51" s="223">
        <v>0</v>
      </c>
      <c r="BX51" s="223">
        <v>0</v>
      </c>
      <c r="BY51" s="223">
        <v>0</v>
      </c>
      <c r="BZ51" s="258" t="s">
        <v>1162</v>
      </c>
      <c r="CA51" s="258" t="s">
        <v>1213</v>
      </c>
      <c r="CB51" s="258" t="s">
        <v>1213</v>
      </c>
      <c r="CC51" s="275" t="s">
        <v>1213</v>
      </c>
      <c r="CD51" s="275" t="s">
        <v>1213</v>
      </c>
      <c r="CE51" s="258">
        <v>0</v>
      </c>
      <c r="CF51" s="258">
        <v>0</v>
      </c>
      <c r="CG51" s="258" t="s">
        <v>1162</v>
      </c>
      <c r="CH51" s="258" t="s">
        <v>1162</v>
      </c>
      <c r="CI51" s="258" t="s">
        <v>1162</v>
      </c>
      <c r="CJ51" s="258">
        <v>0</v>
      </c>
      <c r="CK51" s="258">
        <v>0</v>
      </c>
      <c r="CL51" s="258"/>
      <c r="CM51" s="258"/>
      <c r="CN51" s="258"/>
    </row>
    <row r="52" spans="1:92" s="4" customFormat="1" ht="58.35" customHeight="1" thickBot="1" x14ac:dyDescent="0.3">
      <c r="A52" s="21" t="str">
        <f t="shared" si="3"/>
        <v>Indicator 50 - Group bankruptcy</v>
      </c>
      <c r="B52" s="22">
        <f t="shared" si="2"/>
        <v>50</v>
      </c>
      <c r="C52" s="6" t="s">
        <v>306</v>
      </c>
      <c r="D52" s="8" t="str">
        <f t="shared" si="1"/>
        <v>ID50</v>
      </c>
      <c r="E52" s="8"/>
      <c r="F52" s="210" t="s">
        <v>294</v>
      </c>
      <c r="G52" s="29" t="s">
        <v>213</v>
      </c>
      <c r="H52" s="30" t="s">
        <v>537</v>
      </c>
      <c r="I52" s="14" t="s">
        <v>9</v>
      </c>
      <c r="J52" s="10" t="s">
        <v>716</v>
      </c>
      <c r="K52" s="11" t="s">
        <v>704</v>
      </c>
      <c r="L52" s="9" t="s">
        <v>360</v>
      </c>
      <c r="M52" s="14" t="s">
        <v>781</v>
      </c>
      <c r="N52" s="28"/>
      <c r="O52" s="59"/>
      <c r="P52" s="59">
        <v>1</v>
      </c>
      <c r="Q52" s="59">
        <v>1</v>
      </c>
      <c r="R52" s="59"/>
      <c r="S52" s="59"/>
      <c r="T52" s="59"/>
      <c r="U52" s="170"/>
      <c r="V52" s="258">
        <v>1</v>
      </c>
      <c r="W52" s="170"/>
      <c r="X52" s="258">
        <v>1</v>
      </c>
      <c r="Y52" s="170"/>
      <c r="Z52" s="37"/>
      <c r="AA52" s="170"/>
      <c r="AB52" s="199" t="s">
        <v>12</v>
      </c>
      <c r="AC52" s="196" t="s">
        <v>1153</v>
      </c>
      <c r="AD52" s="171" t="s">
        <v>837</v>
      </c>
      <c r="AE52" s="171" t="s">
        <v>1098</v>
      </c>
      <c r="AF52" s="171" t="s">
        <v>837</v>
      </c>
      <c r="AG52" s="194"/>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0" t="s">
        <v>1098</v>
      </c>
      <c r="AZ52" s="291" t="s">
        <v>1098</v>
      </c>
      <c r="BA52" s="291" t="s">
        <v>1098</v>
      </c>
      <c r="BB52" s="280"/>
      <c r="BC52" s="280"/>
      <c r="BD52" s="280"/>
      <c r="BE52" s="280"/>
      <c r="BF52" s="280"/>
      <c r="BG52" s="286"/>
      <c r="BH52" s="68"/>
      <c r="BI52" s="68"/>
      <c r="BJ52" s="69"/>
      <c r="BK52" s="69"/>
      <c r="BL52" s="69"/>
      <c r="BM52" s="69"/>
      <c r="BN52" s="31"/>
      <c r="BO52" s="223">
        <v>0</v>
      </c>
      <c r="BP52" s="223">
        <v>0</v>
      </c>
      <c r="BQ52" s="223">
        <v>0</v>
      </c>
      <c r="BR52" s="223" t="e">
        <v>#N/A</v>
      </c>
      <c r="BS52" s="227" t="e">
        <v>#N/A</v>
      </c>
      <c r="BT52" s="227" t="e">
        <v>#N/A</v>
      </c>
      <c r="BU52" s="227" t="e">
        <v>#N/A</v>
      </c>
      <c r="BV52" s="227" t="e">
        <v>#N/A</v>
      </c>
      <c r="BW52" s="223">
        <v>0</v>
      </c>
      <c r="BX52" s="223">
        <v>0</v>
      </c>
      <c r="BY52" s="223">
        <v>0</v>
      </c>
      <c r="BZ52" s="258" t="s">
        <v>1162</v>
      </c>
      <c r="CA52" s="258" t="s">
        <v>1213</v>
      </c>
      <c r="CB52" s="258" t="s">
        <v>1213</v>
      </c>
      <c r="CC52" s="275" t="s">
        <v>1213</v>
      </c>
      <c r="CD52" s="275" t="s">
        <v>1213</v>
      </c>
      <c r="CE52" s="258">
        <v>0</v>
      </c>
      <c r="CF52" s="258">
        <v>0</v>
      </c>
      <c r="CG52" s="258" t="s">
        <v>1162</v>
      </c>
      <c r="CH52" s="258" t="s">
        <v>1162</v>
      </c>
      <c r="CI52" s="258" t="s">
        <v>1162</v>
      </c>
      <c r="CJ52" s="258">
        <v>0</v>
      </c>
      <c r="CK52" s="258">
        <v>0</v>
      </c>
      <c r="CL52" s="258"/>
      <c r="CM52" s="258"/>
      <c r="CN52" s="258"/>
    </row>
    <row r="53" spans="1:92" s="4" customFormat="1" ht="63" customHeight="1" thickBot="1" x14ac:dyDescent="0.3">
      <c r="A53" s="21" t="str">
        <f t="shared" si="3"/>
        <v>Indicator 51 - Overdraft</v>
      </c>
      <c r="B53" s="22">
        <f t="shared" si="2"/>
        <v>51</v>
      </c>
      <c r="C53" s="6" t="s">
        <v>305</v>
      </c>
      <c r="D53" s="8" t="str">
        <f t="shared" si="1"/>
        <v>ID51</v>
      </c>
      <c r="E53" s="208"/>
      <c r="F53" s="214" t="s">
        <v>294</v>
      </c>
      <c r="G53" s="29" t="s">
        <v>214</v>
      </c>
      <c r="H53" s="30" t="s">
        <v>538</v>
      </c>
      <c r="I53" s="14" t="s">
        <v>9</v>
      </c>
      <c r="J53" s="10" t="s">
        <v>717</v>
      </c>
      <c r="K53" s="11" t="s">
        <v>705</v>
      </c>
      <c r="L53" s="9" t="s">
        <v>361</v>
      </c>
      <c r="M53" s="14" t="s">
        <v>955</v>
      </c>
      <c r="N53" s="28">
        <v>1</v>
      </c>
      <c r="O53" s="59"/>
      <c r="P53" s="59">
        <v>1</v>
      </c>
      <c r="Q53" s="59">
        <v>1</v>
      </c>
      <c r="R53" s="59"/>
      <c r="S53" s="59"/>
      <c r="T53" s="59">
        <v>1</v>
      </c>
      <c r="U53" s="170">
        <v>1</v>
      </c>
      <c r="V53" s="258">
        <v>1</v>
      </c>
      <c r="W53" s="170"/>
      <c r="X53" s="258">
        <v>1</v>
      </c>
      <c r="Y53" s="170"/>
      <c r="Z53" s="37">
        <v>1</v>
      </c>
      <c r="AA53" s="170">
        <v>1</v>
      </c>
      <c r="AB53" s="199" t="s">
        <v>19</v>
      </c>
      <c r="AC53" s="196" t="s">
        <v>1153</v>
      </c>
      <c r="AD53" s="171" t="s">
        <v>12</v>
      </c>
      <c r="AE53" s="171" t="s">
        <v>12</v>
      </c>
      <c r="AF53" s="171" t="s">
        <v>837</v>
      </c>
      <c r="AG53" s="202"/>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0"/>
      <c r="AZ53" s="291" t="s">
        <v>1098</v>
      </c>
      <c r="BA53" s="291" t="s">
        <v>1098</v>
      </c>
      <c r="BB53" s="280"/>
      <c r="BC53" s="280"/>
      <c r="BD53" s="280"/>
      <c r="BE53" s="280"/>
      <c r="BF53" s="280"/>
      <c r="BG53" s="286"/>
      <c r="BH53" s="68"/>
      <c r="BI53" s="68"/>
      <c r="BJ53" s="69"/>
      <c r="BK53" s="69"/>
      <c r="BL53" s="69"/>
      <c r="BM53" s="69"/>
      <c r="BN53" s="31"/>
      <c r="BO53" s="223">
        <v>0</v>
      </c>
      <c r="BP53" s="223">
        <v>0</v>
      </c>
      <c r="BQ53" s="223">
        <v>0</v>
      </c>
      <c r="BR53" s="223" t="s">
        <v>1162</v>
      </c>
      <c r="BS53" s="227" t="s">
        <v>1213</v>
      </c>
      <c r="BT53" s="227" t="s">
        <v>1213</v>
      </c>
      <c r="BU53" s="227" t="s">
        <v>1213</v>
      </c>
      <c r="BV53" s="227" t="s">
        <v>1213</v>
      </c>
      <c r="BW53" s="223">
        <v>0</v>
      </c>
      <c r="BX53" s="223">
        <v>0</v>
      </c>
      <c r="BY53" s="223">
        <v>0</v>
      </c>
      <c r="BZ53" s="258" t="s">
        <v>1162</v>
      </c>
      <c r="CA53" s="258" t="s">
        <v>1213</v>
      </c>
      <c r="CB53" s="258" t="s">
        <v>1213</v>
      </c>
      <c r="CC53" s="275" t="s">
        <v>1213</v>
      </c>
      <c r="CD53" s="275" t="s">
        <v>1213</v>
      </c>
      <c r="CE53" s="258">
        <v>0</v>
      </c>
      <c r="CF53" s="258">
        <v>0</v>
      </c>
      <c r="CG53" s="258" t="s">
        <v>1162</v>
      </c>
      <c r="CH53" s="258" t="s">
        <v>1162</v>
      </c>
      <c r="CI53" s="258" t="s">
        <v>1162</v>
      </c>
      <c r="CJ53" s="258">
        <v>0</v>
      </c>
      <c r="CK53" s="258">
        <v>0</v>
      </c>
      <c r="CL53" s="258" t="s">
        <v>1162</v>
      </c>
      <c r="CM53" s="258" t="s">
        <v>1213</v>
      </c>
      <c r="CN53" s="258" t="s">
        <v>1213</v>
      </c>
    </row>
    <row r="54" spans="1:92" s="4" customFormat="1" ht="44.1" customHeight="1" thickBot="1" x14ac:dyDescent="0.3">
      <c r="A54" s="21" t="str">
        <f t="shared" si="3"/>
        <v>Indicator 52 - Bills or cheques rejection</v>
      </c>
      <c r="B54" s="22">
        <f t="shared" si="2"/>
        <v>52</v>
      </c>
      <c r="C54" s="6" t="s">
        <v>304</v>
      </c>
      <c r="D54" s="8" t="str">
        <f t="shared" si="1"/>
        <v>ID52</v>
      </c>
      <c r="E54" s="8"/>
      <c r="F54" s="211" t="s">
        <v>294</v>
      </c>
      <c r="G54" s="29" t="s">
        <v>215</v>
      </c>
      <c r="H54" s="30" t="s">
        <v>539</v>
      </c>
      <c r="I54" s="53" t="s">
        <v>9</v>
      </c>
      <c r="J54" s="10" t="s">
        <v>716</v>
      </c>
      <c r="K54" s="11" t="s">
        <v>704</v>
      </c>
      <c r="L54" s="9" t="s">
        <v>362</v>
      </c>
      <c r="M54" s="14" t="s">
        <v>782</v>
      </c>
      <c r="N54" s="28"/>
      <c r="O54" s="59"/>
      <c r="P54" s="59"/>
      <c r="Q54" s="59"/>
      <c r="R54" s="59"/>
      <c r="S54" s="59"/>
      <c r="T54" s="59"/>
      <c r="U54" s="170"/>
      <c r="V54" s="258"/>
      <c r="W54" s="170"/>
      <c r="X54" s="258">
        <v>1</v>
      </c>
      <c r="Y54" s="170">
        <v>1</v>
      </c>
      <c r="Z54" s="37"/>
      <c r="AA54" s="170"/>
      <c r="AB54" s="199" t="s">
        <v>12</v>
      </c>
      <c r="AC54" s="196" t="s">
        <v>1153</v>
      </c>
      <c r="AD54" s="171" t="s">
        <v>837</v>
      </c>
      <c r="AE54" s="171" t="s">
        <v>1098</v>
      </c>
      <c r="AF54" s="171" t="s">
        <v>837</v>
      </c>
      <c r="AG54" s="196"/>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0" t="s">
        <v>1098</v>
      </c>
      <c r="AZ54" s="291" t="s">
        <v>1098</v>
      </c>
      <c r="BA54" s="291" t="s">
        <v>1098</v>
      </c>
      <c r="BB54" s="280"/>
      <c r="BC54" s="280"/>
      <c r="BD54" s="280"/>
      <c r="BE54" s="280"/>
      <c r="BF54" s="280"/>
      <c r="BG54" s="286" t="s">
        <v>1098</v>
      </c>
      <c r="BH54" s="68"/>
      <c r="BI54" s="68"/>
      <c r="BJ54" s="69"/>
      <c r="BK54" s="69"/>
      <c r="BL54" s="69"/>
      <c r="BM54" s="69"/>
      <c r="BN54" s="31"/>
      <c r="BO54" s="223">
        <v>0</v>
      </c>
      <c r="BP54" s="223">
        <v>0</v>
      </c>
      <c r="BQ54" s="223">
        <v>0</v>
      </c>
      <c r="BR54" s="223" t="e">
        <v>#N/A</v>
      </c>
      <c r="BS54" s="227" t="e">
        <v>#N/A</v>
      </c>
      <c r="BT54" s="227" t="e">
        <v>#N/A</v>
      </c>
      <c r="BU54" s="227" t="e">
        <v>#N/A</v>
      </c>
      <c r="BV54" s="227" t="e">
        <v>#N/A</v>
      </c>
      <c r="BW54" s="223">
        <v>0</v>
      </c>
      <c r="BX54" s="223">
        <v>0</v>
      </c>
      <c r="BY54" s="223">
        <v>0</v>
      </c>
      <c r="BZ54" s="258"/>
      <c r="CA54" s="258"/>
      <c r="CB54" s="258"/>
      <c r="CC54" s="275"/>
      <c r="CD54" s="275"/>
      <c r="CE54" s="258">
        <v>0</v>
      </c>
      <c r="CF54" s="258">
        <v>0</v>
      </c>
      <c r="CG54" s="258" t="s">
        <v>1162</v>
      </c>
      <c r="CH54" s="258" t="s">
        <v>1162</v>
      </c>
      <c r="CI54" s="258" t="s">
        <v>1162</v>
      </c>
      <c r="CJ54" s="258">
        <v>0</v>
      </c>
      <c r="CK54" s="258">
        <v>0</v>
      </c>
      <c r="CL54" s="258"/>
      <c r="CM54" s="258"/>
      <c r="CN54" s="258"/>
    </row>
    <row r="55" spans="1:92" s="4" customFormat="1" ht="44.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0"/>
      <c r="V55" s="258"/>
      <c r="W55" s="170"/>
      <c r="X55" s="258"/>
      <c r="Y55" s="170"/>
      <c r="Z55" s="37"/>
      <c r="AA55" s="170"/>
      <c r="AB55" s="199" t="s">
        <v>12</v>
      </c>
      <c r="AC55" s="196" t="s">
        <v>1153</v>
      </c>
      <c r="AD55" s="171" t="s">
        <v>837</v>
      </c>
      <c r="AE55" s="171" t="s">
        <v>1098</v>
      </c>
      <c r="AF55" s="171" t="s">
        <v>837</v>
      </c>
      <c r="AG55" s="194"/>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0" t="s">
        <v>1098</v>
      </c>
      <c r="AZ55" s="291" t="s">
        <v>1098</v>
      </c>
      <c r="BA55" s="291" t="s">
        <v>1098</v>
      </c>
      <c r="BB55" s="280"/>
      <c r="BC55" s="280"/>
      <c r="BD55" s="280"/>
      <c r="BE55" s="280"/>
      <c r="BF55" s="280"/>
      <c r="BG55" s="286" t="s">
        <v>1098</v>
      </c>
      <c r="BH55" s="68"/>
      <c r="BI55" s="68"/>
      <c r="BJ55" s="69"/>
      <c r="BK55" s="69"/>
      <c r="BL55" s="69"/>
      <c r="BM55" s="69"/>
      <c r="BN55" s="31"/>
      <c r="BO55" s="223">
        <v>0</v>
      </c>
      <c r="BP55" s="223">
        <v>0</v>
      </c>
      <c r="BQ55" s="223">
        <v>0</v>
      </c>
      <c r="BR55" s="223" t="e">
        <v>#N/A</v>
      </c>
      <c r="BS55" s="227" t="e">
        <v>#N/A</v>
      </c>
      <c r="BT55" s="227" t="e">
        <v>#N/A</v>
      </c>
      <c r="BU55" s="227" t="e">
        <v>#N/A</v>
      </c>
      <c r="BV55" s="227" t="e">
        <v>#N/A</v>
      </c>
      <c r="BW55" s="223">
        <v>0</v>
      </c>
      <c r="BX55" s="223">
        <v>0</v>
      </c>
      <c r="BY55" s="223">
        <v>0</v>
      </c>
      <c r="BZ55" s="258"/>
      <c r="CA55" s="258"/>
      <c r="CB55" s="258"/>
      <c r="CC55" s="275"/>
      <c r="CD55" s="275"/>
      <c r="CE55" s="258">
        <v>0</v>
      </c>
      <c r="CF55" s="258">
        <v>0</v>
      </c>
      <c r="CG55" s="258" t="e">
        <v>#N/A</v>
      </c>
      <c r="CH55" s="258" t="e">
        <v>#N/A</v>
      </c>
      <c r="CI55" s="258" t="e">
        <v>#N/A</v>
      </c>
      <c r="CJ55" s="258">
        <v>0</v>
      </c>
      <c r="CK55" s="258">
        <v>0</v>
      </c>
      <c r="CL55" s="258"/>
      <c r="CM55" s="258"/>
      <c r="CN55" s="258"/>
    </row>
    <row r="56" spans="1:92" s="4" customFormat="1" ht="44.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0"/>
      <c r="V56" s="258">
        <v>1</v>
      </c>
      <c r="W56" s="170">
        <v>1</v>
      </c>
      <c r="X56" s="258"/>
      <c r="Y56" s="170"/>
      <c r="Z56" s="37"/>
      <c r="AA56" s="170"/>
      <c r="AB56" s="199" t="s">
        <v>12</v>
      </c>
      <c r="AC56" s="196" t="s">
        <v>1153</v>
      </c>
      <c r="AD56" s="171" t="s">
        <v>837</v>
      </c>
      <c r="AE56" s="171" t="s">
        <v>1098</v>
      </c>
      <c r="AF56" s="171" t="s">
        <v>837</v>
      </c>
      <c r="AG56" s="202"/>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0" t="s">
        <v>1098</v>
      </c>
      <c r="AZ56" s="291" t="s">
        <v>1098</v>
      </c>
      <c r="BA56" s="291" t="s">
        <v>1098</v>
      </c>
      <c r="BB56" s="280"/>
      <c r="BC56" s="280"/>
      <c r="BD56" s="280"/>
      <c r="BE56" s="280"/>
      <c r="BF56" s="280"/>
      <c r="BG56" s="286" t="s">
        <v>1098</v>
      </c>
      <c r="BH56" s="68"/>
      <c r="BI56" s="68"/>
      <c r="BJ56" s="69"/>
      <c r="BK56" s="69"/>
      <c r="BL56" s="69"/>
      <c r="BM56" s="69"/>
      <c r="BN56" s="31"/>
      <c r="BO56" s="223">
        <v>0</v>
      </c>
      <c r="BP56" s="223">
        <v>0</v>
      </c>
      <c r="BQ56" s="223">
        <v>0</v>
      </c>
      <c r="BR56" s="223" t="e">
        <v>#N/A</v>
      </c>
      <c r="BS56" s="227" t="e">
        <v>#N/A</v>
      </c>
      <c r="BT56" s="227" t="e">
        <v>#N/A</v>
      </c>
      <c r="BU56" s="227" t="e">
        <v>#N/A</v>
      </c>
      <c r="BV56" s="227" t="e">
        <v>#N/A</v>
      </c>
      <c r="BW56" s="223">
        <v>0</v>
      </c>
      <c r="BX56" s="223">
        <v>0</v>
      </c>
      <c r="BY56" s="223">
        <v>0</v>
      </c>
      <c r="BZ56" s="258" t="s">
        <v>1162</v>
      </c>
      <c r="CA56" s="258" t="s">
        <v>1213</v>
      </c>
      <c r="CB56" s="258" t="s">
        <v>1213</v>
      </c>
      <c r="CC56" s="275" t="s">
        <v>1213</v>
      </c>
      <c r="CD56" s="275" t="s">
        <v>1213</v>
      </c>
      <c r="CE56" s="258">
        <v>0</v>
      </c>
      <c r="CF56" s="258">
        <v>0</v>
      </c>
      <c r="CG56" s="258" t="e">
        <v>#N/A</v>
      </c>
      <c r="CH56" s="258" t="e">
        <v>#N/A</v>
      </c>
      <c r="CI56" s="258" t="e">
        <v>#N/A</v>
      </c>
      <c r="CJ56" s="258">
        <v>0</v>
      </c>
      <c r="CK56" s="258">
        <v>0</v>
      </c>
      <c r="CL56" s="258"/>
      <c r="CM56" s="258"/>
      <c r="CN56" s="258"/>
    </row>
    <row r="57" spans="1:92" s="4" customFormat="1" ht="47.45" customHeight="1" thickBot="1" x14ac:dyDescent="0.3">
      <c r="A57" s="21" t="str">
        <f t="shared" si="3"/>
        <v>Indicator 55 - Forborne NPE</v>
      </c>
      <c r="B57" s="22">
        <f t="shared" si="2"/>
        <v>55</v>
      </c>
      <c r="C57" s="6" t="s">
        <v>62</v>
      </c>
      <c r="D57" s="8" t="str">
        <f t="shared" si="1"/>
        <v>ID55</v>
      </c>
      <c r="E57" s="8"/>
      <c r="F57" s="210" t="s">
        <v>294</v>
      </c>
      <c r="G57" s="29" t="s">
        <v>218</v>
      </c>
      <c r="H57" s="30" t="s">
        <v>1159</v>
      </c>
      <c r="I57" s="14" t="s">
        <v>9</v>
      </c>
      <c r="J57" s="10" t="s">
        <v>716</v>
      </c>
      <c r="K57" s="11" t="s">
        <v>702</v>
      </c>
      <c r="L57" s="9" t="s">
        <v>365</v>
      </c>
      <c r="M57" s="14" t="s">
        <v>785</v>
      </c>
      <c r="N57" s="28">
        <v>1</v>
      </c>
      <c r="O57" s="28">
        <v>1</v>
      </c>
      <c r="P57" s="59">
        <v>1</v>
      </c>
      <c r="Q57" s="59">
        <v>1</v>
      </c>
      <c r="R57" s="59"/>
      <c r="S57" s="59"/>
      <c r="T57" s="59"/>
      <c r="U57" s="170"/>
      <c r="V57" s="258">
        <v>1</v>
      </c>
      <c r="W57" s="170">
        <v>1</v>
      </c>
      <c r="X57" s="258">
        <v>1</v>
      </c>
      <c r="Y57" s="170">
        <v>1</v>
      </c>
      <c r="Z57" s="37">
        <v>1</v>
      </c>
      <c r="AA57" s="170">
        <v>1</v>
      </c>
      <c r="AB57" s="199" t="s">
        <v>12</v>
      </c>
      <c r="AC57" s="196" t="s">
        <v>1157</v>
      </c>
      <c r="AD57" s="171" t="s">
        <v>837</v>
      </c>
      <c r="AE57" s="171" t="s">
        <v>1098</v>
      </c>
      <c r="AF57" s="171" t="s">
        <v>837</v>
      </c>
      <c r="AG57" s="196"/>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0"/>
      <c r="AZ57" s="291" t="s">
        <v>1098</v>
      </c>
      <c r="BA57" s="291" t="s">
        <v>1098</v>
      </c>
      <c r="BB57" s="280"/>
      <c r="BC57" s="280"/>
      <c r="BD57" s="280"/>
      <c r="BE57" s="280"/>
      <c r="BF57" s="280"/>
      <c r="BG57" s="286"/>
      <c r="BH57" s="68"/>
      <c r="BI57" s="68"/>
      <c r="BJ57" s="69"/>
      <c r="BK57" s="69"/>
      <c r="BL57" s="69"/>
      <c r="BM57" s="69"/>
      <c r="BN57" s="31"/>
      <c r="BO57" s="223">
        <v>0</v>
      </c>
      <c r="BP57" s="223">
        <v>0</v>
      </c>
      <c r="BQ57" s="223">
        <v>0</v>
      </c>
      <c r="BR57" s="223" t="e">
        <v>#N/A</v>
      </c>
      <c r="BS57" s="227" t="e">
        <v>#N/A</v>
      </c>
      <c r="BT57" s="227" t="e">
        <v>#N/A</v>
      </c>
      <c r="BU57" s="227" t="e">
        <v>#N/A</v>
      </c>
      <c r="BV57" s="227" t="e">
        <v>#N/A</v>
      </c>
      <c r="BW57" s="223">
        <v>0</v>
      </c>
      <c r="BX57" s="223">
        <v>0</v>
      </c>
      <c r="BY57" s="223">
        <v>0</v>
      </c>
      <c r="BZ57" s="258" t="s">
        <v>1162</v>
      </c>
      <c r="CA57" s="258" t="s">
        <v>1213</v>
      </c>
      <c r="CB57" s="258" t="s">
        <v>1213</v>
      </c>
      <c r="CC57" s="275" t="s">
        <v>1213</v>
      </c>
      <c r="CD57" s="275" t="s">
        <v>1213</v>
      </c>
      <c r="CE57" s="258">
        <v>0</v>
      </c>
      <c r="CF57" s="258">
        <v>0</v>
      </c>
      <c r="CG57" s="258" t="s">
        <v>1162</v>
      </c>
      <c r="CH57" s="258" t="s">
        <v>1162</v>
      </c>
      <c r="CI57" s="258" t="s">
        <v>1162</v>
      </c>
      <c r="CJ57" s="258">
        <v>0</v>
      </c>
      <c r="CK57" s="258">
        <v>0</v>
      </c>
      <c r="CL57" s="258" t="s">
        <v>1162</v>
      </c>
      <c r="CM57" s="258" t="s">
        <v>1213</v>
      </c>
      <c r="CN57" s="258" t="s">
        <v>1213</v>
      </c>
    </row>
    <row r="58" spans="1:92" s="4" customFormat="1" ht="72.599999999999994" customHeight="1" thickBot="1" x14ac:dyDescent="0.3">
      <c r="A58" s="21" t="str">
        <f t="shared" si="3"/>
        <v>Indicator 56 - Outstanding + overdue/Approved amount for loans</v>
      </c>
      <c r="B58" s="271">
        <f t="shared" si="2"/>
        <v>56</v>
      </c>
      <c r="C58" s="6" t="s">
        <v>63</v>
      </c>
      <c r="D58" s="8" t="str">
        <f t="shared" si="1"/>
        <v>ID56</v>
      </c>
      <c r="E58" s="208"/>
      <c r="F58" s="214"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0"/>
      <c r="V58" s="258">
        <v>1</v>
      </c>
      <c r="W58" s="170"/>
      <c r="X58" s="258">
        <v>1</v>
      </c>
      <c r="Y58" s="170">
        <v>1</v>
      </c>
      <c r="Z58" s="37">
        <v>1</v>
      </c>
      <c r="AA58" s="170"/>
      <c r="AB58" s="199" t="s">
        <v>19</v>
      </c>
      <c r="AC58" s="196" t="s">
        <v>1154</v>
      </c>
      <c r="AD58" s="171" t="s">
        <v>12</v>
      </c>
      <c r="AE58" s="171" t="s">
        <v>12</v>
      </c>
      <c r="AF58" s="171" t="s">
        <v>837</v>
      </c>
      <c r="AG58" s="196"/>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0" t="s">
        <v>1099</v>
      </c>
      <c r="AZ58" s="291">
        <v>0.51284324999999997</v>
      </c>
      <c r="BA58" s="291">
        <v>0.71321385999999998</v>
      </c>
      <c r="BB58" s="280" t="s">
        <v>1161</v>
      </c>
      <c r="BC58" s="280"/>
      <c r="BD58" s="280"/>
      <c r="BE58" s="280" t="s">
        <v>1163</v>
      </c>
      <c r="BF58" s="280">
        <v>1.51457</v>
      </c>
      <c r="BG58" s="286" t="s">
        <v>1099</v>
      </c>
      <c r="BH58" s="68">
        <v>0.97486620000000002</v>
      </c>
      <c r="BI58" s="68">
        <v>0.63574759999999997</v>
      </c>
      <c r="BJ58" s="69"/>
      <c r="BK58" s="69"/>
      <c r="BL58" s="69"/>
      <c r="BM58" s="69"/>
      <c r="BN58" s="31"/>
      <c r="BO58" s="223" t="s">
        <v>1099</v>
      </c>
      <c r="BP58" s="223">
        <v>0.93851180000000001</v>
      </c>
      <c r="BQ58" s="223">
        <v>0.72609889999999999</v>
      </c>
      <c r="BR58" s="223" t="s">
        <v>1161</v>
      </c>
      <c r="BS58" s="227">
        <v>9.9400000000000009E-4</v>
      </c>
      <c r="BT58" s="227">
        <v>1.0759069999999999</v>
      </c>
      <c r="BU58" s="227">
        <v>9.9992800000000007E-2</v>
      </c>
      <c r="BV58" s="227">
        <v>1.0124109999999999</v>
      </c>
      <c r="BW58" s="223" t="s">
        <v>1099</v>
      </c>
      <c r="BX58" s="223">
        <v>1.43181</v>
      </c>
      <c r="BY58" s="223">
        <v>756.673</v>
      </c>
      <c r="BZ58" s="258" t="s">
        <v>1161</v>
      </c>
      <c r="CA58" s="258" t="s">
        <v>1162</v>
      </c>
      <c r="CB58" s="258">
        <v>14201</v>
      </c>
      <c r="CC58" s="275">
        <v>9.1900000000000001E-6</v>
      </c>
      <c r="CD58" s="275">
        <v>53745.87</v>
      </c>
      <c r="CE58" s="258" t="s">
        <v>1099</v>
      </c>
      <c r="CF58" s="258">
        <v>0.74209000000000003</v>
      </c>
      <c r="CG58" s="258" t="s">
        <v>1161</v>
      </c>
      <c r="CH58" s="258">
        <v>6.9793999999999995E-2</v>
      </c>
      <c r="CI58" s="258">
        <v>1.7168680000000001</v>
      </c>
      <c r="CJ58" s="258" t="s">
        <v>1099</v>
      </c>
      <c r="CK58" s="258">
        <v>0.83213139999999997</v>
      </c>
      <c r="CL58" s="258"/>
      <c r="CM58" s="258"/>
      <c r="CN58" s="258"/>
    </row>
    <row r="59" spans="1:92" s="4" customFormat="1" ht="30" customHeight="1" thickBot="1" x14ac:dyDescent="0.3">
      <c r="A59" s="21" t="str">
        <f t="shared" si="3"/>
        <v>Indicator 57 - Max number of days with overdue</v>
      </c>
      <c r="B59" s="22">
        <f t="shared" si="2"/>
        <v>57</v>
      </c>
      <c r="C59" s="6" t="s">
        <v>64</v>
      </c>
      <c r="D59" s="8" t="str">
        <f t="shared" si="1"/>
        <v>ID57</v>
      </c>
      <c r="E59" s="8"/>
      <c r="F59" s="212" t="s">
        <v>292</v>
      </c>
      <c r="G59" s="29" t="s">
        <v>220</v>
      </c>
      <c r="H59" s="30" t="s">
        <v>543</v>
      </c>
      <c r="I59" s="14" t="s">
        <v>18</v>
      </c>
      <c r="J59" s="10" t="s">
        <v>718</v>
      </c>
      <c r="K59" s="11" t="s">
        <v>702</v>
      </c>
      <c r="L59" s="9" t="s">
        <v>195</v>
      </c>
      <c r="M59" s="56" t="s">
        <v>1149</v>
      </c>
      <c r="N59" s="28"/>
      <c r="O59" s="59"/>
      <c r="P59" s="59"/>
      <c r="Q59" s="59"/>
      <c r="R59" s="59"/>
      <c r="S59" s="59"/>
      <c r="T59" s="59"/>
      <c r="U59" s="170"/>
      <c r="V59" s="258"/>
      <c r="W59" s="170"/>
      <c r="X59" s="258">
        <v>1</v>
      </c>
      <c r="Y59" s="170"/>
      <c r="Z59" s="37"/>
      <c r="AA59" s="170"/>
      <c r="AB59" s="199" t="s">
        <v>19</v>
      </c>
      <c r="AC59" s="196" t="s">
        <v>1152</v>
      </c>
      <c r="AD59" s="171" t="s">
        <v>837</v>
      </c>
      <c r="AE59" s="171" t="s">
        <v>1098</v>
      </c>
      <c r="AF59" s="171" t="s">
        <v>837</v>
      </c>
      <c r="AG59" s="194"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0">
        <v>0</v>
      </c>
      <c r="AZ59" s="291" t="s">
        <v>1098</v>
      </c>
      <c r="BA59" s="291" t="s">
        <v>1098</v>
      </c>
      <c r="BB59" s="280"/>
      <c r="BC59" s="280"/>
      <c r="BD59" s="280"/>
      <c r="BE59" s="280"/>
      <c r="BF59" s="280"/>
      <c r="BG59" s="286" t="s">
        <v>1098</v>
      </c>
      <c r="BH59" s="68"/>
      <c r="BI59" s="68"/>
      <c r="BJ59" s="69"/>
      <c r="BK59" s="69"/>
      <c r="BL59" s="69"/>
      <c r="BM59" s="69"/>
      <c r="BN59" s="31"/>
      <c r="BO59" s="223">
        <v>0</v>
      </c>
      <c r="BP59" s="223">
        <v>0</v>
      </c>
      <c r="BQ59" s="223">
        <v>0</v>
      </c>
      <c r="BR59" s="223" t="e">
        <v>#N/A</v>
      </c>
      <c r="BS59" s="227" t="e">
        <v>#N/A</v>
      </c>
      <c r="BT59" s="227" t="e">
        <v>#N/A</v>
      </c>
      <c r="BU59" s="227" t="e">
        <v>#N/A</v>
      </c>
      <c r="BV59" s="227" t="e">
        <v>#N/A</v>
      </c>
      <c r="BW59" s="223">
        <v>0</v>
      </c>
      <c r="BX59" s="223">
        <v>0</v>
      </c>
      <c r="BY59" s="223">
        <v>0</v>
      </c>
      <c r="BZ59" s="258"/>
      <c r="CA59" s="258"/>
      <c r="CB59" s="258"/>
      <c r="CC59" s="275"/>
      <c r="CD59" s="275"/>
      <c r="CE59" s="258">
        <v>0</v>
      </c>
      <c r="CF59" s="258">
        <v>0</v>
      </c>
      <c r="CG59" s="258" t="s">
        <v>1162</v>
      </c>
      <c r="CH59" s="258" t="s">
        <v>1162</v>
      </c>
      <c r="CI59" s="258" t="s">
        <v>1162</v>
      </c>
      <c r="CJ59" s="258">
        <v>0</v>
      </c>
      <c r="CK59" s="258">
        <v>0</v>
      </c>
      <c r="CL59" s="258"/>
      <c r="CM59" s="258"/>
      <c r="CN59" s="258"/>
    </row>
    <row r="60" spans="1:92" s="4" customFormat="1" ht="29.45" customHeight="1" thickBot="1" x14ac:dyDescent="0.3">
      <c r="A60" s="21" t="str">
        <f t="shared" si="3"/>
        <v>Indicator 58 - Months with overdue</v>
      </c>
      <c r="B60" s="271">
        <f t="shared" si="2"/>
        <v>58</v>
      </c>
      <c r="C60" s="6" t="s">
        <v>65</v>
      </c>
      <c r="D60" s="8" t="str">
        <f t="shared" si="1"/>
        <v>ID58</v>
      </c>
      <c r="E60" s="208"/>
      <c r="F60" s="214"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0"/>
      <c r="V60" s="258">
        <v>1</v>
      </c>
      <c r="W60" s="170">
        <v>1</v>
      </c>
      <c r="X60" s="258">
        <v>1</v>
      </c>
      <c r="Y60" s="170"/>
      <c r="Z60" s="37">
        <v>1</v>
      </c>
      <c r="AA60" s="170">
        <v>1</v>
      </c>
      <c r="AB60" s="199" t="s">
        <v>12</v>
      </c>
      <c r="AC60" s="196" t="s">
        <v>1155</v>
      </c>
      <c r="AD60" s="171" t="s">
        <v>12</v>
      </c>
      <c r="AE60" s="171" t="s">
        <v>12</v>
      </c>
      <c r="AF60" s="171" t="s">
        <v>837</v>
      </c>
      <c r="AG60" s="202"/>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0">
        <v>0</v>
      </c>
      <c r="AZ60" s="291" t="s">
        <v>1098</v>
      </c>
      <c r="BA60" s="291" t="s">
        <v>1098</v>
      </c>
      <c r="BB60" s="280" t="s">
        <v>1162</v>
      </c>
      <c r="BC60" s="280"/>
      <c r="BD60" s="280"/>
      <c r="BE60" s="280"/>
      <c r="BF60" s="280"/>
      <c r="BG60" s="286">
        <v>0</v>
      </c>
      <c r="BH60" s="68"/>
      <c r="BI60" s="68"/>
      <c r="BJ60" s="75" t="s">
        <v>1162</v>
      </c>
      <c r="BK60" s="76" t="s">
        <v>1213</v>
      </c>
      <c r="BL60" s="76" t="s">
        <v>1213</v>
      </c>
      <c r="BM60" s="69"/>
      <c r="BN60" s="31"/>
      <c r="BO60" s="223">
        <v>0</v>
      </c>
      <c r="BP60" s="223">
        <v>0</v>
      </c>
      <c r="BQ60" s="223">
        <v>0</v>
      </c>
      <c r="BR60" s="223" t="s">
        <v>1162</v>
      </c>
      <c r="BS60" s="227" t="s">
        <v>1213</v>
      </c>
      <c r="BT60" s="227" t="s">
        <v>1213</v>
      </c>
      <c r="BU60" s="227" t="s">
        <v>1213</v>
      </c>
      <c r="BV60" s="227" t="s">
        <v>1213</v>
      </c>
      <c r="BW60" s="223">
        <v>0</v>
      </c>
      <c r="BX60" s="223">
        <v>0</v>
      </c>
      <c r="BY60" s="223">
        <v>0</v>
      </c>
      <c r="BZ60" s="258" t="s">
        <v>1162</v>
      </c>
      <c r="CA60" s="258" t="s">
        <v>1213</v>
      </c>
      <c r="CB60" s="258" t="s">
        <v>1213</v>
      </c>
      <c r="CC60" s="275" t="s">
        <v>1213</v>
      </c>
      <c r="CD60" s="275" t="s">
        <v>1213</v>
      </c>
      <c r="CE60" s="258">
        <v>0</v>
      </c>
      <c r="CF60" s="258">
        <v>0</v>
      </c>
      <c r="CG60" s="258" t="s">
        <v>1162</v>
      </c>
      <c r="CH60" s="258" t="s">
        <v>1162</v>
      </c>
      <c r="CI60" s="258" t="s">
        <v>1162</v>
      </c>
      <c r="CJ60" s="258">
        <v>0</v>
      </c>
      <c r="CK60" s="258">
        <v>0</v>
      </c>
      <c r="CL60" s="258" t="s">
        <v>1162</v>
      </c>
      <c r="CM60" s="258" t="s">
        <v>1213</v>
      </c>
      <c r="CN60" s="258" t="s">
        <v>1213</v>
      </c>
    </row>
    <row r="61" spans="1:92" s="4" customFormat="1" ht="166.35" customHeight="1" thickBot="1" x14ac:dyDescent="0.3">
      <c r="A61" s="21" t="str">
        <f t="shared" si="3"/>
        <v>Indicator 60 - Current accounts average inflows - last 12 months</v>
      </c>
      <c r="B61" s="22">
        <v>60</v>
      </c>
      <c r="C61" s="6" t="s">
        <v>67</v>
      </c>
      <c r="D61" s="8" t="str">
        <f t="shared" si="1"/>
        <v>ID60</v>
      </c>
      <c r="E61" s="8"/>
      <c r="F61" s="211" t="s">
        <v>295</v>
      </c>
      <c r="G61" s="29" t="s">
        <v>223</v>
      </c>
      <c r="H61" s="30" t="s">
        <v>546</v>
      </c>
      <c r="I61" s="14" t="s">
        <v>18</v>
      </c>
      <c r="J61" s="10" t="s">
        <v>1073</v>
      </c>
      <c r="K61" s="11" t="s">
        <v>701</v>
      </c>
      <c r="L61" s="9" t="s">
        <v>328</v>
      </c>
      <c r="M61" s="14" t="s">
        <v>1075</v>
      </c>
      <c r="N61" s="28">
        <v>1</v>
      </c>
      <c r="O61" s="59"/>
      <c r="P61" s="59">
        <v>1</v>
      </c>
      <c r="Q61" s="59">
        <v>1</v>
      </c>
      <c r="R61" s="59">
        <v>1</v>
      </c>
      <c r="S61" s="59"/>
      <c r="T61" s="59"/>
      <c r="U61" s="170"/>
      <c r="V61" s="258">
        <v>1</v>
      </c>
      <c r="W61" s="170">
        <v>1</v>
      </c>
      <c r="X61" s="258">
        <v>1</v>
      </c>
      <c r="Y61" s="170">
        <v>1</v>
      </c>
      <c r="Z61" s="37">
        <v>1</v>
      </c>
      <c r="AA61" s="170">
        <v>1</v>
      </c>
      <c r="AB61" s="199" t="s">
        <v>19</v>
      </c>
      <c r="AC61" s="196" t="s">
        <v>1157</v>
      </c>
      <c r="AD61" s="171" t="s">
        <v>837</v>
      </c>
      <c r="AE61" s="171" t="s">
        <v>1098</v>
      </c>
      <c r="AF61" s="171" t="s">
        <v>837</v>
      </c>
      <c r="AG61" s="196"/>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0" t="s">
        <v>1099</v>
      </c>
      <c r="AZ61" s="291">
        <v>179082.13</v>
      </c>
      <c r="BA61" s="291">
        <v>6362.0640000000003</v>
      </c>
      <c r="BB61" s="280"/>
      <c r="BC61" s="280"/>
      <c r="BD61" s="280"/>
      <c r="BE61" s="280"/>
      <c r="BF61" s="280"/>
      <c r="BG61" s="286" t="s">
        <v>1099</v>
      </c>
      <c r="BH61" s="68">
        <v>183674.6</v>
      </c>
      <c r="BI61" s="68">
        <v>9216.2909999999993</v>
      </c>
      <c r="BJ61" s="69"/>
      <c r="BK61" s="69"/>
      <c r="BL61" s="69"/>
      <c r="BM61" s="82">
        <v>898.95669999999996</v>
      </c>
      <c r="BN61" s="220">
        <v>104776.4</v>
      </c>
      <c r="BO61" s="223">
        <v>0</v>
      </c>
      <c r="BP61" s="223">
        <v>0</v>
      </c>
      <c r="BQ61" s="223">
        <v>0</v>
      </c>
      <c r="BR61" s="223" t="e">
        <v>#N/A</v>
      </c>
      <c r="BS61" s="227" t="e">
        <v>#N/A</v>
      </c>
      <c r="BT61" s="227" t="e">
        <v>#N/A</v>
      </c>
      <c r="BU61" s="227" t="e">
        <v>#N/A</v>
      </c>
      <c r="BV61" s="227" t="e">
        <v>#N/A</v>
      </c>
      <c r="BW61" s="223" t="s">
        <v>1099</v>
      </c>
      <c r="BX61" s="223">
        <v>40500000</v>
      </c>
      <c r="BY61" s="223">
        <v>2894946</v>
      </c>
      <c r="BZ61" s="258" t="s">
        <v>1161</v>
      </c>
      <c r="CA61" s="258">
        <v>772233.8</v>
      </c>
      <c r="CB61" s="258">
        <v>2280000000</v>
      </c>
      <c r="CC61" s="275">
        <v>163473.29999999999</v>
      </c>
      <c r="CD61" s="275">
        <v>32800000</v>
      </c>
      <c r="CE61" s="258" t="s">
        <v>1099</v>
      </c>
      <c r="CF61" s="258">
        <v>42382.2</v>
      </c>
      <c r="CG61" s="258" t="s">
        <v>1161</v>
      </c>
      <c r="CH61" s="258">
        <v>961.66669999999999</v>
      </c>
      <c r="CI61" s="258">
        <v>1190491</v>
      </c>
      <c r="CJ61" s="258" t="s">
        <v>1099</v>
      </c>
      <c r="CK61" s="258">
        <v>7176314</v>
      </c>
      <c r="CL61" s="258" t="s">
        <v>1161</v>
      </c>
      <c r="CM61" s="258">
        <v>38750</v>
      </c>
      <c r="CN61" s="258">
        <v>781000000</v>
      </c>
    </row>
    <row r="62" spans="1:92"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0"/>
      <c r="V62" s="258">
        <v>1</v>
      </c>
      <c r="W62" s="170"/>
      <c r="X62" s="258">
        <v>1</v>
      </c>
      <c r="Y62" s="170"/>
      <c r="Z62" s="37">
        <v>1</v>
      </c>
      <c r="AA62" s="170"/>
      <c r="AB62" s="199" t="s">
        <v>19</v>
      </c>
      <c r="AC62" s="196" t="s">
        <v>1157</v>
      </c>
      <c r="AD62" s="171" t="s">
        <v>837</v>
      </c>
      <c r="AE62" s="171" t="s">
        <v>1098</v>
      </c>
      <c r="AF62" s="171" t="s">
        <v>837</v>
      </c>
      <c r="AG62" s="194"/>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0" t="s">
        <v>1099</v>
      </c>
      <c r="AZ62" s="291">
        <v>178372.33</v>
      </c>
      <c r="BA62" s="291">
        <v>6343.7617</v>
      </c>
      <c r="BB62" s="280"/>
      <c r="BC62" s="280"/>
      <c r="BD62" s="280"/>
      <c r="BE62" s="280"/>
      <c r="BF62" s="280"/>
      <c r="BG62" s="286" t="s">
        <v>1099</v>
      </c>
      <c r="BH62" s="68">
        <v>193535.4</v>
      </c>
      <c r="BI62" s="68">
        <v>8190.5690000000004</v>
      </c>
      <c r="BJ62" s="69"/>
      <c r="BK62" s="69"/>
      <c r="BL62" s="69"/>
      <c r="BM62" s="69"/>
      <c r="BN62" s="31"/>
      <c r="BO62" s="223">
        <v>0</v>
      </c>
      <c r="BP62" s="223">
        <v>0</v>
      </c>
      <c r="BQ62" s="223">
        <v>0</v>
      </c>
      <c r="BR62" s="223" t="e">
        <v>#N/A</v>
      </c>
      <c r="BS62" s="227" t="e">
        <v>#N/A</v>
      </c>
      <c r="BT62" s="227" t="e">
        <v>#N/A</v>
      </c>
      <c r="BU62" s="227" t="e">
        <v>#N/A</v>
      </c>
      <c r="BV62" s="227" t="e">
        <v>#N/A</v>
      </c>
      <c r="BW62" s="223" t="s">
        <v>1099</v>
      </c>
      <c r="BX62" s="223">
        <v>40300000</v>
      </c>
      <c r="BY62" s="223">
        <v>2710462</v>
      </c>
      <c r="BZ62" s="258" t="s">
        <v>1161</v>
      </c>
      <c r="CA62" s="258">
        <v>540252.69999999995</v>
      </c>
      <c r="CB62" s="258">
        <v>3010000000</v>
      </c>
      <c r="CC62" s="275">
        <v>159575.29999999999</v>
      </c>
      <c r="CD62" s="275">
        <v>30400000</v>
      </c>
      <c r="CE62" s="258" t="s">
        <v>1099</v>
      </c>
      <c r="CF62" s="258">
        <v>51184.61</v>
      </c>
      <c r="CG62" s="258" t="s">
        <v>1161</v>
      </c>
      <c r="CH62" s="258">
        <v>218.47829999999999</v>
      </c>
      <c r="CI62" s="258">
        <v>1263297</v>
      </c>
      <c r="CJ62" s="258" t="s">
        <v>1099</v>
      </c>
      <c r="CK62" s="258">
        <v>4508521</v>
      </c>
      <c r="CL62" s="258"/>
      <c r="CM62" s="258"/>
      <c r="CN62" s="258"/>
    </row>
    <row r="63" spans="1:92"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0"/>
      <c r="V63" s="258">
        <v>1</v>
      </c>
      <c r="W63" s="170"/>
      <c r="X63" s="258">
        <v>1</v>
      </c>
      <c r="Y63" s="170"/>
      <c r="Z63" s="37">
        <v>1</v>
      </c>
      <c r="AA63" s="170"/>
      <c r="AB63" s="199" t="s">
        <v>19</v>
      </c>
      <c r="AC63" s="196" t="s">
        <v>1157</v>
      </c>
      <c r="AD63" s="171" t="s">
        <v>837</v>
      </c>
      <c r="AE63" s="171" t="s">
        <v>1098</v>
      </c>
      <c r="AF63" s="171" t="s">
        <v>837</v>
      </c>
      <c r="AG63" s="196"/>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0" t="s">
        <v>1099</v>
      </c>
      <c r="AZ63" s="291">
        <v>10391.223</v>
      </c>
      <c r="BA63" s="291">
        <v>353.39893000000001</v>
      </c>
      <c r="BB63" s="280"/>
      <c r="BC63" s="280"/>
      <c r="BD63" s="280"/>
      <c r="BE63" s="280"/>
      <c r="BF63" s="280"/>
      <c r="BG63" s="286" t="s">
        <v>1099</v>
      </c>
      <c r="BH63" s="68">
        <v>29388.63</v>
      </c>
      <c r="BI63" s="68">
        <v>3093.5360000000001</v>
      </c>
      <c r="BJ63" s="69"/>
      <c r="BK63" s="69"/>
      <c r="BL63" s="69"/>
      <c r="BM63" s="69"/>
      <c r="BN63" s="31"/>
      <c r="BO63" s="223">
        <v>0</v>
      </c>
      <c r="BP63" s="223">
        <v>0</v>
      </c>
      <c r="BQ63" s="223">
        <v>0</v>
      </c>
      <c r="BR63" s="223" t="e">
        <v>#N/A</v>
      </c>
      <c r="BS63" s="227" t="e">
        <v>#N/A</v>
      </c>
      <c r="BT63" s="227" t="e">
        <v>#N/A</v>
      </c>
      <c r="BU63" s="227" t="e">
        <v>#N/A</v>
      </c>
      <c r="BV63" s="227" t="e">
        <v>#N/A</v>
      </c>
      <c r="BW63" s="223" t="s">
        <v>1099</v>
      </c>
      <c r="BX63" s="223">
        <v>4548672</v>
      </c>
      <c r="BY63" s="223">
        <v>613527.6</v>
      </c>
      <c r="BZ63" s="258" t="s">
        <v>1161</v>
      </c>
      <c r="CA63" s="258" t="s">
        <v>1162</v>
      </c>
      <c r="CB63" s="258">
        <v>83300000</v>
      </c>
      <c r="CC63" s="275" t="s">
        <v>1162</v>
      </c>
      <c r="CD63" s="275">
        <v>12900000</v>
      </c>
      <c r="CE63" s="258" t="s">
        <v>1099</v>
      </c>
      <c r="CF63" s="258">
        <v>4439.317</v>
      </c>
      <c r="CG63" s="258" t="s">
        <v>1161</v>
      </c>
      <c r="CH63" s="258">
        <v>7.2578810000000002</v>
      </c>
      <c r="CI63" s="258">
        <v>168154.4</v>
      </c>
      <c r="CJ63" s="258" t="s">
        <v>1099</v>
      </c>
      <c r="CK63" s="258">
        <v>1108019</v>
      </c>
      <c r="CL63" s="258"/>
      <c r="CM63" s="258"/>
      <c r="CN63" s="258"/>
    </row>
    <row r="64" spans="1:92"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0"/>
      <c r="V64" s="258">
        <v>1</v>
      </c>
      <c r="W64" s="170"/>
      <c r="X64" s="258">
        <v>1</v>
      </c>
      <c r="Y64" s="170"/>
      <c r="Z64" s="37">
        <v>1</v>
      </c>
      <c r="AA64" s="170"/>
      <c r="AB64" s="199" t="s">
        <v>19</v>
      </c>
      <c r="AC64" s="196" t="s">
        <v>1157</v>
      </c>
      <c r="AD64" s="171" t="s">
        <v>837</v>
      </c>
      <c r="AE64" s="171" t="s">
        <v>1098</v>
      </c>
      <c r="AF64" s="171" t="s">
        <v>837</v>
      </c>
      <c r="AG64" s="196"/>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0" t="s">
        <v>1099</v>
      </c>
      <c r="AZ64" s="291">
        <v>202969.25</v>
      </c>
      <c r="BA64" s="291">
        <v>7435.1768000000002</v>
      </c>
      <c r="BB64" s="280"/>
      <c r="BC64" s="280"/>
      <c r="BD64" s="280"/>
      <c r="BE64" s="280"/>
      <c r="BF64" s="280"/>
      <c r="BG64" s="286" t="s">
        <v>1099</v>
      </c>
      <c r="BH64" s="68">
        <v>208980.6</v>
      </c>
      <c r="BI64" s="68">
        <v>10417.75</v>
      </c>
      <c r="BJ64" s="69"/>
      <c r="BK64" s="69"/>
      <c r="BL64" s="69"/>
      <c r="BM64" s="69"/>
      <c r="BN64" s="31"/>
      <c r="BO64" s="223">
        <v>0</v>
      </c>
      <c r="BP64" s="223">
        <v>0</v>
      </c>
      <c r="BQ64" s="223">
        <v>0</v>
      </c>
      <c r="BR64" s="223" t="e">
        <v>#N/A</v>
      </c>
      <c r="BS64" s="227" t="e">
        <v>#N/A</v>
      </c>
      <c r="BT64" s="227" t="e">
        <v>#N/A</v>
      </c>
      <c r="BU64" s="227" t="e">
        <v>#N/A</v>
      </c>
      <c r="BV64" s="227" t="e">
        <v>#N/A</v>
      </c>
      <c r="BW64" s="223" t="s">
        <v>1099</v>
      </c>
      <c r="BX64" s="223">
        <v>29200000</v>
      </c>
      <c r="BY64" s="223">
        <v>2361766</v>
      </c>
      <c r="BZ64" s="258" t="s">
        <v>1161</v>
      </c>
      <c r="CA64" s="258">
        <v>2652268</v>
      </c>
      <c r="CB64" s="258">
        <v>396000000</v>
      </c>
      <c r="CC64" s="275">
        <v>112937.7</v>
      </c>
      <c r="CD64" s="275">
        <v>26800000</v>
      </c>
      <c r="CE64" s="258" t="s">
        <v>1099</v>
      </c>
      <c r="CF64" s="258">
        <v>54585.09</v>
      </c>
      <c r="CG64" s="258" t="s">
        <v>1161</v>
      </c>
      <c r="CH64" s="258">
        <v>1512.269</v>
      </c>
      <c r="CI64" s="258">
        <v>1027177</v>
      </c>
      <c r="CJ64" s="258" t="s">
        <v>1099</v>
      </c>
      <c r="CK64" s="258">
        <v>6320400</v>
      </c>
      <c r="CL64" s="258"/>
      <c r="CM64" s="258"/>
      <c r="CN64" s="258"/>
    </row>
    <row r="65" spans="1:92" s="4" customFormat="1" ht="58.35" customHeight="1" thickBot="1" x14ac:dyDescent="0.3">
      <c r="A65" s="21" t="str">
        <f t="shared" si="3"/>
        <v>Indicator 64 - Total debt/EBITDA</v>
      </c>
      <c r="B65" s="22">
        <f t="shared" si="2"/>
        <v>64</v>
      </c>
      <c r="C65" s="6" t="s">
        <v>71</v>
      </c>
      <c r="D65" s="8" t="str">
        <f t="shared" si="1"/>
        <v>ID64</v>
      </c>
      <c r="E65" s="8"/>
      <c r="F65" s="210" t="s">
        <v>292</v>
      </c>
      <c r="G65" s="29" t="s">
        <v>227</v>
      </c>
      <c r="H65" s="30" t="s">
        <v>550</v>
      </c>
      <c r="I65" s="14" t="s">
        <v>18</v>
      </c>
      <c r="J65" s="10" t="s">
        <v>721</v>
      </c>
      <c r="K65" s="11" t="s">
        <v>701</v>
      </c>
      <c r="L65" s="9" t="s">
        <v>412</v>
      </c>
      <c r="M65" s="14" t="s">
        <v>841</v>
      </c>
      <c r="N65" s="28">
        <v>1</v>
      </c>
      <c r="O65" s="59"/>
      <c r="P65" s="59">
        <v>1</v>
      </c>
      <c r="Q65" s="59"/>
      <c r="R65" s="59">
        <v>1</v>
      </c>
      <c r="S65" s="59"/>
      <c r="T65" s="59"/>
      <c r="U65" s="170"/>
      <c r="V65" s="258">
        <v>1</v>
      </c>
      <c r="W65" s="170"/>
      <c r="X65" s="258">
        <v>1</v>
      </c>
      <c r="Y65" s="170"/>
      <c r="Z65" s="37">
        <v>1</v>
      </c>
      <c r="AA65" s="170"/>
      <c r="AB65" s="199" t="s">
        <v>19</v>
      </c>
      <c r="AC65" s="196" t="s">
        <v>1154</v>
      </c>
      <c r="AD65" s="171" t="s">
        <v>837</v>
      </c>
      <c r="AE65" s="171" t="s">
        <v>1098</v>
      </c>
      <c r="AF65" s="171" t="s">
        <v>837</v>
      </c>
      <c r="AG65" s="196"/>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0" t="s">
        <v>1099</v>
      </c>
      <c r="AZ65" s="291">
        <v>4.5284538000000003</v>
      </c>
      <c r="BA65" s="291">
        <v>2.4769738000000001</v>
      </c>
      <c r="BB65" s="280"/>
      <c r="BC65" s="280"/>
      <c r="BD65" s="280"/>
      <c r="BE65" s="280"/>
      <c r="BF65" s="280"/>
      <c r="BG65" s="286" t="s">
        <v>1099</v>
      </c>
      <c r="BH65" s="68">
        <v>6.2019729999999997</v>
      </c>
      <c r="BI65" s="68">
        <v>4.9040559999999997</v>
      </c>
      <c r="BJ65" s="69"/>
      <c r="BK65" s="69"/>
      <c r="BL65" s="69"/>
      <c r="BM65" s="69"/>
      <c r="BN65" s="31"/>
      <c r="BO65" s="223">
        <v>0</v>
      </c>
      <c r="BP65" s="223">
        <v>0</v>
      </c>
      <c r="BQ65" s="223">
        <v>0</v>
      </c>
      <c r="BR65" s="223" t="e">
        <v>#N/A</v>
      </c>
      <c r="BS65" s="227" t="e">
        <v>#N/A</v>
      </c>
      <c r="BT65" s="227" t="e">
        <v>#N/A</v>
      </c>
      <c r="BU65" s="227" t="e">
        <v>#N/A</v>
      </c>
      <c r="BV65" s="227" t="e">
        <v>#N/A</v>
      </c>
      <c r="BW65" s="223" t="s">
        <v>1099</v>
      </c>
      <c r="BX65" s="223">
        <v>4.6548590000000001</v>
      </c>
      <c r="BY65" s="223">
        <v>2.8297910000000002</v>
      </c>
      <c r="BZ65" s="258" t="s">
        <v>1161</v>
      </c>
      <c r="CA65" s="258">
        <v>-86.003280000000004</v>
      </c>
      <c r="CB65" s="258">
        <v>110.6923</v>
      </c>
      <c r="CC65" s="275">
        <v>-69.639269999999996</v>
      </c>
      <c r="CD65" s="275">
        <v>97.90804</v>
      </c>
      <c r="CE65" s="258" t="s">
        <v>1099</v>
      </c>
      <c r="CF65" s="258">
        <v>4.7565600000000003</v>
      </c>
      <c r="CG65" s="258" t="s">
        <v>1161</v>
      </c>
      <c r="CH65" s="258">
        <v>-28.690670000000001</v>
      </c>
      <c r="CI65" s="258">
        <v>42.720230000000001</v>
      </c>
      <c r="CJ65" s="258" t="s">
        <v>1099</v>
      </c>
      <c r="CK65" s="258">
        <v>3.1487690000000002</v>
      </c>
      <c r="CL65" s="258"/>
      <c r="CM65" s="258"/>
      <c r="CN65" s="258"/>
    </row>
    <row r="66" spans="1:92" s="4" customFormat="1" ht="27.6" customHeight="1" thickBot="1" x14ac:dyDescent="0.3">
      <c r="A66" s="21" t="str">
        <f t="shared" ref="A66:A90" si="4">CONCATENATE(C$2," ",B66," - ",C66)</f>
        <v>Indicator 65 - Total debt per interest due/Total debt per interest due older than 30 days</v>
      </c>
      <c r="B66" s="271">
        <f t="shared" si="2"/>
        <v>65</v>
      </c>
      <c r="C66" s="6" t="s">
        <v>72</v>
      </c>
      <c r="D66" s="8" t="str">
        <f t="shared" si="1"/>
        <v>ID65</v>
      </c>
      <c r="E66" s="208"/>
      <c r="F66" s="214" t="s">
        <v>292</v>
      </c>
      <c r="G66" s="29" t="s">
        <v>228</v>
      </c>
      <c r="H66" s="30" t="s">
        <v>551</v>
      </c>
      <c r="I66" s="14" t="s">
        <v>18</v>
      </c>
      <c r="J66" s="10" t="s">
        <v>716</v>
      </c>
      <c r="K66" s="11" t="s">
        <v>702</v>
      </c>
      <c r="L66" s="9" t="s">
        <v>413</v>
      </c>
      <c r="M66" s="14" t="s">
        <v>1068</v>
      </c>
      <c r="N66" s="28"/>
      <c r="O66" s="59"/>
      <c r="P66" s="59">
        <v>1</v>
      </c>
      <c r="Q66" s="59"/>
      <c r="R66" s="59">
        <v>1</v>
      </c>
      <c r="S66" s="59"/>
      <c r="T66" s="59">
        <v>1</v>
      </c>
      <c r="U66" s="170"/>
      <c r="V66" s="258">
        <v>1</v>
      </c>
      <c r="W66" s="170"/>
      <c r="X66" s="258">
        <v>1</v>
      </c>
      <c r="Y66" s="170"/>
      <c r="Z66" s="37"/>
      <c r="AA66" s="170"/>
      <c r="AB66" s="199" t="s">
        <v>19</v>
      </c>
      <c r="AC66" s="196" t="s">
        <v>1154</v>
      </c>
      <c r="AD66" s="171" t="s">
        <v>12</v>
      </c>
      <c r="AE66" s="171" t="s">
        <v>12</v>
      </c>
      <c r="AF66" s="171" t="s">
        <v>837</v>
      </c>
      <c r="AG66" s="196"/>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0" t="s">
        <v>1098</v>
      </c>
      <c r="AZ66" s="291" t="s">
        <v>1098</v>
      </c>
      <c r="BA66" s="291" t="s">
        <v>1098</v>
      </c>
      <c r="BB66" s="280"/>
      <c r="BC66" s="280"/>
      <c r="BD66" s="280"/>
      <c r="BE66" s="280"/>
      <c r="BF66" s="280"/>
      <c r="BG66" s="286">
        <v>0</v>
      </c>
      <c r="BH66" s="68"/>
      <c r="BI66" s="68"/>
      <c r="BJ66" s="69"/>
      <c r="BK66" s="69"/>
      <c r="BL66" s="69"/>
      <c r="BM66" s="69"/>
      <c r="BN66" s="31"/>
      <c r="BO66" s="223">
        <v>0</v>
      </c>
      <c r="BP66" s="223">
        <v>0</v>
      </c>
      <c r="BQ66" s="223">
        <v>0</v>
      </c>
      <c r="BR66" s="223" t="s">
        <v>1162</v>
      </c>
      <c r="BS66" s="227" t="s">
        <v>1213</v>
      </c>
      <c r="BT66" s="227" t="s">
        <v>1213</v>
      </c>
      <c r="BU66" s="227" t="s">
        <v>1213</v>
      </c>
      <c r="BV66" s="227" t="s">
        <v>1213</v>
      </c>
      <c r="BW66" s="223">
        <v>0</v>
      </c>
      <c r="BX66" s="223">
        <v>0</v>
      </c>
      <c r="BY66" s="223">
        <v>0</v>
      </c>
      <c r="BZ66" s="258" t="s">
        <v>1162</v>
      </c>
      <c r="CA66" s="258" t="s">
        <v>1213</v>
      </c>
      <c r="CB66" s="258" t="s">
        <v>1213</v>
      </c>
      <c r="CC66" s="275" t="s">
        <v>1213</v>
      </c>
      <c r="CD66" s="275" t="s">
        <v>1213</v>
      </c>
      <c r="CE66" s="258">
        <v>0</v>
      </c>
      <c r="CF66" s="258">
        <v>0</v>
      </c>
      <c r="CG66" s="258" t="s">
        <v>1161</v>
      </c>
      <c r="CH66" s="258">
        <v>1</v>
      </c>
      <c r="CI66" s="258">
        <v>8.6032390000000003</v>
      </c>
      <c r="CJ66" s="258">
        <v>0</v>
      </c>
      <c r="CK66" s="258">
        <v>0</v>
      </c>
      <c r="CL66" s="258"/>
      <c r="CM66" s="258"/>
      <c r="CN66" s="258"/>
    </row>
    <row r="67" spans="1:92" s="4" customFormat="1" ht="58.35" customHeight="1" thickBot="1" x14ac:dyDescent="0.3">
      <c r="A67" s="21" t="str">
        <f t="shared" si="4"/>
        <v>Indicator 66 - Max debt/EBITDA - 1 year</v>
      </c>
      <c r="B67" s="22">
        <f t="shared" si="2"/>
        <v>66</v>
      </c>
      <c r="C67" s="6" t="s">
        <v>73</v>
      </c>
      <c r="D67" s="8" t="str">
        <f t="shared" ref="D67:D125" si="5">CONCATENATE("ID",B67)</f>
        <v>ID66</v>
      </c>
      <c r="E67" s="8"/>
      <c r="F67" s="211" t="s">
        <v>292</v>
      </c>
      <c r="G67" s="29" t="s">
        <v>229</v>
      </c>
      <c r="H67" s="30" t="s">
        <v>552</v>
      </c>
      <c r="I67" s="14" t="s">
        <v>18</v>
      </c>
      <c r="J67" s="10" t="s">
        <v>718</v>
      </c>
      <c r="K67" s="11" t="s">
        <v>701</v>
      </c>
      <c r="L67" s="9" t="s">
        <v>1082</v>
      </c>
      <c r="M67" s="14" t="s">
        <v>1101</v>
      </c>
      <c r="N67" s="28">
        <v>1</v>
      </c>
      <c r="O67" s="59"/>
      <c r="P67" s="59">
        <v>1</v>
      </c>
      <c r="Q67" s="59"/>
      <c r="R67" s="59"/>
      <c r="S67" s="59"/>
      <c r="T67" s="59"/>
      <c r="U67" s="170"/>
      <c r="V67" s="258">
        <v>1</v>
      </c>
      <c r="W67" s="170"/>
      <c r="X67" s="258">
        <v>1</v>
      </c>
      <c r="Y67" s="170"/>
      <c r="Z67" s="37">
        <v>1</v>
      </c>
      <c r="AA67" s="170"/>
      <c r="AB67" s="199" t="s">
        <v>19</v>
      </c>
      <c r="AC67" s="196" t="s">
        <v>1154</v>
      </c>
      <c r="AD67" s="171" t="s">
        <v>837</v>
      </c>
      <c r="AE67" s="171" t="s">
        <v>1098</v>
      </c>
      <c r="AF67" s="171" t="s">
        <v>837</v>
      </c>
      <c r="AG67" s="196"/>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0" t="s">
        <v>1099</v>
      </c>
      <c r="AZ67" s="291">
        <v>4.5284538000000003</v>
      </c>
      <c r="BA67" s="291">
        <v>2.4769738000000001</v>
      </c>
      <c r="BB67" s="280"/>
      <c r="BC67" s="280"/>
      <c r="BD67" s="280"/>
      <c r="BE67" s="280"/>
      <c r="BF67" s="280"/>
      <c r="BG67" s="286" t="s">
        <v>1099</v>
      </c>
      <c r="BH67" s="68">
        <v>6.2019729999999997</v>
      </c>
      <c r="BI67" s="68">
        <v>4.9040559999999997</v>
      </c>
      <c r="BJ67" s="69"/>
      <c r="BK67" s="69"/>
      <c r="BL67" s="69"/>
      <c r="BM67" s="69"/>
      <c r="BN67" s="31"/>
      <c r="BO67" s="223">
        <v>0</v>
      </c>
      <c r="BP67" s="223">
        <v>0</v>
      </c>
      <c r="BQ67" s="223">
        <v>0</v>
      </c>
      <c r="BR67" s="223" t="e">
        <v>#N/A</v>
      </c>
      <c r="BS67" s="227" t="e">
        <v>#N/A</v>
      </c>
      <c r="BT67" s="227" t="e">
        <v>#N/A</v>
      </c>
      <c r="BU67" s="227" t="e">
        <v>#N/A</v>
      </c>
      <c r="BV67" s="227" t="e">
        <v>#N/A</v>
      </c>
      <c r="BW67" s="223" t="s">
        <v>1099</v>
      </c>
      <c r="BX67" s="223">
        <v>4.6548590000000001</v>
      </c>
      <c r="BY67" s="223">
        <v>2.8297910000000002</v>
      </c>
      <c r="BZ67" s="258" t="s">
        <v>1161</v>
      </c>
      <c r="CA67" s="258">
        <v>-86.003280000000004</v>
      </c>
      <c r="CB67" s="258">
        <v>110.6923</v>
      </c>
      <c r="CC67" s="275">
        <v>-69.639269999999996</v>
      </c>
      <c r="CD67" s="275">
        <v>97.90804</v>
      </c>
      <c r="CE67" s="258" t="s">
        <v>1099</v>
      </c>
      <c r="CF67" s="258">
        <v>4.7565600000000003</v>
      </c>
      <c r="CG67" s="258" t="s">
        <v>1161</v>
      </c>
      <c r="CH67" s="258">
        <v>-28.690670000000001</v>
      </c>
      <c r="CI67" s="258">
        <v>42.720230000000001</v>
      </c>
      <c r="CJ67" s="258" t="s">
        <v>1099</v>
      </c>
      <c r="CK67" s="258">
        <v>3.1487690000000002</v>
      </c>
      <c r="CL67" s="258"/>
      <c r="CM67" s="258"/>
      <c r="CN67" s="258"/>
    </row>
    <row r="68" spans="1:92"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0"/>
      <c r="V68" s="258">
        <v>1</v>
      </c>
      <c r="W68" s="170"/>
      <c r="X68" s="258">
        <v>1</v>
      </c>
      <c r="Y68" s="170"/>
      <c r="Z68" s="37">
        <v>1</v>
      </c>
      <c r="AA68" s="170"/>
      <c r="AB68" s="199" t="s">
        <v>19</v>
      </c>
      <c r="AC68" s="196" t="s">
        <v>1154</v>
      </c>
      <c r="AD68" s="171" t="s">
        <v>837</v>
      </c>
      <c r="AE68" s="171" t="s">
        <v>1098</v>
      </c>
      <c r="AF68" s="171" t="s">
        <v>837</v>
      </c>
      <c r="AG68" s="196"/>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0" t="s">
        <v>1099</v>
      </c>
      <c r="AZ68" s="291">
        <v>4.5284538000000003</v>
      </c>
      <c r="BA68" s="291">
        <v>2.4769738000000001</v>
      </c>
      <c r="BB68" s="280"/>
      <c r="BC68" s="280"/>
      <c r="BD68" s="280"/>
      <c r="BE68" s="280"/>
      <c r="BF68" s="280"/>
      <c r="BG68" s="286" t="s">
        <v>1099</v>
      </c>
      <c r="BH68" s="68">
        <v>6.2019729999999997</v>
      </c>
      <c r="BI68" s="68">
        <v>4.9040559999999997</v>
      </c>
      <c r="BJ68" s="69"/>
      <c r="BK68" s="69"/>
      <c r="BL68" s="69"/>
      <c r="BM68" s="69"/>
      <c r="BN68" s="31"/>
      <c r="BO68" s="223">
        <v>0</v>
      </c>
      <c r="BP68" s="223">
        <v>0</v>
      </c>
      <c r="BQ68" s="223">
        <v>0</v>
      </c>
      <c r="BR68" s="223" t="e">
        <v>#N/A</v>
      </c>
      <c r="BS68" s="227" t="e">
        <v>#N/A</v>
      </c>
      <c r="BT68" s="227" t="e">
        <v>#N/A</v>
      </c>
      <c r="BU68" s="227" t="e">
        <v>#N/A</v>
      </c>
      <c r="BV68" s="227" t="e">
        <v>#N/A</v>
      </c>
      <c r="BW68" s="223" t="s">
        <v>1099</v>
      </c>
      <c r="BX68" s="223">
        <v>4.6548590000000001</v>
      </c>
      <c r="BY68" s="223">
        <v>2.8297910000000002</v>
      </c>
      <c r="BZ68" s="258" t="s">
        <v>1161</v>
      </c>
      <c r="CA68" s="258">
        <v>-86.003280000000004</v>
      </c>
      <c r="CB68" s="258">
        <v>110.6923</v>
      </c>
      <c r="CC68" s="275">
        <v>-69.639269999999996</v>
      </c>
      <c r="CD68" s="275">
        <v>97.90804</v>
      </c>
      <c r="CE68" s="258" t="s">
        <v>1099</v>
      </c>
      <c r="CF68" s="258">
        <v>4.7565600000000003</v>
      </c>
      <c r="CG68" s="258" t="s">
        <v>1161</v>
      </c>
      <c r="CH68" s="258">
        <v>-28.690670000000001</v>
      </c>
      <c r="CI68" s="258">
        <v>42.720230000000001</v>
      </c>
      <c r="CJ68" s="258" t="s">
        <v>1099</v>
      </c>
      <c r="CK68" s="258">
        <v>3.1487690000000002</v>
      </c>
      <c r="CL68" s="258"/>
      <c r="CM68" s="258"/>
      <c r="CN68" s="258"/>
    </row>
    <row r="69" spans="1:92"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0"/>
      <c r="V69" s="258">
        <v>1</v>
      </c>
      <c r="W69" s="170"/>
      <c r="X69" s="258">
        <v>1</v>
      </c>
      <c r="Y69" s="170"/>
      <c r="Z69" s="37">
        <v>1</v>
      </c>
      <c r="AA69" s="170"/>
      <c r="AB69" s="199" t="s">
        <v>19</v>
      </c>
      <c r="AC69" s="196" t="s">
        <v>1154</v>
      </c>
      <c r="AD69" s="171" t="s">
        <v>837</v>
      </c>
      <c r="AE69" s="171" t="s">
        <v>1098</v>
      </c>
      <c r="AF69" s="171" t="s">
        <v>837</v>
      </c>
      <c r="AG69" s="202"/>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0" t="s">
        <v>1099</v>
      </c>
      <c r="AZ69" s="291">
        <v>0.38435042000000003</v>
      </c>
      <c r="BA69" s="291">
        <v>0.25999987000000002</v>
      </c>
      <c r="BB69" s="280"/>
      <c r="BC69" s="280"/>
      <c r="BD69" s="280"/>
      <c r="BE69" s="280"/>
      <c r="BF69" s="280"/>
      <c r="BG69" s="286" t="s">
        <v>1099</v>
      </c>
      <c r="BH69" s="68">
        <v>0.4982336</v>
      </c>
      <c r="BI69" s="68">
        <v>0.34197319999999998</v>
      </c>
      <c r="BJ69" s="69"/>
      <c r="BK69" s="69"/>
      <c r="BL69" s="69"/>
      <c r="BM69" s="69"/>
      <c r="BN69" s="31"/>
      <c r="BO69" s="223">
        <v>0</v>
      </c>
      <c r="BP69" s="223">
        <v>0</v>
      </c>
      <c r="BQ69" s="223">
        <v>0</v>
      </c>
      <c r="BR69" s="223" t="e">
        <v>#N/A</v>
      </c>
      <c r="BS69" s="227" t="e">
        <v>#N/A</v>
      </c>
      <c r="BT69" s="227" t="e">
        <v>#N/A</v>
      </c>
      <c r="BU69" s="227" t="e">
        <v>#N/A</v>
      </c>
      <c r="BV69" s="227" t="e">
        <v>#N/A</v>
      </c>
      <c r="BW69" s="223" t="s">
        <v>1099</v>
      </c>
      <c r="BX69" s="223">
        <v>0.35551359999999999</v>
      </c>
      <c r="BY69" s="223">
        <v>0.33970270000000002</v>
      </c>
      <c r="BZ69" s="258" t="s">
        <v>1161</v>
      </c>
      <c r="CA69" s="258" t="s">
        <v>1162</v>
      </c>
      <c r="CB69" s="258">
        <v>23.231020000000001</v>
      </c>
      <c r="CC69" s="275" t="s">
        <v>1162</v>
      </c>
      <c r="CD69" s="275">
        <v>13.81786</v>
      </c>
      <c r="CE69" s="258" t="s">
        <v>1099</v>
      </c>
      <c r="CF69" s="258">
        <v>0.76002539999999996</v>
      </c>
      <c r="CG69" s="258" t="s">
        <v>1161</v>
      </c>
      <c r="CH69" s="258">
        <v>6.9140800000000002E-2</v>
      </c>
      <c r="CI69" s="258">
        <v>78.063689999999994</v>
      </c>
      <c r="CJ69" s="258" t="s">
        <v>1099</v>
      </c>
      <c r="CK69" s="258">
        <v>0.51998869999999997</v>
      </c>
      <c r="CL69" s="258"/>
      <c r="CM69" s="258"/>
      <c r="CN69" s="258"/>
    </row>
    <row r="70" spans="1:92"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0"/>
      <c r="V70" s="258">
        <v>1</v>
      </c>
      <c r="W70" s="170"/>
      <c r="X70" s="258">
        <v>1</v>
      </c>
      <c r="Y70" s="170">
        <v>1</v>
      </c>
      <c r="Z70" s="37">
        <v>1</v>
      </c>
      <c r="AA70" s="170"/>
      <c r="AB70" s="199" t="s">
        <v>19</v>
      </c>
      <c r="AC70" s="200" t="s">
        <v>1154</v>
      </c>
      <c r="AD70" s="171" t="s">
        <v>837</v>
      </c>
      <c r="AE70" s="171" t="s">
        <v>1098</v>
      </c>
      <c r="AF70" s="171" t="s">
        <v>837</v>
      </c>
      <c r="AG70" s="200"/>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0">
        <v>0</v>
      </c>
      <c r="AZ70" s="291" t="s">
        <v>1098</v>
      </c>
      <c r="BA70" s="291" t="s">
        <v>1098</v>
      </c>
      <c r="BB70" s="282"/>
      <c r="BC70" s="282"/>
      <c r="BD70" s="282"/>
      <c r="BE70" s="282"/>
      <c r="BF70" s="282"/>
      <c r="BG70" s="286">
        <v>0</v>
      </c>
      <c r="BH70" s="68"/>
      <c r="BI70" s="68"/>
      <c r="BJ70" s="71"/>
      <c r="BK70" s="71"/>
      <c r="BL70" s="71"/>
      <c r="BM70" s="71"/>
      <c r="BN70" s="34"/>
      <c r="BO70" s="223">
        <v>0</v>
      </c>
      <c r="BP70" s="223">
        <v>0</v>
      </c>
      <c r="BQ70" s="223">
        <v>0</v>
      </c>
      <c r="BR70" s="223" t="e">
        <v>#N/A</v>
      </c>
      <c r="BS70" s="227" t="e">
        <v>#N/A</v>
      </c>
      <c r="BT70" s="227" t="e">
        <v>#N/A</v>
      </c>
      <c r="BU70" s="227" t="e">
        <v>#N/A</v>
      </c>
      <c r="BV70" s="227" t="e">
        <v>#N/A</v>
      </c>
      <c r="BW70" s="223">
        <v>0</v>
      </c>
      <c r="BX70" s="276">
        <v>0</v>
      </c>
      <c r="BY70" s="276">
        <v>0</v>
      </c>
      <c r="BZ70" s="258" t="s">
        <v>1161</v>
      </c>
      <c r="CA70" s="277">
        <v>-0.9848943</v>
      </c>
      <c r="CB70" s="277">
        <v>79.503979999999999</v>
      </c>
      <c r="CC70" s="275">
        <v>-0.9945541</v>
      </c>
      <c r="CD70" s="275">
        <v>60.985509999999998</v>
      </c>
      <c r="CE70" s="258">
        <v>0</v>
      </c>
      <c r="CF70" s="258">
        <v>0</v>
      </c>
      <c r="CG70" s="258" t="s">
        <v>1161</v>
      </c>
      <c r="CH70" s="258">
        <v>-0.99521079999999995</v>
      </c>
      <c r="CI70" s="258">
        <v>16.285260000000001</v>
      </c>
      <c r="CJ70" s="258">
        <v>0</v>
      </c>
      <c r="CK70" s="258">
        <v>0</v>
      </c>
      <c r="CL70" s="258"/>
      <c r="CM70" s="258"/>
      <c r="CN70" s="258"/>
    </row>
    <row r="71" spans="1:92"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0"/>
      <c r="V71" s="258">
        <v>1</v>
      </c>
      <c r="W71" s="170"/>
      <c r="X71" s="258"/>
      <c r="Y71" s="170"/>
      <c r="Z71" s="37">
        <v>1</v>
      </c>
      <c r="AA71" s="170"/>
      <c r="AB71" s="199" t="s">
        <v>19</v>
      </c>
      <c r="AC71" s="200" t="s">
        <v>1154</v>
      </c>
      <c r="AD71" s="171" t="s">
        <v>837</v>
      </c>
      <c r="AE71" s="171" t="s">
        <v>1098</v>
      </c>
      <c r="AF71" s="171" t="s">
        <v>837</v>
      </c>
      <c r="AG71" s="194"/>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0">
        <v>0</v>
      </c>
      <c r="AZ71" s="291" t="s">
        <v>1098</v>
      </c>
      <c r="BA71" s="291" t="s">
        <v>1098</v>
      </c>
      <c r="BB71" s="282"/>
      <c r="BC71" s="282"/>
      <c r="BD71" s="282"/>
      <c r="BE71" s="282"/>
      <c r="BF71" s="282"/>
      <c r="BG71" s="286">
        <v>0</v>
      </c>
      <c r="BH71" s="68"/>
      <c r="BI71" s="68"/>
      <c r="BJ71" s="71"/>
      <c r="BK71" s="71"/>
      <c r="BL71" s="71"/>
      <c r="BM71" s="71"/>
      <c r="BN71" s="34"/>
      <c r="BO71" s="223">
        <v>0</v>
      </c>
      <c r="BP71" s="223">
        <v>0</v>
      </c>
      <c r="BQ71" s="223">
        <v>0</v>
      </c>
      <c r="BR71" s="223" t="e">
        <v>#N/A</v>
      </c>
      <c r="BS71" s="227" t="e">
        <v>#N/A</v>
      </c>
      <c r="BT71" s="227" t="e">
        <v>#N/A</v>
      </c>
      <c r="BU71" s="227" t="e">
        <v>#N/A</v>
      </c>
      <c r="BV71" s="227" t="e">
        <v>#N/A</v>
      </c>
      <c r="BW71" s="223">
        <v>0</v>
      </c>
      <c r="BX71" s="276">
        <v>0</v>
      </c>
      <c r="BY71" s="276">
        <v>0</v>
      </c>
      <c r="BZ71" s="258" t="s">
        <v>1161</v>
      </c>
      <c r="CA71" s="277">
        <v>-16.758220000000001</v>
      </c>
      <c r="CB71" s="277">
        <v>14.234450000000001</v>
      </c>
      <c r="CC71" s="275">
        <v>-16.72832</v>
      </c>
      <c r="CD71" s="275">
        <v>19.754449999999999</v>
      </c>
      <c r="CE71" s="258">
        <v>0</v>
      </c>
      <c r="CF71" s="258">
        <v>0</v>
      </c>
      <c r="CG71" s="258" t="e">
        <v>#N/A</v>
      </c>
      <c r="CH71" s="258" t="e">
        <v>#N/A</v>
      </c>
      <c r="CI71" s="258" t="e">
        <v>#N/A</v>
      </c>
      <c r="CJ71" s="258">
        <v>0</v>
      </c>
      <c r="CK71" s="258">
        <v>0</v>
      </c>
      <c r="CL71" s="258"/>
      <c r="CM71" s="258"/>
      <c r="CN71" s="258"/>
    </row>
    <row r="72" spans="1:92"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0"/>
      <c r="V72" s="258">
        <v>1</v>
      </c>
      <c r="W72" s="170"/>
      <c r="X72" s="258">
        <v>1</v>
      </c>
      <c r="Y72" s="170"/>
      <c r="Z72" s="37">
        <v>1</v>
      </c>
      <c r="AA72" s="170"/>
      <c r="AB72" s="199" t="s">
        <v>19</v>
      </c>
      <c r="AC72" s="200" t="s">
        <v>1154</v>
      </c>
      <c r="AD72" s="171" t="s">
        <v>837</v>
      </c>
      <c r="AE72" s="171" t="s">
        <v>1098</v>
      </c>
      <c r="AF72" s="171" t="s">
        <v>837</v>
      </c>
      <c r="AG72" s="297"/>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0">
        <v>0</v>
      </c>
      <c r="AZ72" s="291" t="s">
        <v>1098</v>
      </c>
      <c r="BA72" s="291" t="s">
        <v>1098</v>
      </c>
      <c r="BB72" s="282"/>
      <c r="BC72" s="282"/>
      <c r="BD72" s="282"/>
      <c r="BE72" s="282"/>
      <c r="BF72" s="282"/>
      <c r="BG72" s="286">
        <v>0</v>
      </c>
      <c r="BH72" s="68"/>
      <c r="BI72" s="68"/>
      <c r="BJ72" s="71"/>
      <c r="BK72" s="71"/>
      <c r="BL72" s="71"/>
      <c r="BM72" s="71"/>
      <c r="BN72" s="34"/>
      <c r="BO72" s="223">
        <v>0</v>
      </c>
      <c r="BP72" s="223">
        <v>0</v>
      </c>
      <c r="BQ72" s="223">
        <v>0</v>
      </c>
      <c r="BR72" s="223" t="e">
        <v>#N/A</v>
      </c>
      <c r="BS72" s="227" t="e">
        <v>#N/A</v>
      </c>
      <c r="BT72" s="227" t="e">
        <v>#N/A</v>
      </c>
      <c r="BU72" s="227" t="e">
        <v>#N/A</v>
      </c>
      <c r="BV72" s="227" t="e">
        <v>#N/A</v>
      </c>
      <c r="BW72" s="223">
        <v>0</v>
      </c>
      <c r="BX72" s="276">
        <v>0</v>
      </c>
      <c r="BY72" s="276">
        <v>0</v>
      </c>
      <c r="BZ72" s="258" t="s">
        <v>1161</v>
      </c>
      <c r="CA72" s="277" t="s">
        <v>1162</v>
      </c>
      <c r="CB72" s="277">
        <v>5.5128209999999997</v>
      </c>
      <c r="CC72" s="275" t="s">
        <v>1162</v>
      </c>
      <c r="CD72" s="275">
        <v>11.24408</v>
      </c>
      <c r="CE72" s="258">
        <v>0</v>
      </c>
      <c r="CF72" s="258">
        <v>0</v>
      </c>
      <c r="CG72" s="258" t="s">
        <v>1161</v>
      </c>
      <c r="CH72" s="258">
        <v>-1</v>
      </c>
      <c r="CI72" s="258">
        <v>14.716670000000001</v>
      </c>
      <c r="CJ72" s="258">
        <v>0</v>
      </c>
      <c r="CK72" s="258">
        <v>0</v>
      </c>
      <c r="CL72" s="258"/>
      <c r="CM72" s="258"/>
      <c r="CN72" s="258"/>
    </row>
    <row r="73" spans="1:92" s="17" customFormat="1" ht="72.599999999999994"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0"/>
      <c r="V73" s="258">
        <v>1</v>
      </c>
      <c r="W73" s="170"/>
      <c r="X73" s="258">
        <v>1</v>
      </c>
      <c r="Y73" s="170">
        <v>1</v>
      </c>
      <c r="Z73" s="37"/>
      <c r="AA73" s="170"/>
      <c r="AB73" s="199" t="s">
        <v>19</v>
      </c>
      <c r="AC73" s="200" t="s">
        <v>1154</v>
      </c>
      <c r="AD73" s="171" t="s">
        <v>837</v>
      </c>
      <c r="AE73" s="171" t="s">
        <v>1098</v>
      </c>
      <c r="AF73" s="171" t="s">
        <v>837</v>
      </c>
      <c r="AG73" s="196"/>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0" t="s">
        <v>1098</v>
      </c>
      <c r="AZ73" s="291" t="s">
        <v>1098</v>
      </c>
      <c r="BA73" s="291" t="s">
        <v>1098</v>
      </c>
      <c r="BB73" s="282"/>
      <c r="BC73" s="282"/>
      <c r="BD73" s="282"/>
      <c r="BE73" s="282"/>
      <c r="BF73" s="282"/>
      <c r="BG73" s="286" t="s">
        <v>1099</v>
      </c>
      <c r="BH73" s="68">
        <v>0.14805309999999999</v>
      </c>
      <c r="BI73" s="68">
        <v>0.11099920000000001</v>
      </c>
      <c r="BJ73" s="71"/>
      <c r="BK73" s="71"/>
      <c r="BL73" s="71"/>
      <c r="BM73" s="71"/>
      <c r="BN73" s="34"/>
      <c r="BO73" s="223">
        <v>0</v>
      </c>
      <c r="BP73" s="223">
        <v>0</v>
      </c>
      <c r="BQ73" s="223">
        <v>0</v>
      </c>
      <c r="BR73" s="223" t="e">
        <v>#N/A</v>
      </c>
      <c r="BS73" s="227" t="e">
        <v>#N/A</v>
      </c>
      <c r="BT73" s="227" t="e">
        <v>#N/A</v>
      </c>
      <c r="BU73" s="227" t="e">
        <v>#N/A</v>
      </c>
      <c r="BV73" s="227" t="e">
        <v>#N/A</v>
      </c>
      <c r="BW73" s="223" t="s">
        <v>1099</v>
      </c>
      <c r="BX73" s="276">
        <v>8.9716430000000003</v>
      </c>
      <c r="BY73" s="276">
        <v>82.776939999999996</v>
      </c>
      <c r="BZ73" s="258" t="s">
        <v>1161</v>
      </c>
      <c r="CA73" s="277" t="s">
        <v>1162</v>
      </c>
      <c r="CB73" s="277">
        <v>49.921050000000001</v>
      </c>
      <c r="CC73" s="275" t="s">
        <v>1162</v>
      </c>
      <c r="CD73" s="275">
        <v>152.57820000000001</v>
      </c>
      <c r="CE73" s="258" t="s">
        <v>1099</v>
      </c>
      <c r="CF73" s="258">
        <v>5.0548260000000003</v>
      </c>
      <c r="CG73" s="258" t="s">
        <v>1161</v>
      </c>
      <c r="CH73" s="258">
        <v>0.27730519999999997</v>
      </c>
      <c r="CI73" s="258">
        <v>54.853529999999999</v>
      </c>
      <c r="CJ73" s="258">
        <v>0</v>
      </c>
      <c r="CK73" s="258">
        <v>0</v>
      </c>
      <c r="CL73" s="258"/>
      <c r="CM73" s="258"/>
      <c r="CN73" s="258"/>
    </row>
    <row r="74" spans="1:92" s="17" customFormat="1" ht="72.599999999999994"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0"/>
      <c r="V74" s="258">
        <v>1</v>
      </c>
      <c r="W74" s="170"/>
      <c r="X74" s="258">
        <v>1</v>
      </c>
      <c r="Y74" s="170">
        <v>1</v>
      </c>
      <c r="Z74" s="37"/>
      <c r="AA74" s="170"/>
      <c r="AB74" s="199" t="s">
        <v>19</v>
      </c>
      <c r="AC74" s="200" t="s">
        <v>1154</v>
      </c>
      <c r="AD74" s="171" t="s">
        <v>837</v>
      </c>
      <c r="AE74" s="171" t="s">
        <v>1098</v>
      </c>
      <c r="AF74" s="171" t="s">
        <v>837</v>
      </c>
      <c r="AG74" s="196"/>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0" t="s">
        <v>1098</v>
      </c>
      <c r="AZ74" s="291" t="s">
        <v>1098</v>
      </c>
      <c r="BA74" s="291" t="s">
        <v>1098</v>
      </c>
      <c r="BB74" s="282"/>
      <c r="BC74" s="282"/>
      <c r="BD74" s="282"/>
      <c r="BE74" s="282"/>
      <c r="BF74" s="282"/>
      <c r="BG74" s="286">
        <v>0</v>
      </c>
      <c r="BH74" s="68"/>
      <c r="BI74" s="68"/>
      <c r="BJ74" s="71"/>
      <c r="BK74" s="71"/>
      <c r="BL74" s="71"/>
      <c r="BM74" s="71"/>
      <c r="BN74" s="34"/>
      <c r="BO74" s="223">
        <v>0</v>
      </c>
      <c r="BP74" s="223">
        <v>0</v>
      </c>
      <c r="BQ74" s="223">
        <v>0</v>
      </c>
      <c r="BR74" s="223" t="e">
        <v>#N/A</v>
      </c>
      <c r="BS74" s="227" t="e">
        <v>#N/A</v>
      </c>
      <c r="BT74" s="227" t="e">
        <v>#N/A</v>
      </c>
      <c r="BU74" s="227" t="e">
        <v>#N/A</v>
      </c>
      <c r="BV74" s="227" t="e">
        <v>#N/A</v>
      </c>
      <c r="BW74" s="223">
        <v>0</v>
      </c>
      <c r="BX74" s="276">
        <v>0</v>
      </c>
      <c r="BY74" s="276">
        <v>0</v>
      </c>
      <c r="BZ74" s="258" t="s">
        <v>1162</v>
      </c>
      <c r="CA74" s="277" t="s">
        <v>1213</v>
      </c>
      <c r="CB74" s="277" t="s">
        <v>1213</v>
      </c>
      <c r="CC74" s="275" t="s">
        <v>1162</v>
      </c>
      <c r="CD74" s="275">
        <v>3.3210139999999999</v>
      </c>
      <c r="CE74" s="258">
        <v>0</v>
      </c>
      <c r="CF74" s="258">
        <v>0</v>
      </c>
      <c r="CG74" s="258" t="s">
        <v>1161</v>
      </c>
      <c r="CH74" s="258">
        <v>-1</v>
      </c>
      <c r="CI74" s="258">
        <v>11.508599999999999</v>
      </c>
      <c r="CJ74" s="258">
        <v>0</v>
      </c>
      <c r="CK74" s="258">
        <v>0</v>
      </c>
      <c r="CL74" s="258"/>
      <c r="CM74" s="258"/>
      <c r="CN74" s="258"/>
    </row>
    <row r="75" spans="1:92"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0"/>
      <c r="V75" s="258">
        <v>1</v>
      </c>
      <c r="W75" s="170"/>
      <c r="X75" s="258"/>
      <c r="Y75" s="170"/>
      <c r="Z75" s="37">
        <v>1</v>
      </c>
      <c r="AA75" s="170"/>
      <c r="AB75" s="199" t="s">
        <v>19</v>
      </c>
      <c r="AC75" s="200" t="s">
        <v>1154</v>
      </c>
      <c r="AD75" s="171" t="s">
        <v>837</v>
      </c>
      <c r="AE75" s="171" t="s">
        <v>1098</v>
      </c>
      <c r="AF75" s="171" t="s">
        <v>837</v>
      </c>
      <c r="AG75" s="194"/>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0">
        <v>0</v>
      </c>
      <c r="AZ75" s="291" t="s">
        <v>1098</v>
      </c>
      <c r="BA75" s="291" t="s">
        <v>1098</v>
      </c>
      <c r="BB75" s="282"/>
      <c r="BC75" s="282"/>
      <c r="BD75" s="282"/>
      <c r="BE75" s="282"/>
      <c r="BF75" s="282"/>
      <c r="BG75" s="286">
        <v>0</v>
      </c>
      <c r="BH75" s="68"/>
      <c r="BI75" s="68"/>
      <c r="BJ75" s="71"/>
      <c r="BK75" s="71"/>
      <c r="BL75" s="71"/>
      <c r="BM75" s="71"/>
      <c r="BN75" s="34"/>
      <c r="BO75" s="223">
        <v>0</v>
      </c>
      <c r="BP75" s="223">
        <v>0</v>
      </c>
      <c r="BQ75" s="223">
        <v>0</v>
      </c>
      <c r="BR75" s="223" t="e">
        <v>#N/A</v>
      </c>
      <c r="BS75" s="227" t="e">
        <v>#N/A</v>
      </c>
      <c r="BT75" s="227" t="e">
        <v>#N/A</v>
      </c>
      <c r="BU75" s="227" t="e">
        <v>#N/A</v>
      </c>
      <c r="BV75" s="227" t="e">
        <v>#N/A</v>
      </c>
      <c r="BW75" s="223">
        <v>0</v>
      </c>
      <c r="BX75" s="276">
        <v>0</v>
      </c>
      <c r="BY75" s="276">
        <v>0</v>
      </c>
      <c r="BZ75" s="258" t="s">
        <v>1161</v>
      </c>
      <c r="CA75" s="277">
        <v>-0.70514790000000005</v>
      </c>
      <c r="CB75" s="277">
        <v>6.4529610000000002</v>
      </c>
      <c r="CC75" s="275" t="s">
        <v>1162</v>
      </c>
      <c r="CD75" s="275">
        <v>7.0313840000000001</v>
      </c>
      <c r="CE75" s="258">
        <v>0</v>
      </c>
      <c r="CF75" s="258">
        <v>0</v>
      </c>
      <c r="CG75" s="258" t="e">
        <v>#N/A</v>
      </c>
      <c r="CH75" s="258" t="e">
        <v>#N/A</v>
      </c>
      <c r="CI75" s="258" t="e">
        <v>#N/A</v>
      </c>
      <c r="CJ75" s="258">
        <v>0</v>
      </c>
      <c r="CK75" s="258">
        <v>0</v>
      </c>
      <c r="CL75" s="258"/>
      <c r="CM75" s="258"/>
      <c r="CN75" s="258"/>
    </row>
    <row r="76" spans="1:92"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0"/>
      <c r="V76" s="258">
        <v>1</v>
      </c>
      <c r="W76" s="170"/>
      <c r="X76" s="258"/>
      <c r="Y76" s="170"/>
      <c r="Z76" s="37">
        <v>1</v>
      </c>
      <c r="AA76" s="170"/>
      <c r="AB76" s="199" t="s">
        <v>19</v>
      </c>
      <c r="AC76" s="200" t="s">
        <v>1154</v>
      </c>
      <c r="AD76" s="171" t="s">
        <v>837</v>
      </c>
      <c r="AE76" s="171" t="s">
        <v>1098</v>
      </c>
      <c r="AF76" s="171" t="s">
        <v>837</v>
      </c>
      <c r="AG76" s="200"/>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0" t="s">
        <v>1099</v>
      </c>
      <c r="AZ76" s="291">
        <v>0.23026248999999999</v>
      </c>
      <c r="BA76" s="291">
        <v>0.1971831</v>
      </c>
      <c r="BB76" s="282"/>
      <c r="BC76" s="282"/>
      <c r="BD76" s="282"/>
      <c r="BE76" s="282"/>
      <c r="BF76" s="282"/>
      <c r="BG76" s="286" t="s">
        <v>1099</v>
      </c>
      <c r="BH76" s="68">
        <v>0.20082829999999999</v>
      </c>
      <c r="BI76" s="68">
        <v>0.18772059999999999</v>
      </c>
      <c r="BJ76" s="71"/>
      <c r="BK76" s="71"/>
      <c r="BL76" s="71"/>
      <c r="BM76" s="71"/>
      <c r="BN76" s="34"/>
      <c r="BO76" s="223">
        <v>0</v>
      </c>
      <c r="BP76" s="223">
        <v>0</v>
      </c>
      <c r="BQ76" s="223">
        <v>0</v>
      </c>
      <c r="BR76" s="223" t="e">
        <v>#N/A</v>
      </c>
      <c r="BS76" s="227" t="e">
        <v>#N/A</v>
      </c>
      <c r="BT76" s="227" t="e">
        <v>#N/A</v>
      </c>
      <c r="BU76" s="227" t="e">
        <v>#N/A</v>
      </c>
      <c r="BV76" s="227" t="e">
        <v>#N/A</v>
      </c>
      <c r="BW76" s="223" t="s">
        <v>1099</v>
      </c>
      <c r="BX76" s="276">
        <v>1.2611270000000001</v>
      </c>
      <c r="BY76" s="276">
        <v>1.4840869999999999</v>
      </c>
      <c r="BZ76" s="258" t="s">
        <v>1161</v>
      </c>
      <c r="CA76" s="277" t="s">
        <v>1162</v>
      </c>
      <c r="CB76" s="277">
        <v>13.07846</v>
      </c>
      <c r="CC76" s="275">
        <v>2.9708200000000001E-2</v>
      </c>
      <c r="CD76" s="275">
        <v>42.096409999999999</v>
      </c>
      <c r="CE76" s="258">
        <v>0</v>
      </c>
      <c r="CF76" s="258">
        <v>0</v>
      </c>
      <c r="CG76" s="258" t="e">
        <v>#N/A</v>
      </c>
      <c r="CH76" s="258" t="e">
        <v>#N/A</v>
      </c>
      <c r="CI76" s="258" t="e">
        <v>#N/A</v>
      </c>
      <c r="CJ76" s="258" t="s">
        <v>1099</v>
      </c>
      <c r="CK76" s="258">
        <v>1.7423630000000001</v>
      </c>
      <c r="CL76" s="258"/>
      <c r="CM76" s="258"/>
      <c r="CN76" s="258"/>
    </row>
    <row r="77" spans="1:92"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0"/>
      <c r="V77" s="258">
        <v>1</v>
      </c>
      <c r="W77" s="170"/>
      <c r="X77" s="258"/>
      <c r="Y77" s="170"/>
      <c r="Z77" s="37">
        <v>1</v>
      </c>
      <c r="AA77" s="170"/>
      <c r="AB77" s="199" t="s">
        <v>19</v>
      </c>
      <c r="AC77" s="200" t="s">
        <v>1154</v>
      </c>
      <c r="AD77" s="171" t="s">
        <v>837</v>
      </c>
      <c r="AE77" s="171" t="s">
        <v>1098</v>
      </c>
      <c r="AF77" s="171" t="s">
        <v>837</v>
      </c>
      <c r="AG77" s="205"/>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0">
        <v>0</v>
      </c>
      <c r="AZ77" s="291" t="s">
        <v>1098</v>
      </c>
      <c r="BA77" s="291" t="s">
        <v>1098</v>
      </c>
      <c r="BB77" s="282"/>
      <c r="BC77" s="282"/>
      <c r="BD77" s="282"/>
      <c r="BE77" s="282"/>
      <c r="BF77" s="282"/>
      <c r="BG77" s="286">
        <v>0</v>
      </c>
      <c r="BH77" s="68"/>
      <c r="BI77" s="68"/>
      <c r="BJ77" s="71"/>
      <c r="BK77" s="71"/>
      <c r="BL77" s="71"/>
      <c r="BM77" s="71"/>
      <c r="BN77" s="34"/>
      <c r="BO77" s="223">
        <v>0</v>
      </c>
      <c r="BP77" s="223">
        <v>0</v>
      </c>
      <c r="BQ77" s="223">
        <v>0</v>
      </c>
      <c r="BR77" s="223" t="e">
        <v>#N/A</v>
      </c>
      <c r="BS77" s="227" t="e">
        <v>#N/A</v>
      </c>
      <c r="BT77" s="227" t="e">
        <v>#N/A</v>
      </c>
      <c r="BU77" s="227" t="e">
        <v>#N/A</v>
      </c>
      <c r="BV77" s="227" t="e">
        <v>#N/A</v>
      </c>
      <c r="BW77" s="223">
        <v>0</v>
      </c>
      <c r="BX77" s="276">
        <v>0</v>
      </c>
      <c r="BY77" s="276">
        <v>0</v>
      </c>
      <c r="BZ77" s="258" t="s">
        <v>1161</v>
      </c>
      <c r="CA77" s="277" t="s">
        <v>1162</v>
      </c>
      <c r="CB77" s="277">
        <v>4.5153030000000003</v>
      </c>
      <c r="CC77" s="275" t="s">
        <v>1162</v>
      </c>
      <c r="CD77" s="275">
        <v>10.5923</v>
      </c>
      <c r="CE77" s="258">
        <v>0</v>
      </c>
      <c r="CF77" s="258">
        <v>0</v>
      </c>
      <c r="CG77" s="258" t="e">
        <v>#N/A</v>
      </c>
      <c r="CH77" s="258" t="e">
        <v>#N/A</v>
      </c>
      <c r="CI77" s="258" t="e">
        <v>#N/A</v>
      </c>
      <c r="CJ77" s="258">
        <v>0</v>
      </c>
      <c r="CK77" s="258">
        <v>0</v>
      </c>
      <c r="CL77" s="258"/>
      <c r="CM77" s="258"/>
      <c r="CN77" s="258"/>
    </row>
    <row r="78" spans="1:92"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0"/>
      <c r="V78" s="258">
        <v>1</v>
      </c>
      <c r="W78" s="170"/>
      <c r="X78" s="258"/>
      <c r="Y78" s="170"/>
      <c r="Z78" s="37">
        <v>1</v>
      </c>
      <c r="AA78" s="170"/>
      <c r="AB78" s="199" t="s">
        <v>19</v>
      </c>
      <c r="AC78" s="200" t="s">
        <v>1154</v>
      </c>
      <c r="AD78" s="171" t="s">
        <v>837</v>
      </c>
      <c r="AE78" s="171" t="s">
        <v>1098</v>
      </c>
      <c r="AF78" s="171" t="s">
        <v>837</v>
      </c>
      <c r="AG78" s="196"/>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0">
        <v>0</v>
      </c>
      <c r="AZ78" s="291" t="s">
        <v>1098</v>
      </c>
      <c r="BA78" s="291" t="s">
        <v>1098</v>
      </c>
      <c r="BB78" s="282"/>
      <c r="BC78" s="282"/>
      <c r="BD78" s="282"/>
      <c r="BE78" s="282"/>
      <c r="BF78" s="282"/>
      <c r="BG78" s="286">
        <v>0</v>
      </c>
      <c r="BH78" s="68"/>
      <c r="BI78" s="68"/>
      <c r="BJ78" s="71"/>
      <c r="BK78" s="71"/>
      <c r="BL78" s="71"/>
      <c r="BM78" s="71"/>
      <c r="BN78" s="34"/>
      <c r="BO78" s="223">
        <v>0</v>
      </c>
      <c r="BP78" s="223">
        <v>0</v>
      </c>
      <c r="BQ78" s="223">
        <v>0</v>
      </c>
      <c r="BR78" s="223" t="e">
        <v>#N/A</v>
      </c>
      <c r="BS78" s="227" t="e">
        <v>#N/A</v>
      </c>
      <c r="BT78" s="227" t="e">
        <v>#N/A</v>
      </c>
      <c r="BU78" s="227" t="e">
        <v>#N/A</v>
      </c>
      <c r="BV78" s="227" t="e">
        <v>#N/A</v>
      </c>
      <c r="BW78" s="223">
        <v>0</v>
      </c>
      <c r="BX78" s="276">
        <v>0</v>
      </c>
      <c r="BY78" s="276">
        <v>0</v>
      </c>
      <c r="BZ78" s="258" t="s">
        <v>1161</v>
      </c>
      <c r="CA78" s="277" t="s">
        <v>1162</v>
      </c>
      <c r="CB78" s="277">
        <v>8.5089430000000004</v>
      </c>
      <c r="CC78" s="275">
        <v>-0.95155710000000004</v>
      </c>
      <c r="CD78" s="275">
        <v>15.659700000000001</v>
      </c>
      <c r="CE78" s="258">
        <v>0</v>
      </c>
      <c r="CF78" s="258">
        <v>0</v>
      </c>
      <c r="CG78" s="258" t="e">
        <v>#N/A</v>
      </c>
      <c r="CH78" s="258" t="e">
        <v>#N/A</v>
      </c>
      <c r="CI78" s="258" t="e">
        <v>#N/A</v>
      </c>
      <c r="CJ78" s="258">
        <v>0</v>
      </c>
      <c r="CK78" s="258">
        <v>0</v>
      </c>
      <c r="CL78" s="258"/>
      <c r="CM78" s="258"/>
      <c r="CN78" s="258"/>
    </row>
    <row r="79" spans="1:92"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0"/>
      <c r="V79" s="258">
        <v>1</v>
      </c>
      <c r="W79" s="170"/>
      <c r="X79" s="258"/>
      <c r="Y79" s="170"/>
      <c r="Z79" s="37">
        <v>1</v>
      </c>
      <c r="AA79" s="170"/>
      <c r="AB79" s="199" t="s">
        <v>19</v>
      </c>
      <c r="AC79" s="200" t="s">
        <v>1154</v>
      </c>
      <c r="AD79" s="171" t="s">
        <v>837</v>
      </c>
      <c r="AE79" s="171" t="s">
        <v>1098</v>
      </c>
      <c r="AF79" s="171" t="s">
        <v>837</v>
      </c>
      <c r="AG79" s="196"/>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0" t="s">
        <v>1099</v>
      </c>
      <c r="AZ79" s="291">
        <v>0.45702320000000002</v>
      </c>
      <c r="BA79" s="291">
        <v>0.62583858000000003</v>
      </c>
      <c r="BB79" s="282"/>
      <c r="BC79" s="282"/>
      <c r="BD79" s="282"/>
      <c r="BE79" s="282"/>
      <c r="BF79" s="282"/>
      <c r="BG79" s="286" t="s">
        <v>1099</v>
      </c>
      <c r="BH79" s="68">
        <v>0.36468879999999998</v>
      </c>
      <c r="BI79" s="68">
        <v>0.4255371</v>
      </c>
      <c r="BJ79" s="71"/>
      <c r="BK79" s="71"/>
      <c r="BL79" s="71"/>
      <c r="BM79" s="71"/>
      <c r="BN79" s="34"/>
      <c r="BO79" s="223">
        <v>0</v>
      </c>
      <c r="BP79" s="223">
        <v>0</v>
      </c>
      <c r="BQ79" s="223">
        <v>0</v>
      </c>
      <c r="BR79" s="223" t="e">
        <v>#N/A</v>
      </c>
      <c r="BS79" s="227" t="e">
        <v>#N/A</v>
      </c>
      <c r="BT79" s="227" t="e">
        <v>#N/A</v>
      </c>
      <c r="BU79" s="227" t="e">
        <v>#N/A</v>
      </c>
      <c r="BV79" s="227" t="e">
        <v>#N/A</v>
      </c>
      <c r="BW79" s="223" t="s">
        <v>1099</v>
      </c>
      <c r="BX79" s="276">
        <v>0.40701789999999999</v>
      </c>
      <c r="BY79" s="276">
        <v>0.35575410000000002</v>
      </c>
      <c r="BZ79" s="258" t="s">
        <v>1161</v>
      </c>
      <c r="CA79" s="277" t="s">
        <v>1162</v>
      </c>
      <c r="CB79" s="277">
        <v>1.5697989999999999</v>
      </c>
      <c r="CC79" s="275">
        <v>0.9658544</v>
      </c>
      <c r="CD79" s="275">
        <v>0.9658544</v>
      </c>
      <c r="CE79" s="258">
        <v>0</v>
      </c>
      <c r="CF79" s="258">
        <v>0</v>
      </c>
      <c r="CG79" s="258" t="e">
        <v>#N/A</v>
      </c>
      <c r="CH79" s="258" t="e">
        <v>#N/A</v>
      </c>
      <c r="CI79" s="258" t="e">
        <v>#N/A</v>
      </c>
      <c r="CJ79" s="258" t="s">
        <v>1099</v>
      </c>
      <c r="CK79" s="258">
        <v>0.29240680000000002</v>
      </c>
      <c r="CL79" s="258"/>
      <c r="CM79" s="258"/>
      <c r="CN79" s="258"/>
    </row>
    <row r="80" spans="1:92"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0"/>
      <c r="V80" s="258">
        <v>1</v>
      </c>
      <c r="W80" s="170"/>
      <c r="X80" s="258"/>
      <c r="Y80" s="170"/>
      <c r="Z80" s="37">
        <v>1</v>
      </c>
      <c r="AA80" s="170"/>
      <c r="AB80" s="199" t="s">
        <v>19</v>
      </c>
      <c r="AC80" s="200" t="s">
        <v>1154</v>
      </c>
      <c r="AD80" s="171" t="s">
        <v>837</v>
      </c>
      <c r="AE80" s="171" t="s">
        <v>1098</v>
      </c>
      <c r="AF80" s="171" t="s">
        <v>837</v>
      </c>
      <c r="AG80" s="298"/>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0">
        <v>0</v>
      </c>
      <c r="AZ80" s="291" t="s">
        <v>1098</v>
      </c>
      <c r="BA80" s="291" t="s">
        <v>1098</v>
      </c>
      <c r="BB80" s="282"/>
      <c r="BC80" s="282"/>
      <c r="BD80" s="282"/>
      <c r="BE80" s="282"/>
      <c r="BF80" s="282"/>
      <c r="BG80" s="286">
        <v>0</v>
      </c>
      <c r="BH80" s="68"/>
      <c r="BI80" s="68"/>
      <c r="BJ80" s="71"/>
      <c r="BK80" s="71"/>
      <c r="BL80" s="71"/>
      <c r="BM80" s="71"/>
      <c r="BN80" s="34"/>
      <c r="BO80" s="223">
        <v>0</v>
      </c>
      <c r="BP80" s="223">
        <v>0</v>
      </c>
      <c r="BQ80" s="223">
        <v>0</v>
      </c>
      <c r="BR80" s="223" t="e">
        <v>#N/A</v>
      </c>
      <c r="BS80" s="227" t="e">
        <v>#N/A</v>
      </c>
      <c r="BT80" s="227" t="e">
        <v>#N/A</v>
      </c>
      <c r="BU80" s="227" t="e">
        <v>#N/A</v>
      </c>
      <c r="BV80" s="227" t="e">
        <v>#N/A</v>
      </c>
      <c r="BW80" s="223">
        <v>0</v>
      </c>
      <c r="BX80" s="276">
        <v>0</v>
      </c>
      <c r="BY80" s="276">
        <v>0</v>
      </c>
      <c r="BZ80" s="258" t="s">
        <v>1161</v>
      </c>
      <c r="CA80" s="277" t="s">
        <v>1162</v>
      </c>
      <c r="CB80" s="277">
        <v>3.6338659999999998</v>
      </c>
      <c r="CC80" s="275" t="s">
        <v>1162</v>
      </c>
      <c r="CD80" s="275">
        <v>8.377796</v>
      </c>
      <c r="CE80" s="258">
        <v>0</v>
      </c>
      <c r="CF80" s="258">
        <v>0</v>
      </c>
      <c r="CG80" s="258" t="e">
        <v>#N/A</v>
      </c>
      <c r="CH80" s="258" t="e">
        <v>#N/A</v>
      </c>
      <c r="CI80" s="258" t="e">
        <v>#N/A</v>
      </c>
      <c r="CJ80" s="258">
        <v>0</v>
      </c>
      <c r="CK80" s="258">
        <v>0</v>
      </c>
      <c r="CL80" s="258"/>
      <c r="CM80" s="258"/>
      <c r="CN80" s="258"/>
    </row>
    <row r="81" spans="1:92"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0"/>
      <c r="V81" s="258">
        <v>1</v>
      </c>
      <c r="W81" s="170"/>
      <c r="X81" s="258">
        <v>1</v>
      </c>
      <c r="Y81" s="170">
        <v>1</v>
      </c>
      <c r="Z81" s="37">
        <v>1</v>
      </c>
      <c r="AA81" s="170"/>
      <c r="AB81" s="199" t="s">
        <v>19</v>
      </c>
      <c r="AC81" s="200" t="s">
        <v>1154</v>
      </c>
      <c r="AD81" s="171" t="s">
        <v>837</v>
      </c>
      <c r="AE81" s="171" t="s">
        <v>1098</v>
      </c>
      <c r="AF81" s="171" t="s">
        <v>837</v>
      </c>
      <c r="AG81" s="196"/>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0" t="s">
        <v>1099</v>
      </c>
      <c r="AZ81" s="291">
        <v>5.9253653999999996</v>
      </c>
      <c r="BA81" s="291">
        <v>6.5795145000000002</v>
      </c>
      <c r="BB81" s="282"/>
      <c r="BC81" s="282"/>
      <c r="BD81" s="282"/>
      <c r="BE81" s="282"/>
      <c r="BF81" s="282"/>
      <c r="BG81" s="286" t="s">
        <v>1099</v>
      </c>
      <c r="BH81" s="68">
        <v>4.8545290000000003</v>
      </c>
      <c r="BI81" s="68">
        <v>5.9236800000000001</v>
      </c>
      <c r="BJ81" s="71"/>
      <c r="BK81" s="71"/>
      <c r="BL81" s="71"/>
      <c r="BM81" s="71"/>
      <c r="BN81" s="34"/>
      <c r="BO81" s="223">
        <v>0</v>
      </c>
      <c r="BP81" s="223">
        <v>0</v>
      </c>
      <c r="BQ81" s="223">
        <v>0</v>
      </c>
      <c r="BR81" s="223" t="e">
        <v>#N/A</v>
      </c>
      <c r="BS81" s="227" t="e">
        <v>#N/A</v>
      </c>
      <c r="BT81" s="227" t="e">
        <v>#N/A</v>
      </c>
      <c r="BU81" s="227" t="e">
        <v>#N/A</v>
      </c>
      <c r="BV81" s="227" t="e">
        <v>#N/A</v>
      </c>
      <c r="BW81" s="223" t="s">
        <v>1099</v>
      </c>
      <c r="BX81" s="276">
        <v>9.5058340000000001</v>
      </c>
      <c r="BY81" s="276">
        <v>10.355779999999999</v>
      </c>
      <c r="BZ81" s="258" t="s">
        <v>1161</v>
      </c>
      <c r="CA81" s="277" t="s">
        <v>1162</v>
      </c>
      <c r="CB81" s="277">
        <v>1053.8030000000001</v>
      </c>
      <c r="CC81" s="275" t="s">
        <v>1162</v>
      </c>
      <c r="CD81" s="275">
        <v>624.42110000000002</v>
      </c>
      <c r="CE81" s="258" t="s">
        <v>1099</v>
      </c>
      <c r="CF81" s="258">
        <v>7.1190810000000004</v>
      </c>
      <c r="CG81" s="258" t="s">
        <v>1161</v>
      </c>
      <c r="CH81" s="258">
        <v>0.3618942</v>
      </c>
      <c r="CI81" s="258">
        <v>221.0669</v>
      </c>
      <c r="CJ81" s="258" t="s">
        <v>1099</v>
      </c>
      <c r="CK81" s="258">
        <v>5.1902080000000002</v>
      </c>
      <c r="CL81" s="258"/>
      <c r="CM81" s="258"/>
      <c r="CN81" s="258"/>
    </row>
    <row r="82" spans="1:92"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0"/>
      <c r="V82" s="258">
        <v>1</v>
      </c>
      <c r="W82" s="170"/>
      <c r="X82" s="258">
        <v>1</v>
      </c>
      <c r="Y82" s="170"/>
      <c r="Z82" s="37">
        <v>1</v>
      </c>
      <c r="AA82" s="170"/>
      <c r="AB82" s="199" t="s">
        <v>19</v>
      </c>
      <c r="AC82" s="200" t="s">
        <v>1154</v>
      </c>
      <c r="AD82" s="171" t="s">
        <v>837</v>
      </c>
      <c r="AE82" s="171" t="s">
        <v>1098</v>
      </c>
      <c r="AF82" s="171" t="s">
        <v>837</v>
      </c>
      <c r="AG82" s="300"/>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0">
        <v>0</v>
      </c>
      <c r="AZ82" s="291" t="s">
        <v>1098</v>
      </c>
      <c r="BA82" s="291" t="s">
        <v>1098</v>
      </c>
      <c r="BB82" s="282"/>
      <c r="BC82" s="282"/>
      <c r="BD82" s="282"/>
      <c r="BE82" s="282"/>
      <c r="BF82" s="282"/>
      <c r="BG82" s="286">
        <v>0</v>
      </c>
      <c r="BH82" s="68"/>
      <c r="BI82" s="68"/>
      <c r="BJ82" s="71"/>
      <c r="BK82" s="71"/>
      <c r="BL82" s="71"/>
      <c r="BM82" s="71"/>
      <c r="BN82" s="34"/>
      <c r="BO82" s="223">
        <v>0</v>
      </c>
      <c r="BP82" s="223">
        <v>0</v>
      </c>
      <c r="BQ82" s="223">
        <v>0</v>
      </c>
      <c r="BR82" s="223" t="e">
        <v>#N/A</v>
      </c>
      <c r="BS82" s="227" t="e">
        <v>#N/A</v>
      </c>
      <c r="BT82" s="227" t="e">
        <v>#N/A</v>
      </c>
      <c r="BU82" s="227" t="e">
        <v>#N/A</v>
      </c>
      <c r="BV82" s="227" t="e">
        <v>#N/A</v>
      </c>
      <c r="BW82" s="223">
        <v>0</v>
      </c>
      <c r="BX82" s="276">
        <v>0</v>
      </c>
      <c r="BY82" s="276">
        <v>0</v>
      </c>
      <c r="BZ82" s="258" t="s">
        <v>1161</v>
      </c>
      <c r="CA82" s="277" t="s">
        <v>1162</v>
      </c>
      <c r="CB82" s="277">
        <v>5.241854</v>
      </c>
      <c r="CC82" s="275" t="s">
        <v>1162</v>
      </c>
      <c r="CD82" s="275">
        <v>24.628250000000001</v>
      </c>
      <c r="CE82" s="258">
        <v>0</v>
      </c>
      <c r="CF82" s="258">
        <v>0</v>
      </c>
      <c r="CG82" s="258" t="s">
        <v>1161</v>
      </c>
      <c r="CH82" s="258">
        <v>-1</v>
      </c>
      <c r="CI82" s="258">
        <v>11.555820000000001</v>
      </c>
      <c r="CJ82" s="258">
        <v>0</v>
      </c>
      <c r="CK82" s="258">
        <v>0</v>
      </c>
      <c r="CL82" s="258"/>
      <c r="CM82" s="258"/>
      <c r="CN82" s="258"/>
    </row>
    <row r="83" spans="1:92"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0"/>
      <c r="V83" s="258">
        <v>1</v>
      </c>
      <c r="W83" s="170"/>
      <c r="X83" s="258">
        <v>1</v>
      </c>
      <c r="Y83" s="170"/>
      <c r="Z83" s="37">
        <v>1</v>
      </c>
      <c r="AA83" s="170"/>
      <c r="AB83" s="199" t="s">
        <v>19</v>
      </c>
      <c r="AC83" s="200" t="s">
        <v>1154</v>
      </c>
      <c r="AD83" s="171" t="s">
        <v>837</v>
      </c>
      <c r="AE83" s="171" t="s">
        <v>1098</v>
      </c>
      <c r="AF83" s="171" t="s">
        <v>837</v>
      </c>
      <c r="AG83" s="196"/>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0">
        <v>0</v>
      </c>
      <c r="AZ83" s="291" t="s">
        <v>1098</v>
      </c>
      <c r="BA83" s="291" t="s">
        <v>1098</v>
      </c>
      <c r="BB83" s="282"/>
      <c r="BC83" s="282"/>
      <c r="BD83" s="282"/>
      <c r="BE83" s="282"/>
      <c r="BF83" s="282"/>
      <c r="BG83" s="286">
        <v>0</v>
      </c>
      <c r="BH83" s="68"/>
      <c r="BI83" s="68"/>
      <c r="BJ83" s="71"/>
      <c r="BK83" s="71"/>
      <c r="BL83" s="71"/>
      <c r="BM83" s="71"/>
      <c r="BN83" s="34"/>
      <c r="BO83" s="223">
        <v>0</v>
      </c>
      <c r="BP83" s="223">
        <v>0</v>
      </c>
      <c r="BQ83" s="223">
        <v>0</v>
      </c>
      <c r="BR83" s="223" t="e">
        <v>#N/A</v>
      </c>
      <c r="BS83" s="227" t="e">
        <v>#N/A</v>
      </c>
      <c r="BT83" s="227" t="e">
        <v>#N/A</v>
      </c>
      <c r="BU83" s="227" t="e">
        <v>#N/A</v>
      </c>
      <c r="BV83" s="227" t="e">
        <v>#N/A</v>
      </c>
      <c r="BW83" s="223">
        <v>0</v>
      </c>
      <c r="BX83" s="276">
        <v>0</v>
      </c>
      <c r="BY83" s="276">
        <v>0</v>
      </c>
      <c r="BZ83" s="258" t="s">
        <v>1161</v>
      </c>
      <c r="CA83" s="277">
        <v>-17.28415</v>
      </c>
      <c r="CB83" s="277">
        <v>21.0075</v>
      </c>
      <c r="CC83" s="275">
        <v>-26.508199999999999</v>
      </c>
      <c r="CD83" s="275">
        <v>48.988509999999998</v>
      </c>
      <c r="CE83" s="258">
        <v>0</v>
      </c>
      <c r="CF83" s="258">
        <v>0</v>
      </c>
      <c r="CG83" s="258" t="s">
        <v>1161</v>
      </c>
      <c r="CH83" s="258">
        <v>-23.945039999999999</v>
      </c>
      <c r="CI83" s="258">
        <v>20.76953</v>
      </c>
      <c r="CJ83" s="258">
        <v>0</v>
      </c>
      <c r="CK83" s="258">
        <v>0</v>
      </c>
      <c r="CL83" s="258"/>
      <c r="CM83" s="258"/>
      <c r="CN83" s="258"/>
    </row>
    <row r="84" spans="1:92"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0"/>
      <c r="V84" s="258">
        <v>1</v>
      </c>
      <c r="W84" s="170"/>
      <c r="X84" s="258">
        <v>1</v>
      </c>
      <c r="Y84" s="170"/>
      <c r="Z84" s="37">
        <v>1</v>
      </c>
      <c r="AA84" s="170"/>
      <c r="AB84" s="199" t="s">
        <v>19</v>
      </c>
      <c r="AC84" s="200" t="s">
        <v>1154</v>
      </c>
      <c r="AD84" s="171" t="s">
        <v>837</v>
      </c>
      <c r="AE84" s="171" t="s">
        <v>1098</v>
      </c>
      <c r="AF84" s="171" t="s">
        <v>837</v>
      </c>
      <c r="AG84" s="196"/>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0">
        <v>0</v>
      </c>
      <c r="AZ84" s="291" t="s">
        <v>1098</v>
      </c>
      <c r="BA84" s="291" t="s">
        <v>1098</v>
      </c>
      <c r="BB84" s="282"/>
      <c r="BC84" s="282"/>
      <c r="BD84" s="282"/>
      <c r="BE84" s="282"/>
      <c r="BF84" s="282"/>
      <c r="BG84" s="286">
        <v>0</v>
      </c>
      <c r="BH84" s="68"/>
      <c r="BI84" s="68"/>
      <c r="BJ84" s="71"/>
      <c r="BK84" s="71"/>
      <c r="BL84" s="71"/>
      <c r="BM84" s="71"/>
      <c r="BN84" s="34"/>
      <c r="BO84" s="223">
        <v>0</v>
      </c>
      <c r="BP84" s="223">
        <v>0</v>
      </c>
      <c r="BQ84" s="223">
        <v>0</v>
      </c>
      <c r="BR84" s="223" t="e">
        <v>#N/A</v>
      </c>
      <c r="BS84" s="227" t="e">
        <v>#N/A</v>
      </c>
      <c r="BT84" s="227" t="e">
        <v>#N/A</v>
      </c>
      <c r="BU84" s="227" t="e">
        <v>#N/A</v>
      </c>
      <c r="BV84" s="227" t="e">
        <v>#N/A</v>
      </c>
      <c r="BW84" s="223">
        <v>0</v>
      </c>
      <c r="BX84" s="276">
        <v>0</v>
      </c>
      <c r="BY84" s="276">
        <v>0</v>
      </c>
      <c r="BZ84" s="258" t="s">
        <v>1161</v>
      </c>
      <c r="CA84" s="277">
        <v>-262.45010000000002</v>
      </c>
      <c r="CB84" s="277">
        <v>347.2054</v>
      </c>
      <c r="CC84" s="275">
        <v>-285.447</v>
      </c>
      <c r="CD84" s="275">
        <v>241.0093</v>
      </c>
      <c r="CE84" s="258">
        <v>0</v>
      </c>
      <c r="CF84" s="258">
        <v>0</v>
      </c>
      <c r="CG84" s="258" t="s">
        <v>1161</v>
      </c>
      <c r="CH84" s="258">
        <v>-260.59160000000003</v>
      </c>
      <c r="CI84" s="258">
        <v>393.32549999999998</v>
      </c>
      <c r="CJ84" s="258">
        <v>0</v>
      </c>
      <c r="CK84" s="258">
        <v>0</v>
      </c>
      <c r="CL84" s="258"/>
      <c r="CM84" s="258"/>
      <c r="CN84" s="258"/>
    </row>
    <row r="85" spans="1:92"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0"/>
      <c r="V85" s="258">
        <v>1</v>
      </c>
      <c r="W85" s="170"/>
      <c r="X85" s="258">
        <v>1</v>
      </c>
      <c r="Y85" s="170"/>
      <c r="Z85" s="37">
        <v>1</v>
      </c>
      <c r="AA85" s="170"/>
      <c r="AB85" s="199" t="s">
        <v>19</v>
      </c>
      <c r="AC85" s="200" t="s">
        <v>1154</v>
      </c>
      <c r="AD85" s="171" t="s">
        <v>837</v>
      </c>
      <c r="AE85" s="171" t="s">
        <v>1098</v>
      </c>
      <c r="AF85" s="171" t="s">
        <v>837</v>
      </c>
      <c r="AG85" s="196"/>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0">
        <v>0</v>
      </c>
      <c r="AZ85" s="291" t="s">
        <v>1098</v>
      </c>
      <c r="BA85" s="291" t="s">
        <v>1098</v>
      </c>
      <c r="BB85" s="282"/>
      <c r="BC85" s="282"/>
      <c r="BD85" s="282"/>
      <c r="BE85" s="282"/>
      <c r="BF85" s="282"/>
      <c r="BG85" s="286">
        <v>0</v>
      </c>
      <c r="BH85" s="68"/>
      <c r="BI85" s="68"/>
      <c r="BJ85" s="71"/>
      <c r="BK85" s="71"/>
      <c r="BL85" s="71"/>
      <c r="BM85" s="71"/>
      <c r="BN85" s="34"/>
      <c r="BO85" s="223">
        <v>0</v>
      </c>
      <c r="BP85" s="223">
        <v>0</v>
      </c>
      <c r="BQ85" s="223">
        <v>0</v>
      </c>
      <c r="BR85" s="223" t="e">
        <v>#N/A</v>
      </c>
      <c r="BS85" s="227" t="e">
        <v>#N/A</v>
      </c>
      <c r="BT85" s="227" t="e">
        <v>#N/A</v>
      </c>
      <c r="BU85" s="227" t="e">
        <v>#N/A</v>
      </c>
      <c r="BV85" s="227" t="e">
        <v>#N/A</v>
      </c>
      <c r="BW85" s="223">
        <v>0</v>
      </c>
      <c r="BX85" s="276">
        <v>0</v>
      </c>
      <c r="BY85" s="276">
        <v>0</v>
      </c>
      <c r="BZ85" s="258" t="s">
        <v>1161</v>
      </c>
      <c r="CA85" s="277">
        <v>-314.55020000000002</v>
      </c>
      <c r="CB85" s="277">
        <v>563.65319999999997</v>
      </c>
      <c r="CC85" s="275">
        <v>-510.50360000000001</v>
      </c>
      <c r="CD85" s="275">
        <v>619.87609999999995</v>
      </c>
      <c r="CE85" s="258">
        <v>0</v>
      </c>
      <c r="CF85" s="258">
        <v>0</v>
      </c>
      <c r="CG85" s="258" t="s">
        <v>1161</v>
      </c>
      <c r="CH85" s="258">
        <v>-485.84140000000002</v>
      </c>
      <c r="CI85" s="258">
        <v>651.70770000000005</v>
      </c>
      <c r="CJ85" s="258">
        <v>0</v>
      </c>
      <c r="CK85" s="258">
        <v>0</v>
      </c>
      <c r="CL85" s="258"/>
      <c r="CM85" s="258"/>
      <c r="CN85" s="258"/>
    </row>
    <row r="86" spans="1:92"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0"/>
      <c r="V86" s="258">
        <v>1</v>
      </c>
      <c r="W86" s="170"/>
      <c r="X86" s="258">
        <v>1</v>
      </c>
      <c r="Y86" s="170"/>
      <c r="Z86" s="37">
        <v>1</v>
      </c>
      <c r="AA86" s="170"/>
      <c r="AB86" s="199" t="s">
        <v>19</v>
      </c>
      <c r="AC86" s="200" t="s">
        <v>1154</v>
      </c>
      <c r="AD86" s="171" t="s">
        <v>837</v>
      </c>
      <c r="AE86" s="171" t="s">
        <v>1098</v>
      </c>
      <c r="AF86" s="171" t="s">
        <v>837</v>
      </c>
      <c r="AG86" s="200"/>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0">
        <v>0</v>
      </c>
      <c r="AZ86" s="291" t="s">
        <v>1098</v>
      </c>
      <c r="BA86" s="291" t="s">
        <v>1098</v>
      </c>
      <c r="BB86" s="282"/>
      <c r="BC86" s="282"/>
      <c r="BD86" s="282"/>
      <c r="BE86" s="282"/>
      <c r="BF86" s="282"/>
      <c r="BG86" s="286">
        <v>0</v>
      </c>
      <c r="BH86" s="68"/>
      <c r="BI86" s="68"/>
      <c r="BJ86" s="71"/>
      <c r="BK86" s="71"/>
      <c r="BL86" s="71"/>
      <c r="BM86" s="71"/>
      <c r="BN86" s="34"/>
      <c r="BO86" s="223">
        <v>0</v>
      </c>
      <c r="BP86" s="223">
        <v>0</v>
      </c>
      <c r="BQ86" s="223">
        <v>0</v>
      </c>
      <c r="BR86" s="223" t="e">
        <v>#N/A</v>
      </c>
      <c r="BS86" s="227" t="e">
        <v>#N/A</v>
      </c>
      <c r="BT86" s="227" t="e">
        <v>#N/A</v>
      </c>
      <c r="BU86" s="227" t="e">
        <v>#N/A</v>
      </c>
      <c r="BV86" s="227" t="e">
        <v>#N/A</v>
      </c>
      <c r="BW86" s="223">
        <v>0</v>
      </c>
      <c r="BX86" s="276">
        <v>0</v>
      </c>
      <c r="BY86" s="276">
        <v>0</v>
      </c>
      <c r="BZ86" s="258" t="s">
        <v>1161</v>
      </c>
      <c r="CA86" s="277">
        <v>-17.54271</v>
      </c>
      <c r="CB86" s="277">
        <v>10.500690000000001</v>
      </c>
      <c r="CC86" s="275">
        <v>-14.2547</v>
      </c>
      <c r="CD86" s="275">
        <v>22.776009999999999</v>
      </c>
      <c r="CE86" s="258">
        <v>0</v>
      </c>
      <c r="CF86" s="258">
        <v>0</v>
      </c>
      <c r="CG86" s="258" t="s">
        <v>1161</v>
      </c>
      <c r="CH86" s="258">
        <v>-14.47026</v>
      </c>
      <c r="CI86" s="258">
        <v>19.143730000000001</v>
      </c>
      <c r="CJ86" s="258">
        <v>0</v>
      </c>
      <c r="CK86" s="258">
        <v>0</v>
      </c>
      <c r="CL86" s="258"/>
      <c r="CM86" s="258"/>
      <c r="CN86" s="258"/>
    </row>
    <row r="87" spans="1:92"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0"/>
      <c r="V87" s="258">
        <v>1</v>
      </c>
      <c r="W87" s="170"/>
      <c r="X87" s="258">
        <v>1</v>
      </c>
      <c r="Y87" s="170"/>
      <c r="Z87" s="37">
        <v>1</v>
      </c>
      <c r="AA87" s="170"/>
      <c r="AB87" s="199" t="s">
        <v>19</v>
      </c>
      <c r="AC87" s="200" t="s">
        <v>1154</v>
      </c>
      <c r="AD87" s="171" t="s">
        <v>837</v>
      </c>
      <c r="AE87" s="171" t="s">
        <v>1098</v>
      </c>
      <c r="AF87" s="171" t="s">
        <v>837</v>
      </c>
      <c r="AG87" s="196"/>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0">
        <v>0</v>
      </c>
      <c r="AZ87" s="291" t="s">
        <v>1098</v>
      </c>
      <c r="BA87" s="291" t="s">
        <v>1098</v>
      </c>
      <c r="BB87" s="282"/>
      <c r="BC87" s="282"/>
      <c r="BD87" s="282"/>
      <c r="BE87" s="282"/>
      <c r="BF87" s="282"/>
      <c r="BG87" s="286">
        <v>0</v>
      </c>
      <c r="BH87" s="68"/>
      <c r="BI87" s="68"/>
      <c r="BJ87" s="71"/>
      <c r="BK87" s="71"/>
      <c r="BL87" s="71"/>
      <c r="BM87" s="71"/>
      <c r="BN87" s="34"/>
      <c r="BO87" s="223">
        <v>0</v>
      </c>
      <c r="BP87" s="223">
        <v>0</v>
      </c>
      <c r="BQ87" s="223">
        <v>0</v>
      </c>
      <c r="BR87" s="223" t="e">
        <v>#N/A</v>
      </c>
      <c r="BS87" s="227" t="e">
        <v>#N/A</v>
      </c>
      <c r="BT87" s="227" t="e">
        <v>#N/A</v>
      </c>
      <c r="BU87" s="227" t="e">
        <v>#N/A</v>
      </c>
      <c r="BV87" s="227" t="e">
        <v>#N/A</v>
      </c>
      <c r="BW87" s="223">
        <v>0</v>
      </c>
      <c r="BX87" s="276">
        <v>0</v>
      </c>
      <c r="BY87" s="276">
        <v>0</v>
      </c>
      <c r="BZ87" s="258" t="s">
        <v>1161</v>
      </c>
      <c r="CA87" s="277">
        <v>-200.74199999999999</v>
      </c>
      <c r="CB87" s="277">
        <v>205.7491</v>
      </c>
      <c r="CC87" s="275">
        <v>-168.8004</v>
      </c>
      <c r="CD87" s="275">
        <v>161.8246</v>
      </c>
      <c r="CE87" s="258">
        <v>0</v>
      </c>
      <c r="CF87" s="258">
        <v>0</v>
      </c>
      <c r="CG87" s="258" t="s">
        <v>1161</v>
      </c>
      <c r="CH87" s="258">
        <v>-241.77969999999999</v>
      </c>
      <c r="CI87" s="258">
        <v>209.59880000000001</v>
      </c>
      <c r="CJ87" s="258">
        <v>0</v>
      </c>
      <c r="CK87" s="258">
        <v>0</v>
      </c>
      <c r="CL87" s="258"/>
      <c r="CM87" s="258"/>
      <c r="CN87" s="258"/>
    </row>
    <row r="88" spans="1:92"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0"/>
      <c r="V88" s="258">
        <v>1</v>
      </c>
      <c r="W88" s="170"/>
      <c r="X88" s="258">
        <v>1</v>
      </c>
      <c r="Y88" s="170"/>
      <c r="Z88" s="37">
        <v>1</v>
      </c>
      <c r="AA88" s="170"/>
      <c r="AB88" s="199" t="s">
        <v>19</v>
      </c>
      <c r="AC88" s="200" t="s">
        <v>1154</v>
      </c>
      <c r="AD88" s="171" t="s">
        <v>837</v>
      </c>
      <c r="AE88" s="171" t="s">
        <v>1098</v>
      </c>
      <c r="AF88" s="171" t="s">
        <v>837</v>
      </c>
      <c r="AG88" s="200"/>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0">
        <v>0</v>
      </c>
      <c r="AZ88" s="291" t="s">
        <v>1098</v>
      </c>
      <c r="BA88" s="291" t="s">
        <v>1098</v>
      </c>
      <c r="BB88" s="282"/>
      <c r="BC88" s="282"/>
      <c r="BD88" s="282"/>
      <c r="BE88" s="282"/>
      <c r="BF88" s="282"/>
      <c r="BG88" s="286">
        <v>0</v>
      </c>
      <c r="BH88" s="68"/>
      <c r="BI88" s="68"/>
      <c r="BJ88" s="71"/>
      <c r="BK88" s="71"/>
      <c r="BL88" s="71"/>
      <c r="BM88" s="71"/>
      <c r="BN88" s="34"/>
      <c r="BO88" s="223">
        <v>0</v>
      </c>
      <c r="BP88" s="223">
        <v>0</v>
      </c>
      <c r="BQ88" s="223">
        <v>0</v>
      </c>
      <c r="BR88" s="223" t="e">
        <v>#N/A</v>
      </c>
      <c r="BS88" s="227" t="e">
        <v>#N/A</v>
      </c>
      <c r="BT88" s="227" t="e">
        <v>#N/A</v>
      </c>
      <c r="BU88" s="227" t="e">
        <v>#N/A</v>
      </c>
      <c r="BV88" s="227" t="e">
        <v>#N/A</v>
      </c>
      <c r="BW88" s="223">
        <v>0</v>
      </c>
      <c r="BX88" s="276">
        <v>0</v>
      </c>
      <c r="BY88" s="276">
        <v>0</v>
      </c>
      <c r="BZ88" s="258" t="s">
        <v>1161</v>
      </c>
      <c r="CA88" s="277">
        <v>-208.869</v>
      </c>
      <c r="CB88" s="277">
        <v>322.41840000000002</v>
      </c>
      <c r="CC88" s="275">
        <v>-230.08189999999999</v>
      </c>
      <c r="CD88" s="275">
        <v>344.1216</v>
      </c>
      <c r="CE88" s="258">
        <v>0</v>
      </c>
      <c r="CF88" s="258">
        <v>0</v>
      </c>
      <c r="CG88" s="258" t="s">
        <v>1161</v>
      </c>
      <c r="CH88" s="258">
        <v>-332.16629999999998</v>
      </c>
      <c r="CI88" s="258">
        <v>383.37520000000001</v>
      </c>
      <c r="CJ88" s="258">
        <v>0</v>
      </c>
      <c r="CK88" s="258">
        <v>0</v>
      </c>
      <c r="CL88" s="258"/>
      <c r="CM88" s="258"/>
      <c r="CN88" s="258"/>
    </row>
    <row r="89" spans="1:92"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0"/>
      <c r="V89" s="258">
        <v>1</v>
      </c>
      <c r="W89" s="170"/>
      <c r="X89" s="258">
        <v>1</v>
      </c>
      <c r="Y89" s="170"/>
      <c r="Z89" s="37">
        <v>1</v>
      </c>
      <c r="AA89" s="170"/>
      <c r="AB89" s="199" t="s">
        <v>19</v>
      </c>
      <c r="AC89" s="200" t="s">
        <v>1154</v>
      </c>
      <c r="AD89" s="171" t="s">
        <v>837</v>
      </c>
      <c r="AE89" s="171" t="s">
        <v>1098</v>
      </c>
      <c r="AF89" s="171" t="s">
        <v>837</v>
      </c>
      <c r="AG89" s="196"/>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0" t="s">
        <v>1099</v>
      </c>
      <c r="AZ89" s="291">
        <v>6.4164499999999999E-2</v>
      </c>
      <c r="BA89" s="291">
        <v>4.8850110000000002E-2</v>
      </c>
      <c r="BB89" s="282"/>
      <c r="BC89" s="282"/>
      <c r="BD89" s="282"/>
      <c r="BE89" s="282"/>
      <c r="BF89" s="282"/>
      <c r="BG89" s="286" t="s">
        <v>1099</v>
      </c>
      <c r="BH89" s="68">
        <v>8.5321300000000003E-2</v>
      </c>
      <c r="BI89" s="68">
        <v>6.8793300000000002E-2</v>
      </c>
      <c r="BJ89" s="71"/>
      <c r="BK89" s="71"/>
      <c r="BL89" s="71"/>
      <c r="BM89" s="71"/>
      <c r="BN89" s="34"/>
      <c r="BO89" s="223">
        <v>0</v>
      </c>
      <c r="BP89" s="223">
        <v>0</v>
      </c>
      <c r="BQ89" s="223">
        <v>0</v>
      </c>
      <c r="BR89" s="223" t="e">
        <v>#N/A</v>
      </c>
      <c r="BS89" s="227" t="e">
        <v>#N/A</v>
      </c>
      <c r="BT89" s="227" t="e">
        <v>#N/A</v>
      </c>
      <c r="BU89" s="227" t="e">
        <v>#N/A</v>
      </c>
      <c r="BV89" s="227" t="e">
        <v>#N/A</v>
      </c>
      <c r="BW89" s="223" t="s">
        <v>1099</v>
      </c>
      <c r="BX89" s="276">
        <v>6.1178200000000002E-2</v>
      </c>
      <c r="BY89" s="276">
        <v>8.0497700000000005E-2</v>
      </c>
      <c r="BZ89" s="258" t="s">
        <v>1161</v>
      </c>
      <c r="CA89" s="277">
        <v>-0.55797929999999996</v>
      </c>
      <c r="CB89" s="277">
        <v>0.82697019999999999</v>
      </c>
      <c r="CC89" s="275">
        <v>-1.33511</v>
      </c>
      <c r="CD89" s="275">
        <v>0.75877879999999998</v>
      </c>
      <c r="CE89" s="258" t="s">
        <v>1099</v>
      </c>
      <c r="CF89" s="258">
        <v>0.11205279999999999</v>
      </c>
      <c r="CG89" s="258" t="s">
        <v>1161</v>
      </c>
      <c r="CH89" s="258">
        <v>-2.4201899999999998</v>
      </c>
      <c r="CI89" s="258">
        <v>0.91193740000000001</v>
      </c>
      <c r="CJ89" s="258" t="s">
        <v>1099</v>
      </c>
      <c r="CK89" s="258">
        <v>0.13649549999999999</v>
      </c>
      <c r="CL89" s="258"/>
      <c r="CM89" s="258"/>
      <c r="CN89" s="258"/>
    </row>
    <row r="90" spans="1:92"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0"/>
      <c r="V90" s="258">
        <v>1</v>
      </c>
      <c r="W90" s="170"/>
      <c r="X90" s="258">
        <v>1</v>
      </c>
      <c r="Y90" s="170"/>
      <c r="Z90" s="37">
        <v>1</v>
      </c>
      <c r="AA90" s="170"/>
      <c r="AB90" s="199" t="s">
        <v>19</v>
      </c>
      <c r="AC90" s="200" t="s">
        <v>1154</v>
      </c>
      <c r="AD90" s="171" t="s">
        <v>837</v>
      </c>
      <c r="AE90" s="171" t="s">
        <v>1098</v>
      </c>
      <c r="AF90" s="171" t="s">
        <v>837</v>
      </c>
      <c r="AG90" s="205"/>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0">
        <v>0</v>
      </c>
      <c r="AZ90" s="291" t="s">
        <v>1098</v>
      </c>
      <c r="BA90" s="291" t="s">
        <v>1098</v>
      </c>
      <c r="BB90" s="282"/>
      <c r="BC90" s="282"/>
      <c r="BD90" s="282"/>
      <c r="BE90" s="282"/>
      <c r="BF90" s="282"/>
      <c r="BG90" s="286">
        <v>0</v>
      </c>
      <c r="BH90" s="68"/>
      <c r="BI90" s="68"/>
      <c r="BJ90" s="71"/>
      <c r="BK90" s="71"/>
      <c r="BL90" s="71"/>
      <c r="BM90" s="71"/>
      <c r="BN90" s="34"/>
      <c r="BO90" s="223">
        <v>0</v>
      </c>
      <c r="BP90" s="223">
        <v>0</v>
      </c>
      <c r="BQ90" s="223">
        <v>0</v>
      </c>
      <c r="BR90" s="223" t="e">
        <v>#N/A</v>
      </c>
      <c r="BS90" s="227" t="e">
        <v>#N/A</v>
      </c>
      <c r="BT90" s="227" t="e">
        <v>#N/A</v>
      </c>
      <c r="BU90" s="227" t="e">
        <v>#N/A</v>
      </c>
      <c r="BV90" s="227" t="e">
        <v>#N/A</v>
      </c>
      <c r="BW90" s="223">
        <v>0</v>
      </c>
      <c r="BX90" s="276">
        <v>0</v>
      </c>
      <c r="BY90" s="276">
        <v>0</v>
      </c>
      <c r="BZ90" s="258" t="s">
        <v>1161</v>
      </c>
      <c r="CA90" s="277">
        <v>-12.30903</v>
      </c>
      <c r="CB90" s="277">
        <v>6.9263690000000002</v>
      </c>
      <c r="CC90" s="275">
        <v>-15.492319999999999</v>
      </c>
      <c r="CD90" s="275">
        <v>16.091470000000001</v>
      </c>
      <c r="CE90" s="258">
        <v>0</v>
      </c>
      <c r="CF90" s="258">
        <v>0</v>
      </c>
      <c r="CG90" s="258" t="s">
        <v>1161</v>
      </c>
      <c r="CH90" s="258">
        <v>-10.63991</v>
      </c>
      <c r="CI90" s="258">
        <v>11.72213</v>
      </c>
      <c r="CJ90" s="258">
        <v>0</v>
      </c>
      <c r="CK90" s="258">
        <v>0</v>
      </c>
      <c r="CL90" s="258"/>
      <c r="CM90" s="258"/>
      <c r="CN90" s="258"/>
    </row>
    <row r="91" spans="1:92"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0"/>
      <c r="V91" s="258">
        <v>1</v>
      </c>
      <c r="W91" s="170"/>
      <c r="X91" s="258"/>
      <c r="Y91" s="170"/>
      <c r="Z91" s="37">
        <v>1</v>
      </c>
      <c r="AA91" s="170"/>
      <c r="AB91" s="199" t="s">
        <v>19</v>
      </c>
      <c r="AC91" s="200" t="s">
        <v>1154</v>
      </c>
      <c r="AD91" s="171" t="s">
        <v>837</v>
      </c>
      <c r="AE91" s="171" t="s">
        <v>1098</v>
      </c>
      <c r="AF91" s="171" t="s">
        <v>837</v>
      </c>
      <c r="AG91" s="196"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0" t="s">
        <v>1098</v>
      </c>
      <c r="AZ91" s="291" t="s">
        <v>1098</v>
      </c>
      <c r="BA91" s="291" t="s">
        <v>1098</v>
      </c>
      <c r="BB91" s="282"/>
      <c r="BC91" s="282"/>
      <c r="BD91" s="282"/>
      <c r="BE91" s="282"/>
      <c r="BF91" s="282"/>
      <c r="BG91" s="286" t="s">
        <v>1099</v>
      </c>
      <c r="BH91" s="68">
        <v>2.18502E-2</v>
      </c>
      <c r="BI91" s="68">
        <v>2.4909299999999999E-2</v>
      </c>
      <c r="BJ91" s="71"/>
      <c r="BK91" s="71"/>
      <c r="BL91" s="71"/>
      <c r="BM91" s="71"/>
      <c r="BN91" s="34"/>
      <c r="BO91" s="223">
        <v>0</v>
      </c>
      <c r="BP91" s="223">
        <v>0</v>
      </c>
      <c r="BQ91" s="223">
        <v>0</v>
      </c>
      <c r="BR91" s="223" t="e">
        <v>#N/A</v>
      </c>
      <c r="BS91" s="227" t="e">
        <v>#N/A</v>
      </c>
      <c r="BT91" s="227" t="e">
        <v>#N/A</v>
      </c>
      <c r="BU91" s="227" t="e">
        <v>#N/A</v>
      </c>
      <c r="BV91" s="227" t="e">
        <v>#N/A</v>
      </c>
      <c r="BW91" s="223" t="s">
        <v>1099</v>
      </c>
      <c r="BX91" s="276">
        <v>0</v>
      </c>
      <c r="BY91" s="276">
        <v>0</v>
      </c>
      <c r="BZ91" s="258" t="s">
        <v>1161</v>
      </c>
      <c r="CA91" s="277" t="s">
        <v>1162</v>
      </c>
      <c r="CB91" s="277">
        <v>0.1516084</v>
      </c>
      <c r="CC91" s="275" t="s">
        <v>1213</v>
      </c>
      <c r="CD91" s="275" t="s">
        <v>1213</v>
      </c>
      <c r="CE91" s="258">
        <v>0</v>
      </c>
      <c r="CF91" s="258">
        <v>0</v>
      </c>
      <c r="CG91" s="258" t="e">
        <v>#N/A</v>
      </c>
      <c r="CH91" s="258" t="e">
        <v>#N/A</v>
      </c>
      <c r="CI91" s="258" t="e">
        <v>#N/A</v>
      </c>
      <c r="CJ91" s="258" t="s">
        <v>1099</v>
      </c>
      <c r="CK91" s="258">
        <v>-1.0198E-3</v>
      </c>
      <c r="CL91" s="258"/>
      <c r="CM91" s="258"/>
      <c r="CN91" s="258"/>
    </row>
    <row r="92" spans="1:92"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0"/>
      <c r="V92" s="258">
        <v>1</v>
      </c>
      <c r="W92" s="170"/>
      <c r="X92" s="258"/>
      <c r="Y92" s="170"/>
      <c r="Z92" s="37">
        <v>1</v>
      </c>
      <c r="AA92" s="170"/>
      <c r="AB92" s="199" t="s">
        <v>19</v>
      </c>
      <c r="AC92" s="200" t="s">
        <v>1154</v>
      </c>
      <c r="AD92" s="171" t="s">
        <v>837</v>
      </c>
      <c r="AE92" s="171" t="s">
        <v>1098</v>
      </c>
      <c r="AF92" s="171" t="s">
        <v>837</v>
      </c>
      <c r="AG92" s="196"/>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0" t="s">
        <v>1098</v>
      </c>
      <c r="AZ92" s="291" t="s">
        <v>1098</v>
      </c>
      <c r="BA92" s="291" t="s">
        <v>1098</v>
      </c>
      <c r="BB92" s="282"/>
      <c r="BC92" s="282"/>
      <c r="BD92" s="282"/>
      <c r="BE92" s="282"/>
      <c r="BF92" s="282"/>
      <c r="BG92" s="286">
        <v>0</v>
      </c>
      <c r="BH92" s="68"/>
      <c r="BI92" s="68"/>
      <c r="BJ92" s="71"/>
      <c r="BK92" s="71"/>
      <c r="BL92" s="71"/>
      <c r="BM92" s="71"/>
      <c r="BN92" s="34"/>
      <c r="BO92" s="223">
        <v>0</v>
      </c>
      <c r="BP92" s="223">
        <v>0</v>
      </c>
      <c r="BQ92" s="223">
        <v>0</v>
      </c>
      <c r="BR92" s="223" t="e">
        <v>#N/A</v>
      </c>
      <c r="BS92" s="227" t="e">
        <v>#N/A</v>
      </c>
      <c r="BT92" s="227" t="e">
        <v>#N/A</v>
      </c>
      <c r="BU92" s="227" t="e">
        <v>#N/A</v>
      </c>
      <c r="BV92" s="227" t="e">
        <v>#N/A</v>
      </c>
      <c r="BW92" s="223">
        <v>0</v>
      </c>
      <c r="BX92" s="276">
        <v>0</v>
      </c>
      <c r="BY92" s="276">
        <v>0</v>
      </c>
      <c r="BZ92" s="258" t="s">
        <v>1161</v>
      </c>
      <c r="CA92" s="277" t="s">
        <v>1162</v>
      </c>
      <c r="CB92" s="277">
        <v>10.969519999999999</v>
      </c>
      <c r="CC92" s="275" t="s">
        <v>1213</v>
      </c>
      <c r="CD92" s="275" t="s">
        <v>1213</v>
      </c>
      <c r="CE92" s="258">
        <v>0</v>
      </c>
      <c r="CF92" s="258">
        <v>0</v>
      </c>
      <c r="CG92" s="258" t="e">
        <v>#N/A</v>
      </c>
      <c r="CH92" s="258" t="e">
        <v>#N/A</v>
      </c>
      <c r="CI92" s="258" t="e">
        <v>#N/A</v>
      </c>
      <c r="CJ92" s="258">
        <v>0</v>
      </c>
      <c r="CK92" s="258">
        <v>0</v>
      </c>
      <c r="CL92" s="258"/>
      <c r="CM92" s="258"/>
      <c r="CN92" s="258"/>
    </row>
    <row r="93" spans="1:92"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0"/>
      <c r="V93" s="258">
        <v>1</v>
      </c>
      <c r="W93" s="170"/>
      <c r="X93" s="258">
        <v>1</v>
      </c>
      <c r="Y93" s="170"/>
      <c r="Z93" s="37">
        <v>1</v>
      </c>
      <c r="AA93" s="170"/>
      <c r="AB93" s="199" t="s">
        <v>19</v>
      </c>
      <c r="AC93" s="200" t="s">
        <v>1154</v>
      </c>
      <c r="AD93" s="171" t="s">
        <v>837</v>
      </c>
      <c r="AE93" s="171" t="s">
        <v>1098</v>
      </c>
      <c r="AF93" s="171" t="s">
        <v>837</v>
      </c>
      <c r="AG93" s="196"/>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0" t="s">
        <v>1098</v>
      </c>
      <c r="AZ93" s="291" t="s">
        <v>1098</v>
      </c>
      <c r="BA93" s="291" t="s">
        <v>1098</v>
      </c>
      <c r="BB93" s="282"/>
      <c r="BC93" s="282"/>
      <c r="BD93" s="282"/>
      <c r="BE93" s="282"/>
      <c r="BF93" s="282"/>
      <c r="BG93" s="286" t="s">
        <v>1099</v>
      </c>
      <c r="BH93" s="68">
        <v>7.8899999999999994E-3</v>
      </c>
      <c r="BI93" s="68">
        <v>9.9799999999999993E-3</v>
      </c>
      <c r="BJ93" s="71"/>
      <c r="BK93" s="71"/>
      <c r="BL93" s="71"/>
      <c r="BM93" s="71"/>
      <c r="BN93" s="34"/>
      <c r="BO93" s="223">
        <v>0</v>
      </c>
      <c r="BP93" s="223">
        <v>0</v>
      </c>
      <c r="BQ93" s="223">
        <v>0</v>
      </c>
      <c r="BR93" s="223" t="e">
        <v>#N/A</v>
      </c>
      <c r="BS93" s="227" t="e">
        <v>#N/A</v>
      </c>
      <c r="BT93" s="227" t="e">
        <v>#N/A</v>
      </c>
      <c r="BU93" s="227" t="e">
        <v>#N/A</v>
      </c>
      <c r="BV93" s="227" t="e">
        <v>#N/A</v>
      </c>
      <c r="BW93" s="223" t="s">
        <v>1099</v>
      </c>
      <c r="BX93" s="276">
        <v>0</v>
      </c>
      <c r="BY93" s="276">
        <v>0</v>
      </c>
      <c r="BZ93" s="258" t="s">
        <v>1161</v>
      </c>
      <c r="CA93" s="277" t="s">
        <v>1162</v>
      </c>
      <c r="CB93" s="277">
        <v>6.8629300000000004E-2</v>
      </c>
      <c r="CC93" s="275" t="s">
        <v>1213</v>
      </c>
      <c r="CD93" s="275" t="s">
        <v>1213</v>
      </c>
      <c r="CE93" s="258" t="s">
        <v>1099</v>
      </c>
      <c r="CF93" s="258">
        <v>1.4396600000000001E-2</v>
      </c>
      <c r="CG93" s="258" t="s">
        <v>1161</v>
      </c>
      <c r="CH93" s="258" t="s">
        <v>1162</v>
      </c>
      <c r="CI93" s="258">
        <v>9.7668400000000002E-2</v>
      </c>
      <c r="CJ93" s="258" t="s">
        <v>1099</v>
      </c>
      <c r="CK93" s="258">
        <v>-9.9799999999999997E-4</v>
      </c>
      <c r="CL93" s="258"/>
      <c r="CM93" s="258"/>
      <c r="CN93" s="258"/>
    </row>
    <row r="94" spans="1:92"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0"/>
      <c r="V94" s="258">
        <v>1</v>
      </c>
      <c r="W94" s="170"/>
      <c r="X94" s="258">
        <v>1</v>
      </c>
      <c r="Y94" s="170"/>
      <c r="Z94" s="37">
        <v>1</v>
      </c>
      <c r="AA94" s="170"/>
      <c r="AB94" s="199" t="s">
        <v>19</v>
      </c>
      <c r="AC94" s="200" t="s">
        <v>1154</v>
      </c>
      <c r="AD94" s="171" t="s">
        <v>837</v>
      </c>
      <c r="AE94" s="171" t="s">
        <v>1098</v>
      </c>
      <c r="AF94" s="171" t="s">
        <v>837</v>
      </c>
      <c r="AG94" s="202"/>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0" t="s">
        <v>1098</v>
      </c>
      <c r="AZ94" s="291" t="s">
        <v>1098</v>
      </c>
      <c r="BA94" s="291" t="s">
        <v>1098</v>
      </c>
      <c r="BB94" s="282"/>
      <c r="BC94" s="282"/>
      <c r="BD94" s="282"/>
      <c r="BE94" s="282"/>
      <c r="BF94" s="282"/>
      <c r="BG94" s="286">
        <v>0</v>
      </c>
      <c r="BH94" s="68"/>
      <c r="BI94" s="68"/>
      <c r="BJ94" s="71"/>
      <c r="BK94" s="71"/>
      <c r="BL94" s="71"/>
      <c r="BM94" s="71"/>
      <c r="BN94" s="34"/>
      <c r="BO94" s="223">
        <v>0</v>
      </c>
      <c r="BP94" s="223">
        <v>0</v>
      </c>
      <c r="BQ94" s="223">
        <v>0</v>
      </c>
      <c r="BR94" s="223" t="e">
        <v>#N/A</v>
      </c>
      <c r="BS94" s="227" t="e">
        <v>#N/A</v>
      </c>
      <c r="BT94" s="227" t="e">
        <v>#N/A</v>
      </c>
      <c r="BU94" s="227" t="e">
        <v>#N/A</v>
      </c>
      <c r="BV94" s="227" t="e">
        <v>#N/A</v>
      </c>
      <c r="BW94" s="223">
        <v>0</v>
      </c>
      <c r="BX94" s="276">
        <v>0</v>
      </c>
      <c r="BY94" s="276">
        <v>0</v>
      </c>
      <c r="BZ94" s="258" t="s">
        <v>1161</v>
      </c>
      <c r="CA94" s="277" t="s">
        <v>1162</v>
      </c>
      <c r="CB94" s="277">
        <v>9.9434620000000002</v>
      </c>
      <c r="CC94" s="275" t="s">
        <v>1213</v>
      </c>
      <c r="CD94" s="275" t="s">
        <v>1213</v>
      </c>
      <c r="CE94" s="258">
        <v>0</v>
      </c>
      <c r="CF94" s="258">
        <v>0</v>
      </c>
      <c r="CG94" s="258" t="s">
        <v>1161</v>
      </c>
      <c r="CH94" s="258">
        <v>-1</v>
      </c>
      <c r="CI94" s="258">
        <v>21.532609999999998</v>
      </c>
      <c r="CJ94" s="258">
        <v>0</v>
      </c>
      <c r="CK94" s="258">
        <v>0</v>
      </c>
      <c r="CL94" s="258"/>
      <c r="CM94" s="258"/>
      <c r="CN94" s="258"/>
    </row>
    <row r="95" spans="1:92"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0"/>
      <c r="V95" s="258">
        <v>1</v>
      </c>
      <c r="W95" s="170"/>
      <c r="X95" s="258">
        <v>1</v>
      </c>
      <c r="Y95" s="170">
        <v>1</v>
      </c>
      <c r="Z95" s="37">
        <v>1</v>
      </c>
      <c r="AA95" s="170"/>
      <c r="AB95" s="199" t="s">
        <v>19</v>
      </c>
      <c r="AC95" s="200" t="s">
        <v>1157</v>
      </c>
      <c r="AD95" s="171" t="s">
        <v>837</v>
      </c>
      <c r="AE95" s="171" t="s">
        <v>1098</v>
      </c>
      <c r="AF95" s="171" t="s">
        <v>837</v>
      </c>
      <c r="AG95" s="200"/>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0" t="s">
        <v>1099</v>
      </c>
      <c r="AZ95" s="291">
        <v>1175196.5</v>
      </c>
      <c r="BA95" s="291">
        <v>32091.178</v>
      </c>
      <c r="BB95" s="282"/>
      <c r="BC95" s="282"/>
      <c r="BD95" s="282"/>
      <c r="BE95" s="282"/>
      <c r="BF95" s="282"/>
      <c r="BG95" s="286" t="s">
        <v>1099</v>
      </c>
      <c r="BH95" s="68">
        <v>3176191</v>
      </c>
      <c r="BI95" s="68">
        <v>38238</v>
      </c>
      <c r="BJ95" s="71"/>
      <c r="BK95" s="71"/>
      <c r="BL95" s="71"/>
      <c r="BM95" s="71"/>
      <c r="BN95" s="34"/>
      <c r="BO95" s="223">
        <v>0</v>
      </c>
      <c r="BP95" s="223">
        <v>0</v>
      </c>
      <c r="BQ95" s="223">
        <v>0</v>
      </c>
      <c r="BR95" s="223" t="e">
        <v>#N/A</v>
      </c>
      <c r="BS95" s="227" t="e">
        <v>#N/A</v>
      </c>
      <c r="BT95" s="227" t="e">
        <v>#N/A</v>
      </c>
      <c r="BU95" s="227" t="e">
        <v>#N/A</v>
      </c>
      <c r="BV95" s="227" t="e">
        <v>#N/A</v>
      </c>
      <c r="BW95" s="223" t="s">
        <v>1099</v>
      </c>
      <c r="BX95" s="276">
        <v>903000000</v>
      </c>
      <c r="BY95" s="276">
        <v>61100000</v>
      </c>
      <c r="BZ95" s="258" t="s">
        <v>1161</v>
      </c>
      <c r="CA95" s="277">
        <v>1784717</v>
      </c>
      <c r="CB95" s="277">
        <v>125000000000</v>
      </c>
      <c r="CC95" s="275" t="s">
        <v>1162</v>
      </c>
      <c r="CD95" s="275">
        <v>3820000000</v>
      </c>
      <c r="CE95" s="258" t="s">
        <v>1099</v>
      </c>
      <c r="CF95" s="258">
        <v>230092</v>
      </c>
      <c r="CG95" s="258" t="s">
        <v>1161</v>
      </c>
      <c r="CH95" s="258">
        <v>-1309813</v>
      </c>
      <c r="CI95" s="258">
        <v>30600000</v>
      </c>
      <c r="CJ95" s="258" t="s">
        <v>1099</v>
      </c>
      <c r="CK95" s="258">
        <v>68900000</v>
      </c>
      <c r="CL95" s="258"/>
      <c r="CM95" s="258"/>
      <c r="CN95" s="258"/>
    </row>
    <row r="96" spans="1:92"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0"/>
      <c r="V96" s="258">
        <v>1</v>
      </c>
      <c r="W96" s="170"/>
      <c r="X96" s="258">
        <v>1</v>
      </c>
      <c r="Y96" s="170">
        <v>1</v>
      </c>
      <c r="Z96" s="37">
        <v>1</v>
      </c>
      <c r="AA96" s="170"/>
      <c r="AB96" s="199" t="s">
        <v>19</v>
      </c>
      <c r="AC96" s="200" t="s">
        <v>1154</v>
      </c>
      <c r="AD96" s="171" t="s">
        <v>837</v>
      </c>
      <c r="AE96" s="171" t="s">
        <v>1098</v>
      </c>
      <c r="AF96" s="171" t="s">
        <v>837</v>
      </c>
      <c r="AG96" s="196"/>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0">
        <v>0</v>
      </c>
      <c r="AZ96" s="291" t="s">
        <v>1098</v>
      </c>
      <c r="BA96" s="291" t="s">
        <v>1098</v>
      </c>
      <c r="BB96" s="282"/>
      <c r="BC96" s="282"/>
      <c r="BD96" s="282"/>
      <c r="BE96" s="282"/>
      <c r="BF96" s="282"/>
      <c r="BG96" s="286">
        <v>0</v>
      </c>
      <c r="BH96" s="68"/>
      <c r="BI96" s="68"/>
      <c r="BJ96" s="71"/>
      <c r="BK96" s="71"/>
      <c r="BL96" s="71"/>
      <c r="BM96" s="71"/>
      <c r="BN96" s="34"/>
      <c r="BO96" s="223">
        <v>0</v>
      </c>
      <c r="BP96" s="223">
        <v>0</v>
      </c>
      <c r="BQ96" s="223">
        <v>0</v>
      </c>
      <c r="BR96" s="223" t="e">
        <v>#N/A</v>
      </c>
      <c r="BS96" s="227" t="e">
        <v>#N/A</v>
      </c>
      <c r="BT96" s="227" t="e">
        <v>#N/A</v>
      </c>
      <c r="BU96" s="227" t="e">
        <v>#N/A</v>
      </c>
      <c r="BV96" s="227" t="e">
        <v>#N/A</v>
      </c>
      <c r="BW96" s="223">
        <v>0</v>
      </c>
      <c r="BX96" s="276">
        <v>0</v>
      </c>
      <c r="BY96" s="276">
        <v>0</v>
      </c>
      <c r="BZ96" s="258" t="s">
        <v>1161</v>
      </c>
      <c r="CA96" s="277">
        <v>-0.79030880000000003</v>
      </c>
      <c r="CB96" s="277">
        <v>3.4654479999999999</v>
      </c>
      <c r="CC96" s="275" t="s">
        <v>1162</v>
      </c>
      <c r="CD96" s="275">
        <v>3.401049</v>
      </c>
      <c r="CE96" s="258">
        <v>0</v>
      </c>
      <c r="CF96" s="258">
        <v>0</v>
      </c>
      <c r="CG96" s="258" t="s">
        <v>1161</v>
      </c>
      <c r="CH96" s="258">
        <v>-21.45072</v>
      </c>
      <c r="CI96" s="258">
        <v>22.324249999999999</v>
      </c>
      <c r="CJ96" s="258">
        <v>0</v>
      </c>
      <c r="CK96" s="258">
        <v>0</v>
      </c>
      <c r="CL96" s="258"/>
      <c r="CM96" s="258"/>
      <c r="CN96" s="258"/>
    </row>
    <row r="97" spans="1:92"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0"/>
      <c r="V97" s="258">
        <v>1</v>
      </c>
      <c r="W97" s="170"/>
      <c r="X97" s="258">
        <v>1</v>
      </c>
      <c r="Y97" s="170"/>
      <c r="Z97" s="37">
        <v>1</v>
      </c>
      <c r="AA97" s="170"/>
      <c r="AB97" s="199" t="s">
        <v>19</v>
      </c>
      <c r="AC97" s="200" t="s">
        <v>1154</v>
      </c>
      <c r="AD97" s="171" t="s">
        <v>837</v>
      </c>
      <c r="AE97" s="171" t="s">
        <v>1098</v>
      </c>
      <c r="AF97" s="171" t="s">
        <v>837</v>
      </c>
      <c r="AG97" s="194"/>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0" t="s">
        <v>1099</v>
      </c>
      <c r="AZ97" s="291">
        <v>0.25418278999999999</v>
      </c>
      <c r="BA97" s="291">
        <v>0.27879429</v>
      </c>
      <c r="BB97" s="282"/>
      <c r="BC97" s="282"/>
      <c r="BD97" s="282"/>
      <c r="BE97" s="282"/>
      <c r="BF97" s="282"/>
      <c r="BG97" s="286" t="s">
        <v>1099</v>
      </c>
      <c r="BH97" s="68">
        <v>0.76518129999999995</v>
      </c>
      <c r="BI97" s="68">
        <v>0.70444859999999998</v>
      </c>
      <c r="BJ97" s="71"/>
      <c r="BK97" s="71"/>
      <c r="BL97" s="71"/>
      <c r="BM97" s="71"/>
      <c r="BN97" s="34"/>
      <c r="BO97" s="223">
        <v>0</v>
      </c>
      <c r="BP97" s="223">
        <v>0</v>
      </c>
      <c r="BQ97" s="223">
        <v>0</v>
      </c>
      <c r="BR97" s="223" t="e">
        <v>#N/A</v>
      </c>
      <c r="BS97" s="227" t="e">
        <v>#N/A</v>
      </c>
      <c r="BT97" s="227" t="e">
        <v>#N/A</v>
      </c>
      <c r="BU97" s="227" t="e">
        <v>#N/A</v>
      </c>
      <c r="BV97" s="227" t="e">
        <v>#N/A</v>
      </c>
      <c r="BW97" s="223" t="s">
        <v>1099</v>
      </c>
      <c r="BX97" s="276">
        <v>0.94572789999999995</v>
      </c>
      <c r="BY97" s="276">
        <v>1</v>
      </c>
      <c r="BZ97" s="258" t="s">
        <v>1161</v>
      </c>
      <c r="CA97" s="277" t="s">
        <v>1162</v>
      </c>
      <c r="CB97" s="277">
        <v>1</v>
      </c>
      <c r="CC97" s="275" t="s">
        <v>1213</v>
      </c>
      <c r="CD97" s="275" t="s">
        <v>1213</v>
      </c>
      <c r="CE97" s="258" t="s">
        <v>1099</v>
      </c>
      <c r="CF97" s="258">
        <v>0.21891930000000001</v>
      </c>
      <c r="CG97" s="258" t="s">
        <v>1161</v>
      </c>
      <c r="CH97" s="258">
        <v>-1.7957320000000001</v>
      </c>
      <c r="CI97" s="258">
        <v>0.97521999999999998</v>
      </c>
      <c r="CJ97" s="258" t="s">
        <v>1099</v>
      </c>
      <c r="CK97" s="258">
        <v>1.5367550000000001</v>
      </c>
      <c r="CL97" s="258"/>
      <c r="CM97" s="258"/>
      <c r="CN97" s="258"/>
    </row>
    <row r="98" spans="1:92"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0"/>
      <c r="V98" s="258">
        <v>1</v>
      </c>
      <c r="W98" s="170"/>
      <c r="X98" s="258">
        <v>1</v>
      </c>
      <c r="Y98" s="170"/>
      <c r="Z98" s="37">
        <v>1</v>
      </c>
      <c r="AA98" s="170"/>
      <c r="AB98" s="199" t="s">
        <v>19</v>
      </c>
      <c r="AC98" s="200" t="s">
        <v>1154</v>
      </c>
      <c r="AD98" s="171" t="s">
        <v>837</v>
      </c>
      <c r="AE98" s="171" t="s">
        <v>1098</v>
      </c>
      <c r="AF98" s="171" t="s">
        <v>837</v>
      </c>
      <c r="AG98" s="196"/>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0">
        <v>0</v>
      </c>
      <c r="AZ98" s="291" t="s">
        <v>1098</v>
      </c>
      <c r="BA98" s="291" t="s">
        <v>1098</v>
      </c>
      <c r="BB98" s="282"/>
      <c r="BC98" s="282"/>
      <c r="BD98" s="282"/>
      <c r="BE98" s="282"/>
      <c r="BF98" s="282"/>
      <c r="BG98" s="286">
        <v>0</v>
      </c>
      <c r="BH98" s="68"/>
      <c r="BI98" s="68"/>
      <c r="BJ98" s="71"/>
      <c r="BK98" s="71"/>
      <c r="BL98" s="71"/>
      <c r="BM98" s="71"/>
      <c r="BN98" s="34"/>
      <c r="BO98" s="223">
        <v>0</v>
      </c>
      <c r="BP98" s="223">
        <v>0</v>
      </c>
      <c r="BQ98" s="223">
        <v>0</v>
      </c>
      <c r="BR98" s="223" t="e">
        <v>#N/A</v>
      </c>
      <c r="BS98" s="227" t="e">
        <v>#N/A</v>
      </c>
      <c r="BT98" s="227" t="e">
        <v>#N/A</v>
      </c>
      <c r="BU98" s="227" t="e">
        <v>#N/A</v>
      </c>
      <c r="BV98" s="227" t="e">
        <v>#N/A</v>
      </c>
      <c r="BW98" s="223">
        <v>0</v>
      </c>
      <c r="BX98" s="276">
        <v>0</v>
      </c>
      <c r="BY98" s="276">
        <v>0</v>
      </c>
      <c r="BZ98" s="258" t="s">
        <v>1161</v>
      </c>
      <c r="CA98" s="277" t="s">
        <v>1162</v>
      </c>
      <c r="CB98" s="277">
        <v>0.96701619999999999</v>
      </c>
      <c r="CC98" s="275" t="s">
        <v>1162</v>
      </c>
      <c r="CD98" s="275">
        <v>1.2341979999999999</v>
      </c>
      <c r="CE98" s="258">
        <v>0</v>
      </c>
      <c r="CF98" s="258">
        <v>0</v>
      </c>
      <c r="CG98" s="258" t="s">
        <v>1161</v>
      </c>
      <c r="CH98" s="258">
        <v>-12.06986</v>
      </c>
      <c r="CI98" s="258">
        <v>9.82484</v>
      </c>
      <c r="CJ98" s="258">
        <v>0</v>
      </c>
      <c r="CK98" s="258">
        <v>0</v>
      </c>
      <c r="CL98" s="258"/>
      <c r="CM98" s="258"/>
      <c r="CN98" s="258"/>
    </row>
    <row r="99" spans="1:92"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0"/>
      <c r="V99" s="258">
        <v>1</v>
      </c>
      <c r="W99" s="170"/>
      <c r="X99" s="258">
        <v>1</v>
      </c>
      <c r="Y99" s="170"/>
      <c r="Z99" s="37">
        <v>1</v>
      </c>
      <c r="AA99" s="170"/>
      <c r="AB99" s="199" t="s">
        <v>19</v>
      </c>
      <c r="AC99" s="200" t="s">
        <v>1154</v>
      </c>
      <c r="AD99" s="171" t="s">
        <v>837</v>
      </c>
      <c r="AE99" s="171" t="s">
        <v>1098</v>
      </c>
      <c r="AF99" s="171" t="s">
        <v>837</v>
      </c>
      <c r="AG99" s="196"/>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0">
        <v>0</v>
      </c>
      <c r="AZ99" s="291" t="s">
        <v>1098</v>
      </c>
      <c r="BA99" s="291" t="s">
        <v>1098</v>
      </c>
      <c r="BB99" s="282"/>
      <c r="BC99" s="282"/>
      <c r="BD99" s="282"/>
      <c r="BE99" s="282"/>
      <c r="BF99" s="282"/>
      <c r="BG99" s="286">
        <v>0</v>
      </c>
      <c r="BH99" s="68"/>
      <c r="BI99" s="68"/>
      <c r="BJ99" s="71"/>
      <c r="BK99" s="71"/>
      <c r="BL99" s="71"/>
      <c r="BM99" s="71"/>
      <c r="BN99" s="34"/>
      <c r="BO99" s="223">
        <v>0</v>
      </c>
      <c r="BP99" s="223">
        <v>0</v>
      </c>
      <c r="BQ99" s="223">
        <v>0</v>
      </c>
      <c r="BR99" s="223" t="e">
        <v>#N/A</v>
      </c>
      <c r="BS99" s="227" t="e">
        <v>#N/A</v>
      </c>
      <c r="BT99" s="227" t="e">
        <v>#N/A</v>
      </c>
      <c r="BU99" s="227" t="e">
        <v>#N/A</v>
      </c>
      <c r="BV99" s="227" t="e">
        <v>#N/A</v>
      </c>
      <c r="BW99" s="223">
        <v>0</v>
      </c>
      <c r="BX99" s="276">
        <v>0</v>
      </c>
      <c r="BY99" s="276">
        <v>0</v>
      </c>
      <c r="BZ99" s="258" t="s">
        <v>1161</v>
      </c>
      <c r="CA99" s="277">
        <v>-0.50936380000000003</v>
      </c>
      <c r="CB99" s="277">
        <v>5.6576899999999997</v>
      </c>
      <c r="CC99" s="275">
        <v>-5.3237410000000001</v>
      </c>
      <c r="CD99" s="275">
        <v>8.1255710000000008</v>
      </c>
      <c r="CE99" s="258">
        <v>0</v>
      </c>
      <c r="CF99" s="258">
        <v>0</v>
      </c>
      <c r="CG99" s="258" t="s">
        <v>1161</v>
      </c>
      <c r="CH99" s="258">
        <v>-6.4957940000000001</v>
      </c>
      <c r="CI99" s="258">
        <v>270.10390000000001</v>
      </c>
      <c r="CJ99" s="258">
        <v>0</v>
      </c>
      <c r="CK99" s="258">
        <v>0</v>
      </c>
      <c r="CL99" s="258"/>
      <c r="CM99" s="258"/>
      <c r="CN99" s="258"/>
    </row>
    <row r="100" spans="1:92"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0"/>
      <c r="V100" s="258">
        <v>1</v>
      </c>
      <c r="W100" s="170"/>
      <c r="X100" s="258">
        <v>1</v>
      </c>
      <c r="Y100" s="170"/>
      <c r="Z100" s="37">
        <v>1</v>
      </c>
      <c r="AA100" s="170"/>
      <c r="AB100" s="199" t="s">
        <v>19</v>
      </c>
      <c r="AC100" s="200" t="s">
        <v>1154</v>
      </c>
      <c r="AD100" s="171" t="s">
        <v>837</v>
      </c>
      <c r="AE100" s="171" t="s">
        <v>1098</v>
      </c>
      <c r="AF100" s="171" t="s">
        <v>837</v>
      </c>
      <c r="AG100" s="196"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0" t="s">
        <v>1098</v>
      </c>
      <c r="AZ100" s="291" t="s">
        <v>1098</v>
      </c>
      <c r="BA100" s="291" t="s">
        <v>1098</v>
      </c>
      <c r="BB100" s="282"/>
      <c r="BC100" s="282"/>
      <c r="BD100" s="282"/>
      <c r="BE100" s="282"/>
      <c r="BF100" s="282"/>
      <c r="BG100" s="286" t="s">
        <v>1099</v>
      </c>
      <c r="BH100" s="68">
        <v>4.3193169999999999</v>
      </c>
      <c r="BI100" s="68">
        <v>4.1604910000000004</v>
      </c>
      <c r="BJ100" s="71"/>
      <c r="BK100" s="71"/>
      <c r="BL100" s="71"/>
      <c r="BM100" s="71"/>
      <c r="BN100" s="34"/>
      <c r="BO100" s="223">
        <v>0</v>
      </c>
      <c r="BP100" s="223">
        <v>0</v>
      </c>
      <c r="BQ100" s="223">
        <v>0</v>
      </c>
      <c r="BR100" s="223" t="e">
        <v>#N/A</v>
      </c>
      <c r="BS100" s="227" t="e">
        <v>#N/A</v>
      </c>
      <c r="BT100" s="227" t="e">
        <v>#N/A</v>
      </c>
      <c r="BU100" s="227" t="e">
        <v>#N/A</v>
      </c>
      <c r="BV100" s="227" t="e">
        <v>#N/A</v>
      </c>
      <c r="BW100" s="223" t="s">
        <v>1099</v>
      </c>
      <c r="BX100" s="276">
        <v>5.0880450000000002</v>
      </c>
      <c r="BY100" s="276">
        <v>4.526389</v>
      </c>
      <c r="BZ100" s="258" t="s">
        <v>1161</v>
      </c>
      <c r="CA100" s="277">
        <v>-37.889389999999999</v>
      </c>
      <c r="CB100" s="277">
        <v>315.73630000000003</v>
      </c>
      <c r="CC100" s="275" t="s">
        <v>1162</v>
      </c>
      <c r="CD100" s="275">
        <v>1911.5909999999999</v>
      </c>
      <c r="CE100" s="258" t="s">
        <v>1099</v>
      </c>
      <c r="CF100" s="258">
        <v>2.9005740000000002</v>
      </c>
      <c r="CG100" s="258" t="s">
        <v>1161</v>
      </c>
      <c r="CH100" s="258">
        <v>-60.93777</v>
      </c>
      <c r="CI100" s="258">
        <v>645.39580000000001</v>
      </c>
      <c r="CJ100" s="258" t="s">
        <v>1099</v>
      </c>
      <c r="CK100" s="258">
        <v>-2.6255820000000001</v>
      </c>
      <c r="CL100" s="258"/>
      <c r="CM100" s="258"/>
      <c r="CN100" s="258"/>
    </row>
    <row r="101" spans="1:92"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0"/>
      <c r="V101" s="258">
        <v>1</v>
      </c>
      <c r="W101" s="170"/>
      <c r="X101" s="258">
        <v>1</v>
      </c>
      <c r="Y101" s="170"/>
      <c r="Z101" s="37">
        <v>1</v>
      </c>
      <c r="AA101" s="170"/>
      <c r="AB101" s="199" t="s">
        <v>19</v>
      </c>
      <c r="AC101" s="200" t="s">
        <v>1154</v>
      </c>
      <c r="AD101" s="171" t="s">
        <v>837</v>
      </c>
      <c r="AE101" s="171" t="s">
        <v>1098</v>
      </c>
      <c r="AF101" s="171" t="s">
        <v>837</v>
      </c>
      <c r="AG101" s="196"/>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0" t="s">
        <v>1098</v>
      </c>
      <c r="AZ101" s="291" t="s">
        <v>1098</v>
      </c>
      <c r="BA101" s="291" t="s">
        <v>1098</v>
      </c>
      <c r="BB101" s="282"/>
      <c r="BC101" s="282"/>
      <c r="BD101" s="282"/>
      <c r="BE101" s="282"/>
      <c r="BF101" s="282"/>
      <c r="BG101" s="286">
        <v>0</v>
      </c>
      <c r="BH101" s="68"/>
      <c r="BI101" s="68"/>
      <c r="BJ101" s="71"/>
      <c r="BK101" s="71"/>
      <c r="BL101" s="71"/>
      <c r="BM101" s="71"/>
      <c r="BN101" s="34"/>
      <c r="BO101" s="223">
        <v>0</v>
      </c>
      <c r="BP101" s="223">
        <v>0</v>
      </c>
      <c r="BQ101" s="223">
        <v>0</v>
      </c>
      <c r="BR101" s="223" t="e">
        <v>#N/A</v>
      </c>
      <c r="BS101" s="227" t="e">
        <v>#N/A</v>
      </c>
      <c r="BT101" s="227" t="e">
        <v>#N/A</v>
      </c>
      <c r="BU101" s="227" t="e">
        <v>#N/A</v>
      </c>
      <c r="BV101" s="227" t="e">
        <v>#N/A</v>
      </c>
      <c r="BW101" s="223">
        <v>0</v>
      </c>
      <c r="BX101" s="276">
        <v>0</v>
      </c>
      <c r="BY101" s="276">
        <v>0</v>
      </c>
      <c r="BZ101" s="258" t="s">
        <v>1161</v>
      </c>
      <c r="CA101" s="277">
        <v>-9.3850289999999994</v>
      </c>
      <c r="CB101" s="277">
        <v>81.296279999999996</v>
      </c>
      <c r="CC101" s="275" t="s">
        <v>1213</v>
      </c>
      <c r="CD101" s="275" t="s">
        <v>1213</v>
      </c>
      <c r="CE101" s="258">
        <v>0</v>
      </c>
      <c r="CF101" s="258">
        <v>0</v>
      </c>
      <c r="CG101" s="258" t="s">
        <v>1161</v>
      </c>
      <c r="CH101" s="258">
        <v>-28.373570000000001</v>
      </c>
      <c r="CI101" s="258">
        <v>30.269410000000001</v>
      </c>
      <c r="CJ101" s="258">
        <v>0</v>
      </c>
      <c r="CK101" s="258">
        <v>0</v>
      </c>
      <c r="CL101" s="258"/>
      <c r="CM101" s="258"/>
      <c r="CN101" s="258"/>
    </row>
    <row r="102" spans="1:92"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0"/>
      <c r="V102" s="258">
        <v>1</v>
      </c>
      <c r="W102" s="170"/>
      <c r="X102" s="258">
        <v>1</v>
      </c>
      <c r="Y102" s="170"/>
      <c r="Z102" s="37">
        <v>1</v>
      </c>
      <c r="AA102" s="170"/>
      <c r="AB102" s="199" t="s">
        <v>19</v>
      </c>
      <c r="AC102" s="200" t="s">
        <v>1154</v>
      </c>
      <c r="AD102" s="171" t="s">
        <v>837</v>
      </c>
      <c r="AE102" s="171" t="s">
        <v>1098</v>
      </c>
      <c r="AF102" s="171" t="s">
        <v>837</v>
      </c>
      <c r="AG102" s="196"/>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0" t="s">
        <v>1098</v>
      </c>
      <c r="AZ102" s="291" t="s">
        <v>1098</v>
      </c>
      <c r="BA102" s="291" t="s">
        <v>1098</v>
      </c>
      <c r="BB102" s="282"/>
      <c r="BC102" s="282"/>
      <c r="BD102" s="282"/>
      <c r="BE102" s="282"/>
      <c r="BF102" s="282"/>
      <c r="BG102" s="286">
        <v>0</v>
      </c>
      <c r="BH102" s="68"/>
      <c r="BI102" s="68"/>
      <c r="BJ102" s="71"/>
      <c r="BK102" s="71"/>
      <c r="BL102" s="71"/>
      <c r="BM102" s="71"/>
      <c r="BN102" s="34"/>
      <c r="BO102" s="223">
        <v>0</v>
      </c>
      <c r="BP102" s="223">
        <v>0</v>
      </c>
      <c r="BQ102" s="223">
        <v>0</v>
      </c>
      <c r="BR102" s="223" t="e">
        <v>#N/A</v>
      </c>
      <c r="BS102" s="227" t="e">
        <v>#N/A</v>
      </c>
      <c r="BT102" s="227" t="e">
        <v>#N/A</v>
      </c>
      <c r="BU102" s="227" t="e">
        <v>#N/A</v>
      </c>
      <c r="BV102" s="227" t="e">
        <v>#N/A</v>
      </c>
      <c r="BW102" s="223">
        <v>0</v>
      </c>
      <c r="BX102" s="276">
        <v>0</v>
      </c>
      <c r="BY102" s="276">
        <v>0</v>
      </c>
      <c r="BZ102" s="258" t="s">
        <v>1161</v>
      </c>
      <c r="CA102" s="277" t="s">
        <v>1162</v>
      </c>
      <c r="CB102" s="277">
        <v>11.198779999999999</v>
      </c>
      <c r="CC102" s="275" t="s">
        <v>1213</v>
      </c>
      <c r="CD102" s="275" t="s">
        <v>1213</v>
      </c>
      <c r="CE102" s="258">
        <v>0</v>
      </c>
      <c r="CF102" s="258">
        <v>0</v>
      </c>
      <c r="CG102" s="258" t="s">
        <v>1161</v>
      </c>
      <c r="CH102" s="258">
        <v>-1</v>
      </c>
      <c r="CI102" s="258">
        <v>30.53002</v>
      </c>
      <c r="CJ102" s="258">
        <v>0</v>
      </c>
      <c r="CK102" s="258">
        <v>0</v>
      </c>
      <c r="CL102" s="258"/>
      <c r="CM102" s="258"/>
      <c r="CN102" s="258"/>
    </row>
    <row r="103" spans="1:92"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0"/>
      <c r="V103" s="258">
        <v>1</v>
      </c>
      <c r="W103" s="170"/>
      <c r="X103" s="258">
        <v>1</v>
      </c>
      <c r="Y103" s="170"/>
      <c r="Z103" s="37">
        <v>1</v>
      </c>
      <c r="AA103" s="170"/>
      <c r="AB103" s="199" t="s">
        <v>19</v>
      </c>
      <c r="AC103" s="200" t="s">
        <v>1154</v>
      </c>
      <c r="AD103" s="171" t="s">
        <v>837</v>
      </c>
      <c r="AE103" s="171" t="s">
        <v>1098</v>
      </c>
      <c r="AF103" s="171" t="s">
        <v>837</v>
      </c>
      <c r="AG103" s="196"/>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0" t="s">
        <v>1099</v>
      </c>
      <c r="AZ103" s="291">
        <v>7.6937359999999996E-2</v>
      </c>
      <c r="BA103" s="291">
        <v>9.8406839999999995E-2</v>
      </c>
      <c r="BB103" s="282"/>
      <c r="BC103" s="282"/>
      <c r="BD103" s="282"/>
      <c r="BE103" s="282"/>
      <c r="BF103" s="282"/>
      <c r="BG103" s="286" t="s">
        <v>1099</v>
      </c>
      <c r="BH103" s="68">
        <v>0.14404169999999999</v>
      </c>
      <c r="BI103" s="68">
        <v>0.12511559999999999</v>
      </c>
      <c r="BJ103" s="71"/>
      <c r="BK103" s="71"/>
      <c r="BL103" s="71"/>
      <c r="BM103" s="71"/>
      <c r="BN103" s="34"/>
      <c r="BO103" s="223">
        <v>0</v>
      </c>
      <c r="BP103" s="223">
        <v>0</v>
      </c>
      <c r="BQ103" s="223">
        <v>0</v>
      </c>
      <c r="BR103" s="223" t="e">
        <v>#N/A</v>
      </c>
      <c r="BS103" s="227" t="e">
        <v>#N/A</v>
      </c>
      <c r="BT103" s="227" t="e">
        <v>#N/A</v>
      </c>
      <c r="BU103" s="227" t="e">
        <v>#N/A</v>
      </c>
      <c r="BV103" s="227" t="e">
        <v>#N/A</v>
      </c>
      <c r="BW103" s="223" t="s">
        <v>1099</v>
      </c>
      <c r="BX103" s="276">
        <v>8.6622199999999996E-2</v>
      </c>
      <c r="BY103" s="276">
        <v>0.14005490000000001</v>
      </c>
      <c r="BZ103" s="258" t="s">
        <v>1161</v>
      </c>
      <c r="CA103" s="277" t="s">
        <v>1162</v>
      </c>
      <c r="CB103" s="277">
        <v>0.98512060000000001</v>
      </c>
      <c r="CC103" s="275" t="s">
        <v>1162</v>
      </c>
      <c r="CD103" s="275">
        <v>0.92520919999999995</v>
      </c>
      <c r="CE103" s="258" t="s">
        <v>1099</v>
      </c>
      <c r="CF103" s="258">
        <v>9.7945699999999997E-2</v>
      </c>
      <c r="CG103" s="258" t="s">
        <v>1161</v>
      </c>
      <c r="CH103" s="258">
        <v>6.5678999999999998E-3</v>
      </c>
      <c r="CI103" s="258">
        <v>0.58781490000000003</v>
      </c>
      <c r="CJ103" s="258" t="s">
        <v>1099</v>
      </c>
      <c r="CK103" s="258">
        <v>-8.4968100000000005E-2</v>
      </c>
      <c r="CL103" s="258"/>
      <c r="CM103" s="258"/>
      <c r="CN103" s="258"/>
    </row>
    <row r="104" spans="1:92"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0"/>
      <c r="V104" s="258">
        <v>1</v>
      </c>
      <c r="W104" s="170"/>
      <c r="X104" s="258">
        <v>1</v>
      </c>
      <c r="Y104" s="170"/>
      <c r="Z104" s="37">
        <v>1</v>
      </c>
      <c r="AA104" s="170"/>
      <c r="AB104" s="199" t="s">
        <v>19</v>
      </c>
      <c r="AC104" s="200" t="s">
        <v>1154</v>
      </c>
      <c r="AD104" s="171" t="s">
        <v>837</v>
      </c>
      <c r="AE104" s="171" t="s">
        <v>1098</v>
      </c>
      <c r="AF104" s="171" t="s">
        <v>837</v>
      </c>
      <c r="AG104" s="196"/>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0">
        <v>0</v>
      </c>
      <c r="AZ104" s="291" t="s">
        <v>1098</v>
      </c>
      <c r="BA104" s="291" t="s">
        <v>1098</v>
      </c>
      <c r="BB104" s="282"/>
      <c r="BC104" s="282"/>
      <c r="BD104" s="282"/>
      <c r="BE104" s="282"/>
      <c r="BF104" s="282"/>
      <c r="BG104" s="286">
        <v>0</v>
      </c>
      <c r="BH104" s="68"/>
      <c r="BI104" s="68"/>
      <c r="BJ104" s="71"/>
      <c r="BK104" s="71"/>
      <c r="BL104" s="71"/>
      <c r="BM104" s="71"/>
      <c r="BN104" s="34"/>
      <c r="BO104" s="223">
        <v>0</v>
      </c>
      <c r="BP104" s="223">
        <v>0</v>
      </c>
      <c r="BQ104" s="223">
        <v>0</v>
      </c>
      <c r="BR104" s="223" t="e">
        <v>#N/A</v>
      </c>
      <c r="BS104" s="227" t="e">
        <v>#N/A</v>
      </c>
      <c r="BT104" s="227" t="e">
        <v>#N/A</v>
      </c>
      <c r="BU104" s="227" t="e">
        <v>#N/A</v>
      </c>
      <c r="BV104" s="227" t="e">
        <v>#N/A</v>
      </c>
      <c r="BW104" s="223">
        <v>0</v>
      </c>
      <c r="BX104" s="276">
        <v>0</v>
      </c>
      <c r="BY104" s="276">
        <v>0</v>
      </c>
      <c r="BZ104" s="258" t="s">
        <v>1161</v>
      </c>
      <c r="CA104" s="277" t="s">
        <v>1162</v>
      </c>
      <c r="CB104" s="277">
        <v>3.0553900000000001</v>
      </c>
      <c r="CC104" s="275" t="s">
        <v>1162</v>
      </c>
      <c r="CD104" s="275">
        <v>6.0195230000000004</v>
      </c>
      <c r="CE104" s="258">
        <v>0</v>
      </c>
      <c r="CF104" s="258">
        <v>0</v>
      </c>
      <c r="CG104" s="258" t="s">
        <v>1161</v>
      </c>
      <c r="CH104" s="258">
        <v>-0.92402720000000005</v>
      </c>
      <c r="CI104" s="258">
        <v>5.6041460000000001</v>
      </c>
      <c r="CJ104" s="258">
        <v>0</v>
      </c>
      <c r="CK104" s="258">
        <v>0</v>
      </c>
      <c r="CL104" s="258"/>
      <c r="CM104" s="258"/>
      <c r="CN104" s="258"/>
    </row>
    <row r="105" spans="1:92"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0"/>
      <c r="V105" s="258">
        <v>1</v>
      </c>
      <c r="W105" s="170"/>
      <c r="X105" s="258"/>
      <c r="Y105" s="170"/>
      <c r="Z105" s="37">
        <v>1</v>
      </c>
      <c r="AA105" s="170"/>
      <c r="AB105" s="199" t="s">
        <v>19</v>
      </c>
      <c r="AC105" s="200" t="s">
        <v>1154</v>
      </c>
      <c r="AD105" s="171" t="s">
        <v>837</v>
      </c>
      <c r="AE105" s="171" t="s">
        <v>1098</v>
      </c>
      <c r="AF105" s="171" t="s">
        <v>837</v>
      </c>
      <c r="AG105" s="196"/>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0" t="s">
        <v>1099</v>
      </c>
      <c r="AZ105" s="291">
        <v>3.6227204999999998</v>
      </c>
      <c r="BA105" s="291">
        <v>2.1221309000000002</v>
      </c>
      <c r="BB105" s="282"/>
      <c r="BC105" s="282"/>
      <c r="BD105" s="282"/>
      <c r="BE105" s="282"/>
      <c r="BF105" s="282"/>
      <c r="BG105" s="286" t="s">
        <v>1099</v>
      </c>
      <c r="BH105" s="68">
        <v>2.7088960000000002</v>
      </c>
      <c r="BI105" s="68">
        <v>1.9507810000000001</v>
      </c>
      <c r="BJ105" s="71"/>
      <c r="BK105" s="71"/>
      <c r="BL105" s="71"/>
      <c r="BM105" s="71"/>
      <c r="BN105" s="34"/>
      <c r="BO105" s="223">
        <v>0</v>
      </c>
      <c r="BP105" s="223">
        <v>0</v>
      </c>
      <c r="BQ105" s="223">
        <v>0</v>
      </c>
      <c r="BR105" s="223" t="e">
        <v>#N/A</v>
      </c>
      <c r="BS105" s="227" t="e">
        <v>#N/A</v>
      </c>
      <c r="BT105" s="227" t="e">
        <v>#N/A</v>
      </c>
      <c r="BU105" s="227" t="e">
        <v>#N/A</v>
      </c>
      <c r="BV105" s="227" t="e">
        <v>#N/A</v>
      </c>
      <c r="BW105" s="223" t="s">
        <v>1099</v>
      </c>
      <c r="BX105" s="276">
        <v>3.5780099999999999</v>
      </c>
      <c r="BY105" s="276">
        <v>1.927889</v>
      </c>
      <c r="BZ105" s="258" t="s">
        <v>1161</v>
      </c>
      <c r="CA105" s="277" t="s">
        <v>1162</v>
      </c>
      <c r="CB105" s="277">
        <v>84.400540000000007</v>
      </c>
      <c r="CC105" s="275">
        <v>3.2425000000000002E-3</v>
      </c>
      <c r="CD105" s="275">
        <v>366.58330000000001</v>
      </c>
      <c r="CE105" s="258">
        <v>0</v>
      </c>
      <c r="CF105" s="258">
        <v>0</v>
      </c>
      <c r="CG105" s="258" t="e">
        <v>#N/A</v>
      </c>
      <c r="CH105" s="258" t="e">
        <v>#N/A</v>
      </c>
      <c r="CI105" s="258" t="e">
        <v>#N/A</v>
      </c>
      <c r="CJ105" s="258" t="s">
        <v>1099</v>
      </c>
      <c r="CK105" s="258">
        <v>0.90179500000000001</v>
      </c>
      <c r="CL105" s="258"/>
      <c r="CM105" s="258"/>
      <c r="CN105" s="258"/>
    </row>
    <row r="106" spans="1:92"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0"/>
      <c r="V106" s="258">
        <v>1</v>
      </c>
      <c r="W106" s="170"/>
      <c r="X106" s="258"/>
      <c r="Y106" s="170"/>
      <c r="Z106" s="37">
        <v>1</v>
      </c>
      <c r="AA106" s="170"/>
      <c r="AB106" s="199" t="s">
        <v>19</v>
      </c>
      <c r="AC106" s="200" t="s">
        <v>1154</v>
      </c>
      <c r="AD106" s="171" t="s">
        <v>837</v>
      </c>
      <c r="AE106" s="171" t="s">
        <v>1098</v>
      </c>
      <c r="AF106" s="171" t="s">
        <v>837</v>
      </c>
      <c r="AG106" s="196"/>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0" t="s">
        <v>1099</v>
      </c>
      <c r="AZ106" s="291">
        <v>0.10588412</v>
      </c>
      <c r="BA106" s="291">
        <v>5.2980380000000001E-2</v>
      </c>
      <c r="BB106" s="282"/>
      <c r="BC106" s="282"/>
      <c r="BD106" s="282"/>
      <c r="BE106" s="282"/>
      <c r="BF106" s="282"/>
      <c r="BG106" s="286" t="s">
        <v>1099</v>
      </c>
      <c r="BH106" s="68">
        <v>0.16758400000000001</v>
      </c>
      <c r="BI106" s="68">
        <v>0.14458770000000001</v>
      </c>
      <c r="BJ106" s="71"/>
      <c r="BK106" s="71"/>
      <c r="BL106" s="71"/>
      <c r="BM106" s="71"/>
      <c r="BN106" s="34"/>
      <c r="BO106" s="223">
        <v>0</v>
      </c>
      <c r="BP106" s="223">
        <v>0</v>
      </c>
      <c r="BQ106" s="223">
        <v>0</v>
      </c>
      <c r="BR106" s="223" t="e">
        <v>#N/A</v>
      </c>
      <c r="BS106" s="227" t="e">
        <v>#N/A</v>
      </c>
      <c r="BT106" s="227" t="e">
        <v>#N/A</v>
      </c>
      <c r="BU106" s="227" t="e">
        <v>#N/A</v>
      </c>
      <c r="BV106" s="227" t="e">
        <v>#N/A</v>
      </c>
      <c r="BW106" s="223" t="s">
        <v>1099</v>
      </c>
      <c r="BX106" s="276">
        <v>0.82911380000000001</v>
      </c>
      <c r="BY106" s="276">
        <v>0.73344279999999995</v>
      </c>
      <c r="BZ106" s="258" t="s">
        <v>1161</v>
      </c>
      <c r="CA106" s="277" t="s">
        <v>1162</v>
      </c>
      <c r="CB106" s="277">
        <v>1.480539</v>
      </c>
      <c r="CC106" s="275">
        <v>8.9005200000000007E-2</v>
      </c>
      <c r="CD106" s="275">
        <v>1.542319</v>
      </c>
      <c r="CE106" s="258">
        <v>0</v>
      </c>
      <c r="CF106" s="258">
        <v>0</v>
      </c>
      <c r="CG106" s="258" t="e">
        <v>#N/A</v>
      </c>
      <c r="CH106" s="258" t="e">
        <v>#N/A</v>
      </c>
      <c r="CI106" s="258" t="e">
        <v>#N/A</v>
      </c>
      <c r="CJ106" s="258" t="s">
        <v>1099</v>
      </c>
      <c r="CK106" s="258">
        <v>-0.54112579999999999</v>
      </c>
      <c r="CL106" s="258"/>
      <c r="CM106" s="258"/>
      <c r="CN106" s="258"/>
    </row>
    <row r="107" spans="1:92"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0"/>
      <c r="V107" s="258">
        <v>1</v>
      </c>
      <c r="W107" s="170"/>
      <c r="X107" s="258"/>
      <c r="Y107" s="170"/>
      <c r="Z107" s="37">
        <v>1</v>
      </c>
      <c r="AA107" s="170"/>
      <c r="AB107" s="199" t="s">
        <v>19</v>
      </c>
      <c r="AC107" s="200" t="s">
        <v>1154</v>
      </c>
      <c r="AD107" s="171" t="s">
        <v>837</v>
      </c>
      <c r="AE107" s="171" t="s">
        <v>1098</v>
      </c>
      <c r="AF107" s="171" t="s">
        <v>837</v>
      </c>
      <c r="AG107" s="196"/>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0">
        <v>0</v>
      </c>
      <c r="AZ107" s="291" t="s">
        <v>1098</v>
      </c>
      <c r="BA107" s="291" t="s">
        <v>1098</v>
      </c>
      <c r="BB107" s="282"/>
      <c r="BC107" s="282"/>
      <c r="BD107" s="282"/>
      <c r="BE107" s="282"/>
      <c r="BF107" s="282"/>
      <c r="BG107" s="286">
        <v>0</v>
      </c>
      <c r="BH107" s="68"/>
      <c r="BI107" s="68"/>
      <c r="BJ107" s="71"/>
      <c r="BK107" s="71"/>
      <c r="BL107" s="71"/>
      <c r="BM107" s="71"/>
      <c r="BN107" s="34"/>
      <c r="BO107" s="223">
        <v>0</v>
      </c>
      <c r="BP107" s="223">
        <v>0</v>
      </c>
      <c r="BQ107" s="223">
        <v>0</v>
      </c>
      <c r="BR107" s="223" t="e">
        <v>#N/A</v>
      </c>
      <c r="BS107" s="227" t="e">
        <v>#N/A</v>
      </c>
      <c r="BT107" s="227" t="e">
        <v>#N/A</v>
      </c>
      <c r="BU107" s="227" t="e">
        <v>#N/A</v>
      </c>
      <c r="BV107" s="227" t="e">
        <v>#N/A</v>
      </c>
      <c r="BW107" s="223">
        <v>0</v>
      </c>
      <c r="BX107" s="276">
        <v>0</v>
      </c>
      <c r="BY107" s="276">
        <v>0</v>
      </c>
      <c r="BZ107" s="258" t="s">
        <v>1161</v>
      </c>
      <c r="CA107" s="277" t="s">
        <v>1162</v>
      </c>
      <c r="CB107" s="277">
        <v>1.4060010000000001</v>
      </c>
      <c r="CC107" s="275" t="s">
        <v>1162</v>
      </c>
      <c r="CD107" s="275">
        <v>2.3004389999999999</v>
      </c>
      <c r="CE107" s="258">
        <v>0</v>
      </c>
      <c r="CF107" s="258">
        <v>0</v>
      </c>
      <c r="CG107" s="258" t="e">
        <v>#N/A</v>
      </c>
      <c r="CH107" s="258" t="e">
        <v>#N/A</v>
      </c>
      <c r="CI107" s="258" t="e">
        <v>#N/A</v>
      </c>
      <c r="CJ107" s="258">
        <v>0</v>
      </c>
      <c r="CK107" s="258">
        <v>0</v>
      </c>
      <c r="CL107" s="258"/>
      <c r="CM107" s="258"/>
      <c r="CN107" s="258"/>
    </row>
    <row r="108" spans="1:92"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0"/>
      <c r="V108" s="258">
        <v>1</v>
      </c>
      <c r="W108" s="170"/>
      <c r="X108" s="258">
        <v>1</v>
      </c>
      <c r="Y108" s="170"/>
      <c r="Z108" s="37">
        <v>1</v>
      </c>
      <c r="AA108" s="170"/>
      <c r="AB108" s="199" t="s">
        <v>19</v>
      </c>
      <c r="AC108" s="200" t="s">
        <v>1154</v>
      </c>
      <c r="AD108" s="171" t="s">
        <v>837</v>
      </c>
      <c r="AE108" s="171" t="s">
        <v>1098</v>
      </c>
      <c r="AF108" s="171" t="s">
        <v>837</v>
      </c>
      <c r="AG108" s="196"/>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0">
        <v>0</v>
      </c>
      <c r="AZ108" s="291" t="s">
        <v>1098</v>
      </c>
      <c r="BA108" s="291" t="s">
        <v>1098</v>
      </c>
      <c r="BB108" s="282"/>
      <c r="BC108" s="282"/>
      <c r="BD108" s="282"/>
      <c r="BE108" s="282"/>
      <c r="BF108" s="282"/>
      <c r="BG108" s="286">
        <v>0</v>
      </c>
      <c r="BH108" s="68"/>
      <c r="BI108" s="68"/>
      <c r="BJ108" s="71"/>
      <c r="BK108" s="71"/>
      <c r="BL108" s="71"/>
      <c r="BM108" s="71"/>
      <c r="BN108" s="34"/>
      <c r="BO108" s="223">
        <v>0</v>
      </c>
      <c r="BP108" s="223">
        <v>0</v>
      </c>
      <c r="BQ108" s="223">
        <v>0</v>
      </c>
      <c r="BR108" s="223" t="e">
        <v>#N/A</v>
      </c>
      <c r="BS108" s="227" t="e">
        <v>#N/A</v>
      </c>
      <c r="BT108" s="227" t="e">
        <v>#N/A</v>
      </c>
      <c r="BU108" s="227" t="e">
        <v>#N/A</v>
      </c>
      <c r="BV108" s="227" t="e">
        <v>#N/A</v>
      </c>
      <c r="BW108" s="223">
        <v>0</v>
      </c>
      <c r="BX108" s="276">
        <v>0</v>
      </c>
      <c r="BY108" s="276">
        <v>0</v>
      </c>
      <c r="BZ108" s="258" t="s">
        <v>1161</v>
      </c>
      <c r="CA108" s="277">
        <v>-3.2978719999999999</v>
      </c>
      <c r="CB108" s="277">
        <v>9.3731349999999996</v>
      </c>
      <c r="CC108" s="275">
        <v>-17.088239999999999</v>
      </c>
      <c r="CD108" s="275">
        <v>20.68627</v>
      </c>
      <c r="CE108" s="258">
        <v>0</v>
      </c>
      <c r="CF108" s="258">
        <v>0</v>
      </c>
      <c r="CG108" s="258" t="s">
        <v>1161</v>
      </c>
      <c r="CH108" s="258">
        <v>-4.5340150000000001</v>
      </c>
      <c r="CI108" s="258">
        <v>14.457750000000001</v>
      </c>
      <c r="CJ108" s="258">
        <v>0</v>
      </c>
      <c r="CK108" s="258">
        <v>0</v>
      </c>
      <c r="CL108" s="258"/>
      <c r="CM108" s="258"/>
      <c r="CN108" s="258"/>
    </row>
    <row r="109" spans="1:92"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0"/>
      <c r="V109" s="258">
        <v>1</v>
      </c>
      <c r="W109" s="170"/>
      <c r="X109" s="258">
        <v>1</v>
      </c>
      <c r="Y109" s="170"/>
      <c r="Z109" s="37">
        <v>1</v>
      </c>
      <c r="AA109" s="170"/>
      <c r="AB109" s="199" t="s">
        <v>19</v>
      </c>
      <c r="AC109" s="200" t="s">
        <v>1154</v>
      </c>
      <c r="AD109" s="171" t="s">
        <v>837</v>
      </c>
      <c r="AE109" s="171" t="s">
        <v>1098</v>
      </c>
      <c r="AF109" s="171" t="s">
        <v>837</v>
      </c>
      <c r="AG109" s="196"/>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0" t="s">
        <v>1099</v>
      </c>
      <c r="AZ109" s="291">
        <v>4.2176456</v>
      </c>
      <c r="BA109" s="291">
        <v>2.7173913000000001</v>
      </c>
      <c r="BB109" s="282"/>
      <c r="BC109" s="282"/>
      <c r="BD109" s="282"/>
      <c r="BE109" s="282"/>
      <c r="BF109" s="282"/>
      <c r="BG109" s="286" t="s">
        <v>1099</v>
      </c>
      <c r="BH109" s="68">
        <v>5.9158030000000004</v>
      </c>
      <c r="BI109" s="68">
        <v>4.3176949999999996</v>
      </c>
      <c r="BJ109" s="71"/>
      <c r="BK109" s="71"/>
      <c r="BL109" s="71"/>
      <c r="BM109" s="71"/>
      <c r="BN109" s="34"/>
      <c r="BO109" s="223">
        <v>0</v>
      </c>
      <c r="BP109" s="223">
        <v>0</v>
      </c>
      <c r="BQ109" s="223">
        <v>0</v>
      </c>
      <c r="BR109" s="223" t="e">
        <v>#N/A</v>
      </c>
      <c r="BS109" s="227" t="e">
        <v>#N/A</v>
      </c>
      <c r="BT109" s="227" t="e">
        <v>#N/A</v>
      </c>
      <c r="BU109" s="227" t="e">
        <v>#N/A</v>
      </c>
      <c r="BV109" s="227" t="e">
        <v>#N/A</v>
      </c>
      <c r="BW109" s="223" t="s">
        <v>1099</v>
      </c>
      <c r="BX109" s="276">
        <v>3.9344929999999998</v>
      </c>
      <c r="BY109" s="276">
        <v>1.968547</v>
      </c>
      <c r="BZ109" s="258" t="s">
        <v>1161</v>
      </c>
      <c r="CA109" s="277">
        <v>-78.960629999999995</v>
      </c>
      <c r="CB109" s="277">
        <v>96</v>
      </c>
      <c r="CC109" s="275">
        <v>-68.139740000000003</v>
      </c>
      <c r="CD109" s="275">
        <v>86.674700000000001</v>
      </c>
      <c r="CE109" s="258" t="s">
        <v>1099</v>
      </c>
      <c r="CF109" s="258">
        <v>4.2019060000000001</v>
      </c>
      <c r="CG109" s="258" t="s">
        <v>1161</v>
      </c>
      <c r="CH109" s="258">
        <v>-210.64269999999999</v>
      </c>
      <c r="CI109" s="258">
        <v>177.02719999999999</v>
      </c>
      <c r="CJ109" s="258" t="s">
        <v>1099</v>
      </c>
      <c r="CK109" s="258">
        <v>2.6673429999999998</v>
      </c>
      <c r="CL109" s="258"/>
      <c r="CM109" s="258"/>
      <c r="CN109" s="258"/>
    </row>
    <row r="110" spans="1:92"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0"/>
      <c r="V110" s="258">
        <v>1</v>
      </c>
      <c r="W110" s="170"/>
      <c r="X110" s="258">
        <v>1</v>
      </c>
      <c r="Y110" s="170"/>
      <c r="Z110" s="37">
        <v>1</v>
      </c>
      <c r="AA110" s="170"/>
      <c r="AB110" s="199" t="s">
        <v>19</v>
      </c>
      <c r="AC110" s="200" t="s">
        <v>1154</v>
      </c>
      <c r="AD110" s="171" t="s">
        <v>837</v>
      </c>
      <c r="AE110" s="171" t="s">
        <v>1098</v>
      </c>
      <c r="AF110" s="171" t="s">
        <v>837</v>
      </c>
      <c r="AG110" s="205"/>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0">
        <v>0</v>
      </c>
      <c r="AZ110" s="291" t="s">
        <v>1098</v>
      </c>
      <c r="BA110" s="291" t="s">
        <v>1098</v>
      </c>
      <c r="BB110" s="282"/>
      <c r="BC110" s="282"/>
      <c r="BD110" s="282"/>
      <c r="BE110" s="282"/>
      <c r="BF110" s="282"/>
      <c r="BG110" s="286">
        <v>0</v>
      </c>
      <c r="BH110" s="68"/>
      <c r="BI110" s="68"/>
      <c r="BJ110" s="71"/>
      <c r="BK110" s="71"/>
      <c r="BL110" s="71"/>
      <c r="BM110" s="71"/>
      <c r="BN110" s="34"/>
      <c r="BO110" s="223">
        <v>0</v>
      </c>
      <c r="BP110" s="223">
        <v>0</v>
      </c>
      <c r="BQ110" s="223">
        <v>0</v>
      </c>
      <c r="BR110" s="223" t="e">
        <v>#N/A</v>
      </c>
      <c r="BS110" s="227" t="e">
        <v>#N/A</v>
      </c>
      <c r="BT110" s="227" t="e">
        <v>#N/A</v>
      </c>
      <c r="BU110" s="227" t="e">
        <v>#N/A</v>
      </c>
      <c r="BV110" s="227" t="e">
        <v>#N/A</v>
      </c>
      <c r="BW110" s="223">
        <v>0</v>
      </c>
      <c r="BX110" s="276">
        <v>0</v>
      </c>
      <c r="BY110" s="276">
        <v>0</v>
      </c>
      <c r="BZ110" s="258" t="s">
        <v>1161</v>
      </c>
      <c r="CA110" s="277">
        <v>-13.677390000000001</v>
      </c>
      <c r="CB110" s="277">
        <v>21.254069999999999</v>
      </c>
      <c r="CC110" s="275">
        <v>-35.892150000000001</v>
      </c>
      <c r="CD110" s="275">
        <v>31.506270000000001</v>
      </c>
      <c r="CE110" s="258">
        <v>0</v>
      </c>
      <c r="CF110" s="258">
        <v>0</v>
      </c>
      <c r="CG110" s="258" t="s">
        <v>1161</v>
      </c>
      <c r="CH110" s="258">
        <v>-19.876149999999999</v>
      </c>
      <c r="CI110" s="258">
        <v>25.283100000000001</v>
      </c>
      <c r="CJ110" s="258">
        <v>0</v>
      </c>
      <c r="CK110" s="258">
        <v>0</v>
      </c>
      <c r="CL110" s="258"/>
      <c r="CM110" s="258"/>
      <c r="CN110" s="258"/>
    </row>
    <row r="111" spans="1:92"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0"/>
      <c r="V111" s="258">
        <v>1</v>
      </c>
      <c r="W111" s="170"/>
      <c r="X111" s="258">
        <v>1</v>
      </c>
      <c r="Y111" s="170"/>
      <c r="Z111" s="37">
        <v>1</v>
      </c>
      <c r="AA111" s="170"/>
      <c r="AB111" s="199" t="s">
        <v>19</v>
      </c>
      <c r="AC111" s="200" t="s">
        <v>1154</v>
      </c>
      <c r="AD111" s="171" t="s">
        <v>837</v>
      </c>
      <c r="AE111" s="171" t="s">
        <v>1098</v>
      </c>
      <c r="AF111" s="171" t="s">
        <v>837</v>
      </c>
      <c r="AG111" s="196"/>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0" t="s">
        <v>1099</v>
      </c>
      <c r="AZ111" s="291">
        <v>-216.50632999999999</v>
      </c>
      <c r="BA111" s="291">
        <v>-108.9804</v>
      </c>
      <c r="BB111" s="282"/>
      <c r="BC111" s="282"/>
      <c r="BD111" s="282"/>
      <c r="BE111" s="282"/>
      <c r="BF111" s="282"/>
      <c r="BG111" s="286" t="s">
        <v>1099</v>
      </c>
      <c r="BH111" s="68">
        <v>-122.5099</v>
      </c>
      <c r="BI111" s="68">
        <v>-84.686800000000005</v>
      </c>
      <c r="BJ111" s="71"/>
      <c r="BK111" s="71"/>
      <c r="BL111" s="71"/>
      <c r="BM111" s="71"/>
      <c r="BN111" s="34"/>
      <c r="BO111" s="223">
        <v>0</v>
      </c>
      <c r="BP111" s="223">
        <v>0</v>
      </c>
      <c r="BQ111" s="223">
        <v>0</v>
      </c>
      <c r="BR111" s="223" t="e">
        <v>#N/A</v>
      </c>
      <c r="BS111" s="227" t="e">
        <v>#N/A</v>
      </c>
      <c r="BT111" s="227" t="e">
        <v>#N/A</v>
      </c>
      <c r="BU111" s="227" t="e">
        <v>#N/A</v>
      </c>
      <c r="BV111" s="227" t="e">
        <v>#N/A</v>
      </c>
      <c r="BW111" s="223" t="s">
        <v>1099</v>
      </c>
      <c r="BX111" s="276">
        <v>1.0425530000000001</v>
      </c>
      <c r="BY111" s="276">
        <v>0.66302680000000003</v>
      </c>
      <c r="BZ111" s="258" t="s">
        <v>1161</v>
      </c>
      <c r="CA111" s="277">
        <v>-17.57274</v>
      </c>
      <c r="CB111" s="277">
        <v>32.17671</v>
      </c>
      <c r="CC111" s="275">
        <v>-12.698740000000001</v>
      </c>
      <c r="CD111" s="275">
        <v>31.3538</v>
      </c>
      <c r="CE111" s="258" t="s">
        <v>1099</v>
      </c>
      <c r="CF111" s="258">
        <v>-627.06370000000004</v>
      </c>
      <c r="CG111" s="258" t="s">
        <v>1161</v>
      </c>
      <c r="CH111" s="258">
        <v>-36956.32</v>
      </c>
      <c r="CI111" s="258">
        <v>37.979619999999997</v>
      </c>
      <c r="CJ111" s="258" t="s">
        <v>1099</v>
      </c>
      <c r="CK111" s="258">
        <v>0.731715</v>
      </c>
      <c r="CL111" s="258"/>
      <c r="CM111" s="258"/>
      <c r="CN111" s="258"/>
    </row>
    <row r="112" spans="1:92"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0"/>
      <c r="V112" s="258">
        <v>1</v>
      </c>
      <c r="W112" s="170"/>
      <c r="X112" s="258">
        <v>1</v>
      </c>
      <c r="Y112" s="170"/>
      <c r="Z112" s="37">
        <v>1</v>
      </c>
      <c r="AA112" s="170"/>
      <c r="AB112" s="199" t="s">
        <v>19</v>
      </c>
      <c r="AC112" s="200" t="s">
        <v>1154</v>
      </c>
      <c r="AD112" s="171" t="s">
        <v>837</v>
      </c>
      <c r="AE112" s="171" t="s">
        <v>1098</v>
      </c>
      <c r="AF112" s="171" t="s">
        <v>837</v>
      </c>
      <c r="AG112" s="196"/>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0">
        <v>0</v>
      </c>
      <c r="AZ112" s="291" t="s">
        <v>1098</v>
      </c>
      <c r="BA112" s="291" t="s">
        <v>1098</v>
      </c>
      <c r="BB112" s="282"/>
      <c r="BC112" s="282"/>
      <c r="BD112" s="282"/>
      <c r="BE112" s="282"/>
      <c r="BF112" s="282"/>
      <c r="BG112" s="286">
        <v>0</v>
      </c>
      <c r="BH112" s="68"/>
      <c r="BI112" s="68"/>
      <c r="BJ112" s="71"/>
      <c r="BK112" s="71"/>
      <c r="BL112" s="71"/>
      <c r="BM112" s="71"/>
      <c r="BN112" s="34"/>
      <c r="BO112" s="223">
        <v>0</v>
      </c>
      <c r="BP112" s="223">
        <v>0</v>
      </c>
      <c r="BQ112" s="223">
        <v>0</v>
      </c>
      <c r="BR112" s="223" t="e">
        <v>#N/A</v>
      </c>
      <c r="BS112" s="227" t="e">
        <v>#N/A</v>
      </c>
      <c r="BT112" s="227" t="e">
        <v>#N/A</v>
      </c>
      <c r="BU112" s="227" t="e">
        <v>#N/A</v>
      </c>
      <c r="BV112" s="227" t="e">
        <v>#N/A</v>
      </c>
      <c r="BW112" s="223">
        <v>0</v>
      </c>
      <c r="BX112" s="276">
        <v>0</v>
      </c>
      <c r="BY112" s="276">
        <v>0</v>
      </c>
      <c r="BZ112" s="258" t="s">
        <v>1161</v>
      </c>
      <c r="CA112" s="277">
        <v>-5.7850020000000004</v>
      </c>
      <c r="CB112" s="277">
        <v>7.4054719999999996</v>
      </c>
      <c r="CC112" s="275">
        <v>-15.10772</v>
      </c>
      <c r="CD112" s="275">
        <v>20.147829999999999</v>
      </c>
      <c r="CE112" s="258">
        <v>0</v>
      </c>
      <c r="CF112" s="258">
        <v>0</v>
      </c>
      <c r="CG112" s="258" t="s">
        <v>1161</v>
      </c>
      <c r="CH112" s="258">
        <v>-50.92754</v>
      </c>
      <c r="CI112" s="258">
        <v>170.2861</v>
      </c>
      <c r="CJ112" s="258">
        <v>0</v>
      </c>
      <c r="CK112" s="258">
        <v>0</v>
      </c>
      <c r="CL112" s="258"/>
      <c r="CM112" s="258"/>
      <c r="CN112" s="258"/>
    </row>
    <row r="113" spans="1:92"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0"/>
      <c r="V113" s="258">
        <v>1</v>
      </c>
      <c r="W113" s="170"/>
      <c r="X113" s="258">
        <v>1</v>
      </c>
      <c r="Y113" s="170"/>
      <c r="Z113" s="37">
        <v>1</v>
      </c>
      <c r="AA113" s="170"/>
      <c r="AB113" s="199" t="s">
        <v>19</v>
      </c>
      <c r="AC113" s="200" t="s">
        <v>1154</v>
      </c>
      <c r="AD113" s="171" t="s">
        <v>837</v>
      </c>
      <c r="AE113" s="171" t="s">
        <v>1098</v>
      </c>
      <c r="AF113" s="171" t="s">
        <v>837</v>
      </c>
      <c r="AG113" s="196"/>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0" t="s">
        <v>1099</v>
      </c>
      <c r="AZ113" s="291">
        <v>0.353852</v>
      </c>
      <c r="BA113" s="291">
        <v>0.2644859</v>
      </c>
      <c r="BB113" s="282"/>
      <c r="BC113" s="282"/>
      <c r="BD113" s="282"/>
      <c r="BE113" s="282"/>
      <c r="BF113" s="282"/>
      <c r="BG113" s="286" t="s">
        <v>1099</v>
      </c>
      <c r="BH113" s="68">
        <v>0.4720106</v>
      </c>
      <c r="BI113" s="68">
        <v>0.29917929999999998</v>
      </c>
      <c r="BJ113" s="71"/>
      <c r="BK113" s="71"/>
      <c r="BL113" s="71"/>
      <c r="BM113" s="71"/>
      <c r="BN113" s="34"/>
      <c r="BO113" s="223">
        <v>0</v>
      </c>
      <c r="BP113" s="223">
        <v>0</v>
      </c>
      <c r="BQ113" s="223">
        <v>0</v>
      </c>
      <c r="BR113" s="223" t="e">
        <v>#N/A</v>
      </c>
      <c r="BS113" s="227" t="e">
        <v>#N/A</v>
      </c>
      <c r="BT113" s="227" t="e">
        <v>#N/A</v>
      </c>
      <c r="BU113" s="227" t="e">
        <v>#N/A</v>
      </c>
      <c r="BV113" s="227" t="e">
        <v>#N/A</v>
      </c>
      <c r="BW113" s="223" t="s">
        <v>1099</v>
      </c>
      <c r="BX113" s="276">
        <v>0.30011549999999998</v>
      </c>
      <c r="BY113" s="276">
        <v>0.24244289999999999</v>
      </c>
      <c r="BZ113" s="258" t="s">
        <v>1161</v>
      </c>
      <c r="CA113" s="277">
        <v>-0.1184067</v>
      </c>
      <c r="CB113" s="277">
        <v>23.000050000000002</v>
      </c>
      <c r="CC113" s="275">
        <v>-0.87209190000000003</v>
      </c>
      <c r="CD113" s="275">
        <v>13.272489999999999</v>
      </c>
      <c r="CE113" s="258" t="s">
        <v>1099</v>
      </c>
      <c r="CF113" s="258">
        <v>0.70060880000000003</v>
      </c>
      <c r="CG113" s="258" t="s">
        <v>1161</v>
      </c>
      <c r="CH113" s="258">
        <v>-0.34004319999999999</v>
      </c>
      <c r="CI113" s="258">
        <v>63.601260000000003</v>
      </c>
      <c r="CJ113" s="258" t="s">
        <v>1099</v>
      </c>
      <c r="CK113" s="258">
        <v>0.41475139999999999</v>
      </c>
      <c r="CL113" s="258"/>
      <c r="CM113" s="258"/>
      <c r="CN113" s="258"/>
    </row>
    <row r="114" spans="1:92"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0"/>
      <c r="V114" s="258">
        <v>1</v>
      </c>
      <c r="W114" s="170"/>
      <c r="X114" s="258">
        <v>1</v>
      </c>
      <c r="Y114" s="170"/>
      <c r="Z114" s="37">
        <v>1</v>
      </c>
      <c r="AA114" s="170"/>
      <c r="AB114" s="199" t="s">
        <v>19</v>
      </c>
      <c r="AC114" s="200" t="s">
        <v>1154</v>
      </c>
      <c r="AD114" s="171" t="s">
        <v>837</v>
      </c>
      <c r="AE114" s="171" t="s">
        <v>1098</v>
      </c>
      <c r="AF114" s="171" t="s">
        <v>837</v>
      </c>
      <c r="AG114" s="196"/>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0">
        <v>0</v>
      </c>
      <c r="AZ114" s="291" t="s">
        <v>1098</v>
      </c>
      <c r="BA114" s="291" t="s">
        <v>1098</v>
      </c>
      <c r="BB114" s="282"/>
      <c r="BC114" s="282"/>
      <c r="BD114" s="282"/>
      <c r="BE114" s="282"/>
      <c r="BF114" s="282"/>
      <c r="BG114" s="286">
        <v>0</v>
      </c>
      <c r="BH114" s="68"/>
      <c r="BI114" s="68"/>
      <c r="BJ114" s="71"/>
      <c r="BK114" s="71"/>
      <c r="BL114" s="71"/>
      <c r="BM114" s="71"/>
      <c r="BN114" s="34"/>
      <c r="BO114" s="223">
        <v>0</v>
      </c>
      <c r="BP114" s="223">
        <v>0</v>
      </c>
      <c r="BQ114" s="223">
        <v>0</v>
      </c>
      <c r="BR114" s="223" t="e">
        <v>#N/A</v>
      </c>
      <c r="BS114" s="227" t="e">
        <v>#N/A</v>
      </c>
      <c r="BT114" s="227" t="e">
        <v>#N/A</v>
      </c>
      <c r="BU114" s="227" t="e">
        <v>#N/A</v>
      </c>
      <c r="BV114" s="227" t="e">
        <v>#N/A</v>
      </c>
      <c r="BW114" s="223">
        <v>0</v>
      </c>
      <c r="BX114" s="276">
        <v>0</v>
      </c>
      <c r="BY114" s="276">
        <v>0</v>
      </c>
      <c r="BZ114" s="258" t="s">
        <v>1161</v>
      </c>
      <c r="CA114" s="277">
        <v>-2.0010340000000002</v>
      </c>
      <c r="CB114" s="277">
        <v>11.16137</v>
      </c>
      <c r="CC114" s="275">
        <v>-12.45157</v>
      </c>
      <c r="CD114" s="275">
        <v>19.59329</v>
      </c>
      <c r="CE114" s="258">
        <v>0</v>
      </c>
      <c r="CF114" s="258">
        <v>0</v>
      </c>
      <c r="CG114" s="258" t="s">
        <v>1161</v>
      </c>
      <c r="CH114" s="258">
        <v>-3.018157</v>
      </c>
      <c r="CI114" s="258">
        <v>12.39405</v>
      </c>
      <c r="CJ114" s="258">
        <v>0</v>
      </c>
      <c r="CK114" s="258">
        <v>0</v>
      </c>
      <c r="CL114" s="258"/>
      <c r="CM114" s="258"/>
      <c r="CN114" s="258"/>
    </row>
    <row r="115" spans="1:92"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0"/>
      <c r="V115" s="258">
        <v>1</v>
      </c>
      <c r="W115" s="170"/>
      <c r="X115" s="258">
        <v>1</v>
      </c>
      <c r="Y115" s="170"/>
      <c r="Z115" s="37">
        <v>1</v>
      </c>
      <c r="AA115" s="170"/>
      <c r="AB115" s="199" t="s">
        <v>19</v>
      </c>
      <c r="AC115" s="200" t="s">
        <v>1154</v>
      </c>
      <c r="AD115" s="171" t="s">
        <v>837</v>
      </c>
      <c r="AE115" s="171" t="s">
        <v>1098</v>
      </c>
      <c r="AF115" s="171" t="s">
        <v>837</v>
      </c>
      <c r="AG115" s="196"/>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0">
        <v>0</v>
      </c>
      <c r="AZ115" s="291" t="s">
        <v>1098</v>
      </c>
      <c r="BA115" s="291" t="s">
        <v>1098</v>
      </c>
      <c r="BB115" s="282"/>
      <c r="BC115" s="282"/>
      <c r="BD115" s="282"/>
      <c r="BE115" s="282"/>
      <c r="BF115" s="282"/>
      <c r="BG115" s="286">
        <v>0</v>
      </c>
      <c r="BH115" s="68"/>
      <c r="BI115" s="68"/>
      <c r="BJ115" s="71"/>
      <c r="BK115" s="71"/>
      <c r="BL115" s="71"/>
      <c r="BM115" s="71"/>
      <c r="BN115" s="34"/>
      <c r="BO115" s="223">
        <v>0</v>
      </c>
      <c r="BP115" s="223">
        <v>0</v>
      </c>
      <c r="BQ115" s="223">
        <v>0</v>
      </c>
      <c r="BR115" s="223" t="e">
        <v>#N/A</v>
      </c>
      <c r="BS115" s="227" t="e">
        <v>#N/A</v>
      </c>
      <c r="BT115" s="227" t="e">
        <v>#N/A</v>
      </c>
      <c r="BU115" s="227" t="e">
        <v>#N/A</v>
      </c>
      <c r="BV115" s="227" t="e">
        <v>#N/A</v>
      </c>
      <c r="BW115" s="223">
        <v>0</v>
      </c>
      <c r="BX115" s="276">
        <v>0</v>
      </c>
      <c r="BY115" s="276">
        <v>0</v>
      </c>
      <c r="BZ115" s="258" t="s">
        <v>1161</v>
      </c>
      <c r="CA115" s="277">
        <v>-22.054559999999999</v>
      </c>
      <c r="CB115" s="277">
        <v>35.085560000000001</v>
      </c>
      <c r="CC115" s="275">
        <v>-33.029850000000003</v>
      </c>
      <c r="CD115" s="275">
        <v>72.148929999999993</v>
      </c>
      <c r="CE115" s="258">
        <v>0</v>
      </c>
      <c r="CF115" s="258">
        <v>0</v>
      </c>
      <c r="CG115" s="258" t="s">
        <v>1161</v>
      </c>
      <c r="CH115" s="258">
        <v>-61.749360000000003</v>
      </c>
      <c r="CI115" s="258">
        <v>80.152810000000002</v>
      </c>
      <c r="CJ115" s="258">
        <v>0</v>
      </c>
      <c r="CK115" s="258">
        <v>0</v>
      </c>
      <c r="CL115" s="258"/>
      <c r="CM115" s="258"/>
      <c r="CN115" s="258"/>
    </row>
    <row r="116" spans="1:92"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0"/>
      <c r="V116" s="258">
        <v>1</v>
      </c>
      <c r="W116" s="170"/>
      <c r="X116" s="258">
        <v>1</v>
      </c>
      <c r="Y116" s="170"/>
      <c r="Z116" s="37">
        <v>1</v>
      </c>
      <c r="AA116" s="170"/>
      <c r="AB116" s="199" t="s">
        <v>19</v>
      </c>
      <c r="AC116" s="200" t="s">
        <v>1154</v>
      </c>
      <c r="AD116" s="171" t="s">
        <v>837</v>
      </c>
      <c r="AE116" s="171" t="s">
        <v>1098</v>
      </c>
      <c r="AF116" s="171" t="s">
        <v>837</v>
      </c>
      <c r="AG116" s="196"/>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0" t="s">
        <v>1099</v>
      </c>
      <c r="AZ116" s="291">
        <v>2.1714069999999999E-2</v>
      </c>
      <c r="BA116" s="291">
        <v>1.998575E-2</v>
      </c>
      <c r="BB116" s="282"/>
      <c r="BC116" s="282"/>
      <c r="BD116" s="282"/>
      <c r="BE116" s="282"/>
      <c r="BF116" s="282"/>
      <c r="BG116" s="286" t="s">
        <v>1099</v>
      </c>
      <c r="BH116" s="68">
        <v>2.1792700000000002E-2</v>
      </c>
      <c r="BI116" s="68">
        <v>4.0942199999999998E-2</v>
      </c>
      <c r="BJ116" s="71"/>
      <c r="BK116" s="71"/>
      <c r="BL116" s="71"/>
      <c r="BM116" s="71"/>
      <c r="BN116" s="34"/>
      <c r="BO116" s="223">
        <v>0</v>
      </c>
      <c r="BP116" s="223">
        <v>0</v>
      </c>
      <c r="BQ116" s="223">
        <v>0</v>
      </c>
      <c r="BR116" s="223" t="e">
        <v>#N/A</v>
      </c>
      <c r="BS116" s="227" t="e">
        <v>#N/A</v>
      </c>
      <c r="BT116" s="227" t="e">
        <v>#N/A</v>
      </c>
      <c r="BU116" s="227" t="e">
        <v>#N/A</v>
      </c>
      <c r="BV116" s="227" t="e">
        <v>#N/A</v>
      </c>
      <c r="BW116" s="223" t="s">
        <v>1099</v>
      </c>
      <c r="BX116" s="276">
        <v>2.57661E-2</v>
      </c>
      <c r="BY116" s="276">
        <v>2.8161200000000001E-2</v>
      </c>
      <c r="BZ116" s="258" t="s">
        <v>1161</v>
      </c>
      <c r="CA116" s="277">
        <v>-0.63986160000000003</v>
      </c>
      <c r="CB116" s="277">
        <v>0.60194250000000005</v>
      </c>
      <c r="CC116" s="275">
        <v>-2.0077880000000001</v>
      </c>
      <c r="CD116" s="275">
        <v>0.58442380000000005</v>
      </c>
      <c r="CE116" s="258" t="s">
        <v>1099</v>
      </c>
      <c r="CF116" s="258">
        <v>2.1189199999999998E-2</v>
      </c>
      <c r="CG116" s="258" t="s">
        <v>1161</v>
      </c>
      <c r="CH116" s="258">
        <v>-4.5048859999999999</v>
      </c>
      <c r="CI116" s="258">
        <v>0.70774269999999995</v>
      </c>
      <c r="CJ116" s="258" t="s">
        <v>1099</v>
      </c>
      <c r="CK116" s="258">
        <v>8.2429799999999998E-2</v>
      </c>
      <c r="CL116" s="258"/>
      <c r="CM116" s="258"/>
      <c r="CN116" s="258"/>
    </row>
    <row r="117" spans="1:92"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0"/>
      <c r="V117" s="258">
        <v>1</v>
      </c>
      <c r="W117" s="170"/>
      <c r="X117" s="258">
        <v>1</v>
      </c>
      <c r="Y117" s="170"/>
      <c r="Z117" s="37">
        <v>1</v>
      </c>
      <c r="AA117" s="170"/>
      <c r="AB117" s="199" t="s">
        <v>19</v>
      </c>
      <c r="AC117" s="200" t="s">
        <v>1154</v>
      </c>
      <c r="AD117" s="171" t="s">
        <v>837</v>
      </c>
      <c r="AE117" s="171" t="s">
        <v>1098</v>
      </c>
      <c r="AF117" s="171" t="s">
        <v>837</v>
      </c>
      <c r="AG117" s="196"/>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0">
        <v>0</v>
      </c>
      <c r="AZ117" s="291" t="s">
        <v>1098</v>
      </c>
      <c r="BA117" s="291" t="s">
        <v>1098</v>
      </c>
      <c r="BB117" s="282"/>
      <c r="BC117" s="282"/>
      <c r="BD117" s="282"/>
      <c r="BE117" s="282"/>
      <c r="BF117" s="282"/>
      <c r="BG117" s="286">
        <v>0</v>
      </c>
      <c r="BH117" s="68"/>
      <c r="BI117" s="68"/>
      <c r="BJ117" s="71"/>
      <c r="BK117" s="71"/>
      <c r="BL117" s="71"/>
      <c r="BM117" s="71"/>
      <c r="BN117" s="34"/>
      <c r="BO117" s="223">
        <v>0</v>
      </c>
      <c r="BP117" s="223">
        <v>0</v>
      </c>
      <c r="BQ117" s="223">
        <v>0</v>
      </c>
      <c r="BR117" s="223" t="e">
        <v>#N/A</v>
      </c>
      <c r="BS117" s="227" t="e">
        <v>#N/A</v>
      </c>
      <c r="BT117" s="227" t="e">
        <v>#N/A</v>
      </c>
      <c r="BU117" s="227" t="e">
        <v>#N/A</v>
      </c>
      <c r="BV117" s="227" t="e">
        <v>#N/A</v>
      </c>
      <c r="BW117" s="223">
        <v>0</v>
      </c>
      <c r="BX117" s="276">
        <v>0</v>
      </c>
      <c r="BY117" s="276">
        <v>0</v>
      </c>
      <c r="BZ117" s="258" t="s">
        <v>1161</v>
      </c>
      <c r="CA117" s="277">
        <v>-19.531690000000001</v>
      </c>
      <c r="CB117" s="277">
        <v>24.48358</v>
      </c>
      <c r="CC117" s="275">
        <v>-42.263390000000001</v>
      </c>
      <c r="CD117" s="275">
        <v>48.979259999999996</v>
      </c>
      <c r="CE117" s="258">
        <v>0</v>
      </c>
      <c r="CF117" s="258">
        <v>0</v>
      </c>
      <c r="CG117" s="258" t="s">
        <v>1161</v>
      </c>
      <c r="CH117" s="258">
        <v>-82.002870000000001</v>
      </c>
      <c r="CI117" s="258">
        <v>66.326840000000004</v>
      </c>
      <c r="CJ117" s="258">
        <v>0</v>
      </c>
      <c r="CK117" s="258">
        <v>0</v>
      </c>
      <c r="CL117" s="258"/>
      <c r="CM117" s="258"/>
      <c r="CN117" s="258"/>
    </row>
    <row r="118" spans="1:92"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0"/>
      <c r="V118" s="258">
        <v>1</v>
      </c>
      <c r="W118" s="170"/>
      <c r="X118" s="258">
        <v>1</v>
      </c>
      <c r="Y118" s="170"/>
      <c r="Z118" s="37">
        <v>1</v>
      </c>
      <c r="AA118" s="170"/>
      <c r="AB118" s="199" t="s">
        <v>19</v>
      </c>
      <c r="AC118" s="200" t="s">
        <v>1154</v>
      </c>
      <c r="AD118" s="171" t="s">
        <v>837</v>
      </c>
      <c r="AE118" s="171" t="s">
        <v>1098</v>
      </c>
      <c r="AF118" s="171" t="s">
        <v>837</v>
      </c>
      <c r="AG118" s="196"/>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0" t="s">
        <v>1098</v>
      </c>
      <c r="AZ118" s="291" t="s">
        <v>1098</v>
      </c>
      <c r="BA118" s="291" t="s">
        <v>1098</v>
      </c>
      <c r="BB118" s="282"/>
      <c r="BC118" s="282"/>
      <c r="BD118" s="282"/>
      <c r="BE118" s="282"/>
      <c r="BF118" s="282"/>
      <c r="BG118" s="286" t="s">
        <v>1099</v>
      </c>
      <c r="BH118" s="68">
        <v>3.177937</v>
      </c>
      <c r="BI118" s="68">
        <v>4.5984230000000004</v>
      </c>
      <c r="BJ118" s="71"/>
      <c r="BK118" s="71"/>
      <c r="BL118" s="71"/>
      <c r="BM118" s="71"/>
      <c r="BN118" s="34"/>
      <c r="BO118" s="223">
        <v>0</v>
      </c>
      <c r="BP118" s="223">
        <v>0</v>
      </c>
      <c r="BQ118" s="223">
        <v>0</v>
      </c>
      <c r="BR118" s="223" t="e">
        <v>#N/A</v>
      </c>
      <c r="BS118" s="227" t="e">
        <v>#N/A</v>
      </c>
      <c r="BT118" s="227" t="e">
        <v>#N/A</v>
      </c>
      <c r="BU118" s="227" t="e">
        <v>#N/A</v>
      </c>
      <c r="BV118" s="227" t="e">
        <v>#N/A</v>
      </c>
      <c r="BW118" s="223" t="s">
        <v>1099</v>
      </c>
      <c r="BX118" s="276">
        <v>4.2824249999999999</v>
      </c>
      <c r="BY118" s="276">
        <v>3.6187109999999998</v>
      </c>
      <c r="BZ118" s="258" t="s">
        <v>1161</v>
      </c>
      <c r="CA118" s="277" t="s">
        <v>1162</v>
      </c>
      <c r="CB118" s="277">
        <v>1196.1679999999999</v>
      </c>
      <c r="CC118" s="275" t="s">
        <v>1162</v>
      </c>
      <c r="CD118" s="275">
        <v>1452.309</v>
      </c>
      <c r="CE118" s="258" t="s">
        <v>1099</v>
      </c>
      <c r="CF118" s="258">
        <v>2.2001149999999998</v>
      </c>
      <c r="CG118" s="258" t="s">
        <v>1161</v>
      </c>
      <c r="CH118" s="258">
        <v>0</v>
      </c>
      <c r="CI118" s="258">
        <v>345.64319999999998</v>
      </c>
      <c r="CJ118" s="258" t="s">
        <v>1099</v>
      </c>
      <c r="CK118" s="258">
        <v>3.4171710000000002</v>
      </c>
      <c r="CL118" s="258"/>
      <c r="CM118" s="258"/>
      <c r="CN118" s="258"/>
    </row>
    <row r="119" spans="1:92"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0"/>
      <c r="V119" s="258">
        <v>1</v>
      </c>
      <c r="W119" s="170"/>
      <c r="X119" s="258">
        <v>1</v>
      </c>
      <c r="Y119" s="170"/>
      <c r="Z119" s="37">
        <v>1</v>
      </c>
      <c r="AA119" s="170"/>
      <c r="AB119" s="199" t="s">
        <v>19</v>
      </c>
      <c r="AC119" s="200" t="s">
        <v>1154</v>
      </c>
      <c r="AD119" s="171" t="s">
        <v>837</v>
      </c>
      <c r="AE119" s="171" t="s">
        <v>1098</v>
      </c>
      <c r="AF119" s="171" t="s">
        <v>837</v>
      </c>
      <c r="AG119" s="196"/>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0" t="s">
        <v>1098</v>
      </c>
      <c r="AZ119" s="291" t="s">
        <v>1098</v>
      </c>
      <c r="BA119" s="291" t="s">
        <v>1098</v>
      </c>
      <c r="BB119" s="282"/>
      <c r="BC119" s="282"/>
      <c r="BD119" s="282"/>
      <c r="BE119" s="282"/>
      <c r="BF119" s="282"/>
      <c r="BG119" s="286">
        <v>0</v>
      </c>
      <c r="BH119" s="68"/>
      <c r="BI119" s="68"/>
      <c r="BJ119" s="71"/>
      <c r="BK119" s="71"/>
      <c r="BL119" s="71"/>
      <c r="BM119" s="71"/>
      <c r="BN119" s="34"/>
      <c r="BO119" s="223">
        <v>0</v>
      </c>
      <c r="BP119" s="223">
        <v>0</v>
      </c>
      <c r="BQ119" s="223">
        <v>0</v>
      </c>
      <c r="BR119" s="223" t="e">
        <v>#N/A</v>
      </c>
      <c r="BS119" s="227" t="e">
        <v>#N/A</v>
      </c>
      <c r="BT119" s="227" t="e">
        <v>#N/A</v>
      </c>
      <c r="BU119" s="227" t="e">
        <v>#N/A</v>
      </c>
      <c r="BV119" s="227" t="e">
        <v>#N/A</v>
      </c>
      <c r="BW119" s="223">
        <v>0</v>
      </c>
      <c r="BX119" s="276">
        <v>0</v>
      </c>
      <c r="BY119" s="276">
        <v>0</v>
      </c>
      <c r="BZ119" s="258" t="s">
        <v>1161</v>
      </c>
      <c r="CA119" s="277" t="s">
        <v>1162</v>
      </c>
      <c r="CB119" s="277">
        <v>3.7785540000000002</v>
      </c>
      <c r="CC119" s="275" t="s">
        <v>1162</v>
      </c>
      <c r="CD119" s="275">
        <v>4.4323050000000004</v>
      </c>
      <c r="CE119" s="258">
        <v>0</v>
      </c>
      <c r="CF119" s="258">
        <v>0</v>
      </c>
      <c r="CG119" s="258" t="s">
        <v>1161</v>
      </c>
      <c r="CH119" s="258">
        <v>-0.99358329999999995</v>
      </c>
      <c r="CI119" s="258">
        <v>12.081020000000001</v>
      </c>
      <c r="CJ119" s="258">
        <v>0</v>
      </c>
      <c r="CK119" s="258">
        <v>0</v>
      </c>
      <c r="CL119" s="258"/>
      <c r="CM119" s="258"/>
      <c r="CN119" s="258"/>
    </row>
    <row r="120" spans="1:92"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0"/>
      <c r="V120" s="258">
        <v>1</v>
      </c>
      <c r="W120" s="170"/>
      <c r="X120" s="258"/>
      <c r="Y120" s="170"/>
      <c r="Z120" s="37">
        <v>1</v>
      </c>
      <c r="AA120" s="170"/>
      <c r="AB120" s="199" t="s">
        <v>19</v>
      </c>
      <c r="AC120" s="200" t="s">
        <v>1154</v>
      </c>
      <c r="AD120" s="171" t="s">
        <v>837</v>
      </c>
      <c r="AE120" s="171" t="s">
        <v>1098</v>
      </c>
      <c r="AF120" s="171" t="s">
        <v>837</v>
      </c>
      <c r="AG120" s="196"/>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0" t="s">
        <v>1099</v>
      </c>
      <c r="AZ120" s="291">
        <v>0.80511600000000005</v>
      </c>
      <c r="BA120" s="291">
        <v>0.68166249999999995</v>
      </c>
      <c r="BB120" s="282"/>
      <c r="BC120" s="282"/>
      <c r="BD120" s="282"/>
      <c r="BE120" s="282"/>
      <c r="BF120" s="282"/>
      <c r="BG120" s="286" t="s">
        <v>1099</v>
      </c>
      <c r="BH120" s="68">
        <v>0.81079469999999998</v>
      </c>
      <c r="BI120" s="68">
        <v>0.82841989999999999</v>
      </c>
      <c r="BJ120" s="71"/>
      <c r="BK120" s="71"/>
      <c r="BL120" s="71"/>
      <c r="BM120" s="71"/>
      <c r="BN120" s="34"/>
      <c r="BO120" s="223">
        <v>0</v>
      </c>
      <c r="BP120" s="223">
        <v>0</v>
      </c>
      <c r="BQ120" s="223">
        <v>0</v>
      </c>
      <c r="BR120" s="223" t="e">
        <v>#N/A</v>
      </c>
      <c r="BS120" s="227" t="e">
        <v>#N/A</v>
      </c>
      <c r="BT120" s="227" t="e">
        <v>#N/A</v>
      </c>
      <c r="BU120" s="227" t="e">
        <v>#N/A</v>
      </c>
      <c r="BV120" s="227" t="e">
        <v>#N/A</v>
      </c>
      <c r="BW120" s="223" t="s">
        <v>1099</v>
      </c>
      <c r="BX120" s="276">
        <v>0.87410359999999998</v>
      </c>
      <c r="BY120" s="276">
        <v>1.143966</v>
      </c>
      <c r="BZ120" s="258" t="s">
        <v>1161</v>
      </c>
      <c r="CA120" s="277" t="s">
        <v>1162</v>
      </c>
      <c r="CB120" s="277">
        <v>8.2132590000000008</v>
      </c>
      <c r="CC120" s="275" t="s">
        <v>1162</v>
      </c>
      <c r="CD120" s="275">
        <v>40.506230000000002</v>
      </c>
      <c r="CE120" s="258">
        <v>0</v>
      </c>
      <c r="CF120" s="258">
        <v>0</v>
      </c>
      <c r="CG120" s="258" t="e">
        <v>#N/A</v>
      </c>
      <c r="CH120" s="258" t="e">
        <v>#N/A</v>
      </c>
      <c r="CI120" s="258" t="e">
        <v>#N/A</v>
      </c>
      <c r="CJ120" s="258" t="s">
        <v>1099</v>
      </c>
      <c r="CK120" s="258">
        <v>1.086735</v>
      </c>
      <c r="CL120" s="258"/>
      <c r="CM120" s="258"/>
      <c r="CN120" s="258"/>
    </row>
    <row r="121" spans="1:92"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0"/>
      <c r="V121" s="258">
        <v>1</v>
      </c>
      <c r="W121" s="170"/>
      <c r="X121" s="258"/>
      <c r="Y121" s="170"/>
      <c r="Z121" s="37">
        <v>1</v>
      </c>
      <c r="AA121" s="170"/>
      <c r="AB121" s="199" t="s">
        <v>19</v>
      </c>
      <c r="AC121" s="200" t="s">
        <v>1154</v>
      </c>
      <c r="AD121" s="171" t="s">
        <v>837</v>
      </c>
      <c r="AE121" s="171" t="s">
        <v>1098</v>
      </c>
      <c r="AF121" s="171" t="s">
        <v>837</v>
      </c>
      <c r="AG121" s="196"/>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0">
        <v>0</v>
      </c>
      <c r="AZ121" s="291" t="s">
        <v>1098</v>
      </c>
      <c r="BA121" s="291" t="s">
        <v>1098</v>
      </c>
      <c r="BB121" s="282"/>
      <c r="BC121" s="282"/>
      <c r="BD121" s="282"/>
      <c r="BE121" s="282"/>
      <c r="BF121" s="282"/>
      <c r="BG121" s="286">
        <v>0</v>
      </c>
      <c r="BH121" s="68"/>
      <c r="BI121" s="68"/>
      <c r="BJ121" s="71"/>
      <c r="BK121" s="71"/>
      <c r="BL121" s="71"/>
      <c r="BM121" s="71"/>
      <c r="BN121" s="34"/>
      <c r="BO121" s="223">
        <v>0</v>
      </c>
      <c r="BP121" s="223">
        <v>0</v>
      </c>
      <c r="BQ121" s="223">
        <v>0</v>
      </c>
      <c r="BR121" s="223" t="e">
        <v>#N/A</v>
      </c>
      <c r="BS121" s="227" t="e">
        <v>#N/A</v>
      </c>
      <c r="BT121" s="227" t="e">
        <v>#N/A</v>
      </c>
      <c r="BU121" s="227" t="e">
        <v>#N/A</v>
      </c>
      <c r="BV121" s="227" t="e">
        <v>#N/A</v>
      </c>
      <c r="BW121" s="223">
        <v>0</v>
      </c>
      <c r="BX121" s="276">
        <v>0</v>
      </c>
      <c r="BY121" s="276">
        <v>0</v>
      </c>
      <c r="BZ121" s="258" t="s">
        <v>1161</v>
      </c>
      <c r="CA121" s="277" t="s">
        <v>1162</v>
      </c>
      <c r="CB121" s="277">
        <v>5.4482840000000001</v>
      </c>
      <c r="CC121" s="275" t="s">
        <v>1162</v>
      </c>
      <c r="CD121" s="275">
        <v>15.92004</v>
      </c>
      <c r="CE121" s="258">
        <v>0</v>
      </c>
      <c r="CF121" s="258">
        <v>0</v>
      </c>
      <c r="CG121" s="258" t="e">
        <v>#N/A</v>
      </c>
      <c r="CH121" s="258" t="e">
        <v>#N/A</v>
      </c>
      <c r="CI121" s="258" t="e">
        <v>#N/A</v>
      </c>
      <c r="CJ121" s="258">
        <v>0</v>
      </c>
      <c r="CK121" s="258">
        <v>0</v>
      </c>
      <c r="CL121" s="258"/>
      <c r="CM121" s="258"/>
      <c r="CN121" s="258"/>
    </row>
    <row r="122" spans="1:92"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0"/>
      <c r="V122" s="258">
        <v>1</v>
      </c>
      <c r="W122" s="170"/>
      <c r="X122" s="258">
        <v>1</v>
      </c>
      <c r="Y122" s="170"/>
      <c r="Z122" s="37">
        <v>1</v>
      </c>
      <c r="AA122" s="170"/>
      <c r="AB122" s="199" t="s">
        <v>19</v>
      </c>
      <c r="AC122" s="200" t="s">
        <v>1154</v>
      </c>
      <c r="AD122" s="171" t="s">
        <v>837</v>
      </c>
      <c r="AE122" s="171" t="s">
        <v>1098</v>
      </c>
      <c r="AF122" s="171" t="s">
        <v>837</v>
      </c>
      <c r="AG122" s="196"/>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0" t="s">
        <v>1099</v>
      </c>
      <c r="AZ122" s="291">
        <v>3.8706150000000002E-2</v>
      </c>
      <c r="BA122" s="291">
        <v>2.9517180000000001E-2</v>
      </c>
      <c r="BB122" s="282"/>
      <c r="BC122" s="282"/>
      <c r="BD122" s="282"/>
      <c r="BE122" s="282"/>
      <c r="BF122" s="282"/>
      <c r="BG122" s="286" t="s">
        <v>1099</v>
      </c>
      <c r="BH122" s="68">
        <v>4.2306400000000001E-2</v>
      </c>
      <c r="BI122" s="68">
        <v>4.0481900000000001E-2</v>
      </c>
      <c r="BJ122" s="71"/>
      <c r="BK122" s="71"/>
      <c r="BL122" s="71"/>
      <c r="BM122" s="71"/>
      <c r="BN122" s="34"/>
      <c r="BO122" s="223">
        <v>0</v>
      </c>
      <c r="BP122" s="223">
        <v>0</v>
      </c>
      <c r="BQ122" s="223">
        <v>0</v>
      </c>
      <c r="BR122" s="223" t="e">
        <v>#N/A</v>
      </c>
      <c r="BS122" s="227" t="e">
        <v>#N/A</v>
      </c>
      <c r="BT122" s="227" t="e">
        <v>#N/A</v>
      </c>
      <c r="BU122" s="227" t="e">
        <v>#N/A</v>
      </c>
      <c r="BV122" s="227" t="e">
        <v>#N/A</v>
      </c>
      <c r="BW122" s="223" t="s">
        <v>1099</v>
      </c>
      <c r="BX122" s="276">
        <v>3.27239E-2</v>
      </c>
      <c r="BY122" s="276">
        <v>3.2115999999999999E-2</v>
      </c>
      <c r="BZ122" s="258" t="s">
        <v>1161</v>
      </c>
      <c r="CA122" s="277">
        <v>-0.63639429999999997</v>
      </c>
      <c r="CB122" s="277">
        <v>0.67826900000000001</v>
      </c>
      <c r="CC122" s="275">
        <v>-2.0062310000000001</v>
      </c>
      <c r="CD122" s="275">
        <v>0.63469019999999998</v>
      </c>
      <c r="CE122" s="258" t="s">
        <v>1099</v>
      </c>
      <c r="CF122" s="258">
        <v>5.6486500000000002E-2</v>
      </c>
      <c r="CG122" s="258" t="s">
        <v>1161</v>
      </c>
      <c r="CH122" s="258">
        <v>-4.2479560000000003</v>
      </c>
      <c r="CI122" s="258">
        <v>0.78425920000000005</v>
      </c>
      <c r="CJ122" s="258" t="s">
        <v>1099</v>
      </c>
      <c r="CK122" s="258">
        <v>0.11466179999999999</v>
      </c>
      <c r="CL122" s="258"/>
      <c r="CM122" s="258"/>
      <c r="CN122" s="258"/>
    </row>
    <row r="123" spans="1:92"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0"/>
      <c r="V123" s="258">
        <v>1</v>
      </c>
      <c r="W123" s="170"/>
      <c r="X123" s="258">
        <v>1</v>
      </c>
      <c r="Y123" s="170"/>
      <c r="Z123" s="37">
        <v>1</v>
      </c>
      <c r="AA123" s="170"/>
      <c r="AB123" s="199" t="s">
        <v>19</v>
      </c>
      <c r="AC123" s="200" t="s">
        <v>1154</v>
      </c>
      <c r="AD123" s="171" t="s">
        <v>837</v>
      </c>
      <c r="AE123" s="171" t="s">
        <v>1098</v>
      </c>
      <c r="AF123" s="171" t="s">
        <v>837</v>
      </c>
      <c r="AG123" s="196"/>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0">
        <v>0</v>
      </c>
      <c r="AZ123" s="291" t="s">
        <v>1098</v>
      </c>
      <c r="BA123" s="291" t="s">
        <v>1098</v>
      </c>
      <c r="BB123" s="282"/>
      <c r="BC123" s="282"/>
      <c r="BD123" s="282"/>
      <c r="BE123" s="282"/>
      <c r="BF123" s="282"/>
      <c r="BG123" s="286">
        <v>0</v>
      </c>
      <c r="BH123" s="68"/>
      <c r="BI123" s="68"/>
      <c r="BJ123" s="71"/>
      <c r="BK123" s="71"/>
      <c r="BL123" s="71"/>
      <c r="BM123" s="71"/>
      <c r="BN123" s="34"/>
      <c r="BO123" s="223">
        <v>0</v>
      </c>
      <c r="BP123" s="223">
        <v>0</v>
      </c>
      <c r="BQ123" s="223">
        <v>0</v>
      </c>
      <c r="BR123" s="223" t="e">
        <v>#N/A</v>
      </c>
      <c r="BS123" s="227" t="e">
        <v>#N/A</v>
      </c>
      <c r="BT123" s="227" t="e">
        <v>#N/A</v>
      </c>
      <c r="BU123" s="227" t="e">
        <v>#N/A</v>
      </c>
      <c r="BV123" s="227" t="e">
        <v>#N/A</v>
      </c>
      <c r="BW123" s="223">
        <v>0</v>
      </c>
      <c r="BX123" s="276">
        <v>0</v>
      </c>
      <c r="BY123" s="276">
        <v>0</v>
      </c>
      <c r="BZ123" s="258" t="s">
        <v>1161</v>
      </c>
      <c r="CA123" s="277">
        <v>-12.733779999999999</v>
      </c>
      <c r="CB123" s="277">
        <v>13.5913</v>
      </c>
      <c r="CC123" s="275">
        <v>-28.94181</v>
      </c>
      <c r="CD123" s="275">
        <v>37.698509999999999</v>
      </c>
      <c r="CE123" s="258">
        <v>0</v>
      </c>
      <c r="CF123" s="258">
        <v>0</v>
      </c>
      <c r="CG123" s="258" t="s">
        <v>1161</v>
      </c>
      <c r="CH123" s="258">
        <v>-20.362559999999998</v>
      </c>
      <c r="CI123" s="258">
        <v>13.98949</v>
      </c>
      <c r="CJ123" s="258">
        <v>0</v>
      </c>
      <c r="CK123" s="258">
        <v>0</v>
      </c>
      <c r="CL123" s="258"/>
      <c r="CM123" s="258"/>
      <c r="CN123" s="258"/>
    </row>
    <row r="124" spans="1:92"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0"/>
      <c r="V124" s="258">
        <v>1</v>
      </c>
      <c r="W124" s="170"/>
      <c r="X124" s="258"/>
      <c r="Y124" s="170"/>
      <c r="Z124" s="37">
        <v>1</v>
      </c>
      <c r="AA124" s="170"/>
      <c r="AB124" s="199" t="s">
        <v>19</v>
      </c>
      <c r="AC124" s="200" t="s">
        <v>1154</v>
      </c>
      <c r="AD124" s="171" t="s">
        <v>837</v>
      </c>
      <c r="AE124" s="171" t="s">
        <v>1098</v>
      </c>
      <c r="AF124" s="171" t="s">
        <v>837</v>
      </c>
      <c r="AG124" s="196"/>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0">
        <v>0</v>
      </c>
      <c r="AZ124" s="291" t="s">
        <v>1098</v>
      </c>
      <c r="BA124" s="291" t="s">
        <v>1098</v>
      </c>
      <c r="BB124" s="282"/>
      <c r="BC124" s="282"/>
      <c r="BD124" s="282"/>
      <c r="BE124" s="282"/>
      <c r="BF124" s="282"/>
      <c r="BG124" s="286">
        <v>0</v>
      </c>
      <c r="BH124" s="68"/>
      <c r="BI124" s="68"/>
      <c r="BJ124" s="71"/>
      <c r="BK124" s="71"/>
      <c r="BL124" s="71"/>
      <c r="BM124" s="71"/>
      <c r="BN124" s="34"/>
      <c r="BO124" s="223">
        <v>0</v>
      </c>
      <c r="BP124" s="223">
        <v>0</v>
      </c>
      <c r="BQ124" s="223">
        <v>0</v>
      </c>
      <c r="BR124" s="223" t="e">
        <v>#N/A</v>
      </c>
      <c r="BS124" s="227" t="e">
        <v>#N/A</v>
      </c>
      <c r="BT124" s="227" t="e">
        <v>#N/A</v>
      </c>
      <c r="BU124" s="227" t="e">
        <v>#N/A</v>
      </c>
      <c r="BV124" s="227" t="e">
        <v>#N/A</v>
      </c>
      <c r="BW124" s="223">
        <v>0</v>
      </c>
      <c r="BX124" s="276">
        <v>0</v>
      </c>
      <c r="BY124" s="276">
        <v>0</v>
      </c>
      <c r="BZ124" s="258" t="s">
        <v>1161</v>
      </c>
      <c r="CA124" s="277" t="s">
        <v>1162</v>
      </c>
      <c r="CB124" s="277">
        <v>3.2869799999999998</v>
      </c>
      <c r="CC124" s="275" t="s">
        <v>1162</v>
      </c>
      <c r="CD124" s="275">
        <v>-1</v>
      </c>
      <c r="CE124" s="258">
        <v>0</v>
      </c>
      <c r="CF124" s="258">
        <v>0</v>
      </c>
      <c r="CG124" s="258" t="e">
        <v>#N/A</v>
      </c>
      <c r="CH124" s="258" t="e">
        <v>#N/A</v>
      </c>
      <c r="CI124" s="258" t="e">
        <v>#N/A</v>
      </c>
      <c r="CJ124" s="258">
        <v>0</v>
      </c>
      <c r="CK124" s="258">
        <v>0</v>
      </c>
      <c r="CL124" s="258"/>
      <c r="CM124" s="258"/>
      <c r="CN124" s="258"/>
    </row>
    <row r="125" spans="1:92"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0"/>
      <c r="V125" s="258">
        <v>1</v>
      </c>
      <c r="W125" s="170"/>
      <c r="X125" s="258">
        <v>1</v>
      </c>
      <c r="Y125" s="170"/>
      <c r="Z125" s="37">
        <v>1</v>
      </c>
      <c r="AA125" s="170"/>
      <c r="AB125" s="199" t="s">
        <v>19</v>
      </c>
      <c r="AC125" s="200" t="s">
        <v>1154</v>
      </c>
      <c r="AD125" s="171" t="s">
        <v>837</v>
      </c>
      <c r="AE125" s="171" t="s">
        <v>1098</v>
      </c>
      <c r="AF125" s="171" t="s">
        <v>837</v>
      </c>
      <c r="AG125" s="196"/>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0" t="s">
        <v>1099</v>
      </c>
      <c r="AZ125" s="291">
        <v>9.1090250000000008</v>
      </c>
      <c r="BA125" s="291">
        <v>6.1172247000000004</v>
      </c>
      <c r="BB125" s="282"/>
      <c r="BC125" s="282"/>
      <c r="BD125" s="282"/>
      <c r="BE125" s="282"/>
      <c r="BF125" s="282"/>
      <c r="BG125" s="286" t="s">
        <v>1099</v>
      </c>
      <c r="BH125" s="68">
        <v>10.182</v>
      </c>
      <c r="BI125" s="68">
        <v>12.607749999999999</v>
      </c>
      <c r="BJ125" s="71"/>
      <c r="BK125" s="71"/>
      <c r="BL125" s="71"/>
      <c r="BM125" s="71"/>
      <c r="BN125" s="34"/>
      <c r="BO125" s="223">
        <v>0</v>
      </c>
      <c r="BP125" s="223">
        <v>0</v>
      </c>
      <c r="BQ125" s="223">
        <v>0</v>
      </c>
      <c r="BR125" s="223" t="e">
        <v>#N/A</v>
      </c>
      <c r="BS125" s="227" t="e">
        <v>#N/A</v>
      </c>
      <c r="BT125" s="227" t="e">
        <v>#N/A</v>
      </c>
      <c r="BU125" s="227" t="e">
        <v>#N/A</v>
      </c>
      <c r="BV125" s="227" t="e">
        <v>#N/A</v>
      </c>
      <c r="BW125" s="223" t="s">
        <v>1099</v>
      </c>
      <c r="BX125" s="276">
        <v>11.495419999999999</v>
      </c>
      <c r="BY125" s="276">
        <v>10.62415</v>
      </c>
      <c r="BZ125" s="258" t="s">
        <v>1161</v>
      </c>
      <c r="CA125" s="277" t="s">
        <v>1162</v>
      </c>
      <c r="CB125" s="277">
        <v>2341.4140000000002</v>
      </c>
      <c r="CC125" s="275" t="s">
        <v>1162</v>
      </c>
      <c r="CD125" s="275">
        <v>2442</v>
      </c>
      <c r="CE125" s="258" t="s">
        <v>1099</v>
      </c>
      <c r="CF125" s="258">
        <v>5.1724579999999998</v>
      </c>
      <c r="CG125" s="258" t="s">
        <v>1161</v>
      </c>
      <c r="CH125" s="258">
        <v>0.54586639999999997</v>
      </c>
      <c r="CI125" s="258">
        <v>295.46949999999998</v>
      </c>
      <c r="CJ125" s="258" t="s">
        <v>1099</v>
      </c>
      <c r="CK125" s="258">
        <v>5.2857139999999996</v>
      </c>
      <c r="CL125" s="258"/>
      <c r="CM125" s="258"/>
      <c r="CN125" s="258"/>
    </row>
    <row r="126" spans="1:92"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0"/>
      <c r="V126" s="258">
        <v>1</v>
      </c>
      <c r="W126" s="170"/>
      <c r="X126" s="258">
        <v>1</v>
      </c>
      <c r="Y126" s="170"/>
      <c r="Z126" s="37">
        <v>1</v>
      </c>
      <c r="AA126" s="170"/>
      <c r="AB126" s="199" t="s">
        <v>19</v>
      </c>
      <c r="AC126" s="200" t="s">
        <v>1154</v>
      </c>
      <c r="AD126" s="171" t="s">
        <v>837</v>
      </c>
      <c r="AE126" s="171" t="s">
        <v>1098</v>
      </c>
      <c r="AF126" s="171" t="s">
        <v>837</v>
      </c>
      <c r="AG126" s="196"/>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0">
        <v>0</v>
      </c>
      <c r="AZ126" s="291" t="s">
        <v>1098</v>
      </c>
      <c r="BA126" s="291" t="s">
        <v>1098</v>
      </c>
      <c r="BB126" s="282"/>
      <c r="BC126" s="282"/>
      <c r="BD126" s="282"/>
      <c r="BE126" s="282"/>
      <c r="BF126" s="282"/>
      <c r="BG126" s="286">
        <v>0</v>
      </c>
      <c r="BH126" s="68"/>
      <c r="BI126" s="68"/>
      <c r="BJ126" s="71"/>
      <c r="BK126" s="71"/>
      <c r="BL126" s="71"/>
      <c r="BM126" s="71"/>
      <c r="BN126" s="34"/>
      <c r="BO126" s="223">
        <v>0</v>
      </c>
      <c r="BP126" s="223">
        <v>0</v>
      </c>
      <c r="BQ126" s="223">
        <v>0</v>
      </c>
      <c r="BR126" s="223" t="e">
        <v>#N/A</v>
      </c>
      <c r="BS126" s="227" t="e">
        <v>#N/A</v>
      </c>
      <c r="BT126" s="227" t="e">
        <v>#N/A</v>
      </c>
      <c r="BU126" s="227" t="e">
        <v>#N/A</v>
      </c>
      <c r="BV126" s="227" t="e">
        <v>#N/A</v>
      </c>
      <c r="BW126" s="223">
        <v>0</v>
      </c>
      <c r="BX126" s="276">
        <v>0</v>
      </c>
      <c r="BY126" s="276">
        <v>0</v>
      </c>
      <c r="BZ126" s="258" t="s">
        <v>1161</v>
      </c>
      <c r="CA126" s="277" t="s">
        <v>1162</v>
      </c>
      <c r="CB126" s="277">
        <v>14.005179999999999</v>
      </c>
      <c r="CC126" s="275" t="s">
        <v>1162</v>
      </c>
      <c r="CD126" s="275">
        <v>32.527970000000003</v>
      </c>
      <c r="CE126" s="258">
        <v>0</v>
      </c>
      <c r="CF126" s="258">
        <v>0</v>
      </c>
      <c r="CG126" s="258" t="s">
        <v>1161</v>
      </c>
      <c r="CH126" s="258">
        <v>-0.99939619999999996</v>
      </c>
      <c r="CI126" s="258">
        <v>65.702349999999996</v>
      </c>
      <c r="CJ126" s="258">
        <v>0</v>
      </c>
      <c r="CK126" s="258">
        <v>0</v>
      </c>
      <c r="CL126" s="258"/>
      <c r="CM126" s="258"/>
      <c r="CN126" s="258"/>
    </row>
    <row r="127" spans="1:92"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0"/>
      <c r="V127" s="258">
        <v>1</v>
      </c>
      <c r="W127" s="170"/>
      <c r="X127" s="258">
        <v>1</v>
      </c>
      <c r="Y127" s="170"/>
      <c r="Z127" s="37">
        <v>1</v>
      </c>
      <c r="AA127" s="170"/>
      <c r="AB127" s="199" t="s">
        <v>19</v>
      </c>
      <c r="AC127" s="200" t="s">
        <v>1154</v>
      </c>
      <c r="AD127" s="171" t="s">
        <v>837</v>
      </c>
      <c r="AE127" s="171" t="s">
        <v>1098</v>
      </c>
      <c r="AF127" s="171" t="s">
        <v>837</v>
      </c>
      <c r="AG127" s="202"/>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0" t="s">
        <v>1099</v>
      </c>
      <c r="AZ127" s="291">
        <v>0.38435042000000003</v>
      </c>
      <c r="BA127" s="291">
        <v>0.25999987000000002</v>
      </c>
      <c r="BB127" s="282"/>
      <c r="BC127" s="282"/>
      <c r="BD127" s="282"/>
      <c r="BE127" s="282"/>
      <c r="BF127" s="282"/>
      <c r="BG127" s="286" t="s">
        <v>1099</v>
      </c>
      <c r="BH127" s="68">
        <v>0.4982336</v>
      </c>
      <c r="BI127" s="68">
        <v>0.34197319999999998</v>
      </c>
      <c r="BJ127" s="71"/>
      <c r="BK127" s="71"/>
      <c r="BL127" s="71"/>
      <c r="BM127" s="71"/>
      <c r="BN127" s="34"/>
      <c r="BO127" s="223">
        <v>0</v>
      </c>
      <c r="BP127" s="223">
        <v>0</v>
      </c>
      <c r="BQ127" s="223">
        <v>0</v>
      </c>
      <c r="BR127" s="223" t="e">
        <v>#N/A</v>
      </c>
      <c r="BS127" s="227" t="e">
        <v>#N/A</v>
      </c>
      <c r="BT127" s="227" t="e">
        <v>#N/A</v>
      </c>
      <c r="BU127" s="227" t="e">
        <v>#N/A</v>
      </c>
      <c r="BV127" s="227" t="e">
        <v>#N/A</v>
      </c>
      <c r="BW127" s="223" t="s">
        <v>1099</v>
      </c>
      <c r="BX127" s="276">
        <v>0.35551359999999999</v>
      </c>
      <c r="BY127" s="276">
        <v>0.33970270000000002</v>
      </c>
      <c r="BZ127" s="258" t="s">
        <v>1161</v>
      </c>
      <c r="CA127" s="277" t="s">
        <v>1162</v>
      </c>
      <c r="CB127" s="277">
        <v>23.231020000000001</v>
      </c>
      <c r="CC127" s="275" t="s">
        <v>1162</v>
      </c>
      <c r="CD127" s="275">
        <v>13.81786</v>
      </c>
      <c r="CE127" s="258" t="s">
        <v>1099</v>
      </c>
      <c r="CF127" s="258">
        <v>0.76002539999999996</v>
      </c>
      <c r="CG127" s="258" t="s">
        <v>1161</v>
      </c>
      <c r="CH127" s="258">
        <v>6.9140800000000002E-2</v>
      </c>
      <c r="CI127" s="258">
        <v>78.063689999999994</v>
      </c>
      <c r="CJ127" s="258" t="s">
        <v>1099</v>
      </c>
      <c r="CK127" s="258">
        <v>0.51998869999999997</v>
      </c>
      <c r="CL127" s="258"/>
      <c r="CM127" s="258"/>
      <c r="CN127" s="258"/>
    </row>
    <row r="128" spans="1:92"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0"/>
      <c r="V128" s="258">
        <v>1</v>
      </c>
      <c r="W128" s="170"/>
      <c r="X128" s="258">
        <v>1</v>
      </c>
      <c r="Y128" s="170">
        <v>1</v>
      </c>
      <c r="Z128" s="37">
        <v>1</v>
      </c>
      <c r="AA128" s="170"/>
      <c r="AB128" s="199" t="s">
        <v>19</v>
      </c>
      <c r="AC128" s="200" t="s">
        <v>1154</v>
      </c>
      <c r="AD128" s="171" t="s">
        <v>837</v>
      </c>
      <c r="AE128" s="171" t="s">
        <v>1098</v>
      </c>
      <c r="AF128" s="171" t="s">
        <v>837</v>
      </c>
      <c r="AG128" s="196"/>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0">
        <v>0</v>
      </c>
      <c r="AZ128" s="291" t="s">
        <v>1098</v>
      </c>
      <c r="BA128" s="291" t="s">
        <v>1098</v>
      </c>
      <c r="BB128" s="282"/>
      <c r="BC128" s="282"/>
      <c r="BD128" s="282"/>
      <c r="BE128" s="282"/>
      <c r="BF128" s="282"/>
      <c r="BG128" s="286">
        <v>0</v>
      </c>
      <c r="BH128" s="68"/>
      <c r="BI128" s="68"/>
      <c r="BJ128" s="71"/>
      <c r="BK128" s="71"/>
      <c r="BL128" s="71"/>
      <c r="BM128" s="71"/>
      <c r="BN128" s="34"/>
      <c r="BO128" s="223">
        <v>0</v>
      </c>
      <c r="BP128" s="223">
        <v>0</v>
      </c>
      <c r="BQ128" s="223">
        <v>0</v>
      </c>
      <c r="BR128" s="223" t="e">
        <v>#N/A</v>
      </c>
      <c r="BS128" s="227" t="e">
        <v>#N/A</v>
      </c>
      <c r="BT128" s="227" t="e">
        <v>#N/A</v>
      </c>
      <c r="BU128" s="227" t="e">
        <v>#N/A</v>
      </c>
      <c r="BV128" s="227" t="e">
        <v>#N/A</v>
      </c>
      <c r="BW128" s="223">
        <v>0</v>
      </c>
      <c r="BX128" s="276">
        <v>0</v>
      </c>
      <c r="BY128" s="276">
        <v>0</v>
      </c>
      <c r="BZ128" s="258" t="s">
        <v>1161</v>
      </c>
      <c r="CA128" s="277" t="s">
        <v>1162</v>
      </c>
      <c r="CB128" s="277">
        <v>5.5476479999999997</v>
      </c>
      <c r="CC128" s="275">
        <v>-0.91459109999999999</v>
      </c>
      <c r="CD128" s="275">
        <v>10.36736</v>
      </c>
      <c r="CE128" s="258">
        <v>0</v>
      </c>
      <c r="CF128" s="258">
        <v>0</v>
      </c>
      <c r="CG128" s="258" t="s">
        <v>1161</v>
      </c>
      <c r="CH128" s="258">
        <v>-0.9045763</v>
      </c>
      <c r="CI128" s="258">
        <v>9.795337</v>
      </c>
      <c r="CJ128" s="258">
        <v>0</v>
      </c>
      <c r="CK128" s="258">
        <v>0</v>
      </c>
      <c r="CL128" s="258"/>
      <c r="CM128" s="258"/>
      <c r="CN128" s="258"/>
    </row>
    <row r="129" spans="1:92"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0"/>
      <c r="V129" s="258">
        <v>1</v>
      </c>
      <c r="W129" s="170"/>
      <c r="X129" s="258">
        <v>1</v>
      </c>
      <c r="Y129" s="170"/>
      <c r="Z129" s="37">
        <v>1</v>
      </c>
      <c r="AA129" s="170"/>
      <c r="AB129" s="199" t="s">
        <v>19</v>
      </c>
      <c r="AC129" s="200" t="s">
        <v>1154</v>
      </c>
      <c r="AD129" s="171" t="s">
        <v>837</v>
      </c>
      <c r="AE129" s="171" t="s">
        <v>1098</v>
      </c>
      <c r="AF129" s="171" t="s">
        <v>837</v>
      </c>
      <c r="AG129" s="194"/>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0">
        <v>0</v>
      </c>
      <c r="AZ129" s="291" t="s">
        <v>1098</v>
      </c>
      <c r="BA129" s="291" t="s">
        <v>1098</v>
      </c>
      <c r="BB129" s="282"/>
      <c r="BC129" s="282"/>
      <c r="BD129" s="282"/>
      <c r="BE129" s="282"/>
      <c r="BF129" s="282"/>
      <c r="BG129" s="286">
        <v>0</v>
      </c>
      <c r="BH129" s="68"/>
      <c r="BI129" s="68"/>
      <c r="BJ129" s="71"/>
      <c r="BK129" s="71"/>
      <c r="BL129" s="71"/>
      <c r="BM129" s="71"/>
      <c r="BN129" s="34"/>
      <c r="BO129" s="223">
        <v>0</v>
      </c>
      <c r="BP129" s="223">
        <v>0</v>
      </c>
      <c r="BQ129" s="223">
        <v>0</v>
      </c>
      <c r="BR129" s="223" t="e">
        <v>#N/A</v>
      </c>
      <c r="BS129" s="227" t="e">
        <v>#N/A</v>
      </c>
      <c r="BT129" s="227" t="e">
        <v>#N/A</v>
      </c>
      <c r="BU129" s="227" t="e">
        <v>#N/A</v>
      </c>
      <c r="BV129" s="227" t="e">
        <v>#N/A</v>
      </c>
      <c r="BW129" s="223">
        <v>0</v>
      </c>
      <c r="BX129" s="276">
        <v>0</v>
      </c>
      <c r="BY129" s="276">
        <v>0</v>
      </c>
      <c r="BZ129" s="258" t="s">
        <v>1161</v>
      </c>
      <c r="CA129" s="277">
        <v>-0.82407589999999997</v>
      </c>
      <c r="CB129" s="277">
        <v>4.6343120000000004</v>
      </c>
      <c r="CC129" s="275">
        <v>-0.92845180000000005</v>
      </c>
      <c r="CD129" s="275">
        <v>7.055777</v>
      </c>
      <c r="CE129" s="258">
        <v>0</v>
      </c>
      <c r="CF129" s="258">
        <v>0</v>
      </c>
      <c r="CG129" s="258" t="s">
        <v>1161</v>
      </c>
      <c r="CH129" s="258">
        <v>-1</v>
      </c>
      <c r="CI129" s="258">
        <v>9.4775369999999999</v>
      </c>
      <c r="CJ129" s="258">
        <v>0</v>
      </c>
      <c r="CK129" s="258">
        <v>0</v>
      </c>
      <c r="CL129" s="258"/>
      <c r="CM129" s="258"/>
      <c r="CN129" s="258"/>
    </row>
    <row r="130" spans="1:92" s="4" customFormat="1" ht="72.599999999999994"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0"/>
      <c r="V130" s="258"/>
      <c r="W130" s="170"/>
      <c r="X130" s="258"/>
      <c r="Y130" s="170"/>
      <c r="Z130" s="37"/>
      <c r="AA130" s="170"/>
      <c r="AB130" s="199" t="s">
        <v>19</v>
      </c>
      <c r="AC130" s="196" t="s">
        <v>1154</v>
      </c>
      <c r="AD130" s="171" t="s">
        <v>837</v>
      </c>
      <c r="AE130" s="171" t="s">
        <v>1098</v>
      </c>
      <c r="AF130" s="171" t="s">
        <v>837</v>
      </c>
      <c r="AG130" s="196"/>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0" t="s">
        <v>1098</v>
      </c>
      <c r="AZ130" s="291" t="s">
        <v>1098</v>
      </c>
      <c r="BA130" s="291" t="s">
        <v>1098</v>
      </c>
      <c r="BB130" s="280"/>
      <c r="BC130" s="280"/>
      <c r="BD130" s="280"/>
      <c r="BE130" s="280"/>
      <c r="BF130" s="280"/>
      <c r="BG130" s="286" t="s">
        <v>1098</v>
      </c>
      <c r="BH130" s="68"/>
      <c r="BI130" s="68"/>
      <c r="BJ130" s="69"/>
      <c r="BK130" s="69"/>
      <c r="BL130" s="69"/>
      <c r="BM130" s="69"/>
      <c r="BN130" s="31"/>
      <c r="BO130" s="223">
        <v>0</v>
      </c>
      <c r="BP130" s="223">
        <v>0</v>
      </c>
      <c r="BQ130" s="223">
        <v>0</v>
      </c>
      <c r="BR130" s="223" t="e">
        <v>#N/A</v>
      </c>
      <c r="BS130" s="227" t="e">
        <v>#N/A</v>
      </c>
      <c r="BT130" s="227" t="e">
        <v>#N/A</v>
      </c>
      <c r="BU130" s="227" t="e">
        <v>#N/A</v>
      </c>
      <c r="BV130" s="227" t="e">
        <v>#N/A</v>
      </c>
      <c r="BW130" s="223">
        <v>0</v>
      </c>
      <c r="BX130" s="223">
        <v>0</v>
      </c>
      <c r="BY130" s="223">
        <v>0</v>
      </c>
      <c r="BZ130" s="258"/>
      <c r="CA130" s="258"/>
      <c r="CB130" s="258"/>
      <c r="CC130" s="275"/>
      <c r="CD130" s="275"/>
      <c r="CE130" s="258">
        <v>0</v>
      </c>
      <c r="CF130" s="258">
        <v>0</v>
      </c>
      <c r="CG130" s="258" t="e">
        <v>#N/A</v>
      </c>
      <c r="CH130" s="258" t="e">
        <v>#N/A</v>
      </c>
      <c r="CI130" s="258" t="e">
        <v>#N/A</v>
      </c>
      <c r="CJ130" s="258">
        <v>0</v>
      </c>
      <c r="CK130" s="258">
        <v>0</v>
      </c>
      <c r="CL130" s="258"/>
      <c r="CM130" s="258"/>
      <c r="CN130" s="258"/>
    </row>
    <row r="131" spans="1:92" s="4" customFormat="1" ht="56.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0"/>
      <c r="V131" s="258"/>
      <c r="W131" s="170"/>
      <c r="X131" s="258"/>
      <c r="Y131" s="170"/>
      <c r="Z131" s="37"/>
      <c r="AA131" s="170"/>
      <c r="AB131" s="199" t="s">
        <v>19</v>
      </c>
      <c r="AC131" s="196" t="s">
        <v>1153</v>
      </c>
      <c r="AD131" s="171" t="s">
        <v>837</v>
      </c>
      <c r="AE131" s="171" t="s">
        <v>1098</v>
      </c>
      <c r="AF131" s="171" t="s">
        <v>837</v>
      </c>
      <c r="AG131" s="196"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0" t="s">
        <v>1098</v>
      </c>
      <c r="AZ131" s="291" t="s">
        <v>1098</v>
      </c>
      <c r="BA131" s="291" t="s">
        <v>1098</v>
      </c>
      <c r="BB131" s="280"/>
      <c r="BC131" s="280"/>
      <c r="BD131" s="280"/>
      <c r="BE131" s="280"/>
      <c r="BF131" s="280"/>
      <c r="BG131" s="286" t="s">
        <v>1098</v>
      </c>
      <c r="BH131" s="68"/>
      <c r="BI131" s="68"/>
      <c r="BJ131" s="69"/>
      <c r="BK131" s="69"/>
      <c r="BL131" s="69"/>
      <c r="BM131" s="69"/>
      <c r="BN131" s="31"/>
      <c r="BO131" s="223">
        <v>0</v>
      </c>
      <c r="BP131" s="223">
        <v>0</v>
      </c>
      <c r="BQ131" s="223">
        <v>0</v>
      </c>
      <c r="BR131" s="223" t="e">
        <v>#N/A</v>
      </c>
      <c r="BS131" s="227" t="e">
        <v>#N/A</v>
      </c>
      <c r="BT131" s="227" t="e">
        <v>#N/A</v>
      </c>
      <c r="BU131" s="227" t="e">
        <v>#N/A</v>
      </c>
      <c r="BV131" s="227" t="e">
        <v>#N/A</v>
      </c>
      <c r="BW131" s="223">
        <v>0</v>
      </c>
      <c r="BX131" s="223">
        <v>0</v>
      </c>
      <c r="BY131" s="223">
        <v>0</v>
      </c>
      <c r="BZ131" s="258"/>
      <c r="CA131" s="258"/>
      <c r="CB131" s="258"/>
      <c r="CC131" s="275"/>
      <c r="CD131" s="275"/>
      <c r="CE131" s="258">
        <v>0</v>
      </c>
      <c r="CF131" s="258">
        <v>0</v>
      </c>
      <c r="CG131" s="258" t="e">
        <v>#N/A</v>
      </c>
      <c r="CH131" s="258" t="e">
        <v>#N/A</v>
      </c>
      <c r="CI131" s="258" t="e">
        <v>#N/A</v>
      </c>
      <c r="CJ131" s="258">
        <v>0</v>
      </c>
      <c r="CK131" s="258">
        <v>0</v>
      </c>
      <c r="CL131" s="258"/>
      <c r="CM131" s="258"/>
      <c r="CN131" s="258"/>
    </row>
    <row r="132" spans="1:92" s="4" customFormat="1" ht="44.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0"/>
      <c r="V132" s="258"/>
      <c r="W132" s="170"/>
      <c r="X132" s="258"/>
      <c r="Y132" s="170"/>
      <c r="Z132" s="37"/>
      <c r="AA132" s="170"/>
      <c r="AB132" s="199" t="s">
        <v>19</v>
      </c>
      <c r="AC132" s="196" t="s">
        <v>1153</v>
      </c>
      <c r="AD132" s="171" t="s">
        <v>837</v>
      </c>
      <c r="AE132" s="171" t="s">
        <v>1098</v>
      </c>
      <c r="AF132" s="171" t="s">
        <v>837</v>
      </c>
      <c r="AG132" s="196"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0" t="s">
        <v>1098</v>
      </c>
      <c r="AZ132" s="291" t="s">
        <v>1098</v>
      </c>
      <c r="BA132" s="291" t="s">
        <v>1098</v>
      </c>
      <c r="BB132" s="280"/>
      <c r="BC132" s="280"/>
      <c r="BD132" s="280"/>
      <c r="BE132" s="280"/>
      <c r="BF132" s="280"/>
      <c r="BG132" s="286" t="s">
        <v>1098</v>
      </c>
      <c r="BH132" s="68"/>
      <c r="BI132" s="68"/>
      <c r="BJ132" s="69"/>
      <c r="BK132" s="69"/>
      <c r="BL132" s="69"/>
      <c r="BM132" s="69"/>
      <c r="BN132" s="31"/>
      <c r="BO132" s="223">
        <v>0</v>
      </c>
      <c r="BP132" s="223">
        <v>0</v>
      </c>
      <c r="BQ132" s="223">
        <v>0</v>
      </c>
      <c r="BR132" s="223" t="e">
        <v>#N/A</v>
      </c>
      <c r="BS132" s="227" t="e">
        <v>#N/A</v>
      </c>
      <c r="BT132" s="227" t="e">
        <v>#N/A</v>
      </c>
      <c r="BU132" s="227" t="e">
        <v>#N/A</v>
      </c>
      <c r="BV132" s="227" t="e">
        <v>#N/A</v>
      </c>
      <c r="BW132" s="223">
        <v>0</v>
      </c>
      <c r="BX132" s="223">
        <v>0</v>
      </c>
      <c r="BY132" s="223">
        <v>0</v>
      </c>
      <c r="BZ132" s="258"/>
      <c r="CA132" s="258"/>
      <c r="CB132" s="258"/>
      <c r="CC132" s="275"/>
      <c r="CD132" s="275"/>
      <c r="CE132" s="258">
        <v>0</v>
      </c>
      <c r="CF132" s="258">
        <v>0</v>
      </c>
      <c r="CG132" s="258" t="e">
        <v>#N/A</v>
      </c>
      <c r="CH132" s="258" t="e">
        <v>#N/A</v>
      </c>
      <c r="CI132" s="258" t="e">
        <v>#N/A</v>
      </c>
      <c r="CJ132" s="258">
        <v>0</v>
      </c>
      <c r="CK132" s="258">
        <v>0</v>
      </c>
      <c r="CL132" s="258"/>
      <c r="CM132" s="258"/>
      <c r="CN132" s="258"/>
    </row>
    <row r="133" spans="1:92" s="4" customFormat="1" ht="44.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0"/>
      <c r="V133" s="258"/>
      <c r="W133" s="170"/>
      <c r="X133" s="258"/>
      <c r="Y133" s="170"/>
      <c r="Z133" s="37"/>
      <c r="AA133" s="170"/>
      <c r="AB133" s="199" t="s">
        <v>19</v>
      </c>
      <c r="AC133" s="196" t="s">
        <v>1153</v>
      </c>
      <c r="AD133" s="171" t="s">
        <v>837</v>
      </c>
      <c r="AE133" s="171" t="s">
        <v>1098</v>
      </c>
      <c r="AF133" s="171" t="s">
        <v>837</v>
      </c>
      <c r="AG133" s="196"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0" t="s">
        <v>1098</v>
      </c>
      <c r="AZ133" s="291" t="s">
        <v>1098</v>
      </c>
      <c r="BA133" s="291" t="s">
        <v>1098</v>
      </c>
      <c r="BB133" s="280"/>
      <c r="BC133" s="280"/>
      <c r="BD133" s="280"/>
      <c r="BE133" s="280"/>
      <c r="BF133" s="280"/>
      <c r="BG133" s="286" t="s">
        <v>1098</v>
      </c>
      <c r="BH133" s="68"/>
      <c r="BI133" s="68"/>
      <c r="BJ133" s="69"/>
      <c r="BK133" s="69"/>
      <c r="BL133" s="69"/>
      <c r="BM133" s="69"/>
      <c r="BN133" s="31"/>
      <c r="BO133" s="223">
        <v>0</v>
      </c>
      <c r="BP133" s="223">
        <v>0</v>
      </c>
      <c r="BQ133" s="223">
        <v>0</v>
      </c>
      <c r="BR133" s="223" t="e">
        <v>#N/A</v>
      </c>
      <c r="BS133" s="227" t="e">
        <v>#N/A</v>
      </c>
      <c r="BT133" s="227" t="e">
        <v>#N/A</v>
      </c>
      <c r="BU133" s="227" t="e">
        <v>#N/A</v>
      </c>
      <c r="BV133" s="227" t="e">
        <v>#N/A</v>
      </c>
      <c r="BW133" s="223">
        <v>0</v>
      </c>
      <c r="BX133" s="223">
        <v>0</v>
      </c>
      <c r="BY133" s="223">
        <v>0</v>
      </c>
      <c r="BZ133" s="258"/>
      <c r="CA133" s="258"/>
      <c r="CB133" s="258"/>
      <c r="CC133" s="275"/>
      <c r="CD133" s="275"/>
      <c r="CE133" s="258">
        <v>0</v>
      </c>
      <c r="CF133" s="258">
        <v>0</v>
      </c>
      <c r="CG133" s="258" t="e">
        <v>#N/A</v>
      </c>
      <c r="CH133" s="258" t="e">
        <v>#N/A</v>
      </c>
      <c r="CI133" s="258" t="e">
        <v>#N/A</v>
      </c>
      <c r="CJ133" s="258">
        <v>0</v>
      </c>
      <c r="CK133" s="258">
        <v>0</v>
      </c>
      <c r="CL133" s="258"/>
      <c r="CM133" s="258"/>
      <c r="CN133" s="258"/>
    </row>
    <row r="134" spans="1:92" s="4" customFormat="1" ht="87"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0"/>
      <c r="V134" s="258"/>
      <c r="W134" s="170"/>
      <c r="X134" s="258"/>
      <c r="Y134" s="170"/>
      <c r="Z134" s="37"/>
      <c r="AA134" s="170"/>
      <c r="AB134" s="199" t="s">
        <v>19</v>
      </c>
      <c r="AC134" s="196" t="s">
        <v>1154</v>
      </c>
      <c r="AD134" s="171" t="s">
        <v>837</v>
      </c>
      <c r="AE134" s="171" t="s">
        <v>1098</v>
      </c>
      <c r="AF134" s="171" t="s">
        <v>837</v>
      </c>
      <c r="AG134" s="196"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0" t="s">
        <v>1098</v>
      </c>
      <c r="AZ134" s="291" t="s">
        <v>1098</v>
      </c>
      <c r="BA134" s="291" t="s">
        <v>1098</v>
      </c>
      <c r="BB134" s="280"/>
      <c r="BC134" s="280"/>
      <c r="BD134" s="280"/>
      <c r="BE134" s="280"/>
      <c r="BF134" s="280"/>
      <c r="BG134" s="286" t="s">
        <v>1098</v>
      </c>
      <c r="BH134" s="68"/>
      <c r="BI134" s="68"/>
      <c r="BJ134" s="69"/>
      <c r="BK134" s="69"/>
      <c r="BL134" s="69"/>
      <c r="BM134" s="69"/>
      <c r="BN134" s="31"/>
      <c r="BO134" s="223">
        <v>0</v>
      </c>
      <c r="BP134" s="223">
        <v>0</v>
      </c>
      <c r="BQ134" s="223">
        <v>0</v>
      </c>
      <c r="BR134" s="223" t="e">
        <v>#N/A</v>
      </c>
      <c r="BS134" s="227" t="e">
        <v>#N/A</v>
      </c>
      <c r="BT134" s="227" t="e">
        <v>#N/A</v>
      </c>
      <c r="BU134" s="227" t="e">
        <v>#N/A</v>
      </c>
      <c r="BV134" s="227" t="e">
        <v>#N/A</v>
      </c>
      <c r="BW134" s="223">
        <v>0</v>
      </c>
      <c r="BX134" s="223">
        <v>0</v>
      </c>
      <c r="BY134" s="223">
        <v>0</v>
      </c>
      <c r="BZ134" s="258"/>
      <c r="CA134" s="258"/>
      <c r="CB134" s="258"/>
      <c r="CC134" s="275"/>
      <c r="CD134" s="275"/>
      <c r="CE134" s="258">
        <v>0</v>
      </c>
      <c r="CF134" s="258">
        <v>0</v>
      </c>
      <c r="CG134" s="258" t="e">
        <v>#N/A</v>
      </c>
      <c r="CH134" s="258" t="e">
        <v>#N/A</v>
      </c>
      <c r="CI134" s="258" t="e">
        <v>#N/A</v>
      </c>
      <c r="CJ134" s="258">
        <v>0</v>
      </c>
      <c r="CK134" s="258">
        <v>0</v>
      </c>
      <c r="CL134" s="258"/>
      <c r="CM134" s="258"/>
      <c r="CN134" s="258"/>
    </row>
    <row r="135" spans="1:92" s="4" customFormat="1" ht="101.45"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0"/>
      <c r="V135" s="258"/>
      <c r="W135" s="170"/>
      <c r="X135" s="258"/>
      <c r="Y135" s="170"/>
      <c r="Z135" s="37"/>
      <c r="AA135" s="170"/>
      <c r="AB135" s="199" t="s">
        <v>19</v>
      </c>
      <c r="AC135" s="196" t="s">
        <v>1154</v>
      </c>
      <c r="AD135" s="171" t="s">
        <v>837</v>
      </c>
      <c r="AE135" s="171" t="s">
        <v>1098</v>
      </c>
      <c r="AF135" s="171" t="s">
        <v>837</v>
      </c>
      <c r="AG135" s="196"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0" t="s">
        <v>1098</v>
      </c>
      <c r="AZ135" s="291" t="s">
        <v>1098</v>
      </c>
      <c r="BA135" s="291" t="s">
        <v>1098</v>
      </c>
      <c r="BB135" s="280"/>
      <c r="BC135" s="280"/>
      <c r="BD135" s="280"/>
      <c r="BE135" s="280"/>
      <c r="BF135" s="280"/>
      <c r="BG135" s="286" t="s">
        <v>1098</v>
      </c>
      <c r="BH135" s="68"/>
      <c r="BI135" s="68"/>
      <c r="BJ135" s="69"/>
      <c r="BK135" s="69"/>
      <c r="BL135" s="69"/>
      <c r="BM135" s="69"/>
      <c r="BN135" s="31"/>
      <c r="BO135" s="223">
        <v>0</v>
      </c>
      <c r="BP135" s="223">
        <v>0</v>
      </c>
      <c r="BQ135" s="223">
        <v>0</v>
      </c>
      <c r="BR135" s="223" t="e">
        <v>#N/A</v>
      </c>
      <c r="BS135" s="227" t="e">
        <v>#N/A</v>
      </c>
      <c r="BT135" s="227" t="e">
        <v>#N/A</v>
      </c>
      <c r="BU135" s="227" t="e">
        <v>#N/A</v>
      </c>
      <c r="BV135" s="227" t="e">
        <v>#N/A</v>
      </c>
      <c r="BW135" s="223">
        <v>0</v>
      </c>
      <c r="BX135" s="223">
        <v>0</v>
      </c>
      <c r="BY135" s="223">
        <v>0</v>
      </c>
      <c r="BZ135" s="258"/>
      <c r="CA135" s="258"/>
      <c r="CB135" s="258"/>
      <c r="CC135" s="275"/>
      <c r="CD135" s="275"/>
      <c r="CE135" s="258">
        <v>0</v>
      </c>
      <c r="CF135" s="258">
        <v>0</v>
      </c>
      <c r="CG135" s="258" t="e">
        <v>#N/A</v>
      </c>
      <c r="CH135" s="258" t="e">
        <v>#N/A</v>
      </c>
      <c r="CI135" s="258" t="e">
        <v>#N/A</v>
      </c>
      <c r="CJ135" s="258">
        <v>0</v>
      </c>
      <c r="CK135" s="258">
        <v>0</v>
      </c>
      <c r="CL135" s="258"/>
      <c r="CM135" s="258"/>
      <c r="CN135" s="258"/>
    </row>
    <row r="136" spans="1:92" s="4" customFormat="1" ht="72.599999999999994"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0"/>
      <c r="V136" s="258"/>
      <c r="W136" s="170"/>
      <c r="X136" s="258"/>
      <c r="Y136" s="170"/>
      <c r="Z136" s="37"/>
      <c r="AA136" s="170"/>
      <c r="AB136" s="199" t="s">
        <v>19</v>
      </c>
      <c r="AC136" s="196" t="s">
        <v>1154</v>
      </c>
      <c r="AD136" s="171" t="s">
        <v>837</v>
      </c>
      <c r="AE136" s="171" t="s">
        <v>1098</v>
      </c>
      <c r="AF136" s="171" t="s">
        <v>837</v>
      </c>
      <c r="AG136" s="196"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0" t="s">
        <v>1098</v>
      </c>
      <c r="AZ136" s="291" t="s">
        <v>1098</v>
      </c>
      <c r="BA136" s="291" t="s">
        <v>1098</v>
      </c>
      <c r="BB136" s="280"/>
      <c r="BC136" s="280"/>
      <c r="BD136" s="280"/>
      <c r="BE136" s="280"/>
      <c r="BF136" s="280"/>
      <c r="BG136" s="286" t="s">
        <v>1098</v>
      </c>
      <c r="BH136" s="68"/>
      <c r="BI136" s="68"/>
      <c r="BJ136" s="69"/>
      <c r="BK136" s="69"/>
      <c r="BL136" s="69"/>
      <c r="BM136" s="69"/>
      <c r="BN136" s="31"/>
      <c r="BO136" s="223">
        <v>0</v>
      </c>
      <c r="BP136" s="223">
        <v>0</v>
      </c>
      <c r="BQ136" s="223">
        <v>0</v>
      </c>
      <c r="BR136" s="223" t="e">
        <v>#N/A</v>
      </c>
      <c r="BS136" s="227" t="e">
        <v>#N/A</v>
      </c>
      <c r="BT136" s="227" t="e">
        <v>#N/A</v>
      </c>
      <c r="BU136" s="227" t="e">
        <v>#N/A</v>
      </c>
      <c r="BV136" s="227" t="e">
        <v>#N/A</v>
      </c>
      <c r="BW136" s="223">
        <v>0</v>
      </c>
      <c r="BX136" s="223">
        <v>0</v>
      </c>
      <c r="BY136" s="223">
        <v>0</v>
      </c>
      <c r="BZ136" s="258"/>
      <c r="CA136" s="258"/>
      <c r="CB136" s="258"/>
      <c r="CC136" s="275"/>
      <c r="CD136" s="275"/>
      <c r="CE136" s="258">
        <v>0</v>
      </c>
      <c r="CF136" s="258">
        <v>0</v>
      </c>
      <c r="CG136" s="258" t="e">
        <v>#N/A</v>
      </c>
      <c r="CH136" s="258" t="e">
        <v>#N/A</v>
      </c>
      <c r="CI136" s="258" t="e">
        <v>#N/A</v>
      </c>
      <c r="CJ136" s="258">
        <v>0</v>
      </c>
      <c r="CK136" s="258">
        <v>0</v>
      </c>
      <c r="CL136" s="258"/>
      <c r="CM136" s="258"/>
      <c r="CN136" s="258"/>
    </row>
    <row r="137" spans="1:92" s="4" customFormat="1" ht="72.599999999999994"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0"/>
      <c r="V137" s="258"/>
      <c r="W137" s="170"/>
      <c r="X137" s="258"/>
      <c r="Y137" s="170"/>
      <c r="Z137" s="37"/>
      <c r="AA137" s="170"/>
      <c r="AB137" s="199" t="s">
        <v>19</v>
      </c>
      <c r="AC137" s="196" t="s">
        <v>1154</v>
      </c>
      <c r="AD137" s="171" t="s">
        <v>837</v>
      </c>
      <c r="AE137" s="171" t="s">
        <v>1098</v>
      </c>
      <c r="AF137" s="171" t="s">
        <v>837</v>
      </c>
      <c r="AG137" s="196"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0" t="s">
        <v>1098</v>
      </c>
      <c r="AZ137" s="291" t="s">
        <v>1098</v>
      </c>
      <c r="BA137" s="291" t="s">
        <v>1098</v>
      </c>
      <c r="BB137" s="280"/>
      <c r="BC137" s="280"/>
      <c r="BD137" s="280"/>
      <c r="BE137" s="280"/>
      <c r="BF137" s="280"/>
      <c r="BG137" s="286" t="s">
        <v>1098</v>
      </c>
      <c r="BH137" s="68"/>
      <c r="BI137" s="68"/>
      <c r="BJ137" s="69"/>
      <c r="BK137" s="69"/>
      <c r="BL137" s="69"/>
      <c r="BM137" s="69"/>
      <c r="BN137" s="31"/>
      <c r="BO137" s="223">
        <v>0</v>
      </c>
      <c r="BP137" s="223">
        <v>0</v>
      </c>
      <c r="BQ137" s="223">
        <v>0</v>
      </c>
      <c r="BR137" s="223" t="e">
        <v>#N/A</v>
      </c>
      <c r="BS137" s="227" t="e">
        <v>#N/A</v>
      </c>
      <c r="BT137" s="227" t="e">
        <v>#N/A</v>
      </c>
      <c r="BU137" s="227" t="e">
        <v>#N/A</v>
      </c>
      <c r="BV137" s="227" t="e">
        <v>#N/A</v>
      </c>
      <c r="BW137" s="223">
        <v>0</v>
      </c>
      <c r="BX137" s="223">
        <v>0</v>
      </c>
      <c r="BY137" s="223">
        <v>0</v>
      </c>
      <c r="BZ137" s="258"/>
      <c r="CA137" s="258"/>
      <c r="CB137" s="258"/>
      <c r="CC137" s="275"/>
      <c r="CD137" s="275"/>
      <c r="CE137" s="258">
        <v>0</v>
      </c>
      <c r="CF137" s="258">
        <v>0</v>
      </c>
      <c r="CG137" s="258" t="e">
        <v>#N/A</v>
      </c>
      <c r="CH137" s="258" t="e">
        <v>#N/A</v>
      </c>
      <c r="CI137" s="258" t="e">
        <v>#N/A</v>
      </c>
      <c r="CJ137" s="258">
        <v>0</v>
      </c>
      <c r="CK137" s="258">
        <v>0</v>
      </c>
      <c r="CL137" s="258"/>
      <c r="CM137" s="258"/>
      <c r="CN137" s="258"/>
    </row>
    <row r="138" spans="1:92" s="4" customFormat="1" ht="72.599999999999994"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0"/>
      <c r="V138" s="258"/>
      <c r="W138" s="170"/>
      <c r="X138" s="258"/>
      <c r="Y138" s="170"/>
      <c r="Z138" s="37"/>
      <c r="AA138" s="170"/>
      <c r="AB138" s="199" t="s">
        <v>19</v>
      </c>
      <c r="AC138" s="196" t="s">
        <v>1154</v>
      </c>
      <c r="AD138" s="171" t="s">
        <v>837</v>
      </c>
      <c r="AE138" s="171" t="s">
        <v>1098</v>
      </c>
      <c r="AF138" s="171" t="s">
        <v>837</v>
      </c>
      <c r="AG138" s="196"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0" t="s">
        <v>1098</v>
      </c>
      <c r="AZ138" s="291" t="s">
        <v>1098</v>
      </c>
      <c r="BA138" s="291" t="s">
        <v>1098</v>
      </c>
      <c r="BB138" s="280"/>
      <c r="BC138" s="280"/>
      <c r="BD138" s="280"/>
      <c r="BE138" s="280"/>
      <c r="BF138" s="280"/>
      <c r="BG138" s="286" t="s">
        <v>1098</v>
      </c>
      <c r="BH138" s="68"/>
      <c r="BI138" s="68"/>
      <c r="BJ138" s="69"/>
      <c r="BK138" s="69"/>
      <c r="BL138" s="69"/>
      <c r="BM138" s="69"/>
      <c r="BN138" s="31"/>
      <c r="BO138" s="223">
        <v>0</v>
      </c>
      <c r="BP138" s="223">
        <v>0</v>
      </c>
      <c r="BQ138" s="223">
        <v>0</v>
      </c>
      <c r="BR138" s="223" t="e">
        <v>#N/A</v>
      </c>
      <c r="BS138" s="227" t="e">
        <v>#N/A</v>
      </c>
      <c r="BT138" s="227" t="e">
        <v>#N/A</v>
      </c>
      <c r="BU138" s="227" t="e">
        <v>#N/A</v>
      </c>
      <c r="BV138" s="227" t="e">
        <v>#N/A</v>
      </c>
      <c r="BW138" s="223">
        <v>0</v>
      </c>
      <c r="BX138" s="223">
        <v>0</v>
      </c>
      <c r="BY138" s="223">
        <v>0</v>
      </c>
      <c r="BZ138" s="258"/>
      <c r="CA138" s="258"/>
      <c r="CB138" s="258"/>
      <c r="CC138" s="275"/>
      <c r="CD138" s="275"/>
      <c r="CE138" s="258">
        <v>0</v>
      </c>
      <c r="CF138" s="258">
        <v>0</v>
      </c>
      <c r="CG138" s="258" t="e">
        <v>#N/A</v>
      </c>
      <c r="CH138" s="258" t="e">
        <v>#N/A</v>
      </c>
      <c r="CI138" s="258" t="e">
        <v>#N/A</v>
      </c>
      <c r="CJ138" s="258">
        <v>0</v>
      </c>
      <c r="CK138" s="258">
        <v>0</v>
      </c>
      <c r="CL138" s="258"/>
      <c r="CM138" s="258"/>
      <c r="CN138" s="258"/>
    </row>
    <row r="139" spans="1:92" s="4" customFormat="1" ht="77.25"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0"/>
      <c r="V139" s="258"/>
      <c r="W139" s="170"/>
      <c r="X139" s="258"/>
      <c r="Y139" s="170"/>
      <c r="Z139" s="37"/>
      <c r="AA139" s="170"/>
      <c r="AB139" s="199" t="s">
        <v>19</v>
      </c>
      <c r="AC139" s="196" t="s">
        <v>1157</v>
      </c>
      <c r="AD139" s="171" t="s">
        <v>837</v>
      </c>
      <c r="AE139" s="171" t="s">
        <v>1098</v>
      </c>
      <c r="AF139" s="171" t="s">
        <v>837</v>
      </c>
      <c r="AG139" s="196"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0" t="s">
        <v>1098</v>
      </c>
      <c r="AZ139" s="291" t="s">
        <v>1098</v>
      </c>
      <c r="BA139" s="291" t="s">
        <v>1098</v>
      </c>
      <c r="BB139" s="280"/>
      <c r="BC139" s="280"/>
      <c r="BD139" s="280"/>
      <c r="BE139" s="280"/>
      <c r="BF139" s="280"/>
      <c r="BG139" s="286" t="s">
        <v>1098</v>
      </c>
      <c r="BH139" s="68"/>
      <c r="BI139" s="68"/>
      <c r="BJ139" s="69"/>
      <c r="BK139" s="69"/>
      <c r="BL139" s="69"/>
      <c r="BM139" s="69"/>
      <c r="BN139" s="31"/>
      <c r="BO139" s="223">
        <v>0</v>
      </c>
      <c r="BP139" s="223">
        <v>0</v>
      </c>
      <c r="BQ139" s="223">
        <v>0</v>
      </c>
      <c r="BR139" s="223" t="e">
        <v>#N/A</v>
      </c>
      <c r="BS139" s="227" t="e">
        <v>#N/A</v>
      </c>
      <c r="BT139" s="227" t="e">
        <v>#N/A</v>
      </c>
      <c r="BU139" s="227" t="e">
        <v>#N/A</v>
      </c>
      <c r="BV139" s="227" t="e">
        <v>#N/A</v>
      </c>
      <c r="BW139" s="223">
        <v>0</v>
      </c>
      <c r="BX139" s="223">
        <v>0</v>
      </c>
      <c r="BY139" s="223">
        <v>0</v>
      </c>
      <c r="BZ139" s="258"/>
      <c r="CA139" s="258"/>
      <c r="CB139" s="258"/>
      <c r="CC139" s="275"/>
      <c r="CD139" s="275"/>
      <c r="CE139" s="258">
        <v>0</v>
      </c>
      <c r="CF139" s="258">
        <v>0</v>
      </c>
      <c r="CG139" s="258" t="e">
        <v>#N/A</v>
      </c>
      <c r="CH139" s="258" t="e">
        <v>#N/A</v>
      </c>
      <c r="CI139" s="258" t="e">
        <v>#N/A</v>
      </c>
      <c r="CJ139" s="258">
        <v>0</v>
      </c>
      <c r="CK139" s="258">
        <v>0</v>
      </c>
      <c r="CL139" s="258"/>
      <c r="CM139" s="258"/>
      <c r="CN139" s="258"/>
    </row>
    <row r="140" spans="1:92" s="4" customFormat="1" ht="87"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0"/>
      <c r="V140" s="258"/>
      <c r="W140" s="170"/>
      <c r="X140" s="258"/>
      <c r="Y140" s="170"/>
      <c r="Z140" s="37"/>
      <c r="AA140" s="170"/>
      <c r="AB140" s="199" t="s">
        <v>19</v>
      </c>
      <c r="AC140" s="196" t="s">
        <v>1154</v>
      </c>
      <c r="AD140" s="171" t="s">
        <v>837</v>
      </c>
      <c r="AE140" s="171" t="s">
        <v>1098</v>
      </c>
      <c r="AF140" s="171" t="s">
        <v>837</v>
      </c>
      <c r="AG140" s="196"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0" t="s">
        <v>1098</v>
      </c>
      <c r="AZ140" s="291" t="s">
        <v>1098</v>
      </c>
      <c r="BA140" s="291" t="s">
        <v>1098</v>
      </c>
      <c r="BB140" s="280"/>
      <c r="BC140" s="280"/>
      <c r="BD140" s="280"/>
      <c r="BE140" s="280"/>
      <c r="BF140" s="280"/>
      <c r="BG140" s="286" t="s">
        <v>1098</v>
      </c>
      <c r="BH140" s="68"/>
      <c r="BI140" s="68"/>
      <c r="BJ140" s="69"/>
      <c r="BK140" s="69"/>
      <c r="BL140" s="69"/>
      <c r="BM140" s="69"/>
      <c r="BN140" s="31"/>
      <c r="BO140" s="223">
        <v>0</v>
      </c>
      <c r="BP140" s="223">
        <v>0</v>
      </c>
      <c r="BQ140" s="223">
        <v>0</v>
      </c>
      <c r="BR140" s="223" t="e">
        <v>#N/A</v>
      </c>
      <c r="BS140" s="227" t="e">
        <v>#N/A</v>
      </c>
      <c r="BT140" s="227" t="e">
        <v>#N/A</v>
      </c>
      <c r="BU140" s="227" t="e">
        <v>#N/A</v>
      </c>
      <c r="BV140" s="227" t="e">
        <v>#N/A</v>
      </c>
      <c r="BW140" s="223">
        <v>0</v>
      </c>
      <c r="BX140" s="223">
        <v>0</v>
      </c>
      <c r="BY140" s="223">
        <v>0</v>
      </c>
      <c r="BZ140" s="258"/>
      <c r="CA140" s="258"/>
      <c r="CB140" s="258"/>
      <c r="CC140" s="275"/>
      <c r="CD140" s="275"/>
      <c r="CE140" s="258">
        <v>0</v>
      </c>
      <c r="CF140" s="258">
        <v>0</v>
      </c>
      <c r="CG140" s="258" t="e">
        <v>#N/A</v>
      </c>
      <c r="CH140" s="258" t="e">
        <v>#N/A</v>
      </c>
      <c r="CI140" s="258" t="e">
        <v>#N/A</v>
      </c>
      <c r="CJ140" s="258">
        <v>0</v>
      </c>
      <c r="CK140" s="258">
        <v>0</v>
      </c>
      <c r="CL140" s="258"/>
      <c r="CM140" s="258"/>
      <c r="CN140" s="258"/>
    </row>
    <row r="141" spans="1:92" s="4" customFormat="1" ht="72.599999999999994"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0"/>
      <c r="V141" s="258"/>
      <c r="W141" s="170"/>
      <c r="X141" s="258"/>
      <c r="Y141" s="170"/>
      <c r="Z141" s="37"/>
      <c r="AA141" s="170"/>
      <c r="AB141" s="199" t="s">
        <v>19</v>
      </c>
      <c r="AC141" s="196" t="s">
        <v>1154</v>
      </c>
      <c r="AD141" s="171" t="s">
        <v>837</v>
      </c>
      <c r="AE141" s="171" t="s">
        <v>1098</v>
      </c>
      <c r="AF141" s="171" t="s">
        <v>837</v>
      </c>
      <c r="AG141" s="196"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0" t="s">
        <v>1098</v>
      </c>
      <c r="AZ141" s="291" t="s">
        <v>1098</v>
      </c>
      <c r="BA141" s="291" t="s">
        <v>1098</v>
      </c>
      <c r="BB141" s="280"/>
      <c r="BC141" s="280"/>
      <c r="BD141" s="280"/>
      <c r="BE141" s="280"/>
      <c r="BF141" s="280"/>
      <c r="BG141" s="286" t="s">
        <v>1098</v>
      </c>
      <c r="BH141" s="68"/>
      <c r="BI141" s="68"/>
      <c r="BJ141" s="69"/>
      <c r="BK141" s="69"/>
      <c r="BL141" s="69"/>
      <c r="BM141" s="69"/>
      <c r="BN141" s="31"/>
      <c r="BO141" s="223">
        <v>0</v>
      </c>
      <c r="BP141" s="223">
        <v>0</v>
      </c>
      <c r="BQ141" s="223">
        <v>0</v>
      </c>
      <c r="BR141" s="223" t="e">
        <v>#N/A</v>
      </c>
      <c r="BS141" s="227" t="e">
        <v>#N/A</v>
      </c>
      <c r="BT141" s="227" t="e">
        <v>#N/A</v>
      </c>
      <c r="BU141" s="227" t="e">
        <v>#N/A</v>
      </c>
      <c r="BV141" s="227" t="e">
        <v>#N/A</v>
      </c>
      <c r="BW141" s="223">
        <v>0</v>
      </c>
      <c r="BX141" s="223">
        <v>0</v>
      </c>
      <c r="BY141" s="223">
        <v>0</v>
      </c>
      <c r="BZ141" s="258"/>
      <c r="CA141" s="258"/>
      <c r="CB141" s="258"/>
      <c r="CC141" s="275"/>
      <c r="CD141" s="275"/>
      <c r="CE141" s="258">
        <v>0</v>
      </c>
      <c r="CF141" s="258">
        <v>0</v>
      </c>
      <c r="CG141" s="258" t="e">
        <v>#N/A</v>
      </c>
      <c r="CH141" s="258" t="e">
        <v>#N/A</v>
      </c>
      <c r="CI141" s="258" t="e">
        <v>#N/A</v>
      </c>
      <c r="CJ141" s="258">
        <v>0</v>
      </c>
      <c r="CK141" s="258">
        <v>0</v>
      </c>
      <c r="CL141" s="258"/>
      <c r="CM141" s="258"/>
      <c r="CN141" s="258"/>
    </row>
    <row r="142" spans="1:92" s="4" customFormat="1" ht="58.35"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0"/>
      <c r="V142" s="258"/>
      <c r="W142" s="170"/>
      <c r="X142" s="258"/>
      <c r="Y142" s="170"/>
      <c r="Z142" s="37"/>
      <c r="AA142" s="170"/>
      <c r="AB142" s="199" t="s">
        <v>19</v>
      </c>
      <c r="AC142" s="196" t="s">
        <v>1154</v>
      </c>
      <c r="AD142" s="171" t="s">
        <v>837</v>
      </c>
      <c r="AE142" s="171" t="s">
        <v>1098</v>
      </c>
      <c r="AF142" s="171" t="s">
        <v>837</v>
      </c>
      <c r="AG142" s="196"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0" t="s">
        <v>1098</v>
      </c>
      <c r="AZ142" s="291" t="s">
        <v>1098</v>
      </c>
      <c r="BA142" s="291" t="s">
        <v>1098</v>
      </c>
      <c r="BB142" s="280"/>
      <c r="BC142" s="280"/>
      <c r="BD142" s="280"/>
      <c r="BE142" s="280"/>
      <c r="BF142" s="280"/>
      <c r="BG142" s="286" t="s">
        <v>1098</v>
      </c>
      <c r="BH142" s="68"/>
      <c r="BI142" s="68"/>
      <c r="BJ142" s="69"/>
      <c r="BK142" s="69"/>
      <c r="BL142" s="69"/>
      <c r="BM142" s="69"/>
      <c r="BN142" s="31"/>
      <c r="BO142" s="223">
        <v>0</v>
      </c>
      <c r="BP142" s="223">
        <v>0</v>
      </c>
      <c r="BQ142" s="223">
        <v>0</v>
      </c>
      <c r="BR142" s="223" t="e">
        <v>#N/A</v>
      </c>
      <c r="BS142" s="227" t="e">
        <v>#N/A</v>
      </c>
      <c r="BT142" s="227" t="e">
        <v>#N/A</v>
      </c>
      <c r="BU142" s="227" t="e">
        <v>#N/A</v>
      </c>
      <c r="BV142" s="227" t="e">
        <v>#N/A</v>
      </c>
      <c r="BW142" s="223">
        <v>0</v>
      </c>
      <c r="BX142" s="223">
        <v>0</v>
      </c>
      <c r="BY142" s="223">
        <v>0</v>
      </c>
      <c r="BZ142" s="258"/>
      <c r="CA142" s="258"/>
      <c r="CB142" s="258"/>
      <c r="CC142" s="275"/>
      <c r="CD142" s="275"/>
      <c r="CE142" s="258">
        <v>0</v>
      </c>
      <c r="CF142" s="258">
        <v>0</v>
      </c>
      <c r="CG142" s="258" t="e">
        <v>#N/A</v>
      </c>
      <c r="CH142" s="258" t="e">
        <v>#N/A</v>
      </c>
      <c r="CI142" s="258" t="e">
        <v>#N/A</v>
      </c>
      <c r="CJ142" s="258">
        <v>0</v>
      </c>
      <c r="CK142" s="258">
        <v>0</v>
      </c>
      <c r="CL142" s="258"/>
      <c r="CM142" s="258"/>
      <c r="CN142" s="258"/>
    </row>
    <row r="143" spans="1:92" s="4" customFormat="1" ht="44.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0"/>
      <c r="V143" s="258"/>
      <c r="W143" s="170"/>
      <c r="X143" s="258"/>
      <c r="Y143" s="170"/>
      <c r="Z143" s="37"/>
      <c r="AA143" s="170"/>
      <c r="AB143" s="199" t="s">
        <v>19</v>
      </c>
      <c r="AC143" s="196" t="s">
        <v>1154</v>
      </c>
      <c r="AD143" s="171" t="s">
        <v>837</v>
      </c>
      <c r="AE143" s="171" t="s">
        <v>1098</v>
      </c>
      <c r="AF143" s="171" t="s">
        <v>837</v>
      </c>
      <c r="AG143" s="196"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0" t="s">
        <v>1098</v>
      </c>
      <c r="AZ143" s="291" t="s">
        <v>1098</v>
      </c>
      <c r="BA143" s="291" t="s">
        <v>1098</v>
      </c>
      <c r="BB143" s="280"/>
      <c r="BC143" s="280"/>
      <c r="BD143" s="280"/>
      <c r="BE143" s="280"/>
      <c r="BF143" s="280"/>
      <c r="BG143" s="286" t="s">
        <v>1098</v>
      </c>
      <c r="BH143" s="68"/>
      <c r="BI143" s="68"/>
      <c r="BJ143" s="69"/>
      <c r="BK143" s="69"/>
      <c r="BL143" s="69"/>
      <c r="BM143" s="69"/>
      <c r="BN143" s="31"/>
      <c r="BO143" s="223">
        <v>0</v>
      </c>
      <c r="BP143" s="223">
        <v>0</v>
      </c>
      <c r="BQ143" s="223">
        <v>0</v>
      </c>
      <c r="BR143" s="223" t="e">
        <v>#N/A</v>
      </c>
      <c r="BS143" s="227" t="e">
        <v>#N/A</v>
      </c>
      <c r="BT143" s="227" t="e">
        <v>#N/A</v>
      </c>
      <c r="BU143" s="227" t="e">
        <v>#N/A</v>
      </c>
      <c r="BV143" s="227" t="e">
        <v>#N/A</v>
      </c>
      <c r="BW143" s="223">
        <v>0</v>
      </c>
      <c r="BX143" s="223">
        <v>0</v>
      </c>
      <c r="BY143" s="223">
        <v>0</v>
      </c>
      <c r="BZ143" s="258"/>
      <c r="CA143" s="258"/>
      <c r="CB143" s="258"/>
      <c r="CC143" s="275"/>
      <c r="CD143" s="275"/>
      <c r="CE143" s="258">
        <v>0</v>
      </c>
      <c r="CF143" s="258">
        <v>0</v>
      </c>
      <c r="CG143" s="258" t="e">
        <v>#N/A</v>
      </c>
      <c r="CH143" s="258" t="e">
        <v>#N/A</v>
      </c>
      <c r="CI143" s="258" t="e">
        <v>#N/A</v>
      </c>
      <c r="CJ143" s="258">
        <v>0</v>
      </c>
      <c r="CK143" s="258">
        <v>0</v>
      </c>
      <c r="CL143" s="258"/>
      <c r="CM143" s="258"/>
      <c r="CN143" s="258"/>
    </row>
    <row r="144" spans="1:92" s="4" customFormat="1" ht="87"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0"/>
      <c r="V144" s="258"/>
      <c r="W144" s="170"/>
      <c r="X144" s="258"/>
      <c r="Y144" s="170"/>
      <c r="Z144" s="37"/>
      <c r="AA144" s="170"/>
      <c r="AB144" s="199" t="s">
        <v>19</v>
      </c>
      <c r="AC144" s="196" t="s">
        <v>1154</v>
      </c>
      <c r="AD144" s="171" t="s">
        <v>837</v>
      </c>
      <c r="AE144" s="171" t="s">
        <v>1098</v>
      </c>
      <c r="AF144" s="171" t="s">
        <v>837</v>
      </c>
      <c r="AG144" s="196"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0" t="s">
        <v>1098</v>
      </c>
      <c r="AZ144" s="291" t="s">
        <v>1098</v>
      </c>
      <c r="BA144" s="291" t="s">
        <v>1098</v>
      </c>
      <c r="BB144" s="280"/>
      <c r="BC144" s="280"/>
      <c r="BD144" s="280"/>
      <c r="BE144" s="280"/>
      <c r="BF144" s="280"/>
      <c r="BG144" s="286" t="s">
        <v>1098</v>
      </c>
      <c r="BH144" s="68"/>
      <c r="BI144" s="68"/>
      <c r="BJ144" s="69"/>
      <c r="BK144" s="69"/>
      <c r="BL144" s="69"/>
      <c r="BM144" s="69"/>
      <c r="BN144" s="31"/>
      <c r="BO144" s="223">
        <v>0</v>
      </c>
      <c r="BP144" s="223">
        <v>0</v>
      </c>
      <c r="BQ144" s="223">
        <v>0</v>
      </c>
      <c r="BR144" s="223" t="e">
        <v>#N/A</v>
      </c>
      <c r="BS144" s="227" t="e">
        <v>#N/A</v>
      </c>
      <c r="BT144" s="227" t="e">
        <v>#N/A</v>
      </c>
      <c r="BU144" s="227" t="e">
        <v>#N/A</v>
      </c>
      <c r="BV144" s="227" t="e">
        <v>#N/A</v>
      </c>
      <c r="BW144" s="223">
        <v>0</v>
      </c>
      <c r="BX144" s="223">
        <v>0</v>
      </c>
      <c r="BY144" s="223">
        <v>0</v>
      </c>
      <c r="BZ144" s="258"/>
      <c r="CA144" s="258"/>
      <c r="CB144" s="258"/>
      <c r="CC144" s="275"/>
      <c r="CD144" s="275"/>
      <c r="CE144" s="258">
        <v>0</v>
      </c>
      <c r="CF144" s="258">
        <v>0</v>
      </c>
      <c r="CG144" s="258" t="e">
        <v>#N/A</v>
      </c>
      <c r="CH144" s="258" t="e">
        <v>#N/A</v>
      </c>
      <c r="CI144" s="258" t="e">
        <v>#N/A</v>
      </c>
      <c r="CJ144" s="258">
        <v>0</v>
      </c>
      <c r="CK144" s="258">
        <v>0</v>
      </c>
      <c r="CL144" s="258"/>
      <c r="CM144" s="258"/>
      <c r="CN144" s="258"/>
    </row>
    <row r="145" spans="1:92" s="4" customFormat="1" ht="72.599999999999994"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0"/>
      <c r="V145" s="258"/>
      <c r="W145" s="170"/>
      <c r="X145" s="258"/>
      <c r="Y145" s="170"/>
      <c r="Z145" s="37"/>
      <c r="AA145" s="170"/>
      <c r="AB145" s="199" t="s">
        <v>19</v>
      </c>
      <c r="AC145" s="196" t="s">
        <v>1154</v>
      </c>
      <c r="AD145" s="171" t="s">
        <v>837</v>
      </c>
      <c r="AE145" s="171" t="s">
        <v>1098</v>
      </c>
      <c r="AF145" s="171" t="s">
        <v>837</v>
      </c>
      <c r="AG145" s="196"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0" t="s">
        <v>1098</v>
      </c>
      <c r="AZ145" s="291" t="s">
        <v>1098</v>
      </c>
      <c r="BA145" s="291" t="s">
        <v>1098</v>
      </c>
      <c r="BB145" s="280"/>
      <c r="BC145" s="280"/>
      <c r="BD145" s="280"/>
      <c r="BE145" s="280"/>
      <c r="BF145" s="280"/>
      <c r="BG145" s="286" t="s">
        <v>1098</v>
      </c>
      <c r="BH145" s="68"/>
      <c r="BI145" s="68"/>
      <c r="BJ145" s="69"/>
      <c r="BK145" s="69"/>
      <c r="BL145" s="69"/>
      <c r="BM145" s="69"/>
      <c r="BN145" s="31"/>
      <c r="BO145" s="223">
        <v>0</v>
      </c>
      <c r="BP145" s="223">
        <v>0</v>
      </c>
      <c r="BQ145" s="223">
        <v>0</v>
      </c>
      <c r="BR145" s="223" t="e">
        <v>#N/A</v>
      </c>
      <c r="BS145" s="227" t="e">
        <v>#N/A</v>
      </c>
      <c r="BT145" s="227" t="e">
        <v>#N/A</v>
      </c>
      <c r="BU145" s="227" t="e">
        <v>#N/A</v>
      </c>
      <c r="BV145" s="227" t="e">
        <v>#N/A</v>
      </c>
      <c r="BW145" s="223">
        <v>0</v>
      </c>
      <c r="BX145" s="223">
        <v>0</v>
      </c>
      <c r="BY145" s="223">
        <v>0</v>
      </c>
      <c r="BZ145" s="258"/>
      <c r="CA145" s="258"/>
      <c r="CB145" s="258"/>
      <c r="CC145" s="275"/>
      <c r="CD145" s="275"/>
      <c r="CE145" s="258">
        <v>0</v>
      </c>
      <c r="CF145" s="258">
        <v>0</v>
      </c>
      <c r="CG145" s="258" t="e">
        <v>#N/A</v>
      </c>
      <c r="CH145" s="258" t="e">
        <v>#N/A</v>
      </c>
      <c r="CI145" s="258" t="e">
        <v>#N/A</v>
      </c>
      <c r="CJ145" s="258">
        <v>0</v>
      </c>
      <c r="CK145" s="258">
        <v>0</v>
      </c>
      <c r="CL145" s="258"/>
      <c r="CM145" s="258"/>
      <c r="CN145" s="258"/>
    </row>
    <row r="146" spans="1:92" s="4" customFormat="1" ht="87"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0"/>
      <c r="V146" s="258"/>
      <c r="W146" s="170"/>
      <c r="X146" s="258"/>
      <c r="Y146" s="170"/>
      <c r="Z146" s="37"/>
      <c r="AA146" s="170"/>
      <c r="AB146" s="199" t="s">
        <v>19</v>
      </c>
      <c r="AC146" s="196" t="s">
        <v>1154</v>
      </c>
      <c r="AD146" s="171" t="s">
        <v>837</v>
      </c>
      <c r="AE146" s="171" t="s">
        <v>1098</v>
      </c>
      <c r="AF146" s="171" t="s">
        <v>837</v>
      </c>
      <c r="AG146" s="196"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0" t="s">
        <v>1098</v>
      </c>
      <c r="AZ146" s="291" t="s">
        <v>1098</v>
      </c>
      <c r="BA146" s="291" t="s">
        <v>1098</v>
      </c>
      <c r="BB146" s="280"/>
      <c r="BC146" s="280"/>
      <c r="BD146" s="280"/>
      <c r="BE146" s="280"/>
      <c r="BF146" s="280"/>
      <c r="BG146" s="286" t="s">
        <v>1098</v>
      </c>
      <c r="BH146" s="68"/>
      <c r="BI146" s="68"/>
      <c r="BJ146" s="69"/>
      <c r="BK146" s="69"/>
      <c r="BL146" s="69"/>
      <c r="BM146" s="69"/>
      <c r="BN146" s="31"/>
      <c r="BO146" s="223">
        <v>0</v>
      </c>
      <c r="BP146" s="223">
        <v>0</v>
      </c>
      <c r="BQ146" s="223">
        <v>0</v>
      </c>
      <c r="BR146" s="223" t="e">
        <v>#N/A</v>
      </c>
      <c r="BS146" s="227" t="e">
        <v>#N/A</v>
      </c>
      <c r="BT146" s="227" t="e">
        <v>#N/A</v>
      </c>
      <c r="BU146" s="227" t="e">
        <v>#N/A</v>
      </c>
      <c r="BV146" s="227" t="e">
        <v>#N/A</v>
      </c>
      <c r="BW146" s="223">
        <v>0</v>
      </c>
      <c r="BX146" s="223">
        <v>0</v>
      </c>
      <c r="BY146" s="223">
        <v>0</v>
      </c>
      <c r="BZ146" s="258"/>
      <c r="CA146" s="258"/>
      <c r="CB146" s="258"/>
      <c r="CC146" s="275"/>
      <c r="CD146" s="275"/>
      <c r="CE146" s="258">
        <v>0</v>
      </c>
      <c r="CF146" s="258">
        <v>0</v>
      </c>
      <c r="CG146" s="258" t="e">
        <v>#N/A</v>
      </c>
      <c r="CH146" s="258" t="e">
        <v>#N/A</v>
      </c>
      <c r="CI146" s="258" t="e">
        <v>#N/A</v>
      </c>
      <c r="CJ146" s="258">
        <v>0</v>
      </c>
      <c r="CK146" s="258">
        <v>0</v>
      </c>
      <c r="CL146" s="258"/>
      <c r="CM146" s="258"/>
      <c r="CN146" s="258"/>
    </row>
    <row r="147" spans="1:92" s="4" customFormat="1" ht="87"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0"/>
      <c r="V147" s="258"/>
      <c r="W147" s="170"/>
      <c r="X147" s="258"/>
      <c r="Y147" s="170"/>
      <c r="Z147" s="37"/>
      <c r="AA147" s="170"/>
      <c r="AB147" s="199" t="s">
        <v>19</v>
      </c>
      <c r="AC147" s="196" t="s">
        <v>1154</v>
      </c>
      <c r="AD147" s="171" t="s">
        <v>837</v>
      </c>
      <c r="AE147" s="171" t="s">
        <v>1098</v>
      </c>
      <c r="AF147" s="171" t="s">
        <v>837</v>
      </c>
      <c r="AG147" s="196"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0" t="s">
        <v>1098</v>
      </c>
      <c r="AZ147" s="291" t="s">
        <v>1098</v>
      </c>
      <c r="BA147" s="291" t="s">
        <v>1098</v>
      </c>
      <c r="BB147" s="280"/>
      <c r="BC147" s="280"/>
      <c r="BD147" s="280"/>
      <c r="BE147" s="280"/>
      <c r="BF147" s="280"/>
      <c r="BG147" s="286" t="s">
        <v>1098</v>
      </c>
      <c r="BH147" s="68"/>
      <c r="BI147" s="68"/>
      <c r="BJ147" s="69"/>
      <c r="BK147" s="69"/>
      <c r="BL147" s="69"/>
      <c r="BM147" s="69"/>
      <c r="BN147" s="31"/>
      <c r="BO147" s="223">
        <v>0</v>
      </c>
      <c r="BP147" s="223">
        <v>0</v>
      </c>
      <c r="BQ147" s="223">
        <v>0</v>
      </c>
      <c r="BR147" s="223" t="e">
        <v>#N/A</v>
      </c>
      <c r="BS147" s="227" t="e">
        <v>#N/A</v>
      </c>
      <c r="BT147" s="227" t="e">
        <v>#N/A</v>
      </c>
      <c r="BU147" s="227" t="e">
        <v>#N/A</v>
      </c>
      <c r="BV147" s="227" t="e">
        <v>#N/A</v>
      </c>
      <c r="BW147" s="223">
        <v>0</v>
      </c>
      <c r="BX147" s="223">
        <v>0</v>
      </c>
      <c r="BY147" s="223">
        <v>0</v>
      </c>
      <c r="BZ147" s="258"/>
      <c r="CA147" s="258"/>
      <c r="CB147" s="258"/>
      <c r="CC147" s="275"/>
      <c r="CD147" s="275"/>
      <c r="CE147" s="258">
        <v>0</v>
      </c>
      <c r="CF147" s="258">
        <v>0</v>
      </c>
      <c r="CG147" s="258" t="e">
        <v>#N/A</v>
      </c>
      <c r="CH147" s="258" t="e">
        <v>#N/A</v>
      </c>
      <c r="CI147" s="258" t="e">
        <v>#N/A</v>
      </c>
      <c r="CJ147" s="258">
        <v>0</v>
      </c>
      <c r="CK147" s="258">
        <v>0</v>
      </c>
      <c r="CL147" s="258"/>
      <c r="CM147" s="258"/>
      <c r="CN147" s="258"/>
    </row>
    <row r="148" spans="1:92" s="4" customFormat="1" ht="87"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0"/>
      <c r="V148" s="258"/>
      <c r="W148" s="170"/>
      <c r="X148" s="258"/>
      <c r="Y148" s="170"/>
      <c r="Z148" s="37"/>
      <c r="AA148" s="170"/>
      <c r="AB148" s="199" t="s">
        <v>19</v>
      </c>
      <c r="AC148" s="196" t="s">
        <v>1154</v>
      </c>
      <c r="AD148" s="171" t="s">
        <v>837</v>
      </c>
      <c r="AE148" s="171" t="s">
        <v>1098</v>
      </c>
      <c r="AF148" s="171" t="s">
        <v>837</v>
      </c>
      <c r="AG148" s="196"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0" t="s">
        <v>1098</v>
      </c>
      <c r="AZ148" s="291" t="s">
        <v>1098</v>
      </c>
      <c r="BA148" s="291" t="s">
        <v>1098</v>
      </c>
      <c r="BB148" s="280"/>
      <c r="BC148" s="280"/>
      <c r="BD148" s="280"/>
      <c r="BE148" s="280"/>
      <c r="BF148" s="280"/>
      <c r="BG148" s="286" t="s">
        <v>1098</v>
      </c>
      <c r="BH148" s="68"/>
      <c r="BI148" s="68"/>
      <c r="BJ148" s="69"/>
      <c r="BK148" s="69"/>
      <c r="BL148" s="69"/>
      <c r="BM148" s="69"/>
      <c r="BN148" s="31"/>
      <c r="BO148" s="223">
        <v>0</v>
      </c>
      <c r="BP148" s="223">
        <v>0</v>
      </c>
      <c r="BQ148" s="223">
        <v>0</v>
      </c>
      <c r="BR148" s="223" t="e">
        <v>#N/A</v>
      </c>
      <c r="BS148" s="227" t="e">
        <v>#N/A</v>
      </c>
      <c r="BT148" s="227" t="e">
        <v>#N/A</v>
      </c>
      <c r="BU148" s="227" t="e">
        <v>#N/A</v>
      </c>
      <c r="BV148" s="227" t="e">
        <v>#N/A</v>
      </c>
      <c r="BW148" s="223">
        <v>0</v>
      </c>
      <c r="BX148" s="223">
        <v>0</v>
      </c>
      <c r="BY148" s="223">
        <v>0</v>
      </c>
      <c r="BZ148" s="258"/>
      <c r="CA148" s="258"/>
      <c r="CB148" s="258"/>
      <c r="CC148" s="275"/>
      <c r="CD148" s="275"/>
      <c r="CE148" s="258">
        <v>0</v>
      </c>
      <c r="CF148" s="258">
        <v>0</v>
      </c>
      <c r="CG148" s="258" t="e">
        <v>#N/A</v>
      </c>
      <c r="CH148" s="258" t="e">
        <v>#N/A</v>
      </c>
      <c r="CI148" s="258" t="e">
        <v>#N/A</v>
      </c>
      <c r="CJ148" s="258">
        <v>0</v>
      </c>
      <c r="CK148" s="258">
        <v>0</v>
      </c>
      <c r="CL148" s="258"/>
      <c r="CM148" s="258"/>
      <c r="CN148" s="258"/>
    </row>
    <row r="149" spans="1:92" s="4" customFormat="1" ht="72.599999999999994"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0"/>
      <c r="V149" s="258"/>
      <c r="W149" s="170"/>
      <c r="X149" s="258"/>
      <c r="Y149" s="170"/>
      <c r="Z149" s="37"/>
      <c r="AA149" s="170"/>
      <c r="AB149" s="199" t="s">
        <v>19</v>
      </c>
      <c r="AC149" s="196" t="s">
        <v>1154</v>
      </c>
      <c r="AD149" s="171" t="s">
        <v>837</v>
      </c>
      <c r="AE149" s="171" t="s">
        <v>1098</v>
      </c>
      <c r="AF149" s="171" t="s">
        <v>837</v>
      </c>
      <c r="AG149" s="196"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0" t="s">
        <v>1098</v>
      </c>
      <c r="AZ149" s="291" t="s">
        <v>1098</v>
      </c>
      <c r="BA149" s="291" t="s">
        <v>1098</v>
      </c>
      <c r="BB149" s="280"/>
      <c r="BC149" s="280"/>
      <c r="BD149" s="280"/>
      <c r="BE149" s="280"/>
      <c r="BF149" s="280"/>
      <c r="BG149" s="286" t="s">
        <v>1098</v>
      </c>
      <c r="BH149" s="68"/>
      <c r="BI149" s="68"/>
      <c r="BJ149" s="69"/>
      <c r="BK149" s="69"/>
      <c r="BL149" s="69"/>
      <c r="BM149" s="69"/>
      <c r="BN149" s="31"/>
      <c r="BO149" s="223">
        <v>0</v>
      </c>
      <c r="BP149" s="223">
        <v>0</v>
      </c>
      <c r="BQ149" s="223">
        <v>0</v>
      </c>
      <c r="BR149" s="223" t="e">
        <v>#N/A</v>
      </c>
      <c r="BS149" s="227" t="e">
        <v>#N/A</v>
      </c>
      <c r="BT149" s="227" t="e">
        <v>#N/A</v>
      </c>
      <c r="BU149" s="227" t="e">
        <v>#N/A</v>
      </c>
      <c r="BV149" s="227" t="e">
        <v>#N/A</v>
      </c>
      <c r="BW149" s="223">
        <v>0</v>
      </c>
      <c r="BX149" s="223">
        <v>0</v>
      </c>
      <c r="BY149" s="223">
        <v>0</v>
      </c>
      <c r="BZ149" s="258"/>
      <c r="CA149" s="258"/>
      <c r="CB149" s="258"/>
      <c r="CC149" s="275"/>
      <c r="CD149" s="275"/>
      <c r="CE149" s="258">
        <v>0</v>
      </c>
      <c r="CF149" s="258">
        <v>0</v>
      </c>
      <c r="CG149" s="258" t="e">
        <v>#N/A</v>
      </c>
      <c r="CH149" s="258" t="e">
        <v>#N/A</v>
      </c>
      <c r="CI149" s="258" t="e">
        <v>#N/A</v>
      </c>
      <c r="CJ149" s="258">
        <v>0</v>
      </c>
      <c r="CK149" s="258">
        <v>0</v>
      </c>
      <c r="CL149" s="258"/>
      <c r="CM149" s="258"/>
      <c r="CN149" s="258"/>
    </row>
    <row r="150" spans="1:92" s="4" customFormat="1" ht="87"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0"/>
      <c r="V150" s="258"/>
      <c r="W150" s="170"/>
      <c r="X150" s="258"/>
      <c r="Y150" s="170"/>
      <c r="Z150" s="37"/>
      <c r="AA150" s="170"/>
      <c r="AB150" s="199" t="s">
        <v>19</v>
      </c>
      <c r="AC150" s="196" t="s">
        <v>1154</v>
      </c>
      <c r="AD150" s="171" t="s">
        <v>837</v>
      </c>
      <c r="AE150" s="171" t="s">
        <v>1098</v>
      </c>
      <c r="AF150" s="171" t="s">
        <v>837</v>
      </c>
      <c r="AG150" s="196"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0" t="s">
        <v>1098</v>
      </c>
      <c r="AZ150" s="291" t="s">
        <v>1098</v>
      </c>
      <c r="BA150" s="291" t="s">
        <v>1098</v>
      </c>
      <c r="BB150" s="280"/>
      <c r="BC150" s="280"/>
      <c r="BD150" s="280"/>
      <c r="BE150" s="280"/>
      <c r="BF150" s="280"/>
      <c r="BG150" s="286" t="s">
        <v>1098</v>
      </c>
      <c r="BH150" s="68"/>
      <c r="BI150" s="68"/>
      <c r="BJ150" s="69"/>
      <c r="BK150" s="69"/>
      <c r="BL150" s="69"/>
      <c r="BM150" s="69"/>
      <c r="BN150" s="31"/>
      <c r="BO150" s="223">
        <v>0</v>
      </c>
      <c r="BP150" s="223">
        <v>0</v>
      </c>
      <c r="BQ150" s="223">
        <v>0</v>
      </c>
      <c r="BR150" s="223" t="e">
        <v>#N/A</v>
      </c>
      <c r="BS150" s="227" t="e">
        <v>#N/A</v>
      </c>
      <c r="BT150" s="227" t="e">
        <v>#N/A</v>
      </c>
      <c r="BU150" s="227" t="e">
        <v>#N/A</v>
      </c>
      <c r="BV150" s="227" t="e">
        <v>#N/A</v>
      </c>
      <c r="BW150" s="223">
        <v>0</v>
      </c>
      <c r="BX150" s="223">
        <v>0</v>
      </c>
      <c r="BY150" s="223">
        <v>0</v>
      </c>
      <c r="BZ150" s="258"/>
      <c r="CA150" s="258"/>
      <c r="CB150" s="258"/>
      <c r="CC150" s="275"/>
      <c r="CD150" s="275"/>
      <c r="CE150" s="258">
        <v>0</v>
      </c>
      <c r="CF150" s="258">
        <v>0</v>
      </c>
      <c r="CG150" s="258" t="e">
        <v>#N/A</v>
      </c>
      <c r="CH150" s="258" t="e">
        <v>#N/A</v>
      </c>
      <c r="CI150" s="258" t="e">
        <v>#N/A</v>
      </c>
      <c r="CJ150" s="258">
        <v>0</v>
      </c>
      <c r="CK150" s="258">
        <v>0</v>
      </c>
      <c r="CL150" s="258"/>
      <c r="CM150" s="258"/>
      <c r="CN150" s="258"/>
    </row>
    <row r="151" spans="1:92" s="4" customFormat="1" ht="87"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0"/>
      <c r="V151" s="258"/>
      <c r="W151" s="170"/>
      <c r="X151" s="258"/>
      <c r="Y151" s="170"/>
      <c r="Z151" s="37"/>
      <c r="AA151" s="170"/>
      <c r="AB151" s="199" t="s">
        <v>19</v>
      </c>
      <c r="AC151" s="196" t="s">
        <v>1154</v>
      </c>
      <c r="AD151" s="171" t="s">
        <v>837</v>
      </c>
      <c r="AE151" s="171" t="s">
        <v>1098</v>
      </c>
      <c r="AF151" s="171" t="s">
        <v>837</v>
      </c>
      <c r="AG151" s="196"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0" t="s">
        <v>1098</v>
      </c>
      <c r="AZ151" s="291" t="s">
        <v>1098</v>
      </c>
      <c r="BA151" s="291" t="s">
        <v>1098</v>
      </c>
      <c r="BB151" s="280"/>
      <c r="BC151" s="280"/>
      <c r="BD151" s="280"/>
      <c r="BE151" s="280"/>
      <c r="BF151" s="280"/>
      <c r="BG151" s="286" t="s">
        <v>1098</v>
      </c>
      <c r="BH151" s="68"/>
      <c r="BI151" s="68"/>
      <c r="BJ151" s="69"/>
      <c r="BK151" s="69"/>
      <c r="BL151" s="69"/>
      <c r="BM151" s="69"/>
      <c r="BN151" s="31"/>
      <c r="BO151" s="223">
        <v>0</v>
      </c>
      <c r="BP151" s="223">
        <v>0</v>
      </c>
      <c r="BQ151" s="223">
        <v>0</v>
      </c>
      <c r="BR151" s="223" t="e">
        <v>#N/A</v>
      </c>
      <c r="BS151" s="227" t="e">
        <v>#N/A</v>
      </c>
      <c r="BT151" s="227" t="e">
        <v>#N/A</v>
      </c>
      <c r="BU151" s="227" t="e">
        <v>#N/A</v>
      </c>
      <c r="BV151" s="227" t="e">
        <v>#N/A</v>
      </c>
      <c r="BW151" s="223">
        <v>0</v>
      </c>
      <c r="BX151" s="223">
        <v>0</v>
      </c>
      <c r="BY151" s="223">
        <v>0</v>
      </c>
      <c r="BZ151" s="258"/>
      <c r="CA151" s="258"/>
      <c r="CB151" s="258"/>
      <c r="CC151" s="275"/>
      <c r="CD151" s="275"/>
      <c r="CE151" s="258">
        <v>0</v>
      </c>
      <c r="CF151" s="258">
        <v>0</v>
      </c>
      <c r="CG151" s="258" t="e">
        <v>#N/A</v>
      </c>
      <c r="CH151" s="258" t="e">
        <v>#N/A</v>
      </c>
      <c r="CI151" s="258" t="e">
        <v>#N/A</v>
      </c>
      <c r="CJ151" s="258">
        <v>0</v>
      </c>
      <c r="CK151" s="258">
        <v>0</v>
      </c>
      <c r="CL151" s="258"/>
      <c r="CM151" s="258"/>
      <c r="CN151" s="258"/>
    </row>
    <row r="152" spans="1:92" s="4" customFormat="1" ht="47.45"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0"/>
      <c r="V152" s="258"/>
      <c r="W152" s="170"/>
      <c r="X152" s="258"/>
      <c r="Y152" s="170"/>
      <c r="Z152" s="37"/>
      <c r="AA152" s="170"/>
      <c r="AB152" s="199" t="s">
        <v>19</v>
      </c>
      <c r="AC152" s="196" t="s">
        <v>1154</v>
      </c>
      <c r="AD152" s="171" t="s">
        <v>837</v>
      </c>
      <c r="AE152" s="171" t="s">
        <v>1098</v>
      </c>
      <c r="AF152" s="171" t="s">
        <v>837</v>
      </c>
      <c r="AG152" s="196"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0" t="s">
        <v>1098</v>
      </c>
      <c r="AZ152" s="291" t="s">
        <v>1098</v>
      </c>
      <c r="BA152" s="291" t="s">
        <v>1098</v>
      </c>
      <c r="BB152" s="280"/>
      <c r="BC152" s="280"/>
      <c r="BD152" s="280"/>
      <c r="BE152" s="280"/>
      <c r="BF152" s="280"/>
      <c r="BG152" s="286" t="s">
        <v>1098</v>
      </c>
      <c r="BH152" s="68"/>
      <c r="BI152" s="68"/>
      <c r="BJ152" s="69"/>
      <c r="BK152" s="69"/>
      <c r="BL152" s="69"/>
      <c r="BM152" s="69"/>
      <c r="BN152" s="31"/>
      <c r="BO152" s="223">
        <v>0</v>
      </c>
      <c r="BP152" s="223">
        <v>0</v>
      </c>
      <c r="BQ152" s="223">
        <v>0</v>
      </c>
      <c r="BR152" s="223" t="e">
        <v>#N/A</v>
      </c>
      <c r="BS152" s="227" t="e">
        <v>#N/A</v>
      </c>
      <c r="BT152" s="227" t="e">
        <v>#N/A</v>
      </c>
      <c r="BU152" s="227" t="e">
        <v>#N/A</v>
      </c>
      <c r="BV152" s="227" t="e">
        <v>#N/A</v>
      </c>
      <c r="BW152" s="223">
        <v>0</v>
      </c>
      <c r="BX152" s="223">
        <v>0</v>
      </c>
      <c r="BY152" s="223">
        <v>0</v>
      </c>
      <c r="BZ152" s="258"/>
      <c r="CA152" s="258"/>
      <c r="CB152" s="258"/>
      <c r="CC152" s="275"/>
      <c r="CD152" s="275"/>
      <c r="CE152" s="258">
        <v>0</v>
      </c>
      <c r="CF152" s="258">
        <v>0</v>
      </c>
      <c r="CG152" s="258" t="e">
        <v>#N/A</v>
      </c>
      <c r="CH152" s="258" t="e">
        <v>#N/A</v>
      </c>
      <c r="CI152" s="258" t="e">
        <v>#N/A</v>
      </c>
      <c r="CJ152" s="258">
        <v>0</v>
      </c>
      <c r="CK152" s="258">
        <v>0</v>
      </c>
      <c r="CL152" s="258"/>
      <c r="CM152" s="258"/>
      <c r="CN152" s="258"/>
    </row>
    <row r="153" spans="1:92" s="4" customFormat="1" ht="47.45"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0"/>
      <c r="V153" s="258"/>
      <c r="W153" s="170"/>
      <c r="X153" s="258"/>
      <c r="Y153" s="170"/>
      <c r="Z153" s="37"/>
      <c r="AA153" s="170"/>
      <c r="AB153" s="199" t="s">
        <v>19</v>
      </c>
      <c r="AC153" s="196" t="s">
        <v>1154</v>
      </c>
      <c r="AD153" s="171" t="s">
        <v>837</v>
      </c>
      <c r="AE153" s="171" t="s">
        <v>1098</v>
      </c>
      <c r="AF153" s="171" t="s">
        <v>837</v>
      </c>
      <c r="AG153" s="196"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0" t="s">
        <v>1098</v>
      </c>
      <c r="AZ153" s="291" t="s">
        <v>1098</v>
      </c>
      <c r="BA153" s="291" t="s">
        <v>1098</v>
      </c>
      <c r="BB153" s="280"/>
      <c r="BC153" s="280"/>
      <c r="BD153" s="280"/>
      <c r="BE153" s="280"/>
      <c r="BF153" s="280"/>
      <c r="BG153" s="286" t="s">
        <v>1098</v>
      </c>
      <c r="BH153" s="68"/>
      <c r="BI153" s="68"/>
      <c r="BJ153" s="69"/>
      <c r="BK153" s="69"/>
      <c r="BL153" s="69"/>
      <c r="BM153" s="69"/>
      <c r="BN153" s="31"/>
      <c r="BO153" s="223">
        <v>0</v>
      </c>
      <c r="BP153" s="223">
        <v>0</v>
      </c>
      <c r="BQ153" s="223">
        <v>0</v>
      </c>
      <c r="BR153" s="223" t="e">
        <v>#N/A</v>
      </c>
      <c r="BS153" s="227" t="e">
        <v>#N/A</v>
      </c>
      <c r="BT153" s="227" t="e">
        <v>#N/A</v>
      </c>
      <c r="BU153" s="227" t="e">
        <v>#N/A</v>
      </c>
      <c r="BV153" s="227" t="e">
        <v>#N/A</v>
      </c>
      <c r="BW153" s="223">
        <v>0</v>
      </c>
      <c r="BX153" s="223">
        <v>0</v>
      </c>
      <c r="BY153" s="223">
        <v>0</v>
      </c>
      <c r="BZ153" s="258"/>
      <c r="CA153" s="258"/>
      <c r="CB153" s="258"/>
      <c r="CC153" s="275"/>
      <c r="CD153" s="275"/>
      <c r="CE153" s="258">
        <v>0</v>
      </c>
      <c r="CF153" s="258">
        <v>0</v>
      </c>
      <c r="CG153" s="258" t="e">
        <v>#N/A</v>
      </c>
      <c r="CH153" s="258" t="e">
        <v>#N/A</v>
      </c>
      <c r="CI153" s="258" t="e">
        <v>#N/A</v>
      </c>
      <c r="CJ153" s="258">
        <v>0</v>
      </c>
      <c r="CK153" s="258">
        <v>0</v>
      </c>
      <c r="CL153" s="258"/>
      <c r="CM153" s="258"/>
      <c r="CN153" s="258"/>
    </row>
    <row r="154" spans="1:92" s="4" customFormat="1" ht="47.45"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0"/>
      <c r="V154" s="258"/>
      <c r="W154" s="170"/>
      <c r="X154" s="258"/>
      <c r="Y154" s="170"/>
      <c r="Z154" s="37"/>
      <c r="AA154" s="170"/>
      <c r="AB154" s="199" t="s">
        <v>19</v>
      </c>
      <c r="AC154" s="196" t="s">
        <v>1154</v>
      </c>
      <c r="AD154" s="171" t="s">
        <v>837</v>
      </c>
      <c r="AE154" s="171" t="s">
        <v>1098</v>
      </c>
      <c r="AF154" s="171" t="s">
        <v>837</v>
      </c>
      <c r="AG154" s="196"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0" t="s">
        <v>1098</v>
      </c>
      <c r="AZ154" s="291" t="s">
        <v>1098</v>
      </c>
      <c r="BA154" s="291" t="s">
        <v>1098</v>
      </c>
      <c r="BB154" s="280"/>
      <c r="BC154" s="280"/>
      <c r="BD154" s="280"/>
      <c r="BE154" s="280"/>
      <c r="BF154" s="280"/>
      <c r="BG154" s="286" t="s">
        <v>1098</v>
      </c>
      <c r="BH154" s="68"/>
      <c r="BI154" s="68"/>
      <c r="BJ154" s="69"/>
      <c r="BK154" s="69"/>
      <c r="BL154" s="69"/>
      <c r="BM154" s="69"/>
      <c r="BN154" s="31"/>
      <c r="BO154" s="223">
        <v>0</v>
      </c>
      <c r="BP154" s="223">
        <v>0</v>
      </c>
      <c r="BQ154" s="223">
        <v>0</v>
      </c>
      <c r="BR154" s="223" t="e">
        <v>#N/A</v>
      </c>
      <c r="BS154" s="227" t="e">
        <v>#N/A</v>
      </c>
      <c r="BT154" s="227" t="e">
        <v>#N/A</v>
      </c>
      <c r="BU154" s="227" t="e">
        <v>#N/A</v>
      </c>
      <c r="BV154" s="227" t="e">
        <v>#N/A</v>
      </c>
      <c r="BW154" s="223">
        <v>0</v>
      </c>
      <c r="BX154" s="223">
        <v>0</v>
      </c>
      <c r="BY154" s="223">
        <v>0</v>
      </c>
      <c r="BZ154" s="258"/>
      <c r="CA154" s="258"/>
      <c r="CB154" s="258"/>
      <c r="CC154" s="275"/>
      <c r="CD154" s="275"/>
      <c r="CE154" s="258">
        <v>0</v>
      </c>
      <c r="CF154" s="258">
        <v>0</v>
      </c>
      <c r="CG154" s="258" t="e">
        <v>#N/A</v>
      </c>
      <c r="CH154" s="258" t="e">
        <v>#N/A</v>
      </c>
      <c r="CI154" s="258" t="e">
        <v>#N/A</v>
      </c>
      <c r="CJ154" s="258">
        <v>0</v>
      </c>
      <c r="CK154" s="258">
        <v>0</v>
      </c>
      <c r="CL154" s="258"/>
      <c r="CM154" s="258"/>
      <c r="CN154" s="258"/>
    </row>
    <row r="155" spans="1:92" s="4" customFormat="1" ht="47.45"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0"/>
      <c r="V155" s="258"/>
      <c r="W155" s="170"/>
      <c r="X155" s="258"/>
      <c r="Y155" s="170"/>
      <c r="Z155" s="37"/>
      <c r="AA155" s="170"/>
      <c r="AB155" s="199" t="s">
        <v>19</v>
      </c>
      <c r="AC155" s="196" t="s">
        <v>1154</v>
      </c>
      <c r="AD155" s="171" t="s">
        <v>837</v>
      </c>
      <c r="AE155" s="171" t="s">
        <v>1098</v>
      </c>
      <c r="AF155" s="171" t="s">
        <v>837</v>
      </c>
      <c r="AG155" s="196"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0" t="s">
        <v>1098</v>
      </c>
      <c r="AZ155" s="291" t="s">
        <v>1098</v>
      </c>
      <c r="BA155" s="291" t="s">
        <v>1098</v>
      </c>
      <c r="BB155" s="280"/>
      <c r="BC155" s="280"/>
      <c r="BD155" s="280"/>
      <c r="BE155" s="280"/>
      <c r="BF155" s="280"/>
      <c r="BG155" s="286" t="s">
        <v>1098</v>
      </c>
      <c r="BH155" s="68"/>
      <c r="BI155" s="68"/>
      <c r="BJ155" s="69"/>
      <c r="BK155" s="69"/>
      <c r="BL155" s="69"/>
      <c r="BM155" s="69"/>
      <c r="BN155" s="31"/>
      <c r="BO155" s="223">
        <v>0</v>
      </c>
      <c r="BP155" s="223">
        <v>0</v>
      </c>
      <c r="BQ155" s="223">
        <v>0</v>
      </c>
      <c r="BR155" s="223" t="e">
        <v>#N/A</v>
      </c>
      <c r="BS155" s="227" t="e">
        <v>#N/A</v>
      </c>
      <c r="BT155" s="227" t="e">
        <v>#N/A</v>
      </c>
      <c r="BU155" s="227" t="e">
        <v>#N/A</v>
      </c>
      <c r="BV155" s="227" t="e">
        <v>#N/A</v>
      </c>
      <c r="BW155" s="223">
        <v>0</v>
      </c>
      <c r="BX155" s="223">
        <v>0</v>
      </c>
      <c r="BY155" s="223">
        <v>0</v>
      </c>
      <c r="BZ155" s="258"/>
      <c r="CA155" s="258"/>
      <c r="CB155" s="258"/>
      <c r="CC155" s="275"/>
      <c r="CD155" s="275"/>
      <c r="CE155" s="258">
        <v>0</v>
      </c>
      <c r="CF155" s="258">
        <v>0</v>
      </c>
      <c r="CG155" s="258" t="e">
        <v>#N/A</v>
      </c>
      <c r="CH155" s="258" t="e">
        <v>#N/A</v>
      </c>
      <c r="CI155" s="258" t="e">
        <v>#N/A</v>
      </c>
      <c r="CJ155" s="258">
        <v>0</v>
      </c>
      <c r="CK155" s="258">
        <v>0</v>
      </c>
      <c r="CL155" s="258"/>
      <c r="CM155" s="258"/>
      <c r="CN155" s="258"/>
    </row>
    <row r="156" spans="1:92" s="4" customFormat="1" ht="58.35"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0"/>
      <c r="V156" s="258"/>
      <c r="W156" s="170"/>
      <c r="X156" s="258"/>
      <c r="Y156" s="170"/>
      <c r="Z156" s="37"/>
      <c r="AA156" s="170"/>
      <c r="AB156" s="199" t="s">
        <v>19</v>
      </c>
      <c r="AC156" s="196" t="s">
        <v>1154</v>
      </c>
      <c r="AD156" s="171" t="s">
        <v>837</v>
      </c>
      <c r="AE156" s="171" t="s">
        <v>1098</v>
      </c>
      <c r="AF156" s="171" t="s">
        <v>837</v>
      </c>
      <c r="AG156" s="196"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0" t="s">
        <v>1098</v>
      </c>
      <c r="AZ156" s="291" t="s">
        <v>1098</v>
      </c>
      <c r="BA156" s="291" t="s">
        <v>1098</v>
      </c>
      <c r="BB156" s="280"/>
      <c r="BC156" s="280"/>
      <c r="BD156" s="280"/>
      <c r="BE156" s="280"/>
      <c r="BF156" s="280"/>
      <c r="BG156" s="286" t="s">
        <v>1098</v>
      </c>
      <c r="BH156" s="68"/>
      <c r="BI156" s="68"/>
      <c r="BJ156" s="69"/>
      <c r="BK156" s="69"/>
      <c r="BL156" s="69"/>
      <c r="BM156" s="69"/>
      <c r="BN156" s="31"/>
      <c r="BO156" s="223">
        <v>0</v>
      </c>
      <c r="BP156" s="223">
        <v>0</v>
      </c>
      <c r="BQ156" s="223">
        <v>0</v>
      </c>
      <c r="BR156" s="223" t="e">
        <v>#N/A</v>
      </c>
      <c r="BS156" s="227" t="e">
        <v>#N/A</v>
      </c>
      <c r="BT156" s="227" t="e">
        <v>#N/A</v>
      </c>
      <c r="BU156" s="227" t="e">
        <v>#N/A</v>
      </c>
      <c r="BV156" s="227" t="e">
        <v>#N/A</v>
      </c>
      <c r="BW156" s="223">
        <v>0</v>
      </c>
      <c r="BX156" s="223">
        <v>0</v>
      </c>
      <c r="BY156" s="223">
        <v>0</v>
      </c>
      <c r="BZ156" s="258"/>
      <c r="CA156" s="258"/>
      <c r="CB156" s="258"/>
      <c r="CC156" s="275"/>
      <c r="CD156" s="275"/>
      <c r="CE156" s="258">
        <v>0</v>
      </c>
      <c r="CF156" s="258">
        <v>0</v>
      </c>
      <c r="CG156" s="258" t="e">
        <v>#N/A</v>
      </c>
      <c r="CH156" s="258" t="e">
        <v>#N/A</v>
      </c>
      <c r="CI156" s="258" t="e">
        <v>#N/A</v>
      </c>
      <c r="CJ156" s="258">
        <v>0</v>
      </c>
      <c r="CK156" s="258">
        <v>0</v>
      </c>
      <c r="CL156" s="258"/>
      <c r="CM156" s="258"/>
      <c r="CN156" s="258"/>
    </row>
    <row r="157" spans="1:92" s="4" customFormat="1" ht="77.25"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0"/>
      <c r="V157" s="258"/>
      <c r="W157" s="170"/>
      <c r="X157" s="258"/>
      <c r="Y157" s="170"/>
      <c r="Z157" s="37"/>
      <c r="AA157" s="170"/>
      <c r="AB157" s="199" t="s">
        <v>19</v>
      </c>
      <c r="AC157" s="196" t="s">
        <v>1154</v>
      </c>
      <c r="AD157" s="171" t="s">
        <v>837</v>
      </c>
      <c r="AE157" s="171" t="s">
        <v>1098</v>
      </c>
      <c r="AF157" s="171"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0" t="s">
        <v>1098</v>
      </c>
      <c r="AZ157" s="291" t="s">
        <v>1098</v>
      </c>
      <c r="BA157" s="291" t="s">
        <v>1098</v>
      </c>
      <c r="BB157" s="280"/>
      <c r="BC157" s="280"/>
      <c r="BD157" s="280"/>
      <c r="BE157" s="280"/>
      <c r="BF157" s="280"/>
      <c r="BG157" s="286" t="s">
        <v>1098</v>
      </c>
      <c r="BH157" s="68"/>
      <c r="BI157" s="68"/>
      <c r="BJ157" s="69"/>
      <c r="BK157" s="69"/>
      <c r="BL157" s="69"/>
      <c r="BM157" s="69"/>
      <c r="BN157" s="31"/>
      <c r="BO157" s="223">
        <v>0</v>
      </c>
      <c r="BP157" s="223">
        <v>0</v>
      </c>
      <c r="BQ157" s="223">
        <v>0</v>
      </c>
      <c r="BR157" s="223" t="e">
        <v>#N/A</v>
      </c>
      <c r="BS157" s="227" t="e">
        <v>#N/A</v>
      </c>
      <c r="BT157" s="227" t="e">
        <v>#N/A</v>
      </c>
      <c r="BU157" s="227" t="e">
        <v>#N/A</v>
      </c>
      <c r="BV157" s="227" t="e">
        <v>#N/A</v>
      </c>
      <c r="BW157" s="223">
        <v>0</v>
      </c>
      <c r="BX157" s="223">
        <v>0</v>
      </c>
      <c r="BY157" s="223">
        <v>0</v>
      </c>
      <c r="BZ157" s="258"/>
      <c r="CA157" s="258"/>
      <c r="CB157" s="258"/>
      <c r="CC157" s="275"/>
      <c r="CD157" s="275"/>
      <c r="CE157" s="258">
        <v>0</v>
      </c>
      <c r="CF157" s="258">
        <v>0</v>
      </c>
      <c r="CG157" s="258" t="e">
        <v>#N/A</v>
      </c>
      <c r="CH157" s="258" t="e">
        <v>#N/A</v>
      </c>
      <c r="CI157" s="258" t="e">
        <v>#N/A</v>
      </c>
      <c r="CJ157" s="258">
        <v>0</v>
      </c>
      <c r="CK157" s="258">
        <v>0</v>
      </c>
      <c r="CL157" s="258"/>
      <c r="CM157" s="258"/>
      <c r="CN157" s="258"/>
    </row>
    <row r="158" spans="1:92" s="4" customFormat="1" ht="58.35"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0"/>
      <c r="V158" s="258"/>
      <c r="W158" s="170"/>
      <c r="X158" s="258"/>
      <c r="Y158" s="170"/>
      <c r="Z158" s="37"/>
      <c r="AA158" s="170"/>
      <c r="AB158" s="199" t="s">
        <v>19</v>
      </c>
      <c r="AC158" s="196" t="s">
        <v>1154</v>
      </c>
      <c r="AD158" s="171" t="s">
        <v>837</v>
      </c>
      <c r="AE158" s="171" t="s">
        <v>1098</v>
      </c>
      <c r="AF158" s="171" t="s">
        <v>837</v>
      </c>
      <c r="AG158" s="196"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0" t="s">
        <v>1098</v>
      </c>
      <c r="AZ158" s="291" t="s">
        <v>1098</v>
      </c>
      <c r="BA158" s="291" t="s">
        <v>1098</v>
      </c>
      <c r="BB158" s="280"/>
      <c r="BC158" s="280"/>
      <c r="BD158" s="280"/>
      <c r="BE158" s="280"/>
      <c r="BF158" s="280"/>
      <c r="BG158" s="286" t="s">
        <v>1098</v>
      </c>
      <c r="BH158" s="68"/>
      <c r="BI158" s="68"/>
      <c r="BJ158" s="69"/>
      <c r="BK158" s="69"/>
      <c r="BL158" s="69"/>
      <c r="BM158" s="69"/>
      <c r="BN158" s="31"/>
      <c r="BO158" s="223">
        <v>0</v>
      </c>
      <c r="BP158" s="223">
        <v>0</v>
      </c>
      <c r="BQ158" s="223">
        <v>0</v>
      </c>
      <c r="BR158" s="223" t="e">
        <v>#N/A</v>
      </c>
      <c r="BS158" s="227" t="e">
        <v>#N/A</v>
      </c>
      <c r="BT158" s="227" t="e">
        <v>#N/A</v>
      </c>
      <c r="BU158" s="227" t="e">
        <v>#N/A</v>
      </c>
      <c r="BV158" s="227" t="e">
        <v>#N/A</v>
      </c>
      <c r="BW158" s="223">
        <v>0</v>
      </c>
      <c r="BX158" s="223">
        <v>0</v>
      </c>
      <c r="BY158" s="223">
        <v>0</v>
      </c>
      <c r="BZ158" s="258"/>
      <c r="CA158" s="258"/>
      <c r="CB158" s="258"/>
      <c r="CC158" s="275"/>
      <c r="CD158" s="275"/>
      <c r="CE158" s="258">
        <v>0</v>
      </c>
      <c r="CF158" s="258">
        <v>0</v>
      </c>
      <c r="CG158" s="258" t="e">
        <v>#N/A</v>
      </c>
      <c r="CH158" s="258" t="e">
        <v>#N/A</v>
      </c>
      <c r="CI158" s="258" t="e">
        <v>#N/A</v>
      </c>
      <c r="CJ158" s="258">
        <v>0</v>
      </c>
      <c r="CK158" s="258">
        <v>0</v>
      </c>
      <c r="CL158" s="258"/>
      <c r="CM158" s="258"/>
      <c r="CN158" s="258"/>
    </row>
    <row r="159" spans="1:92" s="4" customFormat="1" ht="47.45"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0"/>
      <c r="V159" s="258"/>
      <c r="W159" s="170"/>
      <c r="X159" s="258"/>
      <c r="Y159" s="170"/>
      <c r="Z159" s="37"/>
      <c r="AA159" s="170"/>
      <c r="AB159" s="199" t="s">
        <v>19</v>
      </c>
      <c r="AC159" s="196" t="s">
        <v>1154</v>
      </c>
      <c r="AD159" s="171" t="s">
        <v>837</v>
      </c>
      <c r="AE159" s="171" t="s">
        <v>1098</v>
      </c>
      <c r="AF159" s="171"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0" t="s">
        <v>1098</v>
      </c>
      <c r="AZ159" s="291" t="s">
        <v>1098</v>
      </c>
      <c r="BA159" s="291" t="s">
        <v>1098</v>
      </c>
      <c r="BB159" s="280"/>
      <c r="BC159" s="280"/>
      <c r="BD159" s="280"/>
      <c r="BE159" s="280"/>
      <c r="BF159" s="280"/>
      <c r="BG159" s="286" t="s">
        <v>1098</v>
      </c>
      <c r="BH159" s="68"/>
      <c r="BI159" s="68"/>
      <c r="BJ159" s="69"/>
      <c r="BK159" s="69"/>
      <c r="BL159" s="69"/>
      <c r="BM159" s="69"/>
      <c r="BN159" s="31"/>
      <c r="BO159" s="223">
        <v>0</v>
      </c>
      <c r="BP159" s="223">
        <v>0</v>
      </c>
      <c r="BQ159" s="223">
        <v>0</v>
      </c>
      <c r="BR159" s="223" t="e">
        <v>#N/A</v>
      </c>
      <c r="BS159" s="227" t="e">
        <v>#N/A</v>
      </c>
      <c r="BT159" s="227" t="e">
        <v>#N/A</v>
      </c>
      <c r="BU159" s="227" t="e">
        <v>#N/A</v>
      </c>
      <c r="BV159" s="227" t="e">
        <v>#N/A</v>
      </c>
      <c r="BW159" s="223">
        <v>0</v>
      </c>
      <c r="BX159" s="223">
        <v>0</v>
      </c>
      <c r="BY159" s="223">
        <v>0</v>
      </c>
      <c r="BZ159" s="258"/>
      <c r="CA159" s="258"/>
      <c r="CB159" s="258"/>
      <c r="CC159" s="275"/>
      <c r="CD159" s="275"/>
      <c r="CE159" s="258">
        <v>0</v>
      </c>
      <c r="CF159" s="258">
        <v>0</v>
      </c>
      <c r="CG159" s="258" t="e">
        <v>#N/A</v>
      </c>
      <c r="CH159" s="258" t="e">
        <v>#N/A</v>
      </c>
      <c r="CI159" s="258" t="e">
        <v>#N/A</v>
      </c>
      <c r="CJ159" s="258">
        <v>0</v>
      </c>
      <c r="CK159" s="258">
        <v>0</v>
      </c>
      <c r="CL159" s="258"/>
      <c r="CM159" s="258"/>
      <c r="CN159" s="258"/>
    </row>
    <row r="160" spans="1:92" s="4" customFormat="1" ht="58.35"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0"/>
      <c r="V160" s="258"/>
      <c r="W160" s="170"/>
      <c r="X160" s="258"/>
      <c r="Y160" s="170"/>
      <c r="Z160" s="37"/>
      <c r="AA160" s="170"/>
      <c r="AB160" s="199" t="s">
        <v>19</v>
      </c>
      <c r="AC160" s="196" t="s">
        <v>1154</v>
      </c>
      <c r="AD160" s="171" t="s">
        <v>837</v>
      </c>
      <c r="AE160" s="171" t="s">
        <v>1098</v>
      </c>
      <c r="AF160" s="171" t="s">
        <v>837</v>
      </c>
      <c r="AG160" s="196"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0" t="s">
        <v>1098</v>
      </c>
      <c r="AZ160" s="291" t="s">
        <v>1098</v>
      </c>
      <c r="BA160" s="291" t="s">
        <v>1098</v>
      </c>
      <c r="BB160" s="280"/>
      <c r="BC160" s="280"/>
      <c r="BD160" s="280"/>
      <c r="BE160" s="280"/>
      <c r="BF160" s="280"/>
      <c r="BG160" s="286" t="s">
        <v>1098</v>
      </c>
      <c r="BH160" s="68"/>
      <c r="BI160" s="68"/>
      <c r="BJ160" s="69"/>
      <c r="BK160" s="69"/>
      <c r="BL160" s="69"/>
      <c r="BM160" s="69"/>
      <c r="BN160" s="31"/>
      <c r="BO160" s="223">
        <v>0</v>
      </c>
      <c r="BP160" s="223">
        <v>0</v>
      </c>
      <c r="BQ160" s="223">
        <v>0</v>
      </c>
      <c r="BR160" s="223" t="e">
        <v>#N/A</v>
      </c>
      <c r="BS160" s="227" t="e">
        <v>#N/A</v>
      </c>
      <c r="BT160" s="227" t="e">
        <v>#N/A</v>
      </c>
      <c r="BU160" s="227" t="e">
        <v>#N/A</v>
      </c>
      <c r="BV160" s="227" t="e">
        <v>#N/A</v>
      </c>
      <c r="BW160" s="223">
        <v>0</v>
      </c>
      <c r="BX160" s="223">
        <v>0</v>
      </c>
      <c r="BY160" s="223">
        <v>0</v>
      </c>
      <c r="BZ160" s="258"/>
      <c r="CA160" s="258"/>
      <c r="CB160" s="258"/>
      <c r="CC160" s="275"/>
      <c r="CD160" s="275"/>
      <c r="CE160" s="258">
        <v>0</v>
      </c>
      <c r="CF160" s="258">
        <v>0</v>
      </c>
      <c r="CG160" s="258" t="e">
        <v>#N/A</v>
      </c>
      <c r="CH160" s="258" t="e">
        <v>#N/A</v>
      </c>
      <c r="CI160" s="258" t="e">
        <v>#N/A</v>
      </c>
      <c r="CJ160" s="258">
        <v>0</v>
      </c>
      <c r="CK160" s="258">
        <v>0</v>
      </c>
      <c r="CL160" s="258"/>
      <c r="CM160" s="258"/>
      <c r="CN160" s="258"/>
    </row>
    <row r="161" spans="1:92" s="4" customFormat="1" ht="58.35"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0"/>
      <c r="V161" s="258"/>
      <c r="W161" s="170"/>
      <c r="X161" s="258"/>
      <c r="Y161" s="170"/>
      <c r="Z161" s="37"/>
      <c r="AA161" s="170"/>
      <c r="AB161" s="199" t="s">
        <v>19</v>
      </c>
      <c r="AC161" s="196" t="s">
        <v>1154</v>
      </c>
      <c r="AD161" s="171" t="s">
        <v>837</v>
      </c>
      <c r="AE161" s="171" t="s">
        <v>1098</v>
      </c>
      <c r="AF161" s="171" t="s">
        <v>837</v>
      </c>
      <c r="AG161" s="196"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0" t="s">
        <v>1098</v>
      </c>
      <c r="AZ161" s="291" t="s">
        <v>1098</v>
      </c>
      <c r="BA161" s="291" t="s">
        <v>1098</v>
      </c>
      <c r="BB161" s="280"/>
      <c r="BC161" s="280"/>
      <c r="BD161" s="280"/>
      <c r="BE161" s="280"/>
      <c r="BF161" s="280"/>
      <c r="BG161" s="286" t="s">
        <v>1098</v>
      </c>
      <c r="BH161" s="68"/>
      <c r="BI161" s="68"/>
      <c r="BJ161" s="69"/>
      <c r="BK161" s="69"/>
      <c r="BL161" s="69"/>
      <c r="BM161" s="69"/>
      <c r="BN161" s="31"/>
      <c r="BO161" s="223">
        <v>0</v>
      </c>
      <c r="BP161" s="223">
        <v>0</v>
      </c>
      <c r="BQ161" s="223">
        <v>0</v>
      </c>
      <c r="BR161" s="223" t="e">
        <v>#N/A</v>
      </c>
      <c r="BS161" s="227" t="e">
        <v>#N/A</v>
      </c>
      <c r="BT161" s="227" t="e">
        <v>#N/A</v>
      </c>
      <c r="BU161" s="227" t="e">
        <v>#N/A</v>
      </c>
      <c r="BV161" s="227" t="e">
        <v>#N/A</v>
      </c>
      <c r="BW161" s="223">
        <v>0</v>
      </c>
      <c r="BX161" s="223">
        <v>0</v>
      </c>
      <c r="BY161" s="223">
        <v>0</v>
      </c>
      <c r="BZ161" s="258"/>
      <c r="CA161" s="258"/>
      <c r="CB161" s="258"/>
      <c r="CC161" s="275"/>
      <c r="CD161" s="275"/>
      <c r="CE161" s="258">
        <v>0</v>
      </c>
      <c r="CF161" s="258">
        <v>0</v>
      </c>
      <c r="CG161" s="258" t="e">
        <v>#N/A</v>
      </c>
      <c r="CH161" s="258" t="e">
        <v>#N/A</v>
      </c>
      <c r="CI161" s="258" t="e">
        <v>#N/A</v>
      </c>
      <c r="CJ161" s="258">
        <v>0</v>
      </c>
      <c r="CK161" s="258">
        <v>0</v>
      </c>
      <c r="CL161" s="258"/>
      <c r="CM161" s="258"/>
      <c r="CN161" s="258"/>
    </row>
    <row r="162" spans="1:92" s="4" customFormat="1" ht="58.35"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0"/>
      <c r="V162" s="258"/>
      <c r="W162" s="170"/>
      <c r="X162" s="258"/>
      <c r="Y162" s="170"/>
      <c r="Z162" s="37"/>
      <c r="AA162" s="170"/>
      <c r="AB162" s="199" t="s">
        <v>19</v>
      </c>
      <c r="AC162" s="196" t="s">
        <v>1154</v>
      </c>
      <c r="AD162" s="171" t="s">
        <v>837</v>
      </c>
      <c r="AE162" s="171" t="s">
        <v>1098</v>
      </c>
      <c r="AF162" s="171" t="s">
        <v>837</v>
      </c>
      <c r="AG162" s="196"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0" t="s">
        <v>1098</v>
      </c>
      <c r="AZ162" s="291" t="s">
        <v>1098</v>
      </c>
      <c r="BA162" s="291" t="s">
        <v>1098</v>
      </c>
      <c r="BB162" s="280"/>
      <c r="BC162" s="280"/>
      <c r="BD162" s="280"/>
      <c r="BE162" s="280"/>
      <c r="BF162" s="280"/>
      <c r="BG162" s="286" t="s">
        <v>1098</v>
      </c>
      <c r="BH162" s="68"/>
      <c r="BI162" s="68"/>
      <c r="BJ162" s="69"/>
      <c r="BK162" s="69"/>
      <c r="BL162" s="69"/>
      <c r="BM162" s="69"/>
      <c r="BN162" s="31"/>
      <c r="BO162" s="223">
        <v>0</v>
      </c>
      <c r="BP162" s="223">
        <v>0</v>
      </c>
      <c r="BQ162" s="223">
        <v>0</v>
      </c>
      <c r="BR162" s="223" t="e">
        <v>#N/A</v>
      </c>
      <c r="BS162" s="227" t="e">
        <v>#N/A</v>
      </c>
      <c r="BT162" s="227" t="e">
        <v>#N/A</v>
      </c>
      <c r="BU162" s="227" t="e">
        <v>#N/A</v>
      </c>
      <c r="BV162" s="227" t="e">
        <v>#N/A</v>
      </c>
      <c r="BW162" s="223">
        <v>0</v>
      </c>
      <c r="BX162" s="223">
        <v>0</v>
      </c>
      <c r="BY162" s="223">
        <v>0</v>
      </c>
      <c r="BZ162" s="258"/>
      <c r="CA162" s="258"/>
      <c r="CB162" s="258"/>
      <c r="CC162" s="275"/>
      <c r="CD162" s="275"/>
      <c r="CE162" s="258">
        <v>0</v>
      </c>
      <c r="CF162" s="258">
        <v>0</v>
      </c>
      <c r="CG162" s="258" t="e">
        <v>#N/A</v>
      </c>
      <c r="CH162" s="258" t="e">
        <v>#N/A</v>
      </c>
      <c r="CI162" s="258" t="e">
        <v>#N/A</v>
      </c>
      <c r="CJ162" s="258">
        <v>0</v>
      </c>
      <c r="CK162" s="258">
        <v>0</v>
      </c>
      <c r="CL162" s="258"/>
      <c r="CM162" s="258"/>
      <c r="CN162" s="258"/>
    </row>
    <row r="163" spans="1:92" s="4" customFormat="1" ht="58.35"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0"/>
      <c r="V163" s="258"/>
      <c r="W163" s="170"/>
      <c r="X163" s="258"/>
      <c r="Y163" s="170"/>
      <c r="Z163" s="37"/>
      <c r="AA163" s="170"/>
      <c r="AB163" s="199" t="s">
        <v>19</v>
      </c>
      <c r="AC163" s="196" t="s">
        <v>1154</v>
      </c>
      <c r="AD163" s="171" t="s">
        <v>837</v>
      </c>
      <c r="AE163" s="171" t="s">
        <v>1098</v>
      </c>
      <c r="AF163" s="171" t="s">
        <v>837</v>
      </c>
      <c r="AG163" s="196"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0" t="s">
        <v>1098</v>
      </c>
      <c r="AZ163" s="291" t="s">
        <v>1098</v>
      </c>
      <c r="BA163" s="291" t="s">
        <v>1098</v>
      </c>
      <c r="BB163" s="280"/>
      <c r="BC163" s="280"/>
      <c r="BD163" s="280"/>
      <c r="BE163" s="280"/>
      <c r="BF163" s="280"/>
      <c r="BG163" s="286" t="s">
        <v>1098</v>
      </c>
      <c r="BH163" s="68"/>
      <c r="BI163" s="68"/>
      <c r="BJ163" s="69"/>
      <c r="BK163" s="69"/>
      <c r="BL163" s="69"/>
      <c r="BM163" s="69"/>
      <c r="BN163" s="31"/>
      <c r="BO163" s="223">
        <v>0</v>
      </c>
      <c r="BP163" s="223">
        <v>0</v>
      </c>
      <c r="BQ163" s="223">
        <v>0</v>
      </c>
      <c r="BR163" s="223" t="e">
        <v>#N/A</v>
      </c>
      <c r="BS163" s="227" t="e">
        <v>#N/A</v>
      </c>
      <c r="BT163" s="227" t="e">
        <v>#N/A</v>
      </c>
      <c r="BU163" s="227" t="e">
        <v>#N/A</v>
      </c>
      <c r="BV163" s="227" t="e">
        <v>#N/A</v>
      </c>
      <c r="BW163" s="223">
        <v>0</v>
      </c>
      <c r="BX163" s="223">
        <v>0</v>
      </c>
      <c r="BY163" s="223">
        <v>0</v>
      </c>
      <c r="BZ163" s="258"/>
      <c r="CA163" s="258"/>
      <c r="CB163" s="258"/>
      <c r="CC163" s="275"/>
      <c r="CD163" s="275"/>
      <c r="CE163" s="258">
        <v>0</v>
      </c>
      <c r="CF163" s="258">
        <v>0</v>
      </c>
      <c r="CG163" s="258" t="e">
        <v>#N/A</v>
      </c>
      <c r="CH163" s="258" t="e">
        <v>#N/A</v>
      </c>
      <c r="CI163" s="258" t="e">
        <v>#N/A</v>
      </c>
      <c r="CJ163" s="258">
        <v>0</v>
      </c>
      <c r="CK163" s="258">
        <v>0</v>
      </c>
      <c r="CL163" s="258"/>
      <c r="CM163" s="258"/>
      <c r="CN163" s="258"/>
    </row>
    <row r="164" spans="1:92" s="4" customFormat="1" ht="58.35"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0"/>
      <c r="V164" s="258"/>
      <c r="W164" s="170"/>
      <c r="X164" s="258"/>
      <c r="Y164" s="170"/>
      <c r="Z164" s="37"/>
      <c r="AA164" s="170"/>
      <c r="AB164" s="199" t="s">
        <v>19</v>
      </c>
      <c r="AC164" s="196" t="s">
        <v>1154</v>
      </c>
      <c r="AD164" s="171" t="s">
        <v>837</v>
      </c>
      <c r="AE164" s="171" t="s">
        <v>1098</v>
      </c>
      <c r="AF164" s="171" t="s">
        <v>837</v>
      </c>
      <c r="AG164" s="196"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0" t="s">
        <v>1098</v>
      </c>
      <c r="AZ164" s="291" t="s">
        <v>1098</v>
      </c>
      <c r="BA164" s="291" t="s">
        <v>1098</v>
      </c>
      <c r="BB164" s="280"/>
      <c r="BC164" s="280"/>
      <c r="BD164" s="280"/>
      <c r="BE164" s="280"/>
      <c r="BF164" s="280"/>
      <c r="BG164" s="286" t="s">
        <v>1098</v>
      </c>
      <c r="BH164" s="68"/>
      <c r="BI164" s="68"/>
      <c r="BJ164" s="69"/>
      <c r="BK164" s="69"/>
      <c r="BL164" s="69"/>
      <c r="BM164" s="69"/>
      <c r="BN164" s="31"/>
      <c r="BO164" s="223">
        <v>0</v>
      </c>
      <c r="BP164" s="223">
        <v>0</v>
      </c>
      <c r="BQ164" s="223">
        <v>0</v>
      </c>
      <c r="BR164" s="223" t="e">
        <v>#N/A</v>
      </c>
      <c r="BS164" s="227" t="e">
        <v>#N/A</v>
      </c>
      <c r="BT164" s="227" t="e">
        <v>#N/A</v>
      </c>
      <c r="BU164" s="227" t="e">
        <v>#N/A</v>
      </c>
      <c r="BV164" s="227" t="e">
        <v>#N/A</v>
      </c>
      <c r="BW164" s="223">
        <v>0</v>
      </c>
      <c r="BX164" s="223">
        <v>0</v>
      </c>
      <c r="BY164" s="223">
        <v>0</v>
      </c>
      <c r="BZ164" s="258"/>
      <c r="CA164" s="258"/>
      <c r="CB164" s="258"/>
      <c r="CC164" s="275"/>
      <c r="CD164" s="275"/>
      <c r="CE164" s="258">
        <v>0</v>
      </c>
      <c r="CF164" s="258">
        <v>0</v>
      </c>
      <c r="CG164" s="258" t="e">
        <v>#N/A</v>
      </c>
      <c r="CH164" s="258" t="e">
        <v>#N/A</v>
      </c>
      <c r="CI164" s="258" t="e">
        <v>#N/A</v>
      </c>
      <c r="CJ164" s="258">
        <v>0</v>
      </c>
      <c r="CK164" s="258">
        <v>0</v>
      </c>
      <c r="CL164" s="258"/>
      <c r="CM164" s="258"/>
      <c r="CN164" s="258"/>
    </row>
    <row r="165" spans="1:92" s="4" customFormat="1" ht="58.35"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0"/>
      <c r="V165" s="258"/>
      <c r="W165" s="170"/>
      <c r="X165" s="258"/>
      <c r="Y165" s="170"/>
      <c r="Z165" s="37"/>
      <c r="AA165" s="170"/>
      <c r="AB165" s="199" t="s">
        <v>19</v>
      </c>
      <c r="AC165" s="196" t="s">
        <v>1154</v>
      </c>
      <c r="AD165" s="171" t="s">
        <v>837</v>
      </c>
      <c r="AE165" s="171" t="s">
        <v>1098</v>
      </c>
      <c r="AF165" s="171" t="s">
        <v>837</v>
      </c>
      <c r="AG165" s="196"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0" t="s">
        <v>1098</v>
      </c>
      <c r="AZ165" s="291" t="s">
        <v>1098</v>
      </c>
      <c r="BA165" s="291" t="s">
        <v>1098</v>
      </c>
      <c r="BB165" s="280"/>
      <c r="BC165" s="280"/>
      <c r="BD165" s="280"/>
      <c r="BE165" s="280"/>
      <c r="BF165" s="280"/>
      <c r="BG165" s="286" t="s">
        <v>1098</v>
      </c>
      <c r="BH165" s="68"/>
      <c r="BI165" s="68"/>
      <c r="BJ165" s="69"/>
      <c r="BK165" s="69"/>
      <c r="BL165" s="69"/>
      <c r="BM165" s="69"/>
      <c r="BN165" s="31"/>
      <c r="BO165" s="223">
        <v>0</v>
      </c>
      <c r="BP165" s="223">
        <v>0</v>
      </c>
      <c r="BQ165" s="223">
        <v>0</v>
      </c>
      <c r="BR165" s="223" t="e">
        <v>#N/A</v>
      </c>
      <c r="BS165" s="227" t="e">
        <v>#N/A</v>
      </c>
      <c r="BT165" s="227" t="e">
        <v>#N/A</v>
      </c>
      <c r="BU165" s="227" t="e">
        <v>#N/A</v>
      </c>
      <c r="BV165" s="227" t="e">
        <v>#N/A</v>
      </c>
      <c r="BW165" s="223">
        <v>0</v>
      </c>
      <c r="BX165" s="223">
        <v>0</v>
      </c>
      <c r="BY165" s="223">
        <v>0</v>
      </c>
      <c r="BZ165" s="258"/>
      <c r="CA165" s="258"/>
      <c r="CB165" s="258"/>
      <c r="CC165" s="275"/>
      <c r="CD165" s="275"/>
      <c r="CE165" s="258">
        <v>0</v>
      </c>
      <c r="CF165" s="258">
        <v>0</v>
      </c>
      <c r="CG165" s="258" t="e">
        <v>#N/A</v>
      </c>
      <c r="CH165" s="258" t="e">
        <v>#N/A</v>
      </c>
      <c r="CI165" s="258" t="e">
        <v>#N/A</v>
      </c>
      <c r="CJ165" s="258">
        <v>0</v>
      </c>
      <c r="CK165" s="258">
        <v>0</v>
      </c>
      <c r="CL165" s="258"/>
      <c r="CM165" s="258"/>
      <c r="CN165" s="258"/>
    </row>
    <row r="166" spans="1:92" s="4" customFormat="1" ht="58.35"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0"/>
      <c r="V166" s="258"/>
      <c r="W166" s="170"/>
      <c r="X166" s="258"/>
      <c r="Y166" s="170"/>
      <c r="Z166" s="37"/>
      <c r="AA166" s="170"/>
      <c r="AB166" s="199" t="s">
        <v>19</v>
      </c>
      <c r="AC166" s="196" t="s">
        <v>1154</v>
      </c>
      <c r="AD166" s="171" t="s">
        <v>837</v>
      </c>
      <c r="AE166" s="171" t="s">
        <v>1098</v>
      </c>
      <c r="AF166" s="171" t="s">
        <v>837</v>
      </c>
      <c r="AG166" s="196"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0" t="s">
        <v>1098</v>
      </c>
      <c r="AZ166" s="291" t="s">
        <v>1098</v>
      </c>
      <c r="BA166" s="291" t="s">
        <v>1098</v>
      </c>
      <c r="BB166" s="280"/>
      <c r="BC166" s="280"/>
      <c r="BD166" s="280"/>
      <c r="BE166" s="280"/>
      <c r="BF166" s="280"/>
      <c r="BG166" s="286" t="s">
        <v>1098</v>
      </c>
      <c r="BH166" s="68"/>
      <c r="BI166" s="68"/>
      <c r="BJ166" s="69"/>
      <c r="BK166" s="69"/>
      <c r="BL166" s="69"/>
      <c r="BM166" s="69"/>
      <c r="BN166" s="31"/>
      <c r="BO166" s="223">
        <v>0</v>
      </c>
      <c r="BP166" s="223">
        <v>0</v>
      </c>
      <c r="BQ166" s="223">
        <v>0</v>
      </c>
      <c r="BR166" s="223" t="e">
        <v>#N/A</v>
      </c>
      <c r="BS166" s="227" t="e">
        <v>#N/A</v>
      </c>
      <c r="BT166" s="227" t="e">
        <v>#N/A</v>
      </c>
      <c r="BU166" s="227" t="e">
        <v>#N/A</v>
      </c>
      <c r="BV166" s="227" t="e">
        <v>#N/A</v>
      </c>
      <c r="BW166" s="223">
        <v>0</v>
      </c>
      <c r="BX166" s="223">
        <v>0</v>
      </c>
      <c r="BY166" s="223">
        <v>0</v>
      </c>
      <c r="BZ166" s="258"/>
      <c r="CA166" s="258"/>
      <c r="CB166" s="258"/>
      <c r="CC166" s="275"/>
      <c r="CD166" s="275"/>
      <c r="CE166" s="258">
        <v>0</v>
      </c>
      <c r="CF166" s="258">
        <v>0</v>
      </c>
      <c r="CG166" s="258" t="e">
        <v>#N/A</v>
      </c>
      <c r="CH166" s="258" t="e">
        <v>#N/A</v>
      </c>
      <c r="CI166" s="258" t="e">
        <v>#N/A</v>
      </c>
      <c r="CJ166" s="258">
        <v>0</v>
      </c>
      <c r="CK166" s="258">
        <v>0</v>
      </c>
      <c r="CL166" s="258"/>
      <c r="CM166" s="258"/>
      <c r="CN166" s="258"/>
    </row>
    <row r="167" spans="1:92" s="4" customFormat="1" ht="58.35"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0"/>
      <c r="V167" s="258"/>
      <c r="W167" s="170"/>
      <c r="X167" s="258"/>
      <c r="Y167" s="170"/>
      <c r="Z167" s="37"/>
      <c r="AA167" s="170"/>
      <c r="AB167" s="199" t="s">
        <v>19</v>
      </c>
      <c r="AC167" s="196" t="s">
        <v>1154</v>
      </c>
      <c r="AD167" s="171" t="s">
        <v>837</v>
      </c>
      <c r="AE167" s="171" t="s">
        <v>1098</v>
      </c>
      <c r="AF167" s="171" t="s">
        <v>837</v>
      </c>
      <c r="AG167" s="196"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0" t="s">
        <v>1098</v>
      </c>
      <c r="AZ167" s="291" t="s">
        <v>1098</v>
      </c>
      <c r="BA167" s="291" t="s">
        <v>1098</v>
      </c>
      <c r="BB167" s="280"/>
      <c r="BC167" s="280"/>
      <c r="BD167" s="280"/>
      <c r="BE167" s="280"/>
      <c r="BF167" s="280"/>
      <c r="BG167" s="286" t="s">
        <v>1098</v>
      </c>
      <c r="BH167" s="68"/>
      <c r="BI167" s="68"/>
      <c r="BJ167" s="69"/>
      <c r="BK167" s="69"/>
      <c r="BL167" s="69"/>
      <c r="BM167" s="69"/>
      <c r="BN167" s="31"/>
      <c r="BO167" s="223">
        <v>0</v>
      </c>
      <c r="BP167" s="223">
        <v>0</v>
      </c>
      <c r="BQ167" s="223">
        <v>0</v>
      </c>
      <c r="BR167" s="223" t="e">
        <v>#N/A</v>
      </c>
      <c r="BS167" s="227" t="e">
        <v>#N/A</v>
      </c>
      <c r="BT167" s="227" t="e">
        <v>#N/A</v>
      </c>
      <c r="BU167" s="227" t="e">
        <v>#N/A</v>
      </c>
      <c r="BV167" s="227" t="e">
        <v>#N/A</v>
      </c>
      <c r="BW167" s="223">
        <v>0</v>
      </c>
      <c r="BX167" s="223">
        <v>0</v>
      </c>
      <c r="BY167" s="223">
        <v>0</v>
      </c>
      <c r="BZ167" s="258"/>
      <c r="CA167" s="258"/>
      <c r="CB167" s="258"/>
      <c r="CC167" s="275"/>
      <c r="CD167" s="275"/>
      <c r="CE167" s="258">
        <v>0</v>
      </c>
      <c r="CF167" s="258">
        <v>0</v>
      </c>
      <c r="CG167" s="258" t="e">
        <v>#N/A</v>
      </c>
      <c r="CH167" s="258" t="e">
        <v>#N/A</v>
      </c>
      <c r="CI167" s="258" t="e">
        <v>#N/A</v>
      </c>
      <c r="CJ167" s="258">
        <v>0</v>
      </c>
      <c r="CK167" s="258">
        <v>0</v>
      </c>
      <c r="CL167" s="258"/>
      <c r="CM167" s="258"/>
      <c r="CN167" s="258"/>
    </row>
    <row r="168" spans="1:92"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0"/>
      <c r="V168" s="258">
        <v>1</v>
      </c>
      <c r="W168" s="170">
        <v>1</v>
      </c>
      <c r="X168" s="258">
        <v>1</v>
      </c>
      <c r="Y168" s="170"/>
      <c r="Z168" s="37">
        <v>1</v>
      </c>
      <c r="AA168" s="170"/>
      <c r="AB168" s="199" t="s">
        <v>19</v>
      </c>
      <c r="AC168" s="196" t="s">
        <v>1153</v>
      </c>
      <c r="AD168" s="171" t="s">
        <v>837</v>
      </c>
      <c r="AE168" s="171" t="s">
        <v>1098</v>
      </c>
      <c r="AF168" s="171" t="s">
        <v>837</v>
      </c>
      <c r="AG168" s="196"/>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0"/>
      <c r="AZ168" s="291" t="s">
        <v>1098</v>
      </c>
      <c r="BA168" s="291" t="s">
        <v>1098</v>
      </c>
      <c r="BB168" s="280" t="s">
        <v>1162</v>
      </c>
      <c r="BC168" s="280"/>
      <c r="BD168" s="280"/>
      <c r="BE168" s="280"/>
      <c r="BF168" s="280"/>
      <c r="BG168" s="286"/>
      <c r="BH168" s="68"/>
      <c r="BI168" s="68"/>
      <c r="BJ168" s="75" t="s">
        <v>1162</v>
      </c>
      <c r="BK168" s="76" t="s">
        <v>1213</v>
      </c>
      <c r="BL168" s="76" t="s">
        <v>1213</v>
      </c>
      <c r="BM168" s="69"/>
      <c r="BN168" s="31"/>
      <c r="BO168" s="223">
        <v>0</v>
      </c>
      <c r="BP168" s="223">
        <v>0</v>
      </c>
      <c r="BQ168" s="223">
        <v>0</v>
      </c>
      <c r="BR168" s="223" t="e">
        <v>#N/A</v>
      </c>
      <c r="BS168" s="227" t="e">
        <v>#N/A</v>
      </c>
      <c r="BT168" s="227" t="e">
        <v>#N/A</v>
      </c>
      <c r="BU168" s="227" t="e">
        <v>#N/A</v>
      </c>
      <c r="BV168" s="227" t="e">
        <v>#N/A</v>
      </c>
      <c r="BW168" s="223">
        <v>0</v>
      </c>
      <c r="BX168" s="223">
        <v>0</v>
      </c>
      <c r="BY168" s="223">
        <v>0</v>
      </c>
      <c r="BZ168" s="258" t="s">
        <v>1162</v>
      </c>
      <c r="CA168" s="258" t="s">
        <v>1213</v>
      </c>
      <c r="CB168" s="258" t="s">
        <v>1213</v>
      </c>
      <c r="CC168" s="275" t="s">
        <v>1213</v>
      </c>
      <c r="CD168" s="275" t="s">
        <v>1213</v>
      </c>
      <c r="CE168" s="258">
        <v>0</v>
      </c>
      <c r="CF168" s="258">
        <v>0</v>
      </c>
      <c r="CG168" s="258" t="s">
        <v>1162</v>
      </c>
      <c r="CH168" s="258" t="s">
        <v>1162</v>
      </c>
      <c r="CI168" s="258" t="s">
        <v>1162</v>
      </c>
      <c r="CJ168" s="258">
        <v>0</v>
      </c>
      <c r="CK168" s="258">
        <v>0</v>
      </c>
      <c r="CL168" s="258"/>
      <c r="CM168" s="258"/>
      <c r="CN168" s="258"/>
    </row>
    <row r="169" spans="1:92"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0"/>
      <c r="V169" s="258">
        <v>1</v>
      </c>
      <c r="W169" s="170"/>
      <c r="X169" s="258">
        <v>1</v>
      </c>
      <c r="Y169" s="170"/>
      <c r="Z169" s="37">
        <v>1</v>
      </c>
      <c r="AA169" s="170"/>
      <c r="AB169" s="199" t="s">
        <v>19</v>
      </c>
      <c r="AC169" s="196" t="s">
        <v>1153</v>
      </c>
      <c r="AD169" s="171" t="s">
        <v>837</v>
      </c>
      <c r="AE169" s="171" t="s">
        <v>1098</v>
      </c>
      <c r="AF169" s="171" t="s">
        <v>837</v>
      </c>
      <c r="AG169" s="202"/>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0"/>
      <c r="AZ169" s="291" t="s">
        <v>1098</v>
      </c>
      <c r="BA169" s="291" t="s">
        <v>1098</v>
      </c>
      <c r="BB169" s="280"/>
      <c r="BC169" s="280"/>
      <c r="BD169" s="280"/>
      <c r="BE169" s="280"/>
      <c r="BF169" s="280"/>
      <c r="BG169" s="286"/>
      <c r="BH169" s="68"/>
      <c r="BI169" s="68"/>
      <c r="BJ169" s="80" t="s">
        <v>1162</v>
      </c>
      <c r="BK169" s="69"/>
      <c r="BL169" s="69"/>
      <c r="BM169" s="76" t="s">
        <v>1213</v>
      </c>
      <c r="BN169" s="217" t="s">
        <v>1213</v>
      </c>
      <c r="BO169" s="223">
        <v>0</v>
      </c>
      <c r="BP169" s="223">
        <v>0</v>
      </c>
      <c r="BQ169" s="223">
        <v>0</v>
      </c>
      <c r="BR169" s="223" t="e">
        <v>#N/A</v>
      </c>
      <c r="BS169" s="227" t="e">
        <v>#N/A</v>
      </c>
      <c r="BT169" s="227" t="e">
        <v>#N/A</v>
      </c>
      <c r="BU169" s="227" t="e">
        <v>#N/A</v>
      </c>
      <c r="BV169" s="227" t="e">
        <v>#N/A</v>
      </c>
      <c r="BW169" s="223">
        <v>0</v>
      </c>
      <c r="BX169" s="223">
        <v>0</v>
      </c>
      <c r="BY169" s="223">
        <v>0</v>
      </c>
      <c r="BZ169" s="258" t="s">
        <v>1162</v>
      </c>
      <c r="CA169" s="258" t="s">
        <v>1213</v>
      </c>
      <c r="CB169" s="258" t="s">
        <v>1213</v>
      </c>
      <c r="CC169" s="275" t="s">
        <v>1213</v>
      </c>
      <c r="CD169" s="275" t="s">
        <v>1213</v>
      </c>
      <c r="CE169" s="258">
        <v>0</v>
      </c>
      <c r="CF169" s="258">
        <v>0</v>
      </c>
      <c r="CG169" s="258" t="s">
        <v>1162</v>
      </c>
      <c r="CH169" s="258" t="s">
        <v>1162</v>
      </c>
      <c r="CI169" s="258" t="s">
        <v>1162</v>
      </c>
      <c r="CJ169" s="258">
        <v>0</v>
      </c>
      <c r="CK169" s="258">
        <v>0</v>
      </c>
      <c r="CL169" s="258"/>
      <c r="CM169" s="258"/>
      <c r="CN169" s="258"/>
    </row>
    <row r="170" spans="1:92"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0"/>
      <c r="V170" s="258">
        <v>1</v>
      </c>
      <c r="W170" s="170"/>
      <c r="X170" s="258">
        <v>1</v>
      </c>
      <c r="Y170" s="170">
        <v>1</v>
      </c>
      <c r="Z170" s="37">
        <v>1</v>
      </c>
      <c r="AA170" s="170"/>
      <c r="AB170" s="199" t="s">
        <v>19</v>
      </c>
      <c r="AC170" s="196" t="s">
        <v>1153</v>
      </c>
      <c r="AD170" s="171" t="s">
        <v>837</v>
      </c>
      <c r="AE170" s="171" t="s">
        <v>1098</v>
      </c>
      <c r="AF170" s="171" t="s">
        <v>837</v>
      </c>
      <c r="AG170" s="196"/>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0"/>
      <c r="AZ170" s="291" t="s">
        <v>1098</v>
      </c>
      <c r="BA170" s="291" t="s">
        <v>1098</v>
      </c>
      <c r="BB170" s="280" t="s">
        <v>1162</v>
      </c>
      <c r="BC170" s="280"/>
      <c r="BD170" s="280"/>
      <c r="BE170" s="280"/>
      <c r="BF170" s="280"/>
      <c r="BG170" s="286"/>
      <c r="BH170" s="68"/>
      <c r="BI170" s="68"/>
      <c r="BJ170" s="69"/>
      <c r="BK170" s="69"/>
      <c r="BL170" s="69"/>
      <c r="BM170" s="69"/>
      <c r="BN170" s="31"/>
      <c r="BO170" s="223">
        <v>0</v>
      </c>
      <c r="BP170" s="223">
        <v>0</v>
      </c>
      <c r="BQ170" s="223">
        <v>0</v>
      </c>
      <c r="BR170" s="223" t="e">
        <v>#N/A</v>
      </c>
      <c r="BS170" s="227" t="e">
        <v>#N/A</v>
      </c>
      <c r="BT170" s="227" t="e">
        <v>#N/A</v>
      </c>
      <c r="BU170" s="227" t="e">
        <v>#N/A</v>
      </c>
      <c r="BV170" s="227" t="e">
        <v>#N/A</v>
      </c>
      <c r="BW170" s="223">
        <v>0</v>
      </c>
      <c r="BX170" s="223">
        <v>0</v>
      </c>
      <c r="BY170" s="223">
        <v>0</v>
      </c>
      <c r="BZ170" s="258" t="s">
        <v>1162</v>
      </c>
      <c r="CA170" s="258" t="s">
        <v>1213</v>
      </c>
      <c r="CB170" s="258" t="s">
        <v>1213</v>
      </c>
      <c r="CC170" s="275" t="s">
        <v>1213</v>
      </c>
      <c r="CD170" s="275" t="s">
        <v>1213</v>
      </c>
      <c r="CE170" s="258">
        <v>0</v>
      </c>
      <c r="CF170" s="258">
        <v>0</v>
      </c>
      <c r="CG170" s="258" t="s">
        <v>1162</v>
      </c>
      <c r="CH170" s="258" t="s">
        <v>1162</v>
      </c>
      <c r="CI170" s="258" t="s">
        <v>1162</v>
      </c>
      <c r="CJ170" s="258">
        <v>0</v>
      </c>
      <c r="CK170" s="258">
        <v>0</v>
      </c>
      <c r="CL170" s="258"/>
      <c r="CM170" s="258"/>
      <c r="CN170" s="258"/>
    </row>
    <row r="171" spans="1:92"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0"/>
      <c r="V171" s="258">
        <v>1</v>
      </c>
      <c r="W171" s="170">
        <v>1</v>
      </c>
      <c r="X171" s="258">
        <v>1</v>
      </c>
      <c r="Y171" s="170">
        <v>1</v>
      </c>
      <c r="Z171" s="37">
        <v>1</v>
      </c>
      <c r="AA171" s="170"/>
      <c r="AB171" s="199" t="s">
        <v>19</v>
      </c>
      <c r="AC171" s="196" t="s">
        <v>1153</v>
      </c>
      <c r="AD171" s="171" t="s">
        <v>837</v>
      </c>
      <c r="AE171" s="171" t="s">
        <v>1098</v>
      </c>
      <c r="AF171" s="171" t="s">
        <v>837</v>
      </c>
      <c r="AG171" s="196"/>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0"/>
      <c r="AZ171" s="291" t="s">
        <v>1098</v>
      </c>
      <c r="BA171" s="291" t="s">
        <v>1098</v>
      </c>
      <c r="BB171" s="280"/>
      <c r="BC171" s="280"/>
      <c r="BD171" s="280"/>
      <c r="BE171" s="280"/>
      <c r="BF171" s="280"/>
      <c r="BG171" s="286"/>
      <c r="BH171" s="68"/>
      <c r="BI171" s="68"/>
      <c r="BJ171" s="69"/>
      <c r="BK171" s="69"/>
      <c r="BL171" s="69"/>
      <c r="BM171" s="69"/>
      <c r="BN171" s="31"/>
      <c r="BO171" s="223">
        <v>0</v>
      </c>
      <c r="BP171" s="223">
        <v>0</v>
      </c>
      <c r="BQ171" s="223">
        <v>0</v>
      </c>
      <c r="BR171" s="223" t="e">
        <v>#N/A</v>
      </c>
      <c r="BS171" s="227" t="e">
        <v>#N/A</v>
      </c>
      <c r="BT171" s="227" t="e">
        <v>#N/A</v>
      </c>
      <c r="BU171" s="227" t="e">
        <v>#N/A</v>
      </c>
      <c r="BV171" s="227" t="e">
        <v>#N/A</v>
      </c>
      <c r="BW171" s="223">
        <v>0</v>
      </c>
      <c r="BX171" s="223">
        <v>0</v>
      </c>
      <c r="BY171" s="223">
        <v>0</v>
      </c>
      <c r="BZ171" s="258" t="s">
        <v>1162</v>
      </c>
      <c r="CA171" s="258" t="s">
        <v>1213</v>
      </c>
      <c r="CB171" s="258" t="s">
        <v>1213</v>
      </c>
      <c r="CC171" s="275" t="s">
        <v>1213</v>
      </c>
      <c r="CD171" s="275" t="s">
        <v>1213</v>
      </c>
      <c r="CE171" s="258">
        <v>0</v>
      </c>
      <c r="CF171" s="258">
        <v>0</v>
      </c>
      <c r="CG171" s="258" t="s">
        <v>1162</v>
      </c>
      <c r="CH171" s="258" t="s">
        <v>1162</v>
      </c>
      <c r="CI171" s="258" t="s">
        <v>1162</v>
      </c>
      <c r="CJ171" s="258">
        <v>0</v>
      </c>
      <c r="CK171" s="258">
        <v>0</v>
      </c>
      <c r="CL171" s="258"/>
      <c r="CM171" s="258"/>
      <c r="CN171" s="258"/>
    </row>
    <row r="172" spans="1:92" s="4" customFormat="1" ht="29.1" customHeight="1" thickBot="1" x14ac:dyDescent="0.3">
      <c r="A172" s="21" t="str">
        <f t="shared" si="12"/>
        <v>Indicator 176 - Presence of unpaid cheques</v>
      </c>
      <c r="B172" s="22">
        <f t="shared" si="11"/>
        <v>176</v>
      </c>
      <c r="C172" s="6" t="s">
        <v>298</v>
      </c>
      <c r="D172" s="8" t="str">
        <f t="shared" si="10"/>
        <v>ID176</v>
      </c>
      <c r="E172" s="8"/>
      <c r="F172" s="210" t="s">
        <v>292</v>
      </c>
      <c r="G172" s="29" t="s">
        <v>162</v>
      </c>
      <c r="H172" s="30" t="s">
        <v>659</v>
      </c>
      <c r="I172" s="53" t="s">
        <v>9</v>
      </c>
      <c r="J172" s="10" t="s">
        <v>717</v>
      </c>
      <c r="K172" s="11" t="s">
        <v>704</v>
      </c>
      <c r="L172" s="9" t="s">
        <v>392</v>
      </c>
      <c r="M172" s="53" t="s">
        <v>957</v>
      </c>
      <c r="N172" s="28"/>
      <c r="O172" s="59"/>
      <c r="P172" s="59"/>
      <c r="Q172" s="59"/>
      <c r="R172" s="59"/>
      <c r="S172" s="59"/>
      <c r="T172" s="59"/>
      <c r="U172" s="170"/>
      <c r="V172" s="258"/>
      <c r="W172" s="170"/>
      <c r="X172" s="258">
        <v>1</v>
      </c>
      <c r="Y172" s="170"/>
      <c r="Z172" s="37"/>
      <c r="AA172" s="170"/>
      <c r="AB172" s="199" t="s">
        <v>19</v>
      </c>
      <c r="AC172" s="196" t="s">
        <v>1153</v>
      </c>
      <c r="AD172" s="171" t="s">
        <v>837</v>
      </c>
      <c r="AE172" s="171" t="s">
        <v>1098</v>
      </c>
      <c r="AF172" s="171" t="s">
        <v>837</v>
      </c>
      <c r="AG172" s="194"/>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0" t="s">
        <v>1098</v>
      </c>
      <c r="AZ172" s="291" t="s">
        <v>1098</v>
      </c>
      <c r="BA172" s="291" t="s">
        <v>1098</v>
      </c>
      <c r="BB172" s="280"/>
      <c r="BC172" s="280"/>
      <c r="BD172" s="280"/>
      <c r="BE172" s="280"/>
      <c r="BF172" s="280"/>
      <c r="BG172" s="286" t="s">
        <v>1098</v>
      </c>
      <c r="BH172" s="68"/>
      <c r="BI172" s="68"/>
      <c r="BJ172" s="69"/>
      <c r="BK172" s="69"/>
      <c r="BL172" s="69"/>
      <c r="BM172" s="69"/>
      <c r="BN172" s="31"/>
      <c r="BO172" s="223">
        <v>0</v>
      </c>
      <c r="BP172" s="223">
        <v>0</v>
      </c>
      <c r="BQ172" s="223">
        <v>0</v>
      </c>
      <c r="BR172" s="223" t="e">
        <v>#N/A</v>
      </c>
      <c r="BS172" s="227" t="e">
        <v>#N/A</v>
      </c>
      <c r="BT172" s="227" t="e">
        <v>#N/A</v>
      </c>
      <c r="BU172" s="227" t="e">
        <v>#N/A</v>
      </c>
      <c r="BV172" s="227" t="e">
        <v>#N/A</v>
      </c>
      <c r="BW172" s="223">
        <v>0</v>
      </c>
      <c r="BX172" s="223">
        <v>0</v>
      </c>
      <c r="BY172" s="223">
        <v>0</v>
      </c>
      <c r="BZ172" s="258"/>
      <c r="CA172" s="258"/>
      <c r="CB172" s="258"/>
      <c r="CC172" s="275"/>
      <c r="CD172" s="275"/>
      <c r="CE172" s="258">
        <v>0</v>
      </c>
      <c r="CF172" s="258">
        <v>0</v>
      </c>
      <c r="CG172" s="258" t="s">
        <v>1162</v>
      </c>
      <c r="CH172" s="258" t="s">
        <v>1162</v>
      </c>
      <c r="CI172" s="258" t="s">
        <v>1162</v>
      </c>
      <c r="CJ172" s="258">
        <v>0</v>
      </c>
      <c r="CK172" s="258">
        <v>0</v>
      </c>
      <c r="CL172" s="258"/>
      <c r="CM172" s="258"/>
      <c r="CN172" s="258"/>
    </row>
    <row r="173" spans="1:92" s="4" customFormat="1" ht="29.45" customHeight="1" thickBot="1" x14ac:dyDescent="0.3">
      <c r="A173" s="21" t="str">
        <f t="shared" si="12"/>
        <v>Indicator 177 - Days of over limit overdraft for current accounts</v>
      </c>
      <c r="B173" s="22">
        <f t="shared" si="11"/>
        <v>177</v>
      </c>
      <c r="C173" s="6" t="s">
        <v>163</v>
      </c>
      <c r="D173" s="8" t="str">
        <f t="shared" si="10"/>
        <v>ID177</v>
      </c>
      <c r="E173" s="208"/>
      <c r="F173" s="214"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0"/>
      <c r="V173" s="258"/>
      <c r="W173" s="170"/>
      <c r="X173" s="258"/>
      <c r="Y173" s="170"/>
      <c r="Z173" s="37">
        <v>1</v>
      </c>
      <c r="AA173" s="170">
        <v>1</v>
      </c>
      <c r="AB173" s="199" t="s">
        <v>12</v>
      </c>
      <c r="AC173" s="196" t="s">
        <v>1152</v>
      </c>
      <c r="AD173" s="171" t="s">
        <v>12</v>
      </c>
      <c r="AE173" s="171" t="s">
        <v>12</v>
      </c>
      <c r="AF173" s="171" t="s">
        <v>837</v>
      </c>
      <c r="AG173" s="196"/>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0" t="s">
        <v>1098</v>
      </c>
      <c r="AZ173" s="291" t="s">
        <v>1098</v>
      </c>
      <c r="BA173" s="291" t="s">
        <v>1098</v>
      </c>
      <c r="BB173" s="280"/>
      <c r="BC173" s="280"/>
      <c r="BD173" s="280"/>
      <c r="BE173" s="280"/>
      <c r="BF173" s="280"/>
      <c r="BG173" s="286">
        <v>0</v>
      </c>
      <c r="BH173" s="68"/>
      <c r="BI173" s="68"/>
      <c r="BJ173" s="78" t="s">
        <v>1161</v>
      </c>
      <c r="BK173" s="80" t="s">
        <v>1162</v>
      </c>
      <c r="BL173" s="81">
        <v>62</v>
      </c>
      <c r="BM173" s="80" t="s">
        <v>1162</v>
      </c>
      <c r="BN173" s="218">
        <v>123</v>
      </c>
      <c r="BO173" s="223">
        <v>0</v>
      </c>
      <c r="BP173" s="223">
        <v>0</v>
      </c>
      <c r="BQ173" s="223">
        <v>0</v>
      </c>
      <c r="BR173" s="223" t="s">
        <v>1162</v>
      </c>
      <c r="BS173" s="227" t="s">
        <v>1213</v>
      </c>
      <c r="BT173" s="227" t="s">
        <v>1213</v>
      </c>
      <c r="BU173" s="227" t="s">
        <v>1213</v>
      </c>
      <c r="BV173" s="227" t="s">
        <v>1213</v>
      </c>
      <c r="BW173" s="223">
        <v>0</v>
      </c>
      <c r="BX173" s="223">
        <v>0</v>
      </c>
      <c r="BY173" s="223">
        <v>0</v>
      </c>
      <c r="BZ173" s="258"/>
      <c r="CA173" s="258"/>
      <c r="CB173" s="258"/>
      <c r="CC173" s="275"/>
      <c r="CD173" s="275"/>
      <c r="CE173" s="258">
        <v>0</v>
      </c>
      <c r="CF173" s="258">
        <v>0</v>
      </c>
      <c r="CG173" s="258" t="e">
        <v>#N/A</v>
      </c>
      <c r="CH173" s="258" t="e">
        <v>#N/A</v>
      </c>
      <c r="CI173" s="258" t="e">
        <v>#N/A</v>
      </c>
      <c r="CJ173" s="258">
        <v>0</v>
      </c>
      <c r="CK173" s="258">
        <v>0</v>
      </c>
      <c r="CL173" s="258" t="s">
        <v>1162</v>
      </c>
      <c r="CM173" s="258" t="s">
        <v>1213</v>
      </c>
      <c r="CN173" s="258" t="s">
        <v>1213</v>
      </c>
    </row>
    <row r="174" spans="1:92" s="4" customFormat="1" ht="87"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1" t="s">
        <v>295</v>
      </c>
      <c r="G174" s="29" t="s">
        <v>164</v>
      </c>
      <c r="H174" s="30" t="s">
        <v>661</v>
      </c>
      <c r="I174" s="14" t="s">
        <v>18</v>
      </c>
      <c r="J174" s="11" t="s">
        <v>717</v>
      </c>
      <c r="K174" s="11" t="s">
        <v>712</v>
      </c>
      <c r="L174" s="9" t="s">
        <v>459</v>
      </c>
      <c r="M174" s="53" t="s">
        <v>1139</v>
      </c>
      <c r="N174" s="28"/>
      <c r="O174" s="59"/>
      <c r="P174" s="59"/>
      <c r="Q174" s="59"/>
      <c r="R174" s="59"/>
      <c r="S174" s="59"/>
      <c r="T174" s="59"/>
      <c r="U174" s="170"/>
      <c r="V174" s="258"/>
      <c r="W174" s="170"/>
      <c r="X174" s="258">
        <v>1</v>
      </c>
      <c r="Y174" s="170"/>
      <c r="Z174" s="37"/>
      <c r="AA174" s="170"/>
      <c r="AB174" s="199" t="s">
        <v>19</v>
      </c>
      <c r="AC174" s="196" t="s">
        <v>1154</v>
      </c>
      <c r="AD174" s="171" t="s">
        <v>837</v>
      </c>
      <c r="AE174" s="171" t="s">
        <v>1098</v>
      </c>
      <c r="AF174" s="171" t="s">
        <v>837</v>
      </c>
      <c r="AG174" s="196"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0" t="s">
        <v>1098</v>
      </c>
      <c r="AZ174" s="291" t="s">
        <v>1098</v>
      </c>
      <c r="BA174" s="291" t="s">
        <v>1098</v>
      </c>
      <c r="BB174" s="280"/>
      <c r="BC174" s="280"/>
      <c r="BD174" s="280"/>
      <c r="BE174" s="280"/>
      <c r="BF174" s="280"/>
      <c r="BG174" s="286" t="s">
        <v>1098</v>
      </c>
      <c r="BH174" s="68"/>
      <c r="BI174" s="68"/>
      <c r="BJ174" s="69"/>
      <c r="BK174" s="69"/>
      <c r="BL174" s="69"/>
      <c r="BM174" s="69"/>
      <c r="BN174" s="31"/>
      <c r="BO174" s="223">
        <v>0</v>
      </c>
      <c r="BP174" s="223">
        <v>0</v>
      </c>
      <c r="BQ174" s="223">
        <v>0</v>
      </c>
      <c r="BR174" s="223" t="e">
        <v>#N/A</v>
      </c>
      <c r="BS174" s="227" t="e">
        <v>#N/A</v>
      </c>
      <c r="BT174" s="227" t="e">
        <v>#N/A</v>
      </c>
      <c r="BU174" s="227" t="e">
        <v>#N/A</v>
      </c>
      <c r="BV174" s="227" t="e">
        <v>#N/A</v>
      </c>
      <c r="BW174" s="223">
        <v>0</v>
      </c>
      <c r="BX174" s="223">
        <v>0</v>
      </c>
      <c r="BY174" s="223">
        <v>0</v>
      </c>
      <c r="BZ174" s="258"/>
      <c r="CA174" s="258"/>
      <c r="CB174" s="258"/>
      <c r="CC174" s="275"/>
      <c r="CD174" s="275"/>
      <c r="CE174" s="258" t="s">
        <v>1099</v>
      </c>
      <c r="CF174" s="258">
        <v>4.0406299999999999E-2</v>
      </c>
      <c r="CG174" s="258" t="s">
        <v>1161</v>
      </c>
      <c r="CH174" s="258">
        <v>0</v>
      </c>
      <c r="CI174" s="258">
        <v>0.73400659999999995</v>
      </c>
      <c r="CJ174" s="258">
        <v>0</v>
      </c>
      <c r="CK174" s="258">
        <v>0</v>
      </c>
      <c r="CL174" s="258"/>
      <c r="CM174" s="258"/>
      <c r="CN174" s="258"/>
    </row>
    <row r="175" spans="1:92" s="4" customFormat="1" ht="87"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0"/>
      <c r="V175" s="258"/>
      <c r="W175" s="170"/>
      <c r="X175" s="258">
        <v>1</v>
      </c>
      <c r="Y175" s="170"/>
      <c r="Z175" s="37"/>
      <c r="AA175" s="170"/>
      <c r="AB175" s="199" t="s">
        <v>19</v>
      </c>
      <c r="AC175" s="196" t="s">
        <v>1154</v>
      </c>
      <c r="AD175" s="171" t="s">
        <v>837</v>
      </c>
      <c r="AE175" s="171" t="s">
        <v>1098</v>
      </c>
      <c r="AF175" s="171" t="s">
        <v>837</v>
      </c>
      <c r="AG175" s="196"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0" t="s">
        <v>1098</v>
      </c>
      <c r="AZ175" s="291" t="s">
        <v>1098</v>
      </c>
      <c r="BA175" s="291" t="s">
        <v>1098</v>
      </c>
      <c r="BB175" s="280"/>
      <c r="BC175" s="280"/>
      <c r="BD175" s="280"/>
      <c r="BE175" s="280"/>
      <c r="BF175" s="280"/>
      <c r="BG175" s="286" t="s">
        <v>1098</v>
      </c>
      <c r="BH175" s="68"/>
      <c r="BI175" s="68"/>
      <c r="BJ175" s="69"/>
      <c r="BK175" s="69"/>
      <c r="BL175" s="69"/>
      <c r="BM175" s="69"/>
      <c r="BN175" s="31"/>
      <c r="BO175" s="223">
        <v>0</v>
      </c>
      <c r="BP175" s="223">
        <v>0</v>
      </c>
      <c r="BQ175" s="223">
        <v>0</v>
      </c>
      <c r="BR175" s="223" t="e">
        <v>#N/A</v>
      </c>
      <c r="BS175" s="227" t="e">
        <v>#N/A</v>
      </c>
      <c r="BT175" s="227" t="e">
        <v>#N/A</v>
      </c>
      <c r="BU175" s="227" t="e">
        <v>#N/A</v>
      </c>
      <c r="BV175" s="227" t="e">
        <v>#N/A</v>
      </c>
      <c r="BW175" s="223">
        <v>0</v>
      </c>
      <c r="BX175" s="223">
        <v>0</v>
      </c>
      <c r="BY175" s="223">
        <v>0</v>
      </c>
      <c r="BZ175" s="258"/>
      <c r="CA175" s="258"/>
      <c r="CB175" s="258"/>
      <c r="CC175" s="275"/>
      <c r="CD175" s="275"/>
      <c r="CE175" s="258" t="s">
        <v>1099</v>
      </c>
      <c r="CF175" s="258">
        <v>0.173903</v>
      </c>
      <c r="CG175" s="258" t="s">
        <v>1161</v>
      </c>
      <c r="CH175" s="258">
        <v>9.2259999999999998E-4</v>
      </c>
      <c r="CI175" s="258">
        <v>1</v>
      </c>
      <c r="CJ175" s="258">
        <v>0</v>
      </c>
      <c r="CK175" s="258">
        <v>0</v>
      </c>
      <c r="CL175" s="258"/>
      <c r="CM175" s="258"/>
      <c r="CN175" s="258"/>
    </row>
    <row r="176" spans="1:92"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0"/>
      <c r="V176" s="258">
        <v>1</v>
      </c>
      <c r="W176" s="170"/>
      <c r="X176" s="258">
        <v>1</v>
      </c>
      <c r="Y176" s="170"/>
      <c r="Z176" s="37">
        <v>1</v>
      </c>
      <c r="AA176" s="170"/>
      <c r="AB176" s="199" t="s">
        <v>19</v>
      </c>
      <c r="AC176" s="196" t="s">
        <v>1154</v>
      </c>
      <c r="AD176" s="171" t="s">
        <v>837</v>
      </c>
      <c r="AE176" s="171" t="s">
        <v>1098</v>
      </c>
      <c r="AF176" s="171" t="s">
        <v>837</v>
      </c>
      <c r="AG176" s="196"/>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0" t="s">
        <v>1099</v>
      </c>
      <c r="AZ176" s="291">
        <v>6.8720945999999996</v>
      </c>
      <c r="BA176" s="291">
        <v>3.5886024999999999</v>
      </c>
      <c r="BB176" s="280"/>
      <c r="BC176" s="280"/>
      <c r="BD176" s="280"/>
      <c r="BE176" s="280"/>
      <c r="BF176" s="280"/>
      <c r="BG176" s="286" t="s">
        <v>1099</v>
      </c>
      <c r="BH176" s="68">
        <v>1.790829</v>
      </c>
      <c r="BI176" s="68">
        <v>1.0161720000000001</v>
      </c>
      <c r="BJ176" s="69"/>
      <c r="BK176" s="69"/>
      <c r="BL176" s="69"/>
      <c r="BM176" s="69"/>
      <c r="BN176" s="31"/>
      <c r="BO176" s="223">
        <v>0</v>
      </c>
      <c r="BP176" s="223">
        <v>0</v>
      </c>
      <c r="BQ176" s="223">
        <v>0</v>
      </c>
      <c r="BR176" s="223" t="e">
        <v>#N/A</v>
      </c>
      <c r="BS176" s="227" t="e">
        <v>#N/A</v>
      </c>
      <c r="BT176" s="227" t="e">
        <v>#N/A</v>
      </c>
      <c r="BU176" s="227" t="e">
        <v>#N/A</v>
      </c>
      <c r="BV176" s="227" t="e">
        <v>#N/A</v>
      </c>
      <c r="BW176" s="223" t="s">
        <v>1099</v>
      </c>
      <c r="BX176" s="223">
        <v>1.7575860000000001</v>
      </c>
      <c r="BY176" s="223">
        <v>1.0163599999999999</v>
      </c>
      <c r="BZ176" s="258" t="s">
        <v>1161</v>
      </c>
      <c r="CA176" s="258" t="s">
        <v>1162</v>
      </c>
      <c r="CB176" s="258">
        <v>26.04</v>
      </c>
      <c r="CC176" s="275">
        <v>1.66667E-2</v>
      </c>
      <c r="CD176" s="275">
        <v>12.34084</v>
      </c>
      <c r="CE176" s="258" t="s">
        <v>1099</v>
      </c>
      <c r="CF176" s="258">
        <v>0.36892269999999999</v>
      </c>
      <c r="CG176" s="258" t="s">
        <v>1161</v>
      </c>
      <c r="CH176" s="258">
        <v>0</v>
      </c>
      <c r="CI176" s="258">
        <v>10.85155</v>
      </c>
      <c r="CJ176" s="258" t="s">
        <v>1099</v>
      </c>
      <c r="CK176" s="258">
        <v>0.50123759999999995</v>
      </c>
      <c r="CL176" s="258"/>
      <c r="CM176" s="258"/>
      <c r="CN176" s="258"/>
    </row>
    <row r="177" spans="1:92"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0"/>
      <c r="V177" s="258">
        <v>1</v>
      </c>
      <c r="W177" s="170"/>
      <c r="X177" s="258">
        <v>1</v>
      </c>
      <c r="Y177" s="170"/>
      <c r="Z177" s="37">
        <v>1</v>
      </c>
      <c r="AA177" s="170"/>
      <c r="AB177" s="199" t="s">
        <v>19</v>
      </c>
      <c r="AC177" s="196" t="s">
        <v>1154</v>
      </c>
      <c r="AD177" s="171" t="s">
        <v>837</v>
      </c>
      <c r="AE177" s="171" t="s">
        <v>1098</v>
      </c>
      <c r="AF177" s="171" t="s">
        <v>837</v>
      </c>
      <c r="AG177" s="196"/>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0" t="s">
        <v>1099</v>
      </c>
      <c r="AZ177" s="291">
        <v>1</v>
      </c>
      <c r="BA177" s="291">
        <v>1.0003474000000001</v>
      </c>
      <c r="BB177" s="280"/>
      <c r="BC177" s="280"/>
      <c r="BD177" s="280"/>
      <c r="BE177" s="280"/>
      <c r="BF177" s="280"/>
      <c r="BG177" s="286" t="s">
        <v>1099</v>
      </c>
      <c r="BH177" s="68">
        <v>1.0001789999999999</v>
      </c>
      <c r="BI177" s="68">
        <v>0.98679170000000005</v>
      </c>
      <c r="BJ177" s="69"/>
      <c r="BK177" s="69"/>
      <c r="BL177" s="69"/>
      <c r="BM177" s="69"/>
      <c r="BN177" s="31"/>
      <c r="BO177" s="223">
        <v>0</v>
      </c>
      <c r="BP177" s="223">
        <v>0</v>
      </c>
      <c r="BQ177" s="223">
        <v>0</v>
      </c>
      <c r="BR177" s="223" t="e">
        <v>#N/A</v>
      </c>
      <c r="BS177" s="227" t="e">
        <v>#N/A</v>
      </c>
      <c r="BT177" s="227" t="e">
        <v>#N/A</v>
      </c>
      <c r="BU177" s="227" t="e">
        <v>#N/A</v>
      </c>
      <c r="BV177" s="227" t="e">
        <v>#N/A</v>
      </c>
      <c r="BW177" s="223" t="s">
        <v>1099</v>
      </c>
      <c r="BX177" s="223">
        <v>0.99104190000000003</v>
      </c>
      <c r="BY177" s="223">
        <v>0.98057859999999997</v>
      </c>
      <c r="BZ177" s="258" t="s">
        <v>1161</v>
      </c>
      <c r="CA177" s="258" t="s">
        <v>1162</v>
      </c>
      <c r="CB177" s="258">
        <v>4.756564</v>
      </c>
      <c r="CC177" s="275">
        <v>0.106</v>
      </c>
      <c r="CD177" s="275">
        <v>15.85352</v>
      </c>
      <c r="CE177" s="258" t="s">
        <v>1099</v>
      </c>
      <c r="CF177" s="258">
        <v>0.80900179999999999</v>
      </c>
      <c r="CG177" s="258" t="s">
        <v>1161</v>
      </c>
      <c r="CH177" s="258">
        <v>0</v>
      </c>
      <c r="CI177" s="258">
        <v>16926.09</v>
      </c>
      <c r="CJ177" s="258" t="s">
        <v>1099</v>
      </c>
      <c r="CK177" s="258">
        <v>0.99257099999999998</v>
      </c>
      <c r="CL177" s="258"/>
      <c r="CM177" s="258"/>
      <c r="CN177" s="258"/>
    </row>
    <row r="178" spans="1:92"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0"/>
      <c r="V178" s="258">
        <v>1</v>
      </c>
      <c r="W178" s="170">
        <v>1</v>
      </c>
      <c r="X178" s="258">
        <v>1</v>
      </c>
      <c r="Y178" s="170"/>
      <c r="Z178" s="37">
        <v>1</v>
      </c>
      <c r="AA178" s="170"/>
      <c r="AB178" s="199" t="s">
        <v>19</v>
      </c>
      <c r="AC178" s="196" t="s">
        <v>1154</v>
      </c>
      <c r="AD178" s="171" t="s">
        <v>837</v>
      </c>
      <c r="AE178" s="171" t="s">
        <v>1098</v>
      </c>
      <c r="AF178" s="171" t="s">
        <v>837</v>
      </c>
      <c r="AG178" s="196"/>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0" t="s">
        <v>1099</v>
      </c>
      <c r="AZ178" s="291">
        <v>6.8988956999999997</v>
      </c>
      <c r="BA178" s="291">
        <v>3.5528727</v>
      </c>
      <c r="BB178" s="280"/>
      <c r="BC178" s="280"/>
      <c r="BD178" s="280"/>
      <c r="BE178" s="280"/>
      <c r="BF178" s="280"/>
      <c r="BG178" s="286" t="s">
        <v>1099</v>
      </c>
      <c r="BH178" s="68">
        <v>1.912064</v>
      </c>
      <c r="BI178" s="68">
        <v>1.021909</v>
      </c>
      <c r="BJ178" s="69"/>
      <c r="BK178" s="69"/>
      <c r="BL178" s="69"/>
      <c r="BM178" s="69"/>
      <c r="BN178" s="31"/>
      <c r="BO178" s="223">
        <v>0</v>
      </c>
      <c r="BP178" s="223">
        <v>0</v>
      </c>
      <c r="BQ178" s="223">
        <v>0</v>
      </c>
      <c r="BR178" s="223" t="e">
        <v>#N/A</v>
      </c>
      <c r="BS178" s="227" t="e">
        <v>#N/A</v>
      </c>
      <c r="BT178" s="227" t="e">
        <v>#N/A</v>
      </c>
      <c r="BU178" s="227" t="e">
        <v>#N/A</v>
      </c>
      <c r="BV178" s="227" t="e">
        <v>#N/A</v>
      </c>
      <c r="BW178" s="223" t="s">
        <v>1099</v>
      </c>
      <c r="BX178" s="223">
        <v>1.8732530000000001</v>
      </c>
      <c r="BY178" s="223">
        <v>0.99475139999999995</v>
      </c>
      <c r="BZ178" s="258" t="s">
        <v>1161</v>
      </c>
      <c r="CA178" s="258" t="s">
        <v>1162</v>
      </c>
      <c r="CB178" s="258">
        <v>19.38</v>
      </c>
      <c r="CC178" s="275" t="s">
        <v>1162</v>
      </c>
      <c r="CD178" s="275">
        <v>11.315379999999999</v>
      </c>
      <c r="CE178" s="258" t="s">
        <v>1099</v>
      </c>
      <c r="CF178" s="258">
        <v>0.35432750000000002</v>
      </c>
      <c r="CG178" s="258" t="s">
        <v>1161</v>
      </c>
      <c r="CH178" s="258">
        <v>0</v>
      </c>
      <c r="CI178" s="258">
        <v>9.3122389999999999</v>
      </c>
      <c r="CJ178" s="258" t="s">
        <v>1099</v>
      </c>
      <c r="CK178" s="258">
        <v>0.47447030000000001</v>
      </c>
      <c r="CL178" s="258"/>
      <c r="CM178" s="258"/>
      <c r="CN178" s="258"/>
    </row>
    <row r="179" spans="1:92"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0"/>
      <c r="V179" s="258">
        <v>1</v>
      </c>
      <c r="W179" s="170"/>
      <c r="X179" s="258">
        <v>1</v>
      </c>
      <c r="Y179" s="170"/>
      <c r="Z179" s="37">
        <v>1</v>
      </c>
      <c r="AA179" s="170"/>
      <c r="AB179" s="199" t="s">
        <v>19</v>
      </c>
      <c r="AC179" s="196" t="s">
        <v>1154</v>
      </c>
      <c r="AD179" s="171" t="s">
        <v>837</v>
      </c>
      <c r="AE179" s="171" t="s">
        <v>1098</v>
      </c>
      <c r="AF179" s="171" t="s">
        <v>837</v>
      </c>
      <c r="AG179" s="196"/>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0" t="s">
        <v>1099</v>
      </c>
      <c r="AZ179" s="291">
        <v>13.82958</v>
      </c>
      <c r="BA179" s="291">
        <v>7.1755737999999996</v>
      </c>
      <c r="BB179" s="280"/>
      <c r="BC179" s="280"/>
      <c r="BD179" s="280"/>
      <c r="BE179" s="280"/>
      <c r="BF179" s="280"/>
      <c r="BG179" s="286" t="s">
        <v>1099</v>
      </c>
      <c r="BH179" s="68">
        <v>3.6434700000000002</v>
      </c>
      <c r="BI179" s="68">
        <v>2.1043470000000002</v>
      </c>
      <c r="BJ179" s="69"/>
      <c r="BK179" s="69"/>
      <c r="BL179" s="69"/>
      <c r="BM179" s="69"/>
      <c r="BN179" s="31"/>
      <c r="BO179" s="223">
        <v>0</v>
      </c>
      <c r="BP179" s="223">
        <v>0</v>
      </c>
      <c r="BQ179" s="223">
        <v>0</v>
      </c>
      <c r="BR179" s="223" t="e">
        <v>#N/A</v>
      </c>
      <c r="BS179" s="227" t="e">
        <v>#N/A</v>
      </c>
      <c r="BT179" s="227" t="e">
        <v>#N/A</v>
      </c>
      <c r="BU179" s="227" t="e">
        <v>#N/A</v>
      </c>
      <c r="BV179" s="227" t="e">
        <v>#N/A</v>
      </c>
      <c r="BW179" s="223" t="s">
        <v>1099</v>
      </c>
      <c r="BX179" s="223">
        <v>0</v>
      </c>
      <c r="BY179" s="223">
        <v>1.3313E-2</v>
      </c>
      <c r="BZ179" s="258" t="s">
        <v>1161</v>
      </c>
      <c r="CA179" s="258">
        <v>-4.5154699999999997</v>
      </c>
      <c r="CB179" s="258">
        <v>4.0038539999999996</v>
      </c>
      <c r="CC179" s="275">
        <v>-2.4187219999999998</v>
      </c>
      <c r="CD179" s="275">
        <v>3.48</v>
      </c>
      <c r="CE179" s="258" t="s">
        <v>1099</v>
      </c>
      <c r="CF179" s="258">
        <v>2.36671E-2</v>
      </c>
      <c r="CG179" s="258" t="s">
        <v>1161</v>
      </c>
      <c r="CH179" s="258">
        <v>-1.691006</v>
      </c>
      <c r="CI179" s="258">
        <v>2.6451570000000002</v>
      </c>
      <c r="CJ179" s="258" t="s">
        <v>1099</v>
      </c>
      <c r="CK179" s="258">
        <v>1.0908999999999999E-3</v>
      </c>
      <c r="CL179" s="258"/>
      <c r="CM179" s="258"/>
      <c r="CN179" s="258"/>
    </row>
    <row r="180" spans="1:92" s="4" customFormat="1" ht="87"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0"/>
      <c r="V180" s="258"/>
      <c r="W180" s="170"/>
      <c r="X180" s="258">
        <v>1</v>
      </c>
      <c r="Y180" s="170"/>
      <c r="Z180" s="37"/>
      <c r="AA180" s="170"/>
      <c r="AB180" s="199" t="s">
        <v>19</v>
      </c>
      <c r="AC180" s="196" t="s">
        <v>1154</v>
      </c>
      <c r="AD180" s="171" t="s">
        <v>837</v>
      </c>
      <c r="AE180" s="171" t="s">
        <v>1098</v>
      </c>
      <c r="AF180" s="171" t="s">
        <v>837</v>
      </c>
      <c r="AG180" s="196"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0" t="s">
        <v>1098</v>
      </c>
      <c r="AZ180" s="291" t="s">
        <v>1098</v>
      </c>
      <c r="BA180" s="291" t="s">
        <v>1098</v>
      </c>
      <c r="BB180" s="280"/>
      <c r="BC180" s="280"/>
      <c r="BD180" s="280"/>
      <c r="BE180" s="280"/>
      <c r="BF180" s="280"/>
      <c r="BG180" s="286" t="s">
        <v>1098</v>
      </c>
      <c r="BH180" s="68"/>
      <c r="BI180" s="68"/>
      <c r="BJ180" s="69"/>
      <c r="BK180" s="69"/>
      <c r="BL180" s="69"/>
      <c r="BM180" s="69"/>
      <c r="BN180" s="31"/>
      <c r="BO180" s="223">
        <v>0</v>
      </c>
      <c r="BP180" s="223">
        <v>0</v>
      </c>
      <c r="BQ180" s="223">
        <v>0</v>
      </c>
      <c r="BR180" s="223" t="e">
        <v>#N/A</v>
      </c>
      <c r="BS180" s="227" t="e">
        <v>#N/A</v>
      </c>
      <c r="BT180" s="227" t="e">
        <v>#N/A</v>
      </c>
      <c r="BU180" s="227" t="e">
        <v>#N/A</v>
      </c>
      <c r="BV180" s="227" t="e">
        <v>#N/A</v>
      </c>
      <c r="BW180" s="223">
        <v>0</v>
      </c>
      <c r="BX180" s="223">
        <v>0</v>
      </c>
      <c r="BY180" s="223">
        <v>0</v>
      </c>
      <c r="BZ180" s="258"/>
      <c r="CA180" s="258"/>
      <c r="CB180" s="258"/>
      <c r="CC180" s="275"/>
      <c r="CD180" s="275"/>
      <c r="CE180" s="258" t="s">
        <v>1099</v>
      </c>
      <c r="CF180" s="258">
        <v>6.3829800000000006E-2</v>
      </c>
      <c r="CG180" s="258" t="s">
        <v>1161</v>
      </c>
      <c r="CH180" s="258">
        <v>3.8168E-3</v>
      </c>
      <c r="CI180" s="258">
        <v>0.57777780000000001</v>
      </c>
      <c r="CJ180" s="258">
        <v>0</v>
      </c>
      <c r="CK180" s="258">
        <v>0</v>
      </c>
      <c r="CL180" s="258"/>
      <c r="CM180" s="258"/>
      <c r="CN180" s="258"/>
    </row>
    <row r="181" spans="1:92" s="4" customFormat="1" ht="87"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0"/>
      <c r="V181" s="258"/>
      <c r="W181" s="170"/>
      <c r="X181" s="258">
        <v>1</v>
      </c>
      <c r="Y181" s="170"/>
      <c r="Z181" s="37"/>
      <c r="AA181" s="170"/>
      <c r="AB181" s="199" t="s">
        <v>19</v>
      </c>
      <c r="AC181" s="196" t="s">
        <v>1154</v>
      </c>
      <c r="AD181" s="171" t="s">
        <v>837</v>
      </c>
      <c r="AE181" s="171" t="s">
        <v>1098</v>
      </c>
      <c r="AF181" s="171" t="s">
        <v>837</v>
      </c>
      <c r="AG181" s="196"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0" t="s">
        <v>1098</v>
      </c>
      <c r="AZ181" s="291" t="s">
        <v>1098</v>
      </c>
      <c r="BA181" s="291" t="s">
        <v>1098</v>
      </c>
      <c r="BB181" s="280"/>
      <c r="BC181" s="280"/>
      <c r="BD181" s="280"/>
      <c r="BE181" s="280"/>
      <c r="BF181" s="280"/>
      <c r="BG181" s="286" t="s">
        <v>1098</v>
      </c>
      <c r="BH181" s="68"/>
      <c r="BI181" s="68"/>
      <c r="BJ181" s="69"/>
      <c r="BK181" s="69"/>
      <c r="BL181" s="69"/>
      <c r="BM181" s="69"/>
      <c r="BN181" s="31"/>
      <c r="BO181" s="223">
        <v>0</v>
      </c>
      <c r="BP181" s="223">
        <v>0</v>
      </c>
      <c r="BQ181" s="223">
        <v>0</v>
      </c>
      <c r="BR181" s="223" t="e">
        <v>#N/A</v>
      </c>
      <c r="BS181" s="227" t="e">
        <v>#N/A</v>
      </c>
      <c r="BT181" s="227" t="e">
        <v>#N/A</v>
      </c>
      <c r="BU181" s="227" t="e">
        <v>#N/A</v>
      </c>
      <c r="BV181" s="227" t="e">
        <v>#N/A</v>
      </c>
      <c r="BW181" s="223">
        <v>0</v>
      </c>
      <c r="BX181" s="223">
        <v>0</v>
      </c>
      <c r="BY181" s="223">
        <v>0</v>
      </c>
      <c r="BZ181" s="258"/>
      <c r="CA181" s="258"/>
      <c r="CB181" s="258"/>
      <c r="CC181" s="275"/>
      <c r="CD181" s="275"/>
      <c r="CE181" s="258" t="s">
        <v>1099</v>
      </c>
      <c r="CF181" s="258">
        <v>0.2368421</v>
      </c>
      <c r="CG181" s="258" t="s">
        <v>1161</v>
      </c>
      <c r="CH181" s="258">
        <v>2.0833299999999999E-2</v>
      </c>
      <c r="CI181" s="258">
        <v>2.5862069999999999</v>
      </c>
      <c r="CJ181" s="258">
        <v>0</v>
      </c>
      <c r="CK181" s="258">
        <v>0</v>
      </c>
      <c r="CL181" s="258"/>
      <c r="CM181" s="258"/>
      <c r="CN181" s="258"/>
    </row>
    <row r="182" spans="1:92"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0"/>
      <c r="V182" s="258"/>
      <c r="W182" s="170"/>
      <c r="X182" s="258">
        <v>1</v>
      </c>
      <c r="Y182" s="170"/>
      <c r="Z182" s="37">
        <v>1</v>
      </c>
      <c r="AA182" s="170"/>
      <c r="AB182" s="199" t="s">
        <v>19</v>
      </c>
      <c r="AC182" s="196" t="s">
        <v>1154</v>
      </c>
      <c r="AD182" s="171" t="s">
        <v>837</v>
      </c>
      <c r="AE182" s="171" t="s">
        <v>1098</v>
      </c>
      <c r="AF182" s="171" t="s">
        <v>837</v>
      </c>
      <c r="AG182" s="196"/>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0" t="s">
        <v>1099</v>
      </c>
      <c r="AZ182" s="291">
        <v>1.5752341000000001</v>
      </c>
      <c r="BA182" s="291">
        <v>2.2650060999999999</v>
      </c>
      <c r="BB182" s="280"/>
      <c r="BC182" s="280"/>
      <c r="BD182" s="280"/>
      <c r="BE182" s="280"/>
      <c r="BF182" s="280"/>
      <c r="BG182" s="286" t="s">
        <v>1099</v>
      </c>
      <c r="BH182" s="68">
        <v>1.3385860000000001</v>
      </c>
      <c r="BI182" s="68">
        <v>2.8333330000000001</v>
      </c>
      <c r="BJ182" s="69"/>
      <c r="BK182" s="69"/>
      <c r="BL182" s="69"/>
      <c r="BM182" s="69"/>
      <c r="BN182" s="31"/>
      <c r="BO182" s="223">
        <v>0</v>
      </c>
      <c r="BP182" s="223">
        <v>0</v>
      </c>
      <c r="BQ182" s="223">
        <v>0</v>
      </c>
      <c r="BR182" s="223" t="e">
        <v>#N/A</v>
      </c>
      <c r="BS182" s="227" t="e">
        <v>#N/A</v>
      </c>
      <c r="BT182" s="227" t="e">
        <v>#N/A</v>
      </c>
      <c r="BU182" s="227" t="e">
        <v>#N/A</v>
      </c>
      <c r="BV182" s="227" t="e">
        <v>#N/A</v>
      </c>
      <c r="BW182" s="223">
        <v>0</v>
      </c>
      <c r="BX182" s="223">
        <v>0</v>
      </c>
      <c r="BY182" s="223">
        <v>0</v>
      </c>
      <c r="BZ182" s="258"/>
      <c r="CA182" s="258"/>
      <c r="CB182" s="258"/>
      <c r="CC182" s="275"/>
      <c r="CD182" s="275"/>
      <c r="CE182" s="258" t="s">
        <v>1099</v>
      </c>
      <c r="CF182" s="258">
        <v>0.66666669999999995</v>
      </c>
      <c r="CG182" s="258" t="s">
        <v>1161</v>
      </c>
      <c r="CH182" s="258">
        <v>0</v>
      </c>
      <c r="CI182" s="258">
        <v>7</v>
      </c>
      <c r="CJ182" s="258" t="s">
        <v>1099</v>
      </c>
      <c r="CK182" s="258">
        <v>3</v>
      </c>
      <c r="CL182" s="258"/>
      <c r="CM182" s="258"/>
      <c r="CN182" s="258"/>
    </row>
    <row r="183" spans="1:92"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0"/>
      <c r="V183" s="258">
        <v>1</v>
      </c>
      <c r="W183" s="170"/>
      <c r="X183" s="258">
        <v>1</v>
      </c>
      <c r="Y183" s="170"/>
      <c r="Z183" s="37">
        <v>1</v>
      </c>
      <c r="AA183" s="170"/>
      <c r="AB183" s="199" t="s">
        <v>19</v>
      </c>
      <c r="AC183" s="196" t="s">
        <v>1154</v>
      </c>
      <c r="AD183" s="171" t="s">
        <v>837</v>
      </c>
      <c r="AE183" s="171" t="s">
        <v>1098</v>
      </c>
      <c r="AF183" s="171" t="s">
        <v>837</v>
      </c>
      <c r="AG183" s="196"/>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0">
        <v>0</v>
      </c>
      <c r="AZ183" s="291" t="s">
        <v>1098</v>
      </c>
      <c r="BA183" s="291" t="s">
        <v>1098</v>
      </c>
      <c r="BB183" s="280" t="s">
        <v>1161</v>
      </c>
      <c r="BC183" s="283" t="s">
        <v>1163</v>
      </c>
      <c r="BD183" s="283" t="s">
        <v>1163</v>
      </c>
      <c r="BE183" s="283">
        <v>-1</v>
      </c>
      <c r="BF183" s="283">
        <v>3.5855000000000001</v>
      </c>
      <c r="BG183" s="286">
        <v>0</v>
      </c>
      <c r="BH183" s="68"/>
      <c r="BI183" s="68"/>
      <c r="BJ183" s="78" t="s">
        <v>1161</v>
      </c>
      <c r="BK183" s="69"/>
      <c r="BL183" s="69"/>
      <c r="BM183" s="83">
        <v>-0.77710539999999995</v>
      </c>
      <c r="BN183" s="221">
        <v>4.4872430000000003</v>
      </c>
      <c r="BO183" s="223">
        <v>0</v>
      </c>
      <c r="BP183" s="223">
        <v>0</v>
      </c>
      <c r="BQ183" s="223">
        <v>0</v>
      </c>
      <c r="BR183" s="223" t="e">
        <v>#N/A</v>
      </c>
      <c r="BS183" s="227" t="e">
        <v>#N/A</v>
      </c>
      <c r="BT183" s="227" t="e">
        <v>#N/A</v>
      </c>
      <c r="BU183" s="227" t="e">
        <v>#N/A</v>
      </c>
      <c r="BV183" s="227" t="e">
        <v>#N/A</v>
      </c>
      <c r="BW183" s="223">
        <v>0</v>
      </c>
      <c r="BX183" s="223">
        <v>0</v>
      </c>
      <c r="BY183" s="223">
        <v>0</v>
      </c>
      <c r="BZ183" s="258" t="s">
        <v>1161</v>
      </c>
      <c r="CA183" s="258" t="s">
        <v>1162</v>
      </c>
      <c r="CB183" s="258">
        <v>50.74483</v>
      </c>
      <c r="CC183" s="275" t="s">
        <v>1162</v>
      </c>
      <c r="CD183" s="275">
        <v>33.255670000000002</v>
      </c>
      <c r="CE183" s="258">
        <v>0</v>
      </c>
      <c r="CF183" s="258">
        <v>0</v>
      </c>
      <c r="CG183" s="258" t="s">
        <v>1161</v>
      </c>
      <c r="CH183" s="258">
        <v>-1</v>
      </c>
      <c r="CI183" s="258">
        <v>432499.3</v>
      </c>
      <c r="CJ183" s="258">
        <v>0</v>
      </c>
      <c r="CK183" s="258">
        <v>0</v>
      </c>
      <c r="CL183" s="258"/>
      <c r="CM183" s="258"/>
      <c r="CN183" s="258"/>
    </row>
    <row r="184" spans="1:92"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0"/>
      <c r="V184" s="258">
        <v>1</v>
      </c>
      <c r="W184" s="170"/>
      <c r="X184" s="258">
        <v>1</v>
      </c>
      <c r="Y184" s="170"/>
      <c r="Z184" s="37">
        <v>1</v>
      </c>
      <c r="AA184" s="170"/>
      <c r="AB184" s="199" t="s">
        <v>19</v>
      </c>
      <c r="AC184" s="196" t="s">
        <v>1154</v>
      </c>
      <c r="AD184" s="171" t="s">
        <v>837</v>
      </c>
      <c r="AE184" s="171" t="s">
        <v>1098</v>
      </c>
      <c r="AF184" s="171" t="s">
        <v>837</v>
      </c>
      <c r="AG184" s="196"/>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0">
        <v>0</v>
      </c>
      <c r="AZ184" s="291" t="s">
        <v>1098</v>
      </c>
      <c r="BA184" s="291" t="s">
        <v>1098</v>
      </c>
      <c r="BB184" s="280"/>
      <c r="BC184" s="280"/>
      <c r="BD184" s="280"/>
      <c r="BE184" s="280"/>
      <c r="BF184" s="280"/>
      <c r="BG184" s="286">
        <v>0</v>
      </c>
      <c r="BH184" s="68"/>
      <c r="BI184" s="68"/>
      <c r="BJ184" s="78" t="s">
        <v>1161</v>
      </c>
      <c r="BK184" s="84">
        <v>-0.76202029999999998</v>
      </c>
      <c r="BL184" s="84">
        <v>3.8630420000000001</v>
      </c>
      <c r="BM184" s="69"/>
      <c r="BN184" s="31"/>
      <c r="BO184" s="223">
        <v>0</v>
      </c>
      <c r="BP184" s="223">
        <v>0</v>
      </c>
      <c r="BQ184" s="223">
        <v>0</v>
      </c>
      <c r="BR184" s="223" t="e">
        <v>#N/A</v>
      </c>
      <c r="BS184" s="227" t="e">
        <v>#N/A</v>
      </c>
      <c r="BT184" s="227" t="e">
        <v>#N/A</v>
      </c>
      <c r="BU184" s="227" t="e">
        <v>#N/A</v>
      </c>
      <c r="BV184" s="227" t="e">
        <v>#N/A</v>
      </c>
      <c r="BW184" s="223">
        <v>0</v>
      </c>
      <c r="BX184" s="223">
        <v>0</v>
      </c>
      <c r="BY184" s="223">
        <v>0</v>
      </c>
      <c r="BZ184" s="258" t="s">
        <v>1161</v>
      </c>
      <c r="CA184" s="258" t="s">
        <v>1162</v>
      </c>
      <c r="CB184" s="258">
        <v>37.812190000000001</v>
      </c>
      <c r="CC184" s="275" t="s">
        <v>1162</v>
      </c>
      <c r="CD184" s="275">
        <v>33.713209999999997</v>
      </c>
      <c r="CE184" s="258">
        <v>0</v>
      </c>
      <c r="CF184" s="258">
        <v>0</v>
      </c>
      <c r="CG184" s="258" t="s">
        <v>1161</v>
      </c>
      <c r="CH184" s="258">
        <v>-1</v>
      </c>
      <c r="CI184" s="258">
        <v>55.887</v>
      </c>
      <c r="CJ184" s="258">
        <v>0</v>
      </c>
      <c r="CK184" s="258">
        <v>0</v>
      </c>
      <c r="CL184" s="258"/>
      <c r="CM184" s="258"/>
      <c r="CN184" s="258"/>
    </row>
    <row r="185" spans="1:92" s="4" customFormat="1" ht="29.45" customHeight="1" thickBot="1" x14ac:dyDescent="0.3">
      <c r="A185" s="50" t="str">
        <f t="shared" si="13"/>
        <v>Indicator 189 - Max number of unpaid days for the last 4 unpaid instalments</v>
      </c>
      <c r="B185" s="22">
        <f t="shared" si="11"/>
        <v>189</v>
      </c>
      <c r="C185" s="6" t="s">
        <v>175</v>
      </c>
      <c r="D185" s="8" t="str">
        <f t="shared" si="10"/>
        <v>ID189</v>
      </c>
      <c r="E185" s="8"/>
      <c r="F185" s="210" t="s">
        <v>292</v>
      </c>
      <c r="G185" s="29" t="s">
        <v>175</v>
      </c>
      <c r="H185" s="30" t="s">
        <v>671</v>
      </c>
      <c r="I185" s="14" t="s">
        <v>18</v>
      </c>
      <c r="J185" s="10" t="s">
        <v>716</v>
      </c>
      <c r="K185" s="11" t="s">
        <v>704</v>
      </c>
      <c r="L185" s="9" t="s">
        <v>175</v>
      </c>
      <c r="M185" s="14" t="s">
        <v>787</v>
      </c>
      <c r="N185" s="28"/>
      <c r="O185" s="59"/>
      <c r="P185" s="59">
        <v>1</v>
      </c>
      <c r="Q185" s="59"/>
      <c r="R185" s="59">
        <v>1</v>
      </c>
      <c r="S185" s="59"/>
      <c r="T185" s="59"/>
      <c r="U185" s="170"/>
      <c r="V185" s="258"/>
      <c r="W185" s="170"/>
      <c r="X185" s="258">
        <v>1</v>
      </c>
      <c r="Y185" s="170"/>
      <c r="Z185" s="37"/>
      <c r="AA185" s="170"/>
      <c r="AB185" s="199" t="s">
        <v>12</v>
      </c>
      <c r="AC185" s="196" t="s">
        <v>1152</v>
      </c>
      <c r="AD185" s="171" t="s">
        <v>837</v>
      </c>
      <c r="AE185" s="171" t="s">
        <v>1098</v>
      </c>
      <c r="AF185" s="171" t="s">
        <v>837</v>
      </c>
      <c r="AG185" s="196"/>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0" t="s">
        <v>1098</v>
      </c>
      <c r="AZ185" s="291" t="s">
        <v>1098</v>
      </c>
      <c r="BA185" s="291" t="s">
        <v>1098</v>
      </c>
      <c r="BB185" s="280"/>
      <c r="BC185" s="280"/>
      <c r="BD185" s="280"/>
      <c r="BE185" s="280"/>
      <c r="BF185" s="280"/>
      <c r="BG185" s="286">
        <v>0</v>
      </c>
      <c r="BH185" s="68"/>
      <c r="BI185" s="68"/>
      <c r="BJ185" s="69"/>
      <c r="BK185" s="69"/>
      <c r="BL185" s="69"/>
      <c r="BM185" s="69"/>
      <c r="BN185" s="31"/>
      <c r="BO185" s="223">
        <v>0</v>
      </c>
      <c r="BP185" s="223">
        <v>0</v>
      </c>
      <c r="BQ185" s="223">
        <v>0</v>
      </c>
      <c r="BR185" s="223" t="e">
        <v>#N/A</v>
      </c>
      <c r="BS185" s="227" t="e">
        <v>#N/A</v>
      </c>
      <c r="BT185" s="227" t="e">
        <v>#N/A</v>
      </c>
      <c r="BU185" s="227" t="e">
        <v>#N/A</v>
      </c>
      <c r="BV185" s="227" t="e">
        <v>#N/A</v>
      </c>
      <c r="BW185" s="223">
        <v>0</v>
      </c>
      <c r="BX185" s="223">
        <v>0</v>
      </c>
      <c r="BY185" s="223">
        <v>0</v>
      </c>
      <c r="BZ185" s="258"/>
      <c r="CA185" s="258"/>
      <c r="CB185" s="258"/>
      <c r="CC185" s="275"/>
      <c r="CD185" s="275"/>
      <c r="CE185" s="258">
        <v>0</v>
      </c>
      <c r="CF185" s="258">
        <v>0</v>
      </c>
      <c r="CG185" s="258" t="s">
        <v>1161</v>
      </c>
      <c r="CH185" s="258" t="s">
        <v>1162</v>
      </c>
      <c r="CI185" s="258">
        <v>96</v>
      </c>
      <c r="CJ185" s="258">
        <v>0</v>
      </c>
      <c r="CK185" s="258">
        <v>0</v>
      </c>
      <c r="CL185" s="258"/>
      <c r="CM185" s="258"/>
      <c r="CN185" s="258"/>
    </row>
    <row r="186" spans="1:92" s="4" customFormat="1" ht="44.1" customHeight="1" thickBot="1" x14ac:dyDescent="0.3">
      <c r="A186" s="21" t="str">
        <f t="shared" si="13"/>
        <v>Indicator 190 - Amount of unpaid overdue - other contracts (no loans, no amortizing products)</v>
      </c>
      <c r="B186" s="271">
        <f t="shared" si="11"/>
        <v>190</v>
      </c>
      <c r="C186" s="6" t="s">
        <v>176</v>
      </c>
      <c r="D186" s="8" t="str">
        <f t="shared" si="10"/>
        <v>ID190</v>
      </c>
      <c r="E186" s="208"/>
      <c r="F186" s="214" t="s">
        <v>292</v>
      </c>
      <c r="G186" s="29" t="s">
        <v>176</v>
      </c>
      <c r="H186" s="30" t="s">
        <v>672</v>
      </c>
      <c r="I186" s="14" t="s">
        <v>18</v>
      </c>
      <c r="J186" s="10" t="s">
        <v>716</v>
      </c>
      <c r="K186" s="11" t="s">
        <v>704</v>
      </c>
      <c r="L186" s="9" t="s">
        <v>393</v>
      </c>
      <c r="M186" s="14" t="s">
        <v>788</v>
      </c>
      <c r="N186" s="28"/>
      <c r="O186" s="59"/>
      <c r="P186" s="59"/>
      <c r="Q186" s="59"/>
      <c r="R186" s="59">
        <v>1</v>
      </c>
      <c r="S186" s="59"/>
      <c r="T186" s="59">
        <v>1</v>
      </c>
      <c r="U186" s="170">
        <v>1</v>
      </c>
      <c r="V186" s="258">
        <v>1</v>
      </c>
      <c r="W186" s="170"/>
      <c r="X186" s="258"/>
      <c r="Y186" s="170"/>
      <c r="Z186" s="37"/>
      <c r="AA186" s="170"/>
      <c r="AB186" s="199" t="s">
        <v>12</v>
      </c>
      <c r="AC186" s="196" t="s">
        <v>1157</v>
      </c>
      <c r="AD186" s="171" t="s">
        <v>12</v>
      </c>
      <c r="AE186" s="171" t="s">
        <v>12</v>
      </c>
      <c r="AF186" s="171" t="s">
        <v>837</v>
      </c>
      <c r="AG186" s="196"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0" t="s">
        <v>1098</v>
      </c>
      <c r="AZ186" s="291" t="s">
        <v>1098</v>
      </c>
      <c r="BA186" s="291" t="s">
        <v>1098</v>
      </c>
      <c r="BB186" s="280"/>
      <c r="BC186" s="280"/>
      <c r="BD186" s="280"/>
      <c r="BE186" s="280"/>
      <c r="BF186" s="280"/>
      <c r="BG186" s="286" t="s">
        <v>1098</v>
      </c>
      <c r="BH186" s="68"/>
      <c r="BI186" s="68"/>
      <c r="BJ186" s="69"/>
      <c r="BK186" s="69"/>
      <c r="BL186" s="69"/>
      <c r="BM186" s="69"/>
      <c r="BN186" s="31"/>
      <c r="BO186" s="223">
        <v>0</v>
      </c>
      <c r="BP186" s="223">
        <v>0</v>
      </c>
      <c r="BQ186" s="223">
        <v>0</v>
      </c>
      <c r="BR186" s="223" t="s">
        <v>1161</v>
      </c>
      <c r="BS186" s="227" t="s">
        <v>1162</v>
      </c>
      <c r="BT186" s="227">
        <v>60547.87</v>
      </c>
      <c r="BU186" s="227" t="s">
        <v>1162</v>
      </c>
      <c r="BV186" s="227">
        <v>1803.37</v>
      </c>
      <c r="BW186" s="223">
        <v>0</v>
      </c>
      <c r="BX186" s="223">
        <v>0</v>
      </c>
      <c r="BY186" s="223">
        <v>0</v>
      </c>
      <c r="BZ186" s="258" t="s">
        <v>1161</v>
      </c>
      <c r="CA186" s="258" t="s">
        <v>1162</v>
      </c>
      <c r="CB186" s="258">
        <v>202404.4</v>
      </c>
      <c r="CC186" s="275" t="s">
        <v>1162</v>
      </c>
      <c r="CD186" s="275">
        <v>165868</v>
      </c>
      <c r="CE186" s="258">
        <v>0</v>
      </c>
      <c r="CF186" s="258">
        <v>0</v>
      </c>
      <c r="CG186" s="258" t="e">
        <v>#N/A</v>
      </c>
      <c r="CH186" s="258" t="e">
        <v>#N/A</v>
      </c>
      <c r="CI186" s="258" t="e">
        <v>#N/A</v>
      </c>
      <c r="CJ186" s="258">
        <v>0</v>
      </c>
      <c r="CK186" s="258">
        <v>0</v>
      </c>
      <c r="CL186" s="258"/>
      <c r="CM186" s="258"/>
      <c r="CN186" s="258"/>
    </row>
    <row r="187" spans="1:92" s="4" customFormat="1" ht="29.45" customHeight="1" thickBot="1" x14ac:dyDescent="0.3">
      <c r="A187" s="21" t="str">
        <f t="shared" si="13"/>
        <v>Indicator 191 - Amount of unpaid overdue - leasing contracts</v>
      </c>
      <c r="B187" s="22">
        <f t="shared" si="11"/>
        <v>191</v>
      </c>
      <c r="C187" s="6" t="s">
        <v>177</v>
      </c>
      <c r="D187" s="8" t="str">
        <f t="shared" si="10"/>
        <v>ID191</v>
      </c>
      <c r="E187" s="208"/>
      <c r="F187" s="214" t="s">
        <v>292</v>
      </c>
      <c r="G187" s="29" t="s">
        <v>177</v>
      </c>
      <c r="H187" s="30" t="s">
        <v>673</v>
      </c>
      <c r="I187" s="14" t="s">
        <v>18</v>
      </c>
      <c r="J187" s="10" t="s">
        <v>716</v>
      </c>
      <c r="K187" s="11" t="s">
        <v>704</v>
      </c>
      <c r="L187" s="9" t="s">
        <v>394</v>
      </c>
      <c r="M187" s="14" t="s">
        <v>789</v>
      </c>
      <c r="N187" s="28"/>
      <c r="O187" s="59"/>
      <c r="P187" s="59"/>
      <c r="Q187" s="59"/>
      <c r="R187" s="59"/>
      <c r="S187" s="59"/>
      <c r="T187" s="59">
        <v>1</v>
      </c>
      <c r="U187" s="170"/>
      <c r="V187" s="258">
        <v>1</v>
      </c>
      <c r="W187" s="170"/>
      <c r="X187" s="258"/>
      <c r="Y187" s="170"/>
      <c r="Z187" s="37"/>
      <c r="AA187" s="170"/>
      <c r="AB187" s="199" t="s">
        <v>12</v>
      </c>
      <c r="AC187" s="196" t="s">
        <v>1157</v>
      </c>
      <c r="AD187" s="171" t="s">
        <v>12</v>
      </c>
      <c r="AE187" s="171" t="s">
        <v>12</v>
      </c>
      <c r="AF187" s="171" t="s">
        <v>837</v>
      </c>
      <c r="AG187" s="196"/>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0" t="s">
        <v>1098</v>
      </c>
      <c r="AZ187" s="291" t="s">
        <v>1098</v>
      </c>
      <c r="BA187" s="291" t="s">
        <v>1098</v>
      </c>
      <c r="BB187" s="280"/>
      <c r="BC187" s="280"/>
      <c r="BD187" s="280"/>
      <c r="BE187" s="280"/>
      <c r="BF187" s="280"/>
      <c r="BG187" s="286" t="s">
        <v>1098</v>
      </c>
      <c r="BH187" s="68"/>
      <c r="BI187" s="68"/>
      <c r="BJ187" s="69"/>
      <c r="BK187" s="69"/>
      <c r="BL187" s="69"/>
      <c r="BM187" s="69"/>
      <c r="BN187" s="31"/>
      <c r="BO187" s="223">
        <v>0</v>
      </c>
      <c r="BP187" s="223">
        <v>0</v>
      </c>
      <c r="BQ187" s="223">
        <v>0</v>
      </c>
      <c r="BR187" s="223" t="s">
        <v>1162</v>
      </c>
      <c r="BS187" s="227" t="s">
        <v>1213</v>
      </c>
      <c r="BT187" s="227" t="s">
        <v>1213</v>
      </c>
      <c r="BU187" s="227" t="s">
        <v>1213</v>
      </c>
      <c r="BV187" s="227" t="s">
        <v>1213</v>
      </c>
      <c r="BW187" s="223">
        <v>0</v>
      </c>
      <c r="BX187" s="223">
        <v>0</v>
      </c>
      <c r="BY187" s="223">
        <v>0</v>
      </c>
      <c r="BZ187" s="258" t="s">
        <v>1161</v>
      </c>
      <c r="CA187" s="258" t="s">
        <v>1162</v>
      </c>
      <c r="CB187" s="258">
        <v>1680349</v>
      </c>
      <c r="CC187" s="275" t="s">
        <v>1162</v>
      </c>
      <c r="CD187" s="275">
        <v>410198</v>
      </c>
      <c r="CE187" s="258">
        <v>0</v>
      </c>
      <c r="CF187" s="258">
        <v>0</v>
      </c>
      <c r="CG187" s="258" t="e">
        <v>#N/A</v>
      </c>
      <c r="CH187" s="258" t="e">
        <v>#N/A</v>
      </c>
      <c r="CI187" s="258" t="e">
        <v>#N/A</v>
      </c>
      <c r="CJ187" s="258">
        <v>0</v>
      </c>
      <c r="CK187" s="258">
        <v>0</v>
      </c>
      <c r="CL187" s="258"/>
      <c r="CM187" s="258"/>
      <c r="CN187" s="258"/>
    </row>
    <row r="188" spans="1:92" s="4" customFormat="1" ht="29.45" customHeight="1" thickBot="1" x14ac:dyDescent="0.3">
      <c r="A188" s="21" t="str">
        <f t="shared" si="13"/>
        <v>Indicator 192 - Amount of unpaid overdue - amortizing products</v>
      </c>
      <c r="B188" s="271">
        <f t="shared" si="11"/>
        <v>192</v>
      </c>
      <c r="C188" s="6" t="s">
        <v>178</v>
      </c>
      <c r="D188" s="8" t="str">
        <f t="shared" si="10"/>
        <v>ID192</v>
      </c>
      <c r="E188" s="208"/>
      <c r="F188" s="214"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0"/>
      <c r="V188" s="258">
        <v>1</v>
      </c>
      <c r="W188" s="170"/>
      <c r="X188" s="258">
        <v>1</v>
      </c>
      <c r="Y188" s="170"/>
      <c r="Z188" s="37">
        <v>1</v>
      </c>
      <c r="AA188" s="170"/>
      <c r="AB188" s="199" t="s">
        <v>12</v>
      </c>
      <c r="AC188" s="196" t="s">
        <v>1157</v>
      </c>
      <c r="AD188" s="171" t="s">
        <v>12</v>
      </c>
      <c r="AE188" s="171" t="s">
        <v>12</v>
      </c>
      <c r="AF188" s="171" t="s">
        <v>837</v>
      </c>
      <c r="AG188" s="196"/>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0" t="s">
        <v>1098</v>
      </c>
      <c r="AZ188" s="291" t="s">
        <v>1098</v>
      </c>
      <c r="BA188" s="291" t="s">
        <v>1098</v>
      </c>
      <c r="BB188" s="280"/>
      <c r="BC188" s="280"/>
      <c r="BD188" s="280"/>
      <c r="BE188" s="280"/>
      <c r="BF188" s="280"/>
      <c r="BG188" s="286">
        <v>0</v>
      </c>
      <c r="BH188" s="68"/>
      <c r="BI188" s="68"/>
      <c r="BJ188" s="69"/>
      <c r="BK188" s="69"/>
      <c r="BL188" s="69"/>
      <c r="BM188" s="69"/>
      <c r="BN188" s="31"/>
      <c r="BO188" s="223">
        <v>0</v>
      </c>
      <c r="BP188" s="223">
        <v>0</v>
      </c>
      <c r="BQ188" s="223">
        <v>0</v>
      </c>
      <c r="BR188" s="223" t="s">
        <v>1161</v>
      </c>
      <c r="BS188" s="227" t="s">
        <v>1162</v>
      </c>
      <c r="BT188" s="227">
        <v>3204376</v>
      </c>
      <c r="BU188" s="227" t="s">
        <v>1162</v>
      </c>
      <c r="BV188" s="227">
        <v>2440.2199999999998</v>
      </c>
      <c r="BW188" s="223">
        <v>0</v>
      </c>
      <c r="BX188" s="223">
        <v>0</v>
      </c>
      <c r="BY188" s="223">
        <v>0</v>
      </c>
      <c r="BZ188" s="258" t="s">
        <v>1161</v>
      </c>
      <c r="CA188" s="258" t="s">
        <v>1162</v>
      </c>
      <c r="CB188" s="258">
        <v>1654.2439999999999</v>
      </c>
      <c r="CC188" s="275" t="s">
        <v>1162</v>
      </c>
      <c r="CD188" s="275">
        <v>344179.5</v>
      </c>
      <c r="CE188" s="258">
        <v>0</v>
      </c>
      <c r="CF188" s="258">
        <v>0</v>
      </c>
      <c r="CG188" s="258" t="s">
        <v>1161</v>
      </c>
      <c r="CH188" s="258" t="s">
        <v>1162</v>
      </c>
      <c r="CI188" s="258">
        <v>56891.7</v>
      </c>
      <c r="CJ188" s="258">
        <v>0</v>
      </c>
      <c r="CK188" s="258">
        <v>0</v>
      </c>
      <c r="CL188" s="258"/>
      <c r="CM188" s="258"/>
      <c r="CN188" s="258"/>
    </row>
    <row r="189" spans="1:92" s="4" customFormat="1" ht="29.1" customHeight="1" thickBot="1" x14ac:dyDescent="0.3">
      <c r="A189" s="21" t="str">
        <f t="shared" si="13"/>
        <v>Indicator 193 - Amount of unpaid overdue - loans</v>
      </c>
      <c r="B189" s="271">
        <f t="shared" si="11"/>
        <v>193</v>
      </c>
      <c r="C189" s="6" t="s">
        <v>179</v>
      </c>
      <c r="D189" s="8" t="str">
        <f t="shared" si="10"/>
        <v>ID193</v>
      </c>
      <c r="E189" s="208"/>
      <c r="F189" s="214"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0"/>
      <c r="V189" s="258">
        <v>1</v>
      </c>
      <c r="W189" s="170"/>
      <c r="X189" s="258">
        <v>1</v>
      </c>
      <c r="Y189" s="170"/>
      <c r="Z189" s="37">
        <v>1</v>
      </c>
      <c r="AA189" s="170"/>
      <c r="AB189" s="199" t="s">
        <v>12</v>
      </c>
      <c r="AC189" s="196" t="s">
        <v>1157</v>
      </c>
      <c r="AD189" s="171" t="s">
        <v>12</v>
      </c>
      <c r="AE189" s="171" t="s">
        <v>12</v>
      </c>
      <c r="AF189" s="171" t="s">
        <v>837</v>
      </c>
      <c r="AG189" s="196"/>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0">
        <v>0</v>
      </c>
      <c r="AZ189" s="291" t="s">
        <v>1098</v>
      </c>
      <c r="BA189" s="291" t="s">
        <v>1098</v>
      </c>
      <c r="BB189" s="280"/>
      <c r="BC189" s="280"/>
      <c r="BD189" s="280"/>
      <c r="BE189" s="280"/>
      <c r="BF189" s="280"/>
      <c r="BG189" s="286">
        <v>0</v>
      </c>
      <c r="BH189" s="68"/>
      <c r="BI189" s="68"/>
      <c r="BJ189" s="78" t="s">
        <v>1161</v>
      </c>
      <c r="BK189" s="80" t="s">
        <v>1162</v>
      </c>
      <c r="BL189" s="81">
        <v>10100000</v>
      </c>
      <c r="BM189" s="69"/>
      <c r="BN189" s="31"/>
      <c r="BO189" s="223">
        <v>0</v>
      </c>
      <c r="BP189" s="223">
        <v>0</v>
      </c>
      <c r="BQ189" s="223">
        <v>0</v>
      </c>
      <c r="BR189" s="223" t="s">
        <v>1161</v>
      </c>
      <c r="BS189" s="227" t="s">
        <v>1162</v>
      </c>
      <c r="BT189" s="227">
        <v>68799.97</v>
      </c>
      <c r="BU189" s="227" t="s">
        <v>1162</v>
      </c>
      <c r="BV189" s="227">
        <v>3275.79</v>
      </c>
      <c r="BW189" s="223">
        <v>0</v>
      </c>
      <c r="BX189" s="223">
        <v>0</v>
      </c>
      <c r="BY189" s="223">
        <v>0</v>
      </c>
      <c r="BZ189" s="258" t="s">
        <v>1161</v>
      </c>
      <c r="CA189" s="258" t="s">
        <v>1162</v>
      </c>
      <c r="CB189" s="258">
        <v>2342673</v>
      </c>
      <c r="CC189" s="275" t="s">
        <v>1162</v>
      </c>
      <c r="CD189" s="275">
        <v>486620.1</v>
      </c>
      <c r="CE189" s="258">
        <v>0</v>
      </c>
      <c r="CF189" s="258">
        <v>0</v>
      </c>
      <c r="CG189" s="258" t="s">
        <v>1162</v>
      </c>
      <c r="CH189" s="258" t="s">
        <v>1162</v>
      </c>
      <c r="CI189" s="258" t="s">
        <v>1162</v>
      </c>
      <c r="CJ189" s="258">
        <v>0</v>
      </c>
      <c r="CK189" s="258">
        <v>0</v>
      </c>
      <c r="CL189" s="258"/>
      <c r="CM189" s="258"/>
      <c r="CN189" s="258"/>
    </row>
    <row r="190" spans="1:92" s="4" customFormat="1" ht="44.1" customHeight="1" thickBot="1" x14ac:dyDescent="0.3">
      <c r="A190" s="50" t="str">
        <f t="shared" si="13"/>
        <v>Indicator 194 - Amount of unpaid instalments - other contracts (no loans, no amortizing products)</v>
      </c>
      <c r="B190" s="271">
        <f t="shared" si="11"/>
        <v>194</v>
      </c>
      <c r="C190" s="6" t="s">
        <v>180</v>
      </c>
      <c r="D190" s="8" t="str">
        <f t="shared" ref="D190:D221" si="14">CONCATENATE("ID",B190)</f>
        <v>ID194</v>
      </c>
      <c r="E190" s="208"/>
      <c r="F190" s="214" t="s">
        <v>292</v>
      </c>
      <c r="G190" s="29" t="s">
        <v>180</v>
      </c>
      <c r="H190" s="30" t="s">
        <v>676</v>
      </c>
      <c r="I190" s="14" t="s">
        <v>18</v>
      </c>
      <c r="J190" s="10" t="s">
        <v>716</v>
      </c>
      <c r="K190" s="11" t="s">
        <v>704</v>
      </c>
      <c r="L190" s="9" t="s">
        <v>397</v>
      </c>
      <c r="M190" s="14" t="s">
        <v>792</v>
      </c>
      <c r="N190" s="28"/>
      <c r="O190" s="59"/>
      <c r="P190" s="59"/>
      <c r="Q190" s="59"/>
      <c r="R190" s="59">
        <v>1</v>
      </c>
      <c r="S190" s="59"/>
      <c r="T190" s="59">
        <v>1</v>
      </c>
      <c r="U190" s="170"/>
      <c r="V190" s="258">
        <v>1</v>
      </c>
      <c r="W190" s="170">
        <v>1</v>
      </c>
      <c r="X190" s="258"/>
      <c r="Y190" s="170"/>
      <c r="Z190" s="37"/>
      <c r="AA190" s="170"/>
      <c r="AB190" s="199" t="s">
        <v>12</v>
      </c>
      <c r="AC190" s="196" t="s">
        <v>1157</v>
      </c>
      <c r="AD190" s="171" t="s">
        <v>12</v>
      </c>
      <c r="AE190" s="171" t="s">
        <v>12</v>
      </c>
      <c r="AF190" s="171" t="s">
        <v>837</v>
      </c>
      <c r="AG190" s="196"/>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0" t="s">
        <v>1098</v>
      </c>
      <c r="AZ190" s="291" t="s">
        <v>1098</v>
      </c>
      <c r="BA190" s="291" t="s">
        <v>1098</v>
      </c>
      <c r="BB190" s="280"/>
      <c r="BC190" s="280"/>
      <c r="BD190" s="280"/>
      <c r="BE190" s="280"/>
      <c r="BF190" s="280"/>
      <c r="BG190" s="286" t="s">
        <v>1098</v>
      </c>
      <c r="BH190" s="68"/>
      <c r="BI190" s="68"/>
      <c r="BJ190" s="69"/>
      <c r="BK190" s="69"/>
      <c r="BL190" s="69"/>
      <c r="BM190" s="69"/>
      <c r="BN190" s="31"/>
      <c r="BO190" s="223">
        <v>0</v>
      </c>
      <c r="BP190" s="223">
        <v>0</v>
      </c>
      <c r="BQ190" s="223">
        <v>0</v>
      </c>
      <c r="BR190" s="223" t="s">
        <v>1161</v>
      </c>
      <c r="BS190" s="227" t="s">
        <v>1162</v>
      </c>
      <c r="BT190" s="227">
        <v>60547.87</v>
      </c>
      <c r="BU190" s="227" t="s">
        <v>1162</v>
      </c>
      <c r="BV190" s="227">
        <v>1803.37</v>
      </c>
      <c r="BW190" s="223">
        <v>0</v>
      </c>
      <c r="BX190" s="223">
        <v>0</v>
      </c>
      <c r="BY190" s="223">
        <v>0</v>
      </c>
      <c r="BZ190" s="258" t="s">
        <v>1161</v>
      </c>
      <c r="CA190" s="258" t="s">
        <v>1162</v>
      </c>
      <c r="CB190" s="258">
        <v>185831.6</v>
      </c>
      <c r="CC190" s="275" t="s">
        <v>1162</v>
      </c>
      <c r="CD190" s="275">
        <v>165868</v>
      </c>
      <c r="CE190" s="258">
        <v>0</v>
      </c>
      <c r="CF190" s="258">
        <v>0</v>
      </c>
      <c r="CG190" s="258" t="e">
        <v>#N/A</v>
      </c>
      <c r="CH190" s="258" t="e">
        <v>#N/A</v>
      </c>
      <c r="CI190" s="258" t="e">
        <v>#N/A</v>
      </c>
      <c r="CJ190" s="258">
        <v>0</v>
      </c>
      <c r="CK190" s="258">
        <v>0</v>
      </c>
      <c r="CL190" s="258"/>
      <c r="CM190" s="258"/>
      <c r="CN190" s="258"/>
    </row>
    <row r="191" spans="1:92" s="4" customFormat="1" ht="29.45" customHeight="1" thickBot="1" x14ac:dyDescent="0.3">
      <c r="A191" s="50" t="str">
        <f t="shared" si="13"/>
        <v>Indicator 195 - Amount of unpaid instalments - leasing contracts</v>
      </c>
      <c r="B191" s="22">
        <f t="shared" ref="B191:B221" si="15">+B190+1</f>
        <v>195</v>
      </c>
      <c r="C191" s="6" t="s">
        <v>181</v>
      </c>
      <c r="D191" s="8" t="str">
        <f t="shared" si="14"/>
        <v>ID195</v>
      </c>
      <c r="E191" s="208"/>
      <c r="F191" s="214" t="s">
        <v>292</v>
      </c>
      <c r="G191" s="29" t="s">
        <v>181</v>
      </c>
      <c r="H191" s="30" t="s">
        <v>677</v>
      </c>
      <c r="I191" s="14" t="s">
        <v>18</v>
      </c>
      <c r="J191" s="10" t="s">
        <v>716</v>
      </c>
      <c r="K191" s="11" t="s">
        <v>704</v>
      </c>
      <c r="L191" s="9" t="s">
        <v>398</v>
      </c>
      <c r="M191" s="14" t="s">
        <v>793</v>
      </c>
      <c r="N191" s="28"/>
      <c r="O191" s="59"/>
      <c r="P191" s="59"/>
      <c r="Q191" s="59"/>
      <c r="R191" s="59"/>
      <c r="S191" s="59"/>
      <c r="T191" s="59">
        <v>1</v>
      </c>
      <c r="U191" s="170"/>
      <c r="V191" s="258">
        <v>1</v>
      </c>
      <c r="W191" s="170">
        <v>1</v>
      </c>
      <c r="X191" s="258"/>
      <c r="Y191" s="170"/>
      <c r="Z191" s="37"/>
      <c r="AA191" s="170"/>
      <c r="AB191" s="199" t="s">
        <v>12</v>
      </c>
      <c r="AC191" s="196" t="s">
        <v>1157</v>
      </c>
      <c r="AD191" s="171" t="s">
        <v>12</v>
      </c>
      <c r="AE191" s="171" t="s">
        <v>12</v>
      </c>
      <c r="AF191" s="171" t="s">
        <v>837</v>
      </c>
      <c r="AG191" s="196"/>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0" t="s">
        <v>1098</v>
      </c>
      <c r="AZ191" s="291" t="s">
        <v>1098</v>
      </c>
      <c r="BA191" s="291" t="s">
        <v>1098</v>
      </c>
      <c r="BB191" s="280"/>
      <c r="BC191" s="280"/>
      <c r="BD191" s="280"/>
      <c r="BE191" s="280"/>
      <c r="BF191" s="280"/>
      <c r="BG191" s="286" t="s">
        <v>1098</v>
      </c>
      <c r="BH191" s="68"/>
      <c r="BI191" s="68"/>
      <c r="BJ191" s="69"/>
      <c r="BK191" s="69"/>
      <c r="BL191" s="69"/>
      <c r="BM191" s="69"/>
      <c r="BN191" s="31"/>
      <c r="BO191" s="223">
        <v>0</v>
      </c>
      <c r="BP191" s="223">
        <v>0</v>
      </c>
      <c r="BQ191" s="223">
        <v>0</v>
      </c>
      <c r="BR191" s="223" t="s">
        <v>1162</v>
      </c>
      <c r="BS191" s="227" t="s">
        <v>1213</v>
      </c>
      <c r="BT191" s="227" t="s">
        <v>1213</v>
      </c>
      <c r="BU191" s="227" t="s">
        <v>1213</v>
      </c>
      <c r="BV191" s="227" t="s">
        <v>1213</v>
      </c>
      <c r="BW191" s="223">
        <v>0</v>
      </c>
      <c r="BX191" s="223">
        <v>0</v>
      </c>
      <c r="BY191" s="223">
        <v>0</v>
      </c>
      <c r="BZ191" s="258" t="s">
        <v>1161</v>
      </c>
      <c r="CA191" s="258" t="s">
        <v>1162</v>
      </c>
      <c r="CB191" s="258">
        <v>1634049</v>
      </c>
      <c r="CC191" s="275" t="s">
        <v>1162</v>
      </c>
      <c r="CD191" s="275">
        <v>408591.2</v>
      </c>
      <c r="CE191" s="258">
        <v>0</v>
      </c>
      <c r="CF191" s="258">
        <v>0</v>
      </c>
      <c r="CG191" s="258" t="e">
        <v>#N/A</v>
      </c>
      <c r="CH191" s="258" t="e">
        <v>#N/A</v>
      </c>
      <c r="CI191" s="258" t="e">
        <v>#N/A</v>
      </c>
      <c r="CJ191" s="258">
        <v>0</v>
      </c>
      <c r="CK191" s="258">
        <v>0</v>
      </c>
      <c r="CL191" s="258"/>
      <c r="CM191" s="258"/>
      <c r="CN191" s="258"/>
    </row>
    <row r="192" spans="1:92" s="4" customFormat="1" ht="29.1" customHeight="1" thickBot="1" x14ac:dyDescent="0.3">
      <c r="A192" s="50" t="str">
        <f t="shared" si="13"/>
        <v>Indicator 196 - Amount of unpaid instalments - amortizing products</v>
      </c>
      <c r="B192" s="271">
        <f t="shared" si="15"/>
        <v>196</v>
      </c>
      <c r="C192" s="6" t="s">
        <v>182</v>
      </c>
      <c r="D192" s="8" t="str">
        <f t="shared" si="14"/>
        <v>ID196</v>
      </c>
      <c r="E192" s="208"/>
      <c r="F192" s="214"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0"/>
      <c r="V192" s="258">
        <v>1</v>
      </c>
      <c r="W192" s="170">
        <v>1</v>
      </c>
      <c r="X192" s="258">
        <v>1</v>
      </c>
      <c r="Y192" s="170"/>
      <c r="Z192" s="37">
        <v>1</v>
      </c>
      <c r="AA192" s="170"/>
      <c r="AB192" s="199" t="s">
        <v>12</v>
      </c>
      <c r="AC192" s="196" t="s">
        <v>1157</v>
      </c>
      <c r="AD192" s="171" t="s">
        <v>12</v>
      </c>
      <c r="AE192" s="171" t="s">
        <v>12</v>
      </c>
      <c r="AF192" s="171" t="s">
        <v>837</v>
      </c>
      <c r="AG192" s="196"/>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0" t="s">
        <v>1098</v>
      </c>
      <c r="AZ192" s="291" t="s">
        <v>1098</v>
      </c>
      <c r="BA192" s="291" t="s">
        <v>1098</v>
      </c>
      <c r="BB192" s="280"/>
      <c r="BC192" s="280"/>
      <c r="BD192" s="280"/>
      <c r="BE192" s="280"/>
      <c r="BF192" s="280"/>
      <c r="BG192" s="286">
        <v>0</v>
      </c>
      <c r="BH192" s="68"/>
      <c r="BI192" s="68"/>
      <c r="BJ192" s="69"/>
      <c r="BK192" s="69"/>
      <c r="BL192" s="69"/>
      <c r="BM192" s="69"/>
      <c r="BN192" s="31"/>
      <c r="BO192" s="223">
        <v>0</v>
      </c>
      <c r="BP192" s="223">
        <v>0</v>
      </c>
      <c r="BQ192" s="223">
        <v>0</v>
      </c>
      <c r="BR192" s="223" t="s">
        <v>1161</v>
      </c>
      <c r="BS192" s="227" t="s">
        <v>1162</v>
      </c>
      <c r="BT192" s="227">
        <v>3204376</v>
      </c>
      <c r="BU192" s="227" t="s">
        <v>1162</v>
      </c>
      <c r="BV192" s="227">
        <v>2440.2199999999998</v>
      </c>
      <c r="BW192" s="223">
        <v>0</v>
      </c>
      <c r="BX192" s="223">
        <v>0</v>
      </c>
      <c r="BY192" s="223">
        <v>0</v>
      </c>
      <c r="BZ192" s="258" t="s">
        <v>1161</v>
      </c>
      <c r="CA192" s="258" t="s">
        <v>1162</v>
      </c>
      <c r="CB192" s="258">
        <v>1300</v>
      </c>
      <c r="CC192" s="275" t="s">
        <v>1162</v>
      </c>
      <c r="CD192" s="275">
        <v>17500000</v>
      </c>
      <c r="CE192" s="258">
        <v>0</v>
      </c>
      <c r="CF192" s="258">
        <v>0</v>
      </c>
      <c r="CG192" s="258" t="s">
        <v>1161</v>
      </c>
      <c r="CH192" s="258" t="s">
        <v>1162</v>
      </c>
      <c r="CI192" s="258">
        <v>56298.39</v>
      </c>
      <c r="CJ192" s="258">
        <v>0</v>
      </c>
      <c r="CK192" s="258">
        <v>0</v>
      </c>
      <c r="CL192" s="258"/>
      <c r="CM192" s="258"/>
      <c r="CN192" s="258"/>
    </row>
    <row r="193" spans="1:92" s="4" customFormat="1" ht="29.45" customHeight="1" thickBot="1" x14ac:dyDescent="0.3">
      <c r="A193" s="21" t="str">
        <f t="shared" si="13"/>
        <v>Indicator 197 - Amount of unpaid instalments - loans</v>
      </c>
      <c r="B193" s="271">
        <f t="shared" si="15"/>
        <v>197</v>
      </c>
      <c r="C193" s="6" t="s">
        <v>183</v>
      </c>
      <c r="D193" s="8" t="str">
        <f t="shared" si="14"/>
        <v>ID197</v>
      </c>
      <c r="E193" s="208"/>
      <c r="F193" s="214"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0"/>
      <c r="V193" s="258">
        <v>1</v>
      </c>
      <c r="W193" s="170"/>
      <c r="X193" s="258">
        <v>1</v>
      </c>
      <c r="Y193" s="170"/>
      <c r="Z193" s="37">
        <v>1</v>
      </c>
      <c r="AA193" s="170"/>
      <c r="AB193" s="199" t="s">
        <v>12</v>
      </c>
      <c r="AC193" s="196" t="s">
        <v>1157</v>
      </c>
      <c r="AD193" s="171" t="s">
        <v>12</v>
      </c>
      <c r="AE193" s="171" t="s">
        <v>12</v>
      </c>
      <c r="AF193" s="171" t="s">
        <v>837</v>
      </c>
      <c r="AG193" s="196"/>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0">
        <v>0</v>
      </c>
      <c r="AZ193" s="291" t="s">
        <v>1098</v>
      </c>
      <c r="BA193" s="291" t="s">
        <v>1098</v>
      </c>
      <c r="BB193" s="280"/>
      <c r="BC193" s="280"/>
      <c r="BD193" s="280"/>
      <c r="BE193" s="280"/>
      <c r="BF193" s="280"/>
      <c r="BG193" s="286">
        <v>0</v>
      </c>
      <c r="BH193" s="68"/>
      <c r="BI193" s="68"/>
      <c r="BJ193" s="69"/>
      <c r="BK193" s="69"/>
      <c r="BL193" s="69"/>
      <c r="BM193" s="69"/>
      <c r="BN193" s="31"/>
      <c r="BO193" s="223">
        <v>0</v>
      </c>
      <c r="BP193" s="223">
        <v>0</v>
      </c>
      <c r="BQ193" s="223">
        <v>0</v>
      </c>
      <c r="BR193" s="223" t="s">
        <v>1161</v>
      </c>
      <c r="BS193" s="227" t="s">
        <v>1162</v>
      </c>
      <c r="BT193" s="227">
        <v>68799.97</v>
      </c>
      <c r="BU193" s="227" t="s">
        <v>1162</v>
      </c>
      <c r="BV193" s="227">
        <v>3275.79</v>
      </c>
      <c r="BW193" s="223">
        <v>0</v>
      </c>
      <c r="BX193" s="223">
        <v>0</v>
      </c>
      <c r="BY193" s="223">
        <v>0</v>
      </c>
      <c r="BZ193" s="258" t="s">
        <v>1161</v>
      </c>
      <c r="CA193" s="258" t="s">
        <v>1162</v>
      </c>
      <c r="CB193" s="258">
        <v>2264027</v>
      </c>
      <c r="CC193" s="275" t="s">
        <v>1162</v>
      </c>
      <c r="CD193" s="275">
        <v>487181.9</v>
      </c>
      <c r="CE193" s="258">
        <v>0</v>
      </c>
      <c r="CF193" s="258">
        <v>0</v>
      </c>
      <c r="CG193" s="258" t="s">
        <v>1162</v>
      </c>
      <c r="CH193" s="258" t="s">
        <v>1162</v>
      </c>
      <c r="CI193" s="258" t="s">
        <v>1162</v>
      </c>
      <c r="CJ193" s="258">
        <v>0</v>
      </c>
      <c r="CK193" s="258">
        <v>0</v>
      </c>
      <c r="CL193" s="258"/>
      <c r="CM193" s="258"/>
      <c r="CN193" s="258"/>
    </row>
    <row r="194" spans="1:92" s="4" customFormat="1" ht="58.35" customHeight="1" thickBot="1" x14ac:dyDescent="0.3">
      <c r="A194" s="49" t="str">
        <f t="shared" si="13"/>
        <v>Indicator 198 - Overdue amount/approved amount - other contracts (no loans, no amortizing products)</v>
      </c>
      <c r="B194" s="271">
        <f t="shared" si="15"/>
        <v>198</v>
      </c>
      <c r="C194" s="6" t="s">
        <v>184</v>
      </c>
      <c r="D194" s="8" t="str">
        <f t="shared" si="14"/>
        <v>ID198</v>
      </c>
      <c r="E194" s="208"/>
      <c r="F194" s="214" t="s">
        <v>292</v>
      </c>
      <c r="G194" s="29" t="s">
        <v>184</v>
      </c>
      <c r="H194" s="30" t="s">
        <v>680</v>
      </c>
      <c r="I194" s="14" t="s">
        <v>18</v>
      </c>
      <c r="J194" s="10" t="s">
        <v>716</v>
      </c>
      <c r="K194" s="11" t="s">
        <v>704</v>
      </c>
      <c r="L194" s="9" t="s">
        <v>465</v>
      </c>
      <c r="M194" s="14" t="s">
        <v>737</v>
      </c>
      <c r="N194" s="28"/>
      <c r="O194" s="59"/>
      <c r="P194" s="59"/>
      <c r="Q194" s="59"/>
      <c r="R194" s="59">
        <v>1</v>
      </c>
      <c r="S194" s="59"/>
      <c r="T194" s="59">
        <v>1</v>
      </c>
      <c r="U194" s="170"/>
      <c r="V194" s="258"/>
      <c r="W194" s="170"/>
      <c r="X194" s="258"/>
      <c r="Y194" s="170"/>
      <c r="Z194" s="37"/>
      <c r="AA194" s="170"/>
      <c r="AB194" s="199" t="s">
        <v>19</v>
      </c>
      <c r="AC194" s="196" t="s">
        <v>1154</v>
      </c>
      <c r="AD194" s="171" t="s">
        <v>12</v>
      </c>
      <c r="AE194" s="171" t="s">
        <v>12</v>
      </c>
      <c r="AF194" s="171" t="s">
        <v>837</v>
      </c>
      <c r="AG194" s="196"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0" t="s">
        <v>1098</v>
      </c>
      <c r="AZ194" s="291" t="s">
        <v>1098</v>
      </c>
      <c r="BA194" s="291" t="s">
        <v>1098</v>
      </c>
      <c r="BB194" s="280"/>
      <c r="BC194" s="280"/>
      <c r="BD194" s="280"/>
      <c r="BE194" s="280"/>
      <c r="BF194" s="280"/>
      <c r="BG194" s="286" t="s">
        <v>1098</v>
      </c>
      <c r="BH194" s="68"/>
      <c r="BI194" s="68"/>
      <c r="BJ194" s="69"/>
      <c r="BK194" s="69"/>
      <c r="BL194" s="69"/>
      <c r="BM194" s="69"/>
      <c r="BN194" s="31"/>
      <c r="BO194" s="223">
        <v>0</v>
      </c>
      <c r="BP194" s="223">
        <v>0</v>
      </c>
      <c r="BQ194" s="223">
        <v>0</v>
      </c>
      <c r="BR194" s="223" t="s">
        <v>1161</v>
      </c>
      <c r="BS194" s="227" t="s">
        <v>1162</v>
      </c>
      <c r="BT194" s="227">
        <v>9.6045999999999996E-3</v>
      </c>
      <c r="BU194" s="227" t="s">
        <v>1162</v>
      </c>
      <c r="BV194" s="227">
        <v>8.8038999999999999E-3</v>
      </c>
      <c r="BW194" s="223">
        <v>0</v>
      </c>
      <c r="BX194" s="223">
        <v>0</v>
      </c>
      <c r="BY194" s="223">
        <v>0</v>
      </c>
      <c r="BZ194" s="258"/>
      <c r="CA194" s="258"/>
      <c r="CB194" s="258"/>
      <c r="CC194" s="275"/>
      <c r="CD194" s="275"/>
      <c r="CE194" s="258">
        <v>0</v>
      </c>
      <c r="CF194" s="258">
        <v>0</v>
      </c>
      <c r="CG194" s="258" t="e">
        <v>#N/A</v>
      </c>
      <c r="CH194" s="258" t="e">
        <v>#N/A</v>
      </c>
      <c r="CI194" s="258" t="e">
        <v>#N/A</v>
      </c>
      <c r="CJ194" s="258">
        <v>0</v>
      </c>
      <c r="CK194" s="258">
        <v>0</v>
      </c>
      <c r="CL194" s="258"/>
      <c r="CM194" s="258"/>
      <c r="CN194" s="258"/>
    </row>
    <row r="195" spans="1:92" s="4" customFormat="1" ht="47.45" customHeight="1" thickBot="1" x14ac:dyDescent="0.3">
      <c r="A195" s="21" t="str">
        <f t="shared" si="13"/>
        <v>Indicator 199 - Overdue amount/approved amount - leasing contracts</v>
      </c>
      <c r="B195" s="22">
        <f t="shared" si="15"/>
        <v>199</v>
      </c>
      <c r="C195" s="6" t="s">
        <v>185</v>
      </c>
      <c r="D195" s="8" t="str">
        <f t="shared" si="14"/>
        <v>ID199</v>
      </c>
      <c r="E195" s="208"/>
      <c r="F195" s="214" t="s">
        <v>292</v>
      </c>
      <c r="G195" s="29" t="s">
        <v>185</v>
      </c>
      <c r="H195" s="30" t="s">
        <v>681</v>
      </c>
      <c r="I195" s="14" t="s">
        <v>18</v>
      </c>
      <c r="J195" s="10" t="s">
        <v>716</v>
      </c>
      <c r="K195" s="11" t="s">
        <v>704</v>
      </c>
      <c r="L195" s="9" t="s">
        <v>466</v>
      </c>
      <c r="M195" s="14" t="s">
        <v>733</v>
      </c>
      <c r="N195" s="28"/>
      <c r="O195" s="59"/>
      <c r="P195" s="59"/>
      <c r="Q195" s="59"/>
      <c r="R195" s="59"/>
      <c r="S195" s="59"/>
      <c r="T195" s="59">
        <v>1</v>
      </c>
      <c r="U195" s="170"/>
      <c r="V195" s="258"/>
      <c r="W195" s="170"/>
      <c r="X195" s="258"/>
      <c r="Y195" s="170"/>
      <c r="Z195" s="37"/>
      <c r="AA195" s="170"/>
      <c r="AB195" s="199" t="s">
        <v>19</v>
      </c>
      <c r="AC195" s="196" t="s">
        <v>1154</v>
      </c>
      <c r="AD195" s="171" t="s">
        <v>12</v>
      </c>
      <c r="AE195" s="171" t="s">
        <v>12</v>
      </c>
      <c r="AF195" s="171" t="s">
        <v>837</v>
      </c>
      <c r="AG195" s="196"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0" t="s">
        <v>1098</v>
      </c>
      <c r="AZ195" s="291" t="s">
        <v>1098</v>
      </c>
      <c r="BA195" s="291" t="s">
        <v>1098</v>
      </c>
      <c r="BB195" s="280"/>
      <c r="BC195" s="280"/>
      <c r="BD195" s="280"/>
      <c r="BE195" s="280"/>
      <c r="BF195" s="280"/>
      <c r="BG195" s="286" t="s">
        <v>1098</v>
      </c>
      <c r="BH195" s="68"/>
      <c r="BI195" s="68"/>
      <c r="BJ195" s="69"/>
      <c r="BK195" s="69"/>
      <c r="BL195" s="69"/>
      <c r="BM195" s="69"/>
      <c r="BN195" s="31"/>
      <c r="BO195" s="223">
        <v>0</v>
      </c>
      <c r="BP195" s="223">
        <v>0</v>
      </c>
      <c r="BQ195" s="223">
        <v>0</v>
      </c>
      <c r="BR195" s="223" t="s">
        <v>1162</v>
      </c>
      <c r="BS195" s="227" t="s">
        <v>1213</v>
      </c>
      <c r="BT195" s="227" t="s">
        <v>1213</v>
      </c>
      <c r="BU195" s="227" t="s">
        <v>1213</v>
      </c>
      <c r="BV195" s="227" t="s">
        <v>1213</v>
      </c>
      <c r="BW195" s="223">
        <v>0</v>
      </c>
      <c r="BX195" s="223">
        <v>0</v>
      </c>
      <c r="BY195" s="223">
        <v>0</v>
      </c>
      <c r="BZ195" s="258"/>
      <c r="CA195" s="258"/>
      <c r="CB195" s="258"/>
      <c r="CC195" s="275"/>
      <c r="CD195" s="275"/>
      <c r="CE195" s="258">
        <v>0</v>
      </c>
      <c r="CF195" s="258">
        <v>0</v>
      </c>
      <c r="CG195" s="258" t="e">
        <v>#N/A</v>
      </c>
      <c r="CH195" s="258" t="e">
        <v>#N/A</v>
      </c>
      <c r="CI195" s="258" t="e">
        <v>#N/A</v>
      </c>
      <c r="CJ195" s="258">
        <v>0</v>
      </c>
      <c r="CK195" s="258">
        <v>0</v>
      </c>
      <c r="CL195" s="258"/>
      <c r="CM195" s="258"/>
      <c r="CN195" s="258"/>
    </row>
    <row r="196" spans="1:92" s="4" customFormat="1" ht="47.45" customHeight="1" thickBot="1" x14ac:dyDescent="0.3">
      <c r="A196" s="21" t="str">
        <f t="shared" si="13"/>
        <v>Indicator 200 - Overdue amount/approved amount - amortizing products</v>
      </c>
      <c r="B196" s="271">
        <f t="shared" si="15"/>
        <v>200</v>
      </c>
      <c r="C196" s="6" t="s">
        <v>186</v>
      </c>
      <c r="D196" s="8" t="str">
        <f t="shared" si="14"/>
        <v>ID200</v>
      </c>
      <c r="E196" s="208"/>
      <c r="F196" s="214"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0"/>
      <c r="V196" s="258"/>
      <c r="W196" s="170"/>
      <c r="X196" s="258">
        <v>1</v>
      </c>
      <c r="Y196" s="170"/>
      <c r="Z196" s="37">
        <v>1</v>
      </c>
      <c r="AA196" s="170"/>
      <c r="AB196" s="199" t="s">
        <v>19</v>
      </c>
      <c r="AC196" s="196" t="s">
        <v>1154</v>
      </c>
      <c r="AD196" s="171" t="s">
        <v>12</v>
      </c>
      <c r="AE196" s="171" t="s">
        <v>12</v>
      </c>
      <c r="AF196" s="171" t="s">
        <v>837</v>
      </c>
      <c r="AG196" s="202"/>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0" t="s">
        <v>1098</v>
      </c>
      <c r="AZ196" s="291" t="s">
        <v>1098</v>
      </c>
      <c r="BA196" s="291" t="s">
        <v>1098</v>
      </c>
      <c r="BB196" s="280"/>
      <c r="BC196" s="280"/>
      <c r="BD196" s="280"/>
      <c r="BE196" s="280"/>
      <c r="BF196" s="280"/>
      <c r="BG196" s="286">
        <v>0</v>
      </c>
      <c r="BH196" s="68"/>
      <c r="BI196" s="68"/>
      <c r="BJ196" s="69"/>
      <c r="BK196" s="69"/>
      <c r="BL196" s="69"/>
      <c r="BM196" s="69"/>
      <c r="BN196" s="31"/>
      <c r="BO196" s="223">
        <v>0</v>
      </c>
      <c r="BP196" s="223">
        <v>0</v>
      </c>
      <c r="BQ196" s="223">
        <v>0</v>
      </c>
      <c r="BR196" s="223" t="s">
        <v>1161</v>
      </c>
      <c r="BS196" s="227" t="s">
        <v>1162</v>
      </c>
      <c r="BT196" s="227">
        <v>0.27492830000000001</v>
      </c>
      <c r="BU196" s="227" t="s">
        <v>1162</v>
      </c>
      <c r="BV196" s="227">
        <v>5.2581700000000002E-2</v>
      </c>
      <c r="BW196" s="223">
        <v>0</v>
      </c>
      <c r="BX196" s="223">
        <v>0</v>
      </c>
      <c r="BY196" s="223">
        <v>0</v>
      </c>
      <c r="BZ196" s="258"/>
      <c r="CA196" s="258"/>
      <c r="CB196" s="258"/>
      <c r="CC196" s="275"/>
      <c r="CD196" s="275"/>
      <c r="CE196" s="258">
        <v>0</v>
      </c>
      <c r="CF196" s="258">
        <v>0</v>
      </c>
      <c r="CG196" s="258" t="s">
        <v>1161</v>
      </c>
      <c r="CH196" s="258" t="s">
        <v>1162</v>
      </c>
      <c r="CI196" s="258">
        <v>0.1354398</v>
      </c>
      <c r="CJ196" s="258">
        <v>0</v>
      </c>
      <c r="CK196" s="258">
        <v>0</v>
      </c>
      <c r="CL196" s="258"/>
      <c r="CM196" s="258"/>
      <c r="CN196" s="258"/>
    </row>
    <row r="197" spans="1:92" s="4" customFormat="1" ht="47.45" customHeight="1" thickBot="1" x14ac:dyDescent="0.3">
      <c r="A197" s="21" t="str">
        <f t="shared" si="13"/>
        <v>Indicator 201 - Overdue amount/Approved amount for loans</v>
      </c>
      <c r="B197" s="271">
        <f t="shared" si="15"/>
        <v>201</v>
      </c>
      <c r="C197" s="6" t="s">
        <v>187</v>
      </c>
      <c r="D197" s="8" t="str">
        <f t="shared" si="14"/>
        <v>ID201</v>
      </c>
      <c r="E197" s="208"/>
      <c r="F197" s="214"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0">
        <v>1</v>
      </c>
      <c r="V197" s="258">
        <v>1</v>
      </c>
      <c r="W197" s="170"/>
      <c r="X197" s="258">
        <v>1</v>
      </c>
      <c r="Y197" s="170">
        <v>1</v>
      </c>
      <c r="Z197" s="37">
        <v>1</v>
      </c>
      <c r="AA197" s="170"/>
      <c r="AB197" s="199" t="s">
        <v>19</v>
      </c>
      <c r="AC197" s="196" t="s">
        <v>1154</v>
      </c>
      <c r="AD197" s="171" t="s">
        <v>12</v>
      </c>
      <c r="AE197" s="171" t="s">
        <v>12</v>
      </c>
      <c r="AF197" s="171" t="s">
        <v>837</v>
      </c>
      <c r="AG197" s="196"/>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0">
        <v>0</v>
      </c>
      <c r="AZ197" s="291" t="s">
        <v>1098</v>
      </c>
      <c r="BA197" s="291" t="s">
        <v>1098</v>
      </c>
      <c r="BB197" s="280"/>
      <c r="BC197" s="280"/>
      <c r="BD197" s="280"/>
      <c r="BE197" s="280"/>
      <c r="BF197" s="280"/>
      <c r="BG197" s="286">
        <v>0</v>
      </c>
      <c r="BH197" s="68"/>
      <c r="BI197" s="68"/>
      <c r="BJ197" s="69"/>
      <c r="BK197" s="69"/>
      <c r="BL197" s="69"/>
      <c r="BM197" s="69"/>
      <c r="BN197" s="31"/>
      <c r="BO197" s="223">
        <v>0</v>
      </c>
      <c r="BP197" s="223">
        <v>0</v>
      </c>
      <c r="BQ197" s="223">
        <v>0</v>
      </c>
      <c r="BR197" s="223" t="s">
        <v>1161</v>
      </c>
      <c r="BS197" s="227" t="s">
        <v>1162</v>
      </c>
      <c r="BT197" s="227">
        <v>4.6794099999999998E-2</v>
      </c>
      <c r="BU197" s="227" t="s">
        <v>1162</v>
      </c>
      <c r="BV197" s="227">
        <v>4.0693899999999998E-2</v>
      </c>
      <c r="BW197" s="223">
        <v>0</v>
      </c>
      <c r="BX197" s="223">
        <v>0</v>
      </c>
      <c r="BY197" s="223">
        <v>0</v>
      </c>
      <c r="BZ197" s="258" t="s">
        <v>1161</v>
      </c>
      <c r="CA197" s="258" t="s">
        <v>1162</v>
      </c>
      <c r="CB197" s="258">
        <v>13884</v>
      </c>
      <c r="CC197" s="275" t="s">
        <v>1162</v>
      </c>
      <c r="CD197" s="275">
        <v>1.1399999999999999E-5</v>
      </c>
      <c r="CE197" s="258">
        <v>0</v>
      </c>
      <c r="CF197" s="258">
        <v>0</v>
      </c>
      <c r="CG197" s="258" t="s">
        <v>1162</v>
      </c>
      <c r="CH197" s="258" t="s">
        <v>1162</v>
      </c>
      <c r="CI197" s="258" t="s">
        <v>1162</v>
      </c>
      <c r="CJ197" s="258">
        <v>0</v>
      </c>
      <c r="CK197" s="258">
        <v>0</v>
      </c>
      <c r="CL197" s="258"/>
      <c r="CM197" s="258"/>
      <c r="CN197" s="258"/>
    </row>
    <row r="198" spans="1:92" s="4" customFormat="1" ht="69.599999999999994"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8"/>
      <c r="F198" s="214" t="s">
        <v>292</v>
      </c>
      <c r="G198" s="29" t="s">
        <v>188</v>
      </c>
      <c r="H198" s="30" t="s">
        <v>684</v>
      </c>
      <c r="I198" s="14" t="s">
        <v>18</v>
      </c>
      <c r="J198" s="10" t="s">
        <v>716</v>
      </c>
      <c r="K198" s="11" t="s">
        <v>704</v>
      </c>
      <c r="L198" s="9" t="s">
        <v>469</v>
      </c>
      <c r="M198" s="14" t="s">
        <v>804</v>
      </c>
      <c r="N198" s="28"/>
      <c r="O198" s="59"/>
      <c r="P198" s="59"/>
      <c r="Q198" s="59"/>
      <c r="R198" s="59"/>
      <c r="S198" s="59"/>
      <c r="T198" s="59">
        <v>1</v>
      </c>
      <c r="U198" s="170"/>
      <c r="V198" s="258">
        <v>1</v>
      </c>
      <c r="W198" s="170"/>
      <c r="X198" s="258"/>
      <c r="Y198" s="170"/>
      <c r="Z198" s="37"/>
      <c r="AA198" s="170"/>
      <c r="AB198" s="199" t="s">
        <v>19</v>
      </c>
      <c r="AC198" s="196" t="s">
        <v>1154</v>
      </c>
      <c r="AD198" s="171" t="s">
        <v>12</v>
      </c>
      <c r="AE198" s="171" t="s">
        <v>12</v>
      </c>
      <c r="AF198" s="171" t="s">
        <v>837</v>
      </c>
      <c r="AG198" s="194"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0" t="s">
        <v>1098</v>
      </c>
      <c r="AZ198" s="291" t="s">
        <v>1098</v>
      </c>
      <c r="BA198" s="291" t="s">
        <v>1098</v>
      </c>
      <c r="BB198" s="280"/>
      <c r="BC198" s="280"/>
      <c r="BD198" s="280"/>
      <c r="BE198" s="280"/>
      <c r="BF198" s="280"/>
      <c r="BG198" s="286" t="s">
        <v>1098</v>
      </c>
      <c r="BH198" s="68"/>
      <c r="BI198" s="68"/>
      <c r="BJ198" s="69"/>
      <c r="BK198" s="69"/>
      <c r="BL198" s="69"/>
      <c r="BM198" s="69"/>
      <c r="BN198" s="31"/>
      <c r="BO198" s="223">
        <v>0</v>
      </c>
      <c r="BP198" s="223">
        <v>0</v>
      </c>
      <c r="BQ198" s="223">
        <v>0</v>
      </c>
      <c r="BR198" s="223" t="s">
        <v>1161</v>
      </c>
      <c r="BS198" s="227" t="s">
        <v>1162</v>
      </c>
      <c r="BT198" s="227">
        <v>8.4823999999999993E-3</v>
      </c>
      <c r="BU198" s="227" t="s">
        <v>1162</v>
      </c>
      <c r="BV198" s="227">
        <v>7.1992999999999996E-3</v>
      </c>
      <c r="BW198" s="223">
        <v>0</v>
      </c>
      <c r="BX198" s="223">
        <v>0</v>
      </c>
      <c r="BY198" s="223">
        <v>0</v>
      </c>
      <c r="BZ198" s="258" t="s">
        <v>1161</v>
      </c>
      <c r="CA198" s="258" t="s">
        <v>1162</v>
      </c>
      <c r="CB198" s="258">
        <v>9181.92</v>
      </c>
      <c r="CC198" s="275" t="s">
        <v>1162</v>
      </c>
      <c r="CD198" s="275">
        <v>3.9429999999999999E-4</v>
      </c>
      <c r="CE198" s="258">
        <v>0</v>
      </c>
      <c r="CF198" s="258">
        <v>0</v>
      </c>
      <c r="CG198" s="258" t="e">
        <v>#N/A</v>
      </c>
      <c r="CH198" s="258" t="e">
        <v>#N/A</v>
      </c>
      <c r="CI198" s="258" t="e">
        <v>#N/A</v>
      </c>
      <c r="CJ198" s="258">
        <v>0</v>
      </c>
      <c r="CK198" s="258">
        <v>0</v>
      </c>
      <c r="CL198" s="258"/>
      <c r="CM198" s="258"/>
      <c r="CN198" s="258"/>
    </row>
    <row r="199" spans="1:92" s="4" customFormat="1" ht="72.599999999999994" customHeight="1" thickBot="1" x14ac:dyDescent="0.3">
      <c r="A199" s="21" t="str">
        <f t="shared" si="13"/>
        <v>Indicator 203 - Overdue amount/initial approved amount - leasing contracts</v>
      </c>
      <c r="B199" s="22">
        <f t="shared" si="15"/>
        <v>203</v>
      </c>
      <c r="C199" s="6" t="s">
        <v>189</v>
      </c>
      <c r="D199" s="8" t="str">
        <f t="shared" si="14"/>
        <v>ID203</v>
      </c>
      <c r="E199" s="208"/>
      <c r="F199" s="214" t="s">
        <v>292</v>
      </c>
      <c r="G199" s="29" t="s">
        <v>189</v>
      </c>
      <c r="H199" s="30" t="s">
        <v>685</v>
      </c>
      <c r="I199" s="14" t="s">
        <v>18</v>
      </c>
      <c r="J199" s="10" t="s">
        <v>716</v>
      </c>
      <c r="K199" s="11" t="s">
        <v>704</v>
      </c>
      <c r="L199" s="9" t="s">
        <v>470</v>
      </c>
      <c r="M199" s="14" t="s">
        <v>734</v>
      </c>
      <c r="N199" s="28"/>
      <c r="O199" s="59"/>
      <c r="P199" s="59"/>
      <c r="Q199" s="59"/>
      <c r="R199" s="59"/>
      <c r="S199" s="59"/>
      <c r="T199" s="59">
        <v>1</v>
      </c>
      <c r="U199" s="170"/>
      <c r="V199" s="258"/>
      <c r="W199" s="170"/>
      <c r="X199" s="258"/>
      <c r="Y199" s="170"/>
      <c r="Z199" s="37"/>
      <c r="AA199" s="170"/>
      <c r="AB199" s="199" t="s">
        <v>19</v>
      </c>
      <c r="AC199" s="196" t="s">
        <v>1154</v>
      </c>
      <c r="AD199" s="171" t="s">
        <v>12</v>
      </c>
      <c r="AE199" s="171" t="s">
        <v>12</v>
      </c>
      <c r="AF199" s="171" t="s">
        <v>837</v>
      </c>
      <c r="AG199" s="196"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0" t="s">
        <v>1098</v>
      </c>
      <c r="AZ199" s="291" t="s">
        <v>1098</v>
      </c>
      <c r="BA199" s="291" t="s">
        <v>1098</v>
      </c>
      <c r="BB199" s="280"/>
      <c r="BC199" s="280"/>
      <c r="BD199" s="280"/>
      <c r="BE199" s="280"/>
      <c r="BF199" s="280"/>
      <c r="BG199" s="286" t="s">
        <v>1098</v>
      </c>
      <c r="BH199" s="68"/>
      <c r="BI199" s="68"/>
      <c r="BJ199" s="69"/>
      <c r="BK199" s="69"/>
      <c r="BL199" s="69"/>
      <c r="BM199" s="69"/>
      <c r="BN199" s="31"/>
      <c r="BO199" s="223">
        <v>0</v>
      </c>
      <c r="BP199" s="223">
        <v>0</v>
      </c>
      <c r="BQ199" s="223">
        <v>0</v>
      </c>
      <c r="BR199" s="223" t="s">
        <v>1162</v>
      </c>
      <c r="BS199" s="227" t="s">
        <v>1213</v>
      </c>
      <c r="BT199" s="227" t="s">
        <v>1213</v>
      </c>
      <c r="BU199" s="227" t="s">
        <v>1213</v>
      </c>
      <c r="BV199" s="227" t="s">
        <v>1213</v>
      </c>
      <c r="BW199" s="223">
        <v>0</v>
      </c>
      <c r="BX199" s="223">
        <v>0</v>
      </c>
      <c r="BY199" s="223">
        <v>0</v>
      </c>
      <c r="BZ199" s="258"/>
      <c r="CA199" s="258"/>
      <c r="CB199" s="258"/>
      <c r="CC199" s="275"/>
      <c r="CD199" s="275"/>
      <c r="CE199" s="258">
        <v>0</v>
      </c>
      <c r="CF199" s="258">
        <v>0</v>
      </c>
      <c r="CG199" s="258" t="e">
        <v>#N/A</v>
      </c>
      <c r="CH199" s="258" t="e">
        <v>#N/A</v>
      </c>
      <c r="CI199" s="258" t="e">
        <v>#N/A</v>
      </c>
      <c r="CJ199" s="258">
        <v>0</v>
      </c>
      <c r="CK199" s="258">
        <v>0</v>
      </c>
      <c r="CL199" s="258"/>
      <c r="CM199" s="258"/>
      <c r="CN199" s="258"/>
    </row>
    <row r="200" spans="1:92"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08"/>
      <c r="F200" s="214" t="s">
        <v>292</v>
      </c>
      <c r="G200" s="29" t="s">
        <v>190</v>
      </c>
      <c r="H200" s="30" t="s">
        <v>686</v>
      </c>
      <c r="I200" s="14" t="s">
        <v>18</v>
      </c>
      <c r="J200" s="10" t="s">
        <v>716</v>
      </c>
      <c r="K200" s="11" t="s">
        <v>704</v>
      </c>
      <c r="L200" s="9" t="s">
        <v>471</v>
      </c>
      <c r="M200" s="14" t="s">
        <v>727</v>
      </c>
      <c r="N200" s="28"/>
      <c r="O200" s="59"/>
      <c r="P200" s="59">
        <v>1</v>
      </c>
      <c r="Q200" s="59"/>
      <c r="R200" s="59"/>
      <c r="S200" s="59"/>
      <c r="T200" s="59">
        <v>1</v>
      </c>
      <c r="U200" s="170">
        <v>1</v>
      </c>
      <c r="V200" s="258">
        <v>1</v>
      </c>
      <c r="W200" s="170"/>
      <c r="X200" s="258">
        <v>1</v>
      </c>
      <c r="Y200" s="170"/>
      <c r="Z200" s="37"/>
      <c r="AA200" s="170"/>
      <c r="AB200" s="199" t="s">
        <v>19</v>
      </c>
      <c r="AC200" s="196" t="s">
        <v>1154</v>
      </c>
      <c r="AD200" s="171" t="s">
        <v>12</v>
      </c>
      <c r="AE200" s="171" t="s">
        <v>12</v>
      </c>
      <c r="AF200" s="171" t="s">
        <v>837</v>
      </c>
      <c r="AG200" s="196"/>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0" t="s">
        <v>1098</v>
      </c>
      <c r="AZ200" s="291" t="s">
        <v>1098</v>
      </c>
      <c r="BA200" s="291" t="s">
        <v>1098</v>
      </c>
      <c r="BB200" s="280"/>
      <c r="BC200" s="280"/>
      <c r="BD200" s="280"/>
      <c r="BE200" s="280"/>
      <c r="BF200" s="280"/>
      <c r="BG200" s="286">
        <v>0</v>
      </c>
      <c r="BH200" s="68"/>
      <c r="BI200" s="68"/>
      <c r="BJ200" s="69"/>
      <c r="BK200" s="69"/>
      <c r="BL200" s="69"/>
      <c r="BM200" s="69"/>
      <c r="BN200" s="31"/>
      <c r="BO200" s="223">
        <v>0</v>
      </c>
      <c r="BP200" s="223">
        <v>0</v>
      </c>
      <c r="BQ200" s="223">
        <v>0</v>
      </c>
      <c r="BR200" s="223" t="s">
        <v>1161</v>
      </c>
      <c r="BS200" s="227" t="s">
        <v>1162</v>
      </c>
      <c r="BT200" s="227">
        <v>0.1574585</v>
      </c>
      <c r="BU200" s="227" t="s">
        <v>1162</v>
      </c>
      <c r="BV200" s="227">
        <v>4.90395E-2</v>
      </c>
      <c r="BW200" s="223">
        <v>0</v>
      </c>
      <c r="BX200" s="223">
        <v>0</v>
      </c>
      <c r="BY200" s="223">
        <v>0</v>
      </c>
      <c r="BZ200" s="258" t="s">
        <v>1162</v>
      </c>
      <c r="CA200" s="258" t="s">
        <v>1213</v>
      </c>
      <c r="CB200" s="258" t="s">
        <v>1213</v>
      </c>
      <c r="CC200" s="275" t="s">
        <v>1213</v>
      </c>
      <c r="CD200" s="275" t="s">
        <v>1213</v>
      </c>
      <c r="CE200" s="258">
        <v>0</v>
      </c>
      <c r="CF200" s="258">
        <v>0</v>
      </c>
      <c r="CG200" s="258" t="s">
        <v>1161</v>
      </c>
      <c r="CH200" s="258" t="s">
        <v>1162</v>
      </c>
      <c r="CI200" s="258">
        <v>0.10403080000000001</v>
      </c>
      <c r="CJ200" s="258">
        <v>0</v>
      </c>
      <c r="CK200" s="258">
        <v>0</v>
      </c>
      <c r="CL200" s="258"/>
      <c r="CM200" s="258"/>
      <c r="CN200" s="258"/>
    </row>
    <row r="201" spans="1:92" s="4" customFormat="1" ht="58.35" customHeight="1" thickBot="1" x14ac:dyDescent="0.3">
      <c r="A201" s="21" t="str">
        <f t="shared" si="13"/>
        <v>Indicator 205 - Overdue amount/initial approved amount</v>
      </c>
      <c r="B201" s="22">
        <f t="shared" si="15"/>
        <v>205</v>
      </c>
      <c r="C201" s="6" t="s">
        <v>191</v>
      </c>
      <c r="D201" s="8" t="str">
        <f t="shared" si="14"/>
        <v>ID205</v>
      </c>
      <c r="E201" s="208"/>
      <c r="F201" s="214"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0"/>
      <c r="V201" s="258">
        <v>1</v>
      </c>
      <c r="W201" s="170"/>
      <c r="X201" s="258">
        <v>1</v>
      </c>
      <c r="Y201" s="170"/>
      <c r="Z201" s="37"/>
      <c r="AA201" s="170"/>
      <c r="AB201" s="199" t="s">
        <v>19</v>
      </c>
      <c r="AC201" s="196" t="s">
        <v>1154</v>
      </c>
      <c r="AD201" s="171" t="s">
        <v>12</v>
      </c>
      <c r="AE201" s="171" t="s">
        <v>12</v>
      </c>
      <c r="AF201" s="171" t="s">
        <v>837</v>
      </c>
      <c r="AG201" s="196"/>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0">
        <v>0</v>
      </c>
      <c r="AZ201" s="291" t="s">
        <v>1098</v>
      </c>
      <c r="BA201" s="291" t="s">
        <v>1098</v>
      </c>
      <c r="BB201" s="280" t="s">
        <v>1161</v>
      </c>
      <c r="BC201" s="280"/>
      <c r="BD201" s="280"/>
      <c r="BE201" s="280" t="s">
        <v>1163</v>
      </c>
      <c r="BF201" s="280">
        <v>0.16194700000000001</v>
      </c>
      <c r="BG201" s="286">
        <v>0</v>
      </c>
      <c r="BH201" s="68"/>
      <c r="BI201" s="68"/>
      <c r="BJ201" s="69"/>
      <c r="BK201" s="69"/>
      <c r="BL201" s="69"/>
      <c r="BM201" s="69"/>
      <c r="BN201" s="31"/>
      <c r="BO201" s="223">
        <v>0</v>
      </c>
      <c r="BP201" s="223">
        <v>0</v>
      </c>
      <c r="BQ201" s="223">
        <v>0</v>
      </c>
      <c r="BR201" s="223" t="s">
        <v>1161</v>
      </c>
      <c r="BS201" s="227" t="s">
        <v>1162</v>
      </c>
      <c r="BT201" s="227">
        <v>3.5843399999999997E-2</v>
      </c>
      <c r="BU201" s="227" t="s">
        <v>1162</v>
      </c>
      <c r="BV201" s="227">
        <v>3.8745300000000003E-2</v>
      </c>
      <c r="BW201" s="223">
        <v>0</v>
      </c>
      <c r="BX201" s="223">
        <v>0</v>
      </c>
      <c r="BY201" s="223">
        <v>0</v>
      </c>
      <c r="BZ201" s="258" t="s">
        <v>1161</v>
      </c>
      <c r="CA201" s="258" t="s">
        <v>1162</v>
      </c>
      <c r="CB201" s="258">
        <v>13884</v>
      </c>
      <c r="CC201" s="275" t="s">
        <v>1162</v>
      </c>
      <c r="CD201" s="275">
        <v>1.1399999999999999E-5</v>
      </c>
      <c r="CE201" s="258">
        <v>0</v>
      </c>
      <c r="CF201" s="258">
        <v>0</v>
      </c>
      <c r="CG201" s="258" t="s">
        <v>1162</v>
      </c>
      <c r="CH201" s="258" t="s">
        <v>1162</v>
      </c>
      <c r="CI201" s="258" t="s">
        <v>1162</v>
      </c>
      <c r="CJ201" s="258">
        <v>0</v>
      </c>
      <c r="CK201" s="258">
        <v>0</v>
      </c>
      <c r="CL201" s="258"/>
      <c r="CM201" s="258"/>
      <c r="CN201" s="258"/>
    </row>
    <row r="202" spans="1:92" s="4" customFormat="1" ht="44.1" customHeight="1" thickBot="1" x14ac:dyDescent="0.3">
      <c r="A202" s="50" t="str">
        <f t="shared" si="13"/>
        <v>Indicator 206 - Unpaid instalments for other contracts (no amortizing products, no leasing)</v>
      </c>
      <c r="B202" s="271">
        <f t="shared" si="15"/>
        <v>206</v>
      </c>
      <c r="C202" s="6" t="s">
        <v>192</v>
      </c>
      <c r="D202" s="8" t="str">
        <f t="shared" si="14"/>
        <v>ID206</v>
      </c>
      <c r="E202" s="208"/>
      <c r="F202" s="214" t="s">
        <v>292</v>
      </c>
      <c r="G202" s="29" t="s">
        <v>192</v>
      </c>
      <c r="H202" s="30" t="s">
        <v>688</v>
      </c>
      <c r="I202" s="14" t="s">
        <v>18</v>
      </c>
      <c r="J202" s="10" t="s">
        <v>716</v>
      </c>
      <c r="K202" s="11" t="s">
        <v>704</v>
      </c>
      <c r="L202" s="9" t="s">
        <v>401</v>
      </c>
      <c r="M202" s="14" t="s">
        <v>795</v>
      </c>
      <c r="N202" s="28"/>
      <c r="O202" s="59"/>
      <c r="P202" s="59"/>
      <c r="Q202" s="59"/>
      <c r="R202" s="59">
        <v>1</v>
      </c>
      <c r="S202" s="59"/>
      <c r="T202" s="59">
        <v>1</v>
      </c>
      <c r="U202" s="170"/>
      <c r="V202" s="258"/>
      <c r="W202" s="170"/>
      <c r="X202" s="258"/>
      <c r="Y202" s="170"/>
      <c r="Z202" s="37"/>
      <c r="AA202" s="170"/>
      <c r="AB202" s="199" t="s">
        <v>12</v>
      </c>
      <c r="AC202" s="196" t="s">
        <v>1155</v>
      </c>
      <c r="AD202" s="171" t="s">
        <v>12</v>
      </c>
      <c r="AE202" s="171" t="s">
        <v>12</v>
      </c>
      <c r="AF202" s="171" t="s">
        <v>837</v>
      </c>
      <c r="AG202" s="196"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0" t="s">
        <v>1098</v>
      </c>
      <c r="AZ202" s="291" t="s">
        <v>1098</v>
      </c>
      <c r="BA202" s="291" t="s">
        <v>1098</v>
      </c>
      <c r="BB202" s="280"/>
      <c r="BC202" s="280"/>
      <c r="BD202" s="280"/>
      <c r="BE202" s="280"/>
      <c r="BF202" s="280"/>
      <c r="BG202" s="286" t="s">
        <v>1098</v>
      </c>
      <c r="BH202" s="68"/>
      <c r="BI202" s="68"/>
      <c r="BJ202" s="69"/>
      <c r="BK202" s="69"/>
      <c r="BL202" s="69"/>
      <c r="BM202" s="69"/>
      <c r="BN202" s="31"/>
      <c r="BO202" s="223">
        <v>0</v>
      </c>
      <c r="BP202" s="223">
        <v>0</v>
      </c>
      <c r="BQ202" s="223">
        <v>0</v>
      </c>
      <c r="BR202" s="223" t="s">
        <v>1162</v>
      </c>
      <c r="BS202" s="227" t="s">
        <v>1213</v>
      </c>
      <c r="BT202" s="227" t="s">
        <v>1213</v>
      </c>
      <c r="BU202" s="227" t="s">
        <v>1213</v>
      </c>
      <c r="BV202" s="227" t="s">
        <v>1213</v>
      </c>
      <c r="BW202" s="223">
        <v>0</v>
      </c>
      <c r="BX202" s="223">
        <v>0</v>
      </c>
      <c r="BY202" s="223">
        <v>0</v>
      </c>
      <c r="BZ202" s="258"/>
      <c r="CA202" s="258"/>
      <c r="CB202" s="258"/>
      <c r="CC202" s="275"/>
      <c r="CD202" s="275"/>
      <c r="CE202" s="258">
        <v>0</v>
      </c>
      <c r="CF202" s="258">
        <v>0</v>
      </c>
      <c r="CG202" s="258" t="e">
        <v>#N/A</v>
      </c>
      <c r="CH202" s="258" t="e">
        <v>#N/A</v>
      </c>
      <c r="CI202" s="258" t="e">
        <v>#N/A</v>
      </c>
      <c r="CJ202" s="258">
        <v>0</v>
      </c>
      <c r="CK202" s="258">
        <v>0</v>
      </c>
      <c r="CL202" s="258"/>
      <c r="CM202" s="258"/>
      <c r="CN202" s="258"/>
    </row>
    <row r="203" spans="1:92" s="4" customFormat="1" ht="29.45" customHeight="1" thickBot="1" x14ac:dyDescent="0.3">
      <c r="A203" s="50" t="str">
        <f t="shared" si="13"/>
        <v>Indicator 207 - Unpaid instalments for leasing contracts</v>
      </c>
      <c r="B203" s="22">
        <f t="shared" si="15"/>
        <v>207</v>
      </c>
      <c r="C203" s="6" t="s">
        <v>193</v>
      </c>
      <c r="D203" s="8" t="str">
        <f t="shared" si="14"/>
        <v>ID207</v>
      </c>
      <c r="E203" s="208"/>
      <c r="F203" s="214" t="s">
        <v>292</v>
      </c>
      <c r="G203" s="29" t="s">
        <v>193</v>
      </c>
      <c r="H203" s="30" t="s">
        <v>689</v>
      </c>
      <c r="I203" s="14" t="s">
        <v>18</v>
      </c>
      <c r="J203" s="10" t="s">
        <v>716</v>
      </c>
      <c r="K203" s="11" t="s">
        <v>704</v>
      </c>
      <c r="L203" s="9" t="s">
        <v>402</v>
      </c>
      <c r="M203" s="14" t="s">
        <v>796</v>
      </c>
      <c r="N203" s="28"/>
      <c r="O203" s="59"/>
      <c r="P203" s="59"/>
      <c r="Q203" s="59"/>
      <c r="R203" s="59"/>
      <c r="S203" s="59"/>
      <c r="T203" s="59">
        <v>1</v>
      </c>
      <c r="U203" s="170"/>
      <c r="V203" s="258"/>
      <c r="W203" s="170"/>
      <c r="X203" s="258"/>
      <c r="Y203" s="170"/>
      <c r="Z203" s="37"/>
      <c r="AA203" s="170"/>
      <c r="AB203" s="199" t="s">
        <v>12</v>
      </c>
      <c r="AC203" s="196" t="s">
        <v>1155</v>
      </c>
      <c r="AD203" s="171" t="s">
        <v>12</v>
      </c>
      <c r="AE203" s="171" t="s">
        <v>12</v>
      </c>
      <c r="AF203" s="171" t="s">
        <v>837</v>
      </c>
      <c r="AG203" s="196"/>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0" t="s">
        <v>1098</v>
      </c>
      <c r="AZ203" s="291" t="s">
        <v>1098</v>
      </c>
      <c r="BA203" s="291" t="s">
        <v>1098</v>
      </c>
      <c r="BB203" s="280"/>
      <c r="BC203" s="280"/>
      <c r="BD203" s="280"/>
      <c r="BE203" s="280"/>
      <c r="BF203" s="280"/>
      <c r="BG203" s="286" t="s">
        <v>1098</v>
      </c>
      <c r="BH203" s="68"/>
      <c r="BI203" s="68"/>
      <c r="BJ203" s="69"/>
      <c r="BK203" s="69"/>
      <c r="BL203" s="69"/>
      <c r="BM203" s="69"/>
      <c r="BN203" s="31"/>
      <c r="BO203" s="223">
        <v>0</v>
      </c>
      <c r="BP203" s="223">
        <v>0</v>
      </c>
      <c r="BQ203" s="223">
        <v>0</v>
      </c>
      <c r="BR203" s="223" t="s">
        <v>1162</v>
      </c>
      <c r="BS203" s="227" t="s">
        <v>1213</v>
      </c>
      <c r="BT203" s="227" t="s">
        <v>1213</v>
      </c>
      <c r="BU203" s="227" t="s">
        <v>1213</v>
      </c>
      <c r="BV203" s="227" t="s">
        <v>1213</v>
      </c>
      <c r="BW203" s="223">
        <v>0</v>
      </c>
      <c r="BX203" s="223">
        <v>0</v>
      </c>
      <c r="BY203" s="223">
        <v>0</v>
      </c>
      <c r="BZ203" s="258"/>
      <c r="CA203" s="258"/>
      <c r="CB203" s="258"/>
      <c r="CC203" s="275"/>
      <c r="CD203" s="275"/>
      <c r="CE203" s="258">
        <v>0</v>
      </c>
      <c r="CF203" s="258">
        <v>0</v>
      </c>
      <c r="CG203" s="258" t="e">
        <v>#N/A</v>
      </c>
      <c r="CH203" s="258" t="e">
        <v>#N/A</v>
      </c>
      <c r="CI203" s="258" t="e">
        <v>#N/A</v>
      </c>
      <c r="CJ203" s="258">
        <v>0</v>
      </c>
      <c r="CK203" s="258">
        <v>0</v>
      </c>
      <c r="CL203" s="258"/>
      <c r="CM203" s="258"/>
      <c r="CN203" s="258"/>
    </row>
    <row r="204" spans="1:92" s="4" customFormat="1" ht="29.45" customHeight="1" thickBot="1" x14ac:dyDescent="0.3">
      <c r="A204" s="50" t="str">
        <f t="shared" si="13"/>
        <v>Indicator 208 - Unpaid instalments for amortizing products</v>
      </c>
      <c r="B204" s="271">
        <f t="shared" si="15"/>
        <v>208</v>
      </c>
      <c r="C204" s="6" t="s">
        <v>194</v>
      </c>
      <c r="D204" s="8" t="str">
        <f t="shared" si="14"/>
        <v>ID208</v>
      </c>
      <c r="E204" s="208"/>
      <c r="F204" s="214"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0"/>
      <c r="V204" s="258"/>
      <c r="W204" s="170"/>
      <c r="X204" s="258">
        <v>1</v>
      </c>
      <c r="Y204" s="170"/>
      <c r="Z204" s="37">
        <v>1</v>
      </c>
      <c r="AA204" s="170"/>
      <c r="AB204" s="199" t="s">
        <v>12</v>
      </c>
      <c r="AC204" s="196" t="s">
        <v>1155</v>
      </c>
      <c r="AD204" s="171" t="s">
        <v>12</v>
      </c>
      <c r="AE204" s="171" t="s">
        <v>12</v>
      </c>
      <c r="AF204" s="171" t="s">
        <v>837</v>
      </c>
      <c r="AG204" s="202"/>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0" t="s">
        <v>1098</v>
      </c>
      <c r="AZ204" s="291" t="s">
        <v>1098</v>
      </c>
      <c r="BA204" s="291" t="s">
        <v>1098</v>
      </c>
      <c r="BB204" s="280"/>
      <c r="BC204" s="280"/>
      <c r="BD204" s="280"/>
      <c r="BE204" s="280"/>
      <c r="BF204" s="280"/>
      <c r="BG204" s="286">
        <v>0</v>
      </c>
      <c r="BH204" s="68"/>
      <c r="BI204" s="68"/>
      <c r="BJ204" s="69"/>
      <c r="BK204" s="69"/>
      <c r="BL204" s="69"/>
      <c r="BM204" s="69"/>
      <c r="BN204" s="31"/>
      <c r="BO204" s="223">
        <v>0</v>
      </c>
      <c r="BP204" s="223">
        <v>0</v>
      </c>
      <c r="BQ204" s="223">
        <v>0</v>
      </c>
      <c r="BR204" s="223" t="s">
        <v>1162</v>
      </c>
      <c r="BS204" s="227" t="s">
        <v>1213</v>
      </c>
      <c r="BT204" s="227" t="s">
        <v>1213</v>
      </c>
      <c r="BU204" s="227" t="s">
        <v>1213</v>
      </c>
      <c r="BV204" s="227" t="s">
        <v>1213</v>
      </c>
      <c r="BW204" s="223">
        <v>0</v>
      </c>
      <c r="BX204" s="223">
        <v>0</v>
      </c>
      <c r="BY204" s="223">
        <v>0</v>
      </c>
      <c r="BZ204" s="258"/>
      <c r="CA204" s="258"/>
      <c r="CB204" s="258"/>
      <c r="CC204" s="275"/>
      <c r="CD204" s="275"/>
      <c r="CE204" s="258">
        <v>0</v>
      </c>
      <c r="CF204" s="258">
        <v>0</v>
      </c>
      <c r="CG204" s="258" t="s">
        <v>1162</v>
      </c>
      <c r="CH204" s="258" t="s">
        <v>1162</v>
      </c>
      <c r="CI204" s="258" t="s">
        <v>1162</v>
      </c>
      <c r="CJ204" s="258">
        <v>0</v>
      </c>
      <c r="CK204" s="258">
        <v>0</v>
      </c>
      <c r="CL204" s="258"/>
      <c r="CM204" s="258"/>
      <c r="CN204" s="258"/>
    </row>
    <row r="205" spans="1:92" s="4" customFormat="1" ht="44.1" customHeight="1" thickBot="1" x14ac:dyDescent="0.3">
      <c r="A205" s="50" t="str">
        <f t="shared" si="13"/>
        <v>Indicator 209 - Unpaid instalments for loans</v>
      </c>
      <c r="B205" s="22">
        <f t="shared" si="15"/>
        <v>209</v>
      </c>
      <c r="C205" s="6" t="s">
        <v>834</v>
      </c>
      <c r="D205" s="8" t="str">
        <f t="shared" si="14"/>
        <v>ID209</v>
      </c>
      <c r="E205" s="208"/>
      <c r="F205" s="214" t="s">
        <v>292</v>
      </c>
      <c r="G205" s="29" t="s">
        <v>400</v>
      </c>
      <c r="H205" s="30" t="s">
        <v>835</v>
      </c>
      <c r="I205" s="14" t="s">
        <v>18</v>
      </c>
      <c r="J205" s="10" t="s">
        <v>716</v>
      </c>
      <c r="K205" s="11" t="s">
        <v>704</v>
      </c>
      <c r="L205" s="9" t="s">
        <v>836</v>
      </c>
      <c r="M205" s="384" t="s">
        <v>2196</v>
      </c>
      <c r="N205" s="28"/>
      <c r="O205" s="59"/>
      <c r="P205" s="59">
        <v>1</v>
      </c>
      <c r="Q205" s="59">
        <v>1</v>
      </c>
      <c r="R205" s="59">
        <v>1</v>
      </c>
      <c r="S205" s="59"/>
      <c r="T205" s="59">
        <v>1</v>
      </c>
      <c r="U205" s="170"/>
      <c r="V205" s="258"/>
      <c r="W205" s="170"/>
      <c r="X205" s="258">
        <v>1</v>
      </c>
      <c r="Y205" s="170">
        <v>1</v>
      </c>
      <c r="Z205" s="37">
        <v>1</v>
      </c>
      <c r="AA205" s="170">
        <v>1</v>
      </c>
      <c r="AB205" s="199" t="s">
        <v>12</v>
      </c>
      <c r="AC205" s="196" t="s">
        <v>1155</v>
      </c>
      <c r="AD205" s="171" t="s">
        <v>12</v>
      </c>
      <c r="AE205" s="171" t="s">
        <v>12</v>
      </c>
      <c r="AF205" s="171" t="s">
        <v>837</v>
      </c>
      <c r="AG205" s="196"/>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0" t="s">
        <v>1098</v>
      </c>
      <c r="AZ205" s="291" t="s">
        <v>1098</v>
      </c>
      <c r="BA205" s="291" t="s">
        <v>1098</v>
      </c>
      <c r="BB205" s="280"/>
      <c r="BC205" s="280"/>
      <c r="BD205" s="280"/>
      <c r="BE205" s="280"/>
      <c r="BF205" s="280"/>
      <c r="BG205" s="286">
        <v>0</v>
      </c>
      <c r="BH205" s="68"/>
      <c r="BI205" s="68"/>
      <c r="BJ205" s="78" t="s">
        <v>1162</v>
      </c>
      <c r="BK205" s="69"/>
      <c r="BL205" s="69"/>
      <c r="BM205" s="76" t="s">
        <v>1213</v>
      </c>
      <c r="BN205" s="217" t="s">
        <v>1213</v>
      </c>
      <c r="BO205" s="223">
        <v>0</v>
      </c>
      <c r="BP205" s="223">
        <v>0</v>
      </c>
      <c r="BQ205" s="223">
        <v>0</v>
      </c>
      <c r="BR205" s="223" t="s">
        <v>1162</v>
      </c>
      <c r="BS205" s="227" t="s">
        <v>1213</v>
      </c>
      <c r="BT205" s="227" t="s">
        <v>1213</v>
      </c>
      <c r="BU205" s="227" t="s">
        <v>1213</v>
      </c>
      <c r="BV205" s="227" t="s">
        <v>1213</v>
      </c>
      <c r="BW205" s="223">
        <v>0</v>
      </c>
      <c r="BX205" s="223">
        <v>0</v>
      </c>
      <c r="BY205" s="223">
        <v>0</v>
      </c>
      <c r="BZ205" s="258"/>
      <c r="CA205" s="258"/>
      <c r="CB205" s="258"/>
      <c r="CC205" s="275"/>
      <c r="CD205" s="275"/>
      <c r="CE205" s="258">
        <v>0</v>
      </c>
      <c r="CF205" s="258">
        <v>0</v>
      </c>
      <c r="CG205" s="258" t="s">
        <v>1162</v>
      </c>
      <c r="CH205" s="258" t="s">
        <v>1162</v>
      </c>
      <c r="CI205" s="258" t="s">
        <v>1162</v>
      </c>
      <c r="CJ205" s="258">
        <v>0</v>
      </c>
      <c r="CK205" s="258">
        <v>0</v>
      </c>
      <c r="CL205" s="258" t="s">
        <v>1162</v>
      </c>
      <c r="CM205" s="258" t="s">
        <v>1213</v>
      </c>
      <c r="CN205" s="258" t="s">
        <v>1213</v>
      </c>
    </row>
    <row r="206" spans="1:92" s="4" customFormat="1" ht="29.45" customHeight="1" thickBot="1" x14ac:dyDescent="0.3">
      <c r="A206" s="21" t="str">
        <f t="shared" si="13"/>
        <v>Indicator 210 - Max past due days in last year</v>
      </c>
      <c r="B206" s="22">
        <f t="shared" si="15"/>
        <v>210</v>
      </c>
      <c r="C206" s="6" t="s">
        <v>1064</v>
      </c>
      <c r="D206" s="8" t="str">
        <f t="shared" si="14"/>
        <v>ID210</v>
      </c>
      <c r="E206" s="8"/>
      <c r="F206" s="212" t="s">
        <v>291</v>
      </c>
      <c r="G206" s="29" t="s">
        <v>195</v>
      </c>
      <c r="H206" s="30" t="s">
        <v>691</v>
      </c>
      <c r="I206" s="14" t="s">
        <v>18</v>
      </c>
      <c r="J206" s="10" t="s">
        <v>718</v>
      </c>
      <c r="K206" s="11" t="s">
        <v>702</v>
      </c>
      <c r="L206" s="9" t="s">
        <v>195</v>
      </c>
      <c r="M206" s="14" t="s">
        <v>840</v>
      </c>
      <c r="N206" s="28">
        <v>1</v>
      </c>
      <c r="O206" s="59"/>
      <c r="P206" s="59"/>
      <c r="Q206" s="59"/>
      <c r="R206" s="59"/>
      <c r="S206" s="59"/>
      <c r="T206" s="59"/>
      <c r="U206" s="170"/>
      <c r="V206" s="258"/>
      <c r="W206" s="170"/>
      <c r="X206" s="258">
        <v>1</v>
      </c>
      <c r="Y206" s="170"/>
      <c r="Z206" s="37"/>
      <c r="AA206" s="170"/>
      <c r="AB206" s="199" t="s">
        <v>12</v>
      </c>
      <c r="AC206" s="196" t="s">
        <v>1155</v>
      </c>
      <c r="AD206" s="171" t="s">
        <v>837</v>
      </c>
      <c r="AE206" s="171" t="s">
        <v>1098</v>
      </c>
      <c r="AF206" s="171" t="s">
        <v>837</v>
      </c>
      <c r="AG206" s="301"/>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0">
        <v>0</v>
      </c>
      <c r="AZ206" s="291" t="s">
        <v>1098</v>
      </c>
      <c r="BA206" s="291" t="s">
        <v>1098</v>
      </c>
      <c r="BB206" s="280"/>
      <c r="BC206" s="280"/>
      <c r="BD206" s="280"/>
      <c r="BE206" s="280"/>
      <c r="BF206" s="280"/>
      <c r="BG206" s="286" t="s">
        <v>1098</v>
      </c>
      <c r="BH206" s="68"/>
      <c r="BI206" s="68"/>
      <c r="BJ206" s="69"/>
      <c r="BK206" s="69"/>
      <c r="BL206" s="69"/>
      <c r="BM206" s="69"/>
      <c r="BN206" s="31"/>
      <c r="BO206" s="223">
        <v>0</v>
      </c>
      <c r="BP206" s="223">
        <v>0</v>
      </c>
      <c r="BQ206" s="223">
        <v>0</v>
      </c>
      <c r="BR206" s="223" t="e">
        <v>#N/A</v>
      </c>
      <c r="BS206" s="227" t="e">
        <v>#N/A</v>
      </c>
      <c r="BT206" s="227" t="e">
        <v>#N/A</v>
      </c>
      <c r="BU206" s="227" t="e">
        <v>#N/A</v>
      </c>
      <c r="BV206" s="227" t="e">
        <v>#N/A</v>
      </c>
      <c r="BW206" s="223">
        <v>0</v>
      </c>
      <c r="BX206" s="223">
        <v>0</v>
      </c>
      <c r="BY206" s="223">
        <v>0</v>
      </c>
      <c r="BZ206" s="258"/>
      <c r="CA206" s="258"/>
      <c r="CB206" s="258"/>
      <c r="CC206" s="275"/>
      <c r="CD206" s="275"/>
      <c r="CE206" s="258">
        <v>0</v>
      </c>
      <c r="CF206" s="258">
        <v>0</v>
      </c>
      <c r="CG206" s="258" t="s">
        <v>1162</v>
      </c>
      <c r="CH206" s="258" t="s">
        <v>1162</v>
      </c>
      <c r="CI206" s="258" t="s">
        <v>1162</v>
      </c>
      <c r="CJ206" s="258">
        <v>0</v>
      </c>
      <c r="CK206" s="258">
        <v>0</v>
      </c>
      <c r="CL206" s="258"/>
      <c r="CM206" s="258"/>
      <c r="CN206" s="258"/>
    </row>
    <row r="207" spans="1:92" s="4" customFormat="1" ht="29.45" customHeight="1" thickBot="1" x14ac:dyDescent="0.3">
      <c r="A207" s="21" t="str">
        <f t="shared" si="13"/>
        <v>Indicator 211 - Number of days from last delinquency on loans</v>
      </c>
      <c r="B207" s="271">
        <f t="shared" si="15"/>
        <v>211</v>
      </c>
      <c r="C207" s="6" t="s">
        <v>196</v>
      </c>
      <c r="D207" s="8" t="str">
        <f t="shared" si="14"/>
        <v>ID211</v>
      </c>
      <c r="E207" s="208"/>
      <c r="F207" s="214"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0"/>
      <c r="V207" s="258">
        <v>1</v>
      </c>
      <c r="W207" s="170">
        <v>1</v>
      </c>
      <c r="X207" s="258">
        <v>1</v>
      </c>
      <c r="Y207" s="170">
        <v>1</v>
      </c>
      <c r="Z207" s="37">
        <v>1</v>
      </c>
      <c r="AA207" s="170"/>
      <c r="AB207" s="199" t="s">
        <v>12</v>
      </c>
      <c r="AC207" s="196" t="s">
        <v>1155</v>
      </c>
      <c r="AD207" s="171" t="s">
        <v>12</v>
      </c>
      <c r="AE207" s="171" t="s">
        <v>12</v>
      </c>
      <c r="AF207" s="171" t="s">
        <v>837</v>
      </c>
      <c r="AG207" s="196"/>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0" t="s">
        <v>1110</v>
      </c>
      <c r="AZ207" s="294">
        <v>0</v>
      </c>
      <c r="BA207" s="294">
        <v>0</v>
      </c>
      <c r="BB207" s="280"/>
      <c r="BC207" s="280"/>
      <c r="BD207" s="280"/>
      <c r="BE207" s="280"/>
      <c r="BF207" s="280"/>
      <c r="BG207" s="286" t="s">
        <v>1110</v>
      </c>
      <c r="BH207" s="72" t="s">
        <v>1211</v>
      </c>
      <c r="BI207" s="72" t="s">
        <v>1212</v>
      </c>
      <c r="BJ207" s="69"/>
      <c r="BK207" s="69"/>
      <c r="BL207" s="69"/>
      <c r="BM207" s="69"/>
      <c r="BN207" s="31"/>
      <c r="BO207" s="223" t="s">
        <v>1974</v>
      </c>
      <c r="BP207" s="223">
        <v>0</v>
      </c>
      <c r="BQ207" s="223">
        <v>0</v>
      </c>
      <c r="BR207" s="223" t="s">
        <v>1162</v>
      </c>
      <c r="BS207" s="227" t="s">
        <v>1213</v>
      </c>
      <c r="BT207" s="227" t="s">
        <v>1213</v>
      </c>
      <c r="BU207" s="227" t="s">
        <v>1213</v>
      </c>
      <c r="BV207" s="227" t="s">
        <v>1213</v>
      </c>
      <c r="BW207" s="223" t="s">
        <v>1975</v>
      </c>
      <c r="BX207" s="223" t="s">
        <v>1976</v>
      </c>
      <c r="BY207" s="223" t="s">
        <v>1976</v>
      </c>
      <c r="BZ207" s="258" t="s">
        <v>1161</v>
      </c>
      <c r="CA207" s="258" t="s">
        <v>1162</v>
      </c>
      <c r="CB207" s="258">
        <v>267</v>
      </c>
      <c r="CC207" s="275" t="s">
        <v>1213</v>
      </c>
      <c r="CD207" s="275" t="s">
        <v>1213</v>
      </c>
      <c r="CE207" s="258" t="s">
        <v>1974</v>
      </c>
      <c r="CF207" s="258">
        <v>195</v>
      </c>
      <c r="CG207" s="258" t="s">
        <v>1162</v>
      </c>
      <c r="CH207" s="258" t="s">
        <v>1162</v>
      </c>
      <c r="CI207" s="258" t="s">
        <v>1162</v>
      </c>
      <c r="CJ207" s="342" t="s">
        <v>2113</v>
      </c>
      <c r="CK207" s="258">
        <v>0</v>
      </c>
      <c r="CL207" s="258"/>
      <c r="CM207" s="258"/>
      <c r="CN207" s="258"/>
    </row>
    <row r="208" spans="1:92"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1"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0"/>
      <c r="V208" s="258">
        <v>1</v>
      </c>
      <c r="W208" s="170"/>
      <c r="X208" s="258">
        <v>1</v>
      </c>
      <c r="Y208" s="170"/>
      <c r="Z208" s="37">
        <v>1</v>
      </c>
      <c r="AA208" s="170"/>
      <c r="AB208" s="199" t="s">
        <v>12</v>
      </c>
      <c r="AC208" s="196" t="s">
        <v>1155</v>
      </c>
      <c r="AD208" s="171" t="s">
        <v>837</v>
      </c>
      <c r="AE208" s="171" t="s">
        <v>1098</v>
      </c>
      <c r="AF208" s="171" t="s">
        <v>837</v>
      </c>
      <c r="AG208" s="301"/>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0">
        <v>0</v>
      </c>
      <c r="AZ208" s="291" t="s">
        <v>1098</v>
      </c>
      <c r="BA208" s="291" t="s">
        <v>1098</v>
      </c>
      <c r="BB208" s="280" t="s">
        <v>1161</v>
      </c>
      <c r="BC208" s="280"/>
      <c r="BD208" s="280"/>
      <c r="BE208" s="280" t="s">
        <v>1163</v>
      </c>
      <c r="BF208" s="280">
        <v>7</v>
      </c>
      <c r="BG208" s="286">
        <v>0</v>
      </c>
      <c r="BH208" s="68"/>
      <c r="BI208" s="68"/>
      <c r="BJ208" s="69"/>
      <c r="BK208" s="69"/>
      <c r="BL208" s="69"/>
      <c r="BM208" s="69"/>
      <c r="BN208" s="31"/>
      <c r="BO208" s="223">
        <v>0</v>
      </c>
      <c r="BP208" s="223">
        <v>0</v>
      </c>
      <c r="BQ208" s="223">
        <v>0</v>
      </c>
      <c r="BR208" s="223" t="e">
        <v>#N/A</v>
      </c>
      <c r="BS208" s="227" t="e">
        <v>#N/A</v>
      </c>
      <c r="BT208" s="227" t="e">
        <v>#N/A</v>
      </c>
      <c r="BU208" s="227" t="e">
        <v>#N/A</v>
      </c>
      <c r="BV208" s="227" t="e">
        <v>#N/A</v>
      </c>
      <c r="BW208" s="223">
        <v>0</v>
      </c>
      <c r="BX208" s="223">
        <v>0</v>
      </c>
      <c r="BY208" s="223">
        <v>0</v>
      </c>
      <c r="BZ208" s="258" t="s">
        <v>1162</v>
      </c>
      <c r="CA208" s="258" t="s">
        <v>1213</v>
      </c>
      <c r="CB208" s="258" t="s">
        <v>1213</v>
      </c>
      <c r="CC208" s="275" t="s">
        <v>1213</v>
      </c>
      <c r="CD208" s="275" t="s">
        <v>1213</v>
      </c>
      <c r="CE208" s="258">
        <v>0</v>
      </c>
      <c r="CF208" s="258">
        <v>0</v>
      </c>
      <c r="CG208" s="258" t="s">
        <v>1162</v>
      </c>
      <c r="CH208" s="258" t="s">
        <v>1162</v>
      </c>
      <c r="CI208" s="258" t="s">
        <v>1162</v>
      </c>
      <c r="CJ208" s="258">
        <v>0</v>
      </c>
      <c r="CK208" s="258">
        <v>0</v>
      </c>
      <c r="CL208" s="258"/>
      <c r="CM208" s="258"/>
      <c r="CN208" s="258"/>
    </row>
    <row r="209" spans="1:16383" s="4" customFormat="1" ht="29.45"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0"/>
      <c r="V209" s="258">
        <v>1</v>
      </c>
      <c r="W209" s="170"/>
      <c r="X209" s="258">
        <v>1</v>
      </c>
      <c r="Y209" s="170">
        <v>1</v>
      </c>
      <c r="Z209" s="37"/>
      <c r="AA209" s="170"/>
      <c r="AB209" s="199" t="s">
        <v>12</v>
      </c>
      <c r="AC209" s="196" t="s">
        <v>1152</v>
      </c>
      <c r="AD209" s="171" t="s">
        <v>837</v>
      </c>
      <c r="AE209" s="171" t="s">
        <v>1098</v>
      </c>
      <c r="AF209" s="171" t="s">
        <v>837</v>
      </c>
      <c r="AG209" s="196"/>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0">
        <v>0</v>
      </c>
      <c r="AZ209" s="291" t="s">
        <v>1098</v>
      </c>
      <c r="BA209" s="291" t="s">
        <v>1098</v>
      </c>
      <c r="BB209" s="280" t="s">
        <v>1161</v>
      </c>
      <c r="BC209" s="280" t="s">
        <v>1163</v>
      </c>
      <c r="BD209" s="280">
        <v>94</v>
      </c>
      <c r="BE209" s="280" t="s">
        <v>1163</v>
      </c>
      <c r="BF209" s="280">
        <v>26</v>
      </c>
      <c r="BG209" s="286">
        <v>0</v>
      </c>
      <c r="BH209" s="68"/>
      <c r="BI209" s="68"/>
      <c r="BJ209" s="78" t="s">
        <v>1162</v>
      </c>
      <c r="BK209" s="69"/>
      <c r="BL209" s="69"/>
      <c r="BM209" s="77" t="s">
        <v>1213</v>
      </c>
      <c r="BN209" s="222" t="s">
        <v>1213</v>
      </c>
      <c r="BO209" s="223">
        <v>0</v>
      </c>
      <c r="BP209" s="223">
        <v>0</v>
      </c>
      <c r="BQ209" s="223">
        <v>0</v>
      </c>
      <c r="BR209" s="223" t="e">
        <v>#N/A</v>
      </c>
      <c r="BS209" s="227" t="e">
        <v>#N/A</v>
      </c>
      <c r="BT209" s="227" t="e">
        <v>#N/A</v>
      </c>
      <c r="BU209" s="227" t="e">
        <v>#N/A</v>
      </c>
      <c r="BV209" s="227" t="e">
        <v>#N/A</v>
      </c>
      <c r="BW209" s="223">
        <v>0</v>
      </c>
      <c r="BX209" s="223">
        <v>0</v>
      </c>
      <c r="BY209" s="223">
        <v>0</v>
      </c>
      <c r="BZ209" s="258" t="s">
        <v>1161</v>
      </c>
      <c r="CA209" s="258" t="s">
        <v>1162</v>
      </c>
      <c r="CB209" s="258">
        <v>181</v>
      </c>
      <c r="CC209" s="275" t="s">
        <v>1213</v>
      </c>
      <c r="CD209" s="275" t="s">
        <v>1213</v>
      </c>
      <c r="CE209" s="258">
        <v>0</v>
      </c>
      <c r="CF209" s="258">
        <v>0</v>
      </c>
      <c r="CG209" s="258" t="s">
        <v>1162</v>
      </c>
      <c r="CH209" s="258" t="s">
        <v>1162</v>
      </c>
      <c r="CI209" s="258">
        <v>184</v>
      </c>
      <c r="CJ209" s="258">
        <v>0</v>
      </c>
      <c r="CK209" s="258">
        <v>0</v>
      </c>
      <c r="CL209" s="258"/>
      <c r="CM209" s="258"/>
      <c r="CN209" s="258"/>
    </row>
    <row r="210" spans="1:16383"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0"/>
      <c r="V210" s="258">
        <v>1</v>
      </c>
      <c r="W210" s="170">
        <v>1</v>
      </c>
      <c r="X210" s="258">
        <v>1</v>
      </c>
      <c r="Y210" s="170"/>
      <c r="Z210" s="37">
        <v>1</v>
      </c>
      <c r="AA210" s="170"/>
      <c r="AB210" s="199" t="s">
        <v>12</v>
      </c>
      <c r="AC210" s="196" t="s">
        <v>1152</v>
      </c>
      <c r="AD210" s="171" t="s">
        <v>837</v>
      </c>
      <c r="AE210" s="171" t="s">
        <v>1098</v>
      </c>
      <c r="AF210" s="171" t="s">
        <v>837</v>
      </c>
      <c r="AG210" s="194"/>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0">
        <v>0</v>
      </c>
      <c r="AZ210" s="291" t="s">
        <v>1098</v>
      </c>
      <c r="BA210" s="291" t="s">
        <v>1098</v>
      </c>
      <c r="BB210" s="280"/>
      <c r="BC210" s="280"/>
      <c r="BD210" s="280"/>
      <c r="BE210" s="280"/>
      <c r="BF210" s="280"/>
      <c r="BG210" s="286" t="s">
        <v>1098</v>
      </c>
      <c r="BH210" s="68"/>
      <c r="BI210" s="68"/>
      <c r="BJ210" s="69"/>
      <c r="BK210" s="69"/>
      <c r="BL210" s="69"/>
      <c r="BM210" s="69"/>
      <c r="BN210" s="31"/>
      <c r="BO210" s="223">
        <v>0</v>
      </c>
      <c r="BP210" s="223">
        <v>0</v>
      </c>
      <c r="BQ210" s="223">
        <v>0</v>
      </c>
      <c r="BR210" s="223" t="e">
        <v>#N/A</v>
      </c>
      <c r="BS210" s="227" t="e">
        <v>#N/A</v>
      </c>
      <c r="BT210" s="227" t="e">
        <v>#N/A</v>
      </c>
      <c r="BU210" s="227" t="e">
        <v>#N/A</v>
      </c>
      <c r="BV210" s="227" t="e">
        <v>#N/A</v>
      </c>
      <c r="BW210" s="223">
        <v>0</v>
      </c>
      <c r="BX210" s="223">
        <v>0</v>
      </c>
      <c r="BY210" s="223">
        <v>0</v>
      </c>
      <c r="BZ210" s="258" t="s">
        <v>1161</v>
      </c>
      <c r="CA210" s="258">
        <v>1</v>
      </c>
      <c r="CB210" s="258">
        <v>92</v>
      </c>
      <c r="CC210" s="275" t="s">
        <v>1213</v>
      </c>
      <c r="CD210" s="275" t="s">
        <v>1213</v>
      </c>
      <c r="CE210" s="258">
        <v>0</v>
      </c>
      <c r="CF210" s="258">
        <v>0</v>
      </c>
      <c r="CG210" s="258" t="s">
        <v>1162</v>
      </c>
      <c r="CH210" s="258" t="s">
        <v>1162</v>
      </c>
      <c r="CI210" s="258" t="s">
        <v>1162</v>
      </c>
      <c r="CJ210" s="258">
        <v>0</v>
      </c>
      <c r="CK210" s="258">
        <v>0</v>
      </c>
      <c r="CL210" s="258"/>
      <c r="CM210" s="258"/>
      <c r="CN210" s="258"/>
    </row>
    <row r="211" spans="1:16383"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0"/>
      <c r="V211" s="258">
        <v>1</v>
      </c>
      <c r="W211" s="170"/>
      <c r="X211" s="258">
        <v>1</v>
      </c>
      <c r="Y211" s="170"/>
      <c r="Z211" s="37">
        <v>1</v>
      </c>
      <c r="AA211" s="170"/>
      <c r="AB211" s="199" t="s">
        <v>12</v>
      </c>
      <c r="AC211" s="196" t="s">
        <v>1152</v>
      </c>
      <c r="AD211" s="171" t="s">
        <v>837</v>
      </c>
      <c r="AE211" s="171" t="s">
        <v>1098</v>
      </c>
      <c r="AF211" s="171" t="s">
        <v>837</v>
      </c>
      <c r="AG211" s="196"/>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0">
        <v>0</v>
      </c>
      <c r="AZ211" s="291" t="s">
        <v>1098</v>
      </c>
      <c r="BA211" s="291" t="s">
        <v>1098</v>
      </c>
      <c r="BB211" s="280"/>
      <c r="BC211" s="280"/>
      <c r="BD211" s="280"/>
      <c r="BE211" s="280"/>
      <c r="BF211" s="280"/>
      <c r="BG211" s="286" t="s">
        <v>1098</v>
      </c>
      <c r="BH211" s="68"/>
      <c r="BI211" s="68"/>
      <c r="BJ211" s="69"/>
      <c r="BK211" s="69"/>
      <c r="BL211" s="69"/>
      <c r="BM211" s="69"/>
      <c r="BN211" s="31"/>
      <c r="BO211" s="223">
        <v>0</v>
      </c>
      <c r="BP211" s="223">
        <v>0</v>
      </c>
      <c r="BQ211" s="223">
        <v>0</v>
      </c>
      <c r="BR211" s="223" t="e">
        <v>#N/A</v>
      </c>
      <c r="BS211" s="227" t="e">
        <v>#N/A</v>
      </c>
      <c r="BT211" s="227" t="e">
        <v>#N/A</v>
      </c>
      <c r="BU211" s="227" t="e">
        <v>#N/A</v>
      </c>
      <c r="BV211" s="227" t="e">
        <v>#N/A</v>
      </c>
      <c r="BW211" s="223">
        <v>0</v>
      </c>
      <c r="BX211" s="223">
        <v>0</v>
      </c>
      <c r="BY211" s="223">
        <v>0</v>
      </c>
      <c r="BZ211" s="258" t="s">
        <v>1161</v>
      </c>
      <c r="CA211" s="258">
        <v>1</v>
      </c>
      <c r="CB211" s="258">
        <v>184</v>
      </c>
      <c r="CC211" s="275" t="s">
        <v>1213</v>
      </c>
      <c r="CD211" s="275" t="s">
        <v>1213</v>
      </c>
      <c r="CE211" s="258">
        <v>0</v>
      </c>
      <c r="CF211" s="258">
        <v>0</v>
      </c>
      <c r="CG211" s="258" t="s">
        <v>1162</v>
      </c>
      <c r="CH211" s="258" t="s">
        <v>1162</v>
      </c>
      <c r="CI211" s="258" t="s">
        <v>1162</v>
      </c>
      <c r="CJ211" s="258">
        <v>0</v>
      </c>
      <c r="CK211" s="258">
        <v>0</v>
      </c>
      <c r="CL211" s="258"/>
      <c r="CM211" s="258"/>
      <c r="CN211" s="258"/>
    </row>
    <row r="212" spans="1:16383"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0"/>
      <c r="V212" s="258">
        <v>1</v>
      </c>
      <c r="W212" s="170"/>
      <c r="X212" s="258">
        <v>1</v>
      </c>
      <c r="Y212" s="170"/>
      <c r="Z212" s="37">
        <v>1</v>
      </c>
      <c r="AA212" s="170">
        <v>1</v>
      </c>
      <c r="AB212" s="199" t="s">
        <v>12</v>
      </c>
      <c r="AC212" s="196" t="s">
        <v>1152</v>
      </c>
      <c r="AD212" s="171" t="s">
        <v>837</v>
      </c>
      <c r="AE212" s="171" t="s">
        <v>1098</v>
      </c>
      <c r="AF212" s="171" t="s">
        <v>837</v>
      </c>
      <c r="AG212" s="196"/>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0">
        <v>0</v>
      </c>
      <c r="AZ212" s="291" t="s">
        <v>1098</v>
      </c>
      <c r="BA212" s="291" t="s">
        <v>1098</v>
      </c>
      <c r="BB212" s="280" t="s">
        <v>1161</v>
      </c>
      <c r="BC212" s="280" t="s">
        <v>1163</v>
      </c>
      <c r="BD212" s="280">
        <v>23</v>
      </c>
      <c r="BE212" s="280" t="s">
        <v>1163</v>
      </c>
      <c r="BF212" s="280">
        <v>19</v>
      </c>
      <c r="BG212" s="286" t="s">
        <v>1098</v>
      </c>
      <c r="BH212" s="68"/>
      <c r="BI212" s="68"/>
      <c r="BJ212" s="69"/>
      <c r="BK212" s="69"/>
      <c r="BL212" s="69"/>
      <c r="BM212" s="69"/>
      <c r="BN212" s="31"/>
      <c r="BO212" s="223">
        <v>0</v>
      </c>
      <c r="BP212" s="223">
        <v>0</v>
      </c>
      <c r="BQ212" s="223">
        <v>0</v>
      </c>
      <c r="BR212" s="223" t="e">
        <v>#N/A</v>
      </c>
      <c r="BS212" s="227" t="e">
        <v>#N/A</v>
      </c>
      <c r="BT212" s="227" t="e">
        <v>#N/A</v>
      </c>
      <c r="BU212" s="227" t="e">
        <v>#N/A</v>
      </c>
      <c r="BV212" s="227" t="e">
        <v>#N/A</v>
      </c>
      <c r="BW212" s="223">
        <v>0</v>
      </c>
      <c r="BX212" s="223">
        <v>0</v>
      </c>
      <c r="BY212" s="223">
        <v>0</v>
      </c>
      <c r="BZ212" s="258" t="s">
        <v>1162</v>
      </c>
      <c r="CA212" s="258" t="s">
        <v>1213</v>
      </c>
      <c r="CB212" s="258" t="s">
        <v>1213</v>
      </c>
      <c r="CC212" s="275" t="s">
        <v>1213</v>
      </c>
      <c r="CD212" s="275" t="s">
        <v>1213</v>
      </c>
      <c r="CE212" s="258">
        <v>0</v>
      </c>
      <c r="CF212" s="258">
        <v>0</v>
      </c>
      <c r="CG212" s="258" t="s">
        <v>1162</v>
      </c>
      <c r="CH212" s="258" t="s">
        <v>1162</v>
      </c>
      <c r="CI212" s="258" t="s">
        <v>1162</v>
      </c>
      <c r="CJ212" s="258">
        <v>0</v>
      </c>
      <c r="CK212" s="258">
        <v>0</v>
      </c>
      <c r="CL212" s="258" t="s">
        <v>1162</v>
      </c>
      <c r="CM212" s="258" t="s">
        <v>1213</v>
      </c>
      <c r="CN212" s="258" t="s">
        <v>1213</v>
      </c>
    </row>
    <row r="213" spans="1:16383"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0"/>
      <c r="V213" s="258">
        <v>1</v>
      </c>
      <c r="W213" s="170"/>
      <c r="X213" s="258"/>
      <c r="Y213" s="170"/>
      <c r="Z213" s="37">
        <v>1</v>
      </c>
      <c r="AA213" s="170"/>
      <c r="AB213" s="199" t="s">
        <v>12</v>
      </c>
      <c r="AC213" s="196" t="s">
        <v>1152</v>
      </c>
      <c r="AD213" s="171" t="s">
        <v>837</v>
      </c>
      <c r="AE213" s="171" t="s">
        <v>1098</v>
      </c>
      <c r="AF213" s="171" t="s">
        <v>837</v>
      </c>
      <c r="AG213" s="196"/>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0">
        <v>0</v>
      </c>
      <c r="AZ213" s="291" t="s">
        <v>1098</v>
      </c>
      <c r="BA213" s="291" t="s">
        <v>1098</v>
      </c>
      <c r="BB213" s="284"/>
      <c r="BC213" s="284"/>
      <c r="BD213" s="284"/>
      <c r="BE213" s="284"/>
      <c r="BF213" s="284"/>
      <c r="BG213" s="286" t="s">
        <v>1098</v>
      </c>
      <c r="BH213" s="68"/>
      <c r="BI213" s="68"/>
      <c r="BJ213" s="69"/>
      <c r="BK213" s="69"/>
      <c r="BL213" s="69"/>
      <c r="BM213" s="69"/>
      <c r="BN213" s="31"/>
      <c r="BO213" s="223">
        <v>0</v>
      </c>
      <c r="BP213" s="223">
        <v>0</v>
      </c>
      <c r="BQ213" s="223">
        <v>0</v>
      </c>
      <c r="BR213" s="223" t="e">
        <v>#N/A</v>
      </c>
      <c r="BS213" s="227" t="e">
        <v>#N/A</v>
      </c>
      <c r="BT213" s="227" t="e">
        <v>#N/A</v>
      </c>
      <c r="BU213" s="227" t="e">
        <v>#N/A</v>
      </c>
      <c r="BV213" s="227" t="e">
        <v>#N/A</v>
      </c>
      <c r="BW213" s="223">
        <v>0</v>
      </c>
      <c r="BX213" s="223">
        <v>0</v>
      </c>
      <c r="BY213" s="223">
        <v>0</v>
      </c>
      <c r="BZ213" s="258" t="s">
        <v>1161</v>
      </c>
      <c r="CA213" s="258">
        <v>-10000000000</v>
      </c>
      <c r="CB213" s="258" t="s">
        <v>1162</v>
      </c>
      <c r="CC213" s="275" t="s">
        <v>1213</v>
      </c>
      <c r="CD213" s="275" t="s">
        <v>1213</v>
      </c>
      <c r="CE213" s="258">
        <v>0</v>
      </c>
      <c r="CF213" s="258">
        <v>0</v>
      </c>
      <c r="CG213" s="258" t="e">
        <v>#N/A</v>
      </c>
      <c r="CH213" s="258" t="e">
        <v>#N/A</v>
      </c>
      <c r="CI213" s="258" t="e">
        <v>#N/A</v>
      </c>
      <c r="CJ213" s="258">
        <v>0</v>
      </c>
      <c r="CK213" s="258">
        <v>0</v>
      </c>
      <c r="CL213" s="258"/>
      <c r="CM213" s="258"/>
      <c r="CN213" s="258"/>
    </row>
    <row r="214" spans="1:16383" s="4" customFormat="1" ht="45.75" thickBot="1" x14ac:dyDescent="0.3">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0" t="s">
        <v>295</v>
      </c>
      <c r="G214" s="29" t="s">
        <v>203</v>
      </c>
      <c r="H214" s="30" t="s">
        <v>699</v>
      </c>
      <c r="I214" s="14" t="s">
        <v>18</v>
      </c>
      <c r="J214" s="10" t="s">
        <v>716</v>
      </c>
      <c r="K214" s="11" t="s">
        <v>705</v>
      </c>
      <c r="L214" s="9" t="s">
        <v>203</v>
      </c>
      <c r="M214" s="14" t="s">
        <v>803</v>
      </c>
      <c r="N214" s="28">
        <v>1</v>
      </c>
      <c r="O214" s="59"/>
      <c r="P214" s="59"/>
      <c r="Q214" s="59"/>
      <c r="R214" s="59"/>
      <c r="S214" s="59"/>
      <c r="T214" s="59"/>
      <c r="U214" s="170"/>
      <c r="V214" s="258">
        <v>1</v>
      </c>
      <c r="W214" s="170"/>
      <c r="X214" s="258"/>
      <c r="Y214" s="170"/>
      <c r="Z214" s="37">
        <v>1</v>
      </c>
      <c r="AA214" s="170"/>
      <c r="AB214" s="199" t="s">
        <v>12</v>
      </c>
      <c r="AC214" s="196" t="s">
        <v>1152</v>
      </c>
      <c r="AD214" s="171" t="s">
        <v>837</v>
      </c>
      <c r="AE214" s="171" t="s">
        <v>1098</v>
      </c>
      <c r="AF214" s="171" t="s">
        <v>837</v>
      </c>
      <c r="AG214" s="196"/>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0">
        <v>0</v>
      </c>
      <c r="AZ214" s="291" t="s">
        <v>1098</v>
      </c>
      <c r="BA214" s="291" t="s">
        <v>1098</v>
      </c>
      <c r="BB214" s="284"/>
      <c r="BC214" s="284"/>
      <c r="BD214" s="284"/>
      <c r="BE214" s="284"/>
      <c r="BF214" s="284"/>
      <c r="BG214" s="286" t="s">
        <v>1098</v>
      </c>
      <c r="BH214" s="68"/>
      <c r="BI214" s="68"/>
      <c r="BJ214" s="69"/>
      <c r="BK214" s="69"/>
      <c r="BL214" s="69"/>
      <c r="BM214" s="69"/>
      <c r="BN214" s="31"/>
      <c r="BO214" s="223">
        <v>0</v>
      </c>
      <c r="BP214" s="223">
        <v>0</v>
      </c>
      <c r="BQ214" s="223">
        <v>0</v>
      </c>
      <c r="BR214" s="223" t="e">
        <v>#N/A</v>
      </c>
      <c r="BS214" s="227" t="e">
        <v>#N/A</v>
      </c>
      <c r="BT214" s="227" t="e">
        <v>#N/A</v>
      </c>
      <c r="BU214" s="227" t="e">
        <v>#N/A</v>
      </c>
      <c r="BV214" s="227" t="e">
        <v>#N/A</v>
      </c>
      <c r="BW214" s="223">
        <v>0</v>
      </c>
      <c r="BX214" s="223">
        <v>0</v>
      </c>
      <c r="BY214" s="223">
        <v>0</v>
      </c>
      <c r="BZ214" s="258" t="s">
        <v>1161</v>
      </c>
      <c r="CA214" s="258">
        <v>-10000000000</v>
      </c>
      <c r="CB214" s="258" t="s">
        <v>1162</v>
      </c>
      <c r="CC214" s="275" t="s">
        <v>1213</v>
      </c>
      <c r="CD214" s="275" t="s">
        <v>1213</v>
      </c>
      <c r="CE214" s="258">
        <v>0</v>
      </c>
      <c r="CF214" s="258">
        <v>0</v>
      </c>
      <c r="CG214" s="258" t="e">
        <v>#N/A</v>
      </c>
      <c r="CH214" s="258" t="e">
        <v>#N/A</v>
      </c>
      <c r="CI214" s="258" t="e">
        <v>#N/A</v>
      </c>
      <c r="CJ214" s="258">
        <v>0</v>
      </c>
      <c r="CK214" s="258">
        <v>0</v>
      </c>
      <c r="CL214" s="258"/>
      <c r="CM214" s="258"/>
      <c r="CN214" s="258"/>
    </row>
    <row r="215" spans="1:16383" s="4" customFormat="1" ht="60.75" thickBot="1" x14ac:dyDescent="0.3">
      <c r="A215" s="21" t="str">
        <f t="shared" si="16"/>
        <v>Indicator 219 - Monitoring rating</v>
      </c>
      <c r="B215" s="22">
        <f t="shared" si="15"/>
        <v>219</v>
      </c>
      <c r="C215" s="135" t="s">
        <v>808</v>
      </c>
      <c r="D215" s="124" t="str">
        <f t="shared" si="14"/>
        <v>ID219</v>
      </c>
      <c r="E215" s="209"/>
      <c r="F215" s="214" t="s">
        <v>315</v>
      </c>
      <c r="G215" s="14" t="s">
        <v>808</v>
      </c>
      <c r="H215" s="126" t="s">
        <v>2000</v>
      </c>
      <c r="I215" s="127" t="s">
        <v>18</v>
      </c>
      <c r="J215" s="10" t="s">
        <v>717</v>
      </c>
      <c r="K215" s="11" t="s">
        <v>705</v>
      </c>
      <c r="L215" s="9" t="s">
        <v>808</v>
      </c>
      <c r="M215" s="14" t="s">
        <v>954</v>
      </c>
      <c r="N215" s="28">
        <v>1</v>
      </c>
      <c r="O215" s="28">
        <v>1</v>
      </c>
      <c r="P215" s="59">
        <v>1</v>
      </c>
      <c r="Q215" s="59">
        <v>1</v>
      </c>
      <c r="R215" s="59"/>
      <c r="S215" s="59"/>
      <c r="T215" s="59">
        <v>1</v>
      </c>
      <c r="U215" s="170"/>
      <c r="V215" s="258">
        <v>1</v>
      </c>
      <c r="W215" s="170">
        <v>1</v>
      </c>
      <c r="X215" s="258"/>
      <c r="Y215" s="170"/>
      <c r="Z215" s="37"/>
      <c r="AA215" s="170"/>
      <c r="AB215" s="199" t="s">
        <v>12</v>
      </c>
      <c r="AC215" s="196" t="s">
        <v>1156</v>
      </c>
      <c r="AD215" s="171" t="s">
        <v>12</v>
      </c>
      <c r="AE215" s="171" t="s">
        <v>12</v>
      </c>
      <c r="AF215" s="171" t="s">
        <v>837</v>
      </c>
      <c r="AG215" s="202"/>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3" t="s">
        <v>1147</v>
      </c>
      <c r="AZ215" s="291" t="s">
        <v>1098</v>
      </c>
      <c r="BA215" s="291" t="s">
        <v>1098</v>
      </c>
      <c r="BB215" s="284"/>
      <c r="BC215" s="284"/>
      <c r="BD215" s="284"/>
      <c r="BE215" s="284"/>
      <c r="BF215" s="284"/>
      <c r="BG215" s="58" t="s">
        <v>1147</v>
      </c>
      <c r="BH215" s="73"/>
      <c r="BI215" s="73"/>
      <c r="BJ215" s="69"/>
      <c r="BK215" s="69"/>
      <c r="BL215" s="69"/>
      <c r="BM215" s="69"/>
      <c r="BN215" s="31"/>
      <c r="BO215" s="224" t="s">
        <v>1147</v>
      </c>
      <c r="BP215" s="224" t="s">
        <v>1147</v>
      </c>
      <c r="BQ215" s="224" t="s">
        <v>1147</v>
      </c>
      <c r="BR215" s="223"/>
      <c r="BS215" s="227"/>
      <c r="BT215" s="227"/>
      <c r="BU215" s="227"/>
      <c r="BV215" s="227"/>
      <c r="BW215" s="223"/>
      <c r="BX215" s="223"/>
      <c r="BY215" s="223"/>
      <c r="BZ215" s="258"/>
      <c r="CA215" s="258"/>
      <c r="CB215" s="258"/>
      <c r="CC215" s="275"/>
      <c r="CD215" s="275"/>
      <c r="CE215" s="258" t="e">
        <v>#N/A</v>
      </c>
      <c r="CF215" s="258" t="e">
        <v>#N/A</v>
      </c>
      <c r="CG215" s="258" t="e">
        <v>#N/A</v>
      </c>
      <c r="CH215" s="258" t="e">
        <v>#N/A</v>
      </c>
      <c r="CI215" s="258" t="e">
        <v>#N/A</v>
      </c>
      <c r="CJ215" s="258"/>
      <c r="CK215" s="258"/>
      <c r="CL215" s="258"/>
      <c r="CM215" s="258"/>
      <c r="CN215" s="258"/>
    </row>
    <row r="216" spans="1:16383" s="120" customFormat="1" ht="45.75" thickBot="1" x14ac:dyDescent="0.3">
      <c r="A216" s="21" t="str">
        <f t="shared" si="16"/>
        <v>Indicator 220 - Materiality threshold</v>
      </c>
      <c r="B216" s="134">
        <f t="shared" si="15"/>
        <v>220</v>
      </c>
      <c r="C216" s="136" t="s">
        <v>1414</v>
      </c>
      <c r="D216" s="124" t="str">
        <f t="shared" si="14"/>
        <v>ID220</v>
      </c>
      <c r="E216" s="209"/>
      <c r="F216" s="214"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0">
        <v>1</v>
      </c>
      <c r="V216" s="258">
        <v>1</v>
      </c>
      <c r="W216" s="170">
        <v>1</v>
      </c>
      <c r="X216" s="258">
        <v>1</v>
      </c>
      <c r="Y216" s="170">
        <v>1</v>
      </c>
      <c r="Z216" s="258">
        <v>1</v>
      </c>
      <c r="AA216" s="170">
        <v>1</v>
      </c>
      <c r="AB216" s="201" t="s">
        <v>12</v>
      </c>
      <c r="AC216" s="202" t="s">
        <v>1153</v>
      </c>
      <c r="AD216" s="171" t="s">
        <v>12</v>
      </c>
      <c r="AE216" s="171" t="s">
        <v>12</v>
      </c>
      <c r="AF216" s="171" t="s">
        <v>837</v>
      </c>
      <c r="AG216" s="196"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3"/>
      <c r="AZ216" s="295"/>
      <c r="BA216" s="295"/>
      <c r="BB216" s="280"/>
      <c r="BC216" s="280"/>
      <c r="BD216" s="280"/>
      <c r="BE216" s="280"/>
      <c r="BF216" s="280"/>
      <c r="BG216" s="279">
        <v>0</v>
      </c>
      <c r="BH216" s="123"/>
      <c r="BI216" s="123"/>
      <c r="BJ216" s="69"/>
      <c r="BK216" s="69"/>
      <c r="BL216" s="69"/>
      <c r="BM216" s="69"/>
      <c r="BN216" s="31"/>
      <c r="BO216" s="223" t="e">
        <v>#N/A</v>
      </c>
      <c r="BP216" s="223" t="e">
        <v>#N/A</v>
      </c>
      <c r="BQ216" s="223" t="e">
        <v>#N/A</v>
      </c>
      <c r="BR216" s="223"/>
      <c r="BS216" s="227"/>
      <c r="BT216" s="227"/>
      <c r="BU216" s="227"/>
      <c r="BV216" s="227"/>
      <c r="BW216" s="223"/>
      <c r="BX216" s="223"/>
      <c r="BY216" s="223"/>
      <c r="BZ216" s="258"/>
      <c r="CA216" s="258"/>
      <c r="CB216" s="258"/>
      <c r="CC216" s="275"/>
      <c r="CD216" s="275"/>
      <c r="CE216" s="258" t="e">
        <v>#N/A</v>
      </c>
      <c r="CF216" s="258" t="e">
        <v>#N/A</v>
      </c>
      <c r="CG216" s="258" t="e">
        <v>#N/A</v>
      </c>
      <c r="CH216" s="258" t="e">
        <v>#N/A</v>
      </c>
      <c r="CI216" s="258" t="e">
        <v>#N/A</v>
      </c>
      <c r="CJ216" s="258"/>
      <c r="CK216" s="258"/>
      <c r="CL216" s="258"/>
      <c r="CM216" s="258"/>
      <c r="CN216" s="258"/>
    </row>
    <row r="217" spans="1:16383" ht="153.75" thickBot="1" x14ac:dyDescent="0.3">
      <c r="A217" s="21" t="str">
        <f t="shared" si="16"/>
        <v>Indicator 221 - Past due public creditors / employees</v>
      </c>
      <c r="B217" s="272">
        <f t="shared" si="15"/>
        <v>221</v>
      </c>
      <c r="C217" s="136" t="s">
        <v>1423</v>
      </c>
      <c r="D217" s="124" t="str">
        <f t="shared" si="14"/>
        <v>ID221</v>
      </c>
      <c r="E217" s="136" t="s">
        <v>1425</v>
      </c>
      <c r="F217" s="215" t="s">
        <v>1451</v>
      </c>
      <c r="G217" s="14" t="s">
        <v>1424</v>
      </c>
      <c r="H217" s="129" t="s">
        <v>1953</v>
      </c>
      <c r="I217" s="129" t="s">
        <v>9</v>
      </c>
      <c r="J217" s="125" t="s">
        <v>716</v>
      </c>
      <c r="K217" s="127" t="s">
        <v>1443</v>
      </c>
      <c r="L217" s="130" t="s">
        <v>1444</v>
      </c>
      <c r="M217" s="130" t="s">
        <v>1442</v>
      </c>
      <c r="N217" s="131">
        <v>1</v>
      </c>
      <c r="O217" s="131"/>
      <c r="P217" s="131">
        <v>1</v>
      </c>
      <c r="Q217" s="131"/>
      <c r="R217" s="131">
        <v>1</v>
      </c>
      <c r="S217" s="131">
        <v>1</v>
      </c>
      <c r="T217" s="132">
        <v>1</v>
      </c>
      <c r="U217" s="170">
        <v>1</v>
      </c>
      <c r="V217" s="132">
        <v>1</v>
      </c>
      <c r="W217" s="170">
        <v>1</v>
      </c>
      <c r="X217" s="132">
        <v>1</v>
      </c>
      <c r="Y217" s="170">
        <v>1</v>
      </c>
      <c r="Z217" s="132">
        <v>1</v>
      </c>
      <c r="AA217" s="170">
        <v>1</v>
      </c>
      <c r="AB217" s="201" t="s">
        <v>12</v>
      </c>
      <c r="AC217" s="202" t="s">
        <v>1153</v>
      </c>
      <c r="AD217" s="171" t="s">
        <v>12</v>
      </c>
      <c r="AE217" s="171" t="s">
        <v>12</v>
      </c>
      <c r="AF217" s="171" t="s">
        <v>837</v>
      </c>
      <c r="AG217" s="302"/>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5"/>
      <c r="AZ217" s="280"/>
      <c r="BA217" s="280"/>
      <c r="BB217" s="280"/>
      <c r="BC217" s="280"/>
      <c r="BD217" s="280"/>
      <c r="BE217" s="71"/>
      <c r="BF217" s="123"/>
      <c r="BG217" s="287"/>
      <c r="BH217" s="69"/>
      <c r="BI217" s="69"/>
      <c r="BJ217" s="69"/>
      <c r="BK217" s="69"/>
      <c r="BL217" s="69"/>
      <c r="BM217" s="120"/>
      <c r="BN217" s="120"/>
      <c r="BO217" s="223" t="e">
        <v>#N/A</v>
      </c>
      <c r="BP217" s="223" t="e">
        <v>#N/A</v>
      </c>
      <c r="BQ217" s="223" t="e">
        <v>#N/A</v>
      </c>
      <c r="BR217" s="223"/>
      <c r="BS217" s="227"/>
      <c r="BT217" s="227"/>
      <c r="BU217" s="227"/>
      <c r="BV217" s="227"/>
      <c r="BW217" s="223"/>
      <c r="BX217" s="223"/>
      <c r="BY217" s="223"/>
      <c r="BZ217" s="258"/>
      <c r="CA217" s="258"/>
      <c r="CB217" s="258"/>
      <c r="CC217" s="275"/>
      <c r="CD217" s="275"/>
      <c r="CE217" s="258" t="e">
        <v>#N/A</v>
      </c>
      <c r="CF217" s="258" t="e">
        <v>#N/A</v>
      </c>
      <c r="CG217" s="258" t="e">
        <v>#N/A</v>
      </c>
      <c r="CH217" s="258" t="e">
        <v>#N/A</v>
      </c>
      <c r="CI217" s="258" t="e">
        <v>#N/A</v>
      </c>
      <c r="CJ217" s="258"/>
      <c r="CK217" s="258"/>
      <c r="CL217" s="258"/>
      <c r="CM217" s="258"/>
      <c r="CN217" s="258"/>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1.75" thickBot="1" x14ac:dyDescent="0.3">
      <c r="A218" s="21" t="str">
        <f t="shared" si="16"/>
        <v>Indicator 222 - Collateral Value Decrease</v>
      </c>
      <c r="B218" s="272">
        <f t="shared" si="15"/>
        <v>222</v>
      </c>
      <c r="C218" s="136" t="s">
        <v>1426</v>
      </c>
      <c r="D218" s="124" t="str">
        <f t="shared" si="14"/>
        <v>ID222</v>
      </c>
      <c r="E218" s="136" t="s">
        <v>1427</v>
      </c>
      <c r="F218" s="215"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0"/>
      <c r="V218" s="132">
        <v>1</v>
      </c>
      <c r="W218" s="170"/>
      <c r="X218" s="132">
        <v>1</v>
      </c>
      <c r="Y218" s="170"/>
      <c r="Z218" s="132">
        <v>1</v>
      </c>
      <c r="AA218" s="170"/>
      <c r="AB218" s="201" t="s">
        <v>12</v>
      </c>
      <c r="AC218" s="202" t="s">
        <v>1153</v>
      </c>
      <c r="AD218" s="171" t="s">
        <v>12</v>
      </c>
      <c r="AE218" s="171" t="s">
        <v>12</v>
      </c>
      <c r="AF218" s="171" t="s">
        <v>837</v>
      </c>
      <c r="AG218" s="206"/>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5"/>
      <c r="AZ218" s="280"/>
      <c r="BA218" s="280"/>
      <c r="BB218" s="280"/>
      <c r="BC218" s="280"/>
      <c r="BD218" s="280"/>
      <c r="BE218" s="71"/>
      <c r="BF218" s="123"/>
      <c r="BG218" s="287"/>
      <c r="BH218" s="69"/>
      <c r="BI218" s="69"/>
      <c r="BJ218" s="69"/>
      <c r="BK218" s="69"/>
      <c r="BL218" s="69"/>
      <c r="BM218" s="120"/>
      <c r="BN218" s="120"/>
      <c r="BO218" s="223" t="e">
        <v>#N/A</v>
      </c>
      <c r="BP218" s="223" t="e">
        <v>#N/A</v>
      </c>
      <c r="BQ218" s="223" t="e">
        <v>#N/A</v>
      </c>
      <c r="BR218" s="223"/>
      <c r="BS218" s="227"/>
      <c r="BT218" s="227"/>
      <c r="BU218" s="227"/>
      <c r="BV218" s="227"/>
      <c r="BW218" s="223"/>
      <c r="BX218" s="223"/>
      <c r="BY218" s="223"/>
      <c r="BZ218" s="258"/>
      <c r="CA218" s="258"/>
      <c r="CB218" s="258"/>
      <c r="CC218" s="275"/>
      <c r="CD218" s="275"/>
      <c r="CE218" s="258" t="e">
        <v>#N/A</v>
      </c>
      <c r="CF218" s="258" t="e">
        <v>#N/A</v>
      </c>
      <c r="CG218" s="258" t="e">
        <v>#N/A</v>
      </c>
      <c r="CH218" s="258" t="e">
        <v>#N/A</v>
      </c>
      <c r="CI218" s="258" t="e">
        <v>#N/A</v>
      </c>
      <c r="CJ218" s="258"/>
      <c r="CK218" s="258"/>
      <c r="CL218" s="258"/>
      <c r="CM218" s="258"/>
      <c r="CN218" s="258"/>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6.25" thickBot="1" x14ac:dyDescent="0.3">
      <c r="A219" s="21" t="str">
        <f t="shared" si="16"/>
        <v>Indicator 223 - Delta Cashflow</v>
      </c>
      <c r="B219" s="272">
        <f t="shared" si="15"/>
        <v>223</v>
      </c>
      <c r="C219" s="136" t="s">
        <v>1430</v>
      </c>
      <c r="D219" s="124" t="str">
        <f t="shared" si="14"/>
        <v>ID223</v>
      </c>
      <c r="E219" s="136" t="s">
        <v>1431</v>
      </c>
      <c r="F219" s="215"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0"/>
      <c r="V219" s="132">
        <v>1</v>
      </c>
      <c r="W219" s="170"/>
      <c r="X219" s="132">
        <v>1</v>
      </c>
      <c r="Y219" s="170"/>
      <c r="Z219" s="132">
        <v>1</v>
      </c>
      <c r="AA219" s="170"/>
      <c r="AB219" s="201" t="s">
        <v>12</v>
      </c>
      <c r="AC219" s="202" t="s">
        <v>1153</v>
      </c>
      <c r="AD219" s="171" t="s">
        <v>12</v>
      </c>
      <c r="AE219" s="171" t="s">
        <v>12</v>
      </c>
      <c r="AF219" s="171" t="s">
        <v>837</v>
      </c>
      <c r="AG219" s="206"/>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5"/>
      <c r="AZ219" s="280"/>
      <c r="BA219" s="280"/>
      <c r="BB219" s="280"/>
      <c r="BC219" s="280"/>
      <c r="BD219" s="280"/>
      <c r="BE219" s="71"/>
      <c r="BF219" s="123"/>
      <c r="BG219" s="287"/>
      <c r="BH219" s="69"/>
      <c r="BI219" s="69"/>
      <c r="BJ219" s="69"/>
      <c r="BK219" s="69"/>
      <c r="BL219" s="69"/>
      <c r="BM219" s="120"/>
      <c r="BN219" s="120"/>
      <c r="BO219" s="223" t="e">
        <v>#N/A</v>
      </c>
      <c r="BP219" s="223" t="e">
        <v>#N/A</v>
      </c>
      <c r="BQ219" s="223" t="e">
        <v>#N/A</v>
      </c>
      <c r="BR219" s="223"/>
      <c r="BS219" s="227"/>
      <c r="BT219" s="227"/>
      <c r="BU219" s="227"/>
      <c r="BV219" s="227"/>
      <c r="BW219" s="223"/>
      <c r="BX219" s="223"/>
      <c r="BY219" s="223"/>
      <c r="BZ219" s="258"/>
      <c r="CA219" s="258"/>
      <c r="CB219" s="258"/>
      <c r="CC219" s="275"/>
      <c r="CD219" s="275"/>
      <c r="CE219" s="258" t="e">
        <v>#N/A</v>
      </c>
      <c r="CF219" s="258" t="e">
        <v>#N/A</v>
      </c>
      <c r="CG219" s="258" t="e">
        <v>#N/A</v>
      </c>
      <c r="CH219" s="258" t="e">
        <v>#N/A</v>
      </c>
      <c r="CI219" s="258" t="e">
        <v>#N/A</v>
      </c>
      <c r="CJ219" s="258"/>
      <c r="CK219" s="258"/>
      <c r="CL219" s="258"/>
      <c r="CM219" s="258"/>
      <c r="CN219" s="258"/>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1.75" thickBot="1" x14ac:dyDescent="0.3">
      <c r="A220" s="21" t="str">
        <f t="shared" si="16"/>
        <v>Indicator 224 - Covenant Breach</v>
      </c>
      <c r="B220" s="272">
        <f t="shared" si="15"/>
        <v>224</v>
      </c>
      <c r="C220" s="136" t="s">
        <v>1434</v>
      </c>
      <c r="D220" s="124" t="str">
        <f t="shared" si="14"/>
        <v>ID224</v>
      </c>
      <c r="E220" s="136" t="s">
        <v>1435</v>
      </c>
      <c r="F220" s="215"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0"/>
      <c r="V220" s="132">
        <v>1</v>
      </c>
      <c r="W220" s="170"/>
      <c r="X220" s="132">
        <v>1</v>
      </c>
      <c r="Y220" s="170"/>
      <c r="Z220" s="132">
        <v>1</v>
      </c>
      <c r="AA220" s="170"/>
      <c r="AB220" s="201" t="s">
        <v>12</v>
      </c>
      <c r="AC220" s="202" t="s">
        <v>1153</v>
      </c>
      <c r="AD220" s="171" t="s">
        <v>12</v>
      </c>
      <c r="AE220" s="171" t="s">
        <v>12</v>
      </c>
      <c r="AF220" s="171" t="s">
        <v>837</v>
      </c>
      <c r="AG220" s="206"/>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5"/>
      <c r="AZ220" s="280"/>
      <c r="BA220" s="280"/>
      <c r="BB220" s="280"/>
      <c r="BC220" s="280"/>
      <c r="BD220" s="280"/>
      <c r="BE220" s="71"/>
      <c r="BF220" s="123"/>
      <c r="BG220" s="287"/>
      <c r="BH220" s="69"/>
      <c r="BI220" s="69"/>
      <c r="BJ220" s="69"/>
      <c r="BK220" s="69"/>
      <c r="BL220" s="69"/>
      <c r="BM220" s="120"/>
      <c r="BN220" s="120"/>
      <c r="BO220" s="223" t="e">
        <v>#N/A</v>
      </c>
      <c r="BP220" s="223" t="e">
        <v>#N/A</v>
      </c>
      <c r="BQ220" s="223" t="e">
        <v>#N/A</v>
      </c>
      <c r="BR220" s="223"/>
      <c r="BS220" s="227"/>
      <c r="BT220" s="227"/>
      <c r="BU220" s="227"/>
      <c r="BV220" s="227"/>
      <c r="BW220" s="223"/>
      <c r="BX220" s="223"/>
      <c r="BY220" s="223"/>
      <c r="BZ220" s="258"/>
      <c r="CA220" s="258"/>
      <c r="CB220" s="258"/>
      <c r="CC220" s="275"/>
      <c r="CD220" s="275"/>
      <c r="CE220" s="258" t="e">
        <v>#N/A</v>
      </c>
      <c r="CF220" s="258" t="e">
        <v>#N/A</v>
      </c>
      <c r="CG220" s="258" t="e">
        <v>#N/A</v>
      </c>
      <c r="CH220" s="258" t="e">
        <v>#N/A</v>
      </c>
      <c r="CI220" s="258" t="e">
        <v>#N/A</v>
      </c>
      <c r="CJ220" s="258"/>
      <c r="CK220" s="258"/>
      <c r="CL220" s="258"/>
      <c r="CM220" s="258"/>
      <c r="CN220" s="258"/>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15.5" thickBot="1" x14ac:dyDescent="0.3">
      <c r="A221" s="185" t="str">
        <f t="shared" si="16"/>
        <v>Indicator 225 - Bond Trade Suspended</v>
      </c>
      <c r="B221" s="273">
        <f t="shared" si="15"/>
        <v>225</v>
      </c>
      <c r="C221" s="186" t="s">
        <v>1438</v>
      </c>
      <c r="D221" s="187" t="str">
        <f t="shared" si="14"/>
        <v>ID225</v>
      </c>
      <c r="E221" s="136" t="s">
        <v>1439</v>
      </c>
      <c r="F221" s="215" t="s">
        <v>1451</v>
      </c>
      <c r="G221" s="188" t="s">
        <v>1440</v>
      </c>
      <c r="H221" s="189" t="s">
        <v>1954</v>
      </c>
      <c r="I221" s="189" t="s">
        <v>9</v>
      </c>
      <c r="J221" s="190" t="s">
        <v>716</v>
      </c>
      <c r="K221" s="188" t="s">
        <v>1443</v>
      </c>
      <c r="L221" s="28" t="s">
        <v>1438</v>
      </c>
      <c r="M221" s="28" t="s">
        <v>1449</v>
      </c>
      <c r="N221" s="59">
        <v>1</v>
      </c>
      <c r="O221" s="59"/>
      <c r="P221" s="59">
        <v>1</v>
      </c>
      <c r="Q221" s="59"/>
      <c r="R221" s="59">
        <v>1</v>
      </c>
      <c r="S221" s="59">
        <v>1</v>
      </c>
      <c r="T221" s="34">
        <v>1</v>
      </c>
      <c r="U221" s="170">
        <v>1</v>
      </c>
      <c r="V221" s="34">
        <v>1</v>
      </c>
      <c r="W221" s="170">
        <v>1</v>
      </c>
      <c r="X221" s="34">
        <v>1</v>
      </c>
      <c r="Y221" s="170">
        <v>1</v>
      </c>
      <c r="Z221" s="34">
        <v>1</v>
      </c>
      <c r="AA221" s="170">
        <v>1</v>
      </c>
      <c r="AB221" s="199" t="s">
        <v>12</v>
      </c>
      <c r="AC221" s="196" t="s">
        <v>1153</v>
      </c>
      <c r="AD221" s="171" t="s">
        <v>12</v>
      </c>
      <c r="AE221" s="171" t="s">
        <v>12</v>
      </c>
      <c r="AF221" s="171" t="s">
        <v>837</v>
      </c>
      <c r="AG221" s="302"/>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5"/>
      <c r="AZ221" s="280"/>
      <c r="BA221" s="280"/>
      <c r="BB221" s="280"/>
      <c r="BC221" s="280"/>
      <c r="BD221" s="280"/>
      <c r="BE221" s="71"/>
      <c r="BF221" s="123"/>
      <c r="BG221" s="287"/>
      <c r="BH221" s="69"/>
      <c r="BI221" s="69"/>
      <c r="BJ221" s="69"/>
      <c r="BK221" s="69"/>
      <c r="BL221" s="69"/>
      <c r="BM221" s="191"/>
      <c r="BN221" s="191"/>
      <c r="BO221" s="223" t="e">
        <v>#N/A</v>
      </c>
      <c r="BP221" s="223" t="e">
        <v>#N/A</v>
      </c>
      <c r="BQ221" s="223" t="e">
        <v>#N/A</v>
      </c>
      <c r="BR221" s="223"/>
      <c r="BS221" s="227"/>
      <c r="BT221" s="227"/>
      <c r="BU221" s="227"/>
      <c r="BV221" s="227"/>
      <c r="BW221" s="223"/>
      <c r="BX221" s="223"/>
      <c r="BY221" s="223"/>
      <c r="BZ221" s="258"/>
      <c r="CA221" s="258"/>
      <c r="CB221" s="258"/>
      <c r="CC221" s="275"/>
      <c r="CD221" s="275"/>
      <c r="CE221" s="258" t="e">
        <v>#N/A</v>
      </c>
      <c r="CF221" s="258" t="e">
        <v>#N/A</v>
      </c>
      <c r="CG221" s="258" t="e">
        <v>#N/A</v>
      </c>
      <c r="CH221" s="258" t="e">
        <v>#N/A</v>
      </c>
      <c r="CI221" s="258" t="e">
        <v>#N/A</v>
      </c>
      <c r="CJ221" s="258"/>
      <c r="CK221" s="258"/>
      <c r="CL221" s="258"/>
      <c r="CM221" s="258"/>
      <c r="CN221" s="258"/>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25">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68"/>
      <c r="CD223" s="268"/>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25">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38">
        <v>4</v>
      </c>
    </row>
    <row r="226" spans="14:27" x14ac:dyDescent="0.25">
      <c r="Z226" s="37">
        <f>COUNT(Z3:Z221)</f>
        <v>121</v>
      </c>
      <c r="AA226" s="338">
        <f>SUM(AA3:AA221)</f>
        <v>18</v>
      </c>
    </row>
    <row r="227" spans="14:27" x14ac:dyDescent="0.25">
      <c r="N227" s="37"/>
      <c r="P227" s="37"/>
      <c r="R227" s="37"/>
      <c r="T227" s="37"/>
      <c r="U227" s="37"/>
    </row>
  </sheetData>
  <autoFilter ref="A2:CO221"/>
  <mergeCells count="20">
    <mergeCell ref="BU1:BV1"/>
    <mergeCell ref="CJ1:CL1"/>
    <mergeCell ref="CM1:CN1"/>
    <mergeCell ref="CE1:CG1"/>
    <mergeCell ref="CH1:CI1"/>
    <mergeCell ref="CA1:CB1"/>
    <mergeCell ref="CC1:CD1"/>
    <mergeCell ref="BW1:BZ1"/>
    <mergeCell ref="AI1:AL1"/>
    <mergeCell ref="AM1:AP1"/>
    <mergeCell ref="AQ1:AT1"/>
    <mergeCell ref="AU1:AX1"/>
    <mergeCell ref="BS1:BT1"/>
    <mergeCell ref="BK1:BL1"/>
    <mergeCell ref="BM1:BN1"/>
    <mergeCell ref="BE1:BF1"/>
    <mergeCell ref="AY1:BB1"/>
    <mergeCell ref="BG1:BJ1"/>
    <mergeCell ref="BO1:BR1"/>
    <mergeCell ref="BC1:B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1"/>
  <sheetViews>
    <sheetView tabSelected="1" topLeftCell="A49" zoomScale="70" zoomScaleNormal="70" zoomScalePageLayoutView="90" workbookViewId="0">
      <pane xSplit="1" topLeftCell="B1" activePane="topRight" state="frozen"/>
      <selection pane="topRight" activeCell="Q96" sqref="Q96"/>
    </sheetView>
  </sheetViews>
  <sheetFormatPr defaultColWidth="8.875" defaultRowHeight="15.75" x14ac:dyDescent="0.25"/>
  <cols>
    <col min="1" max="1" width="9" customWidth="1"/>
    <col min="2" max="2" width="13.875" customWidth="1"/>
    <col min="3" max="3" width="10.25" customWidth="1"/>
    <col min="4" max="4" width="9.125" customWidth="1"/>
    <col min="5" max="5" width="13.875" customWidth="1"/>
    <col min="6" max="6" width="10.25" customWidth="1"/>
    <col min="7" max="7" width="12.125" customWidth="1"/>
    <col min="8" max="8" width="13.875" customWidth="1"/>
    <col min="9" max="9" width="15.375" customWidth="1"/>
    <col min="10" max="10" width="10" customWidth="1"/>
    <col min="11" max="11" width="13.875" customWidth="1"/>
    <col min="12" max="12" width="14.375" customWidth="1"/>
    <col min="13" max="13" width="10" customWidth="1"/>
    <col min="14" max="14" width="13.875" customWidth="1"/>
    <col min="15" max="15" width="15.5" customWidth="1"/>
    <col min="16" max="16" width="13.25" style="154" customWidth="1"/>
    <col min="17" max="18" width="14.875" style="154" customWidth="1"/>
    <col min="19" max="19" width="18.375" style="112" bestFit="1" customWidth="1"/>
    <col min="20" max="20" width="28" bestFit="1" customWidth="1"/>
    <col min="21" max="21" width="79.625" customWidth="1"/>
    <col min="22" max="22" width="73.125" customWidth="1"/>
    <col min="23" max="23" width="32.375" customWidth="1"/>
    <col min="24" max="24" width="66.125" customWidth="1"/>
    <col min="25" max="25" width="68" customWidth="1"/>
    <col min="26" max="26" width="37.875" customWidth="1"/>
    <col min="27" max="27" width="64.5" customWidth="1"/>
    <col min="28" max="28" width="72.625" customWidth="1"/>
    <col min="29" max="32" width="59.375" customWidth="1"/>
    <col min="33" max="33" width="85.5" customWidth="1"/>
    <col min="34" max="35" width="85.125" customWidth="1"/>
    <col min="36" max="36" width="28" bestFit="1" customWidth="1"/>
    <col min="37" max="37" width="68" customWidth="1"/>
    <col min="38" max="38" width="17.375" style="91" customWidth="1"/>
    <col min="39" max="39" width="255.625" bestFit="1" customWidth="1"/>
    <col min="40" max="40" width="173.625" customWidth="1"/>
  </cols>
  <sheetData>
    <row r="1" spans="1:40" ht="30" customHeight="1" x14ac:dyDescent="0.25">
      <c r="B1" s="406" t="s">
        <v>1215</v>
      </c>
      <c r="C1" s="407"/>
      <c r="D1" s="407"/>
      <c r="E1" s="407"/>
      <c r="F1" s="407"/>
      <c r="G1" s="408"/>
      <c r="H1" s="320"/>
      <c r="I1" s="320"/>
      <c r="J1" s="320"/>
      <c r="K1" s="320"/>
      <c r="L1" s="320"/>
      <c r="M1" s="320"/>
      <c r="N1" s="320"/>
      <c r="O1" s="320"/>
      <c r="P1" s="320"/>
      <c r="Q1" s="320"/>
      <c r="R1" s="363"/>
    </row>
    <row r="2" spans="1:40" ht="30" customHeight="1" x14ac:dyDescent="0.25">
      <c r="A2" s="86" t="s">
        <v>1220</v>
      </c>
      <c r="B2" s="409" t="s">
        <v>831</v>
      </c>
      <c r="C2" s="410"/>
      <c r="D2" s="410"/>
      <c r="E2" s="411" t="s">
        <v>1209</v>
      </c>
      <c r="F2" s="412"/>
      <c r="G2" s="412"/>
      <c r="H2" s="409" t="s">
        <v>1452</v>
      </c>
      <c r="I2" s="410"/>
      <c r="J2" s="410"/>
      <c r="K2" s="413" t="s">
        <v>1572</v>
      </c>
      <c r="L2" s="414"/>
      <c r="M2" s="415"/>
      <c r="N2" s="416" t="s">
        <v>1646</v>
      </c>
      <c r="O2" s="417"/>
      <c r="P2" s="418"/>
      <c r="Q2" s="343" t="s">
        <v>1979</v>
      </c>
      <c r="R2" s="366" t="s">
        <v>2109</v>
      </c>
      <c r="T2" s="419" t="s">
        <v>1216</v>
      </c>
      <c r="U2" s="419"/>
      <c r="V2" s="419"/>
      <c r="W2" s="420" t="s">
        <v>1219</v>
      </c>
      <c r="X2" s="420"/>
      <c r="Y2" s="420"/>
      <c r="Z2" s="419" t="s">
        <v>1453</v>
      </c>
      <c r="AA2" s="419"/>
      <c r="AB2" s="419"/>
      <c r="AC2" s="420" t="s">
        <v>1573</v>
      </c>
      <c r="AD2" s="420"/>
      <c r="AE2" s="420"/>
      <c r="AF2" s="419" t="s">
        <v>1709</v>
      </c>
      <c r="AG2" s="419"/>
      <c r="AH2" s="419"/>
      <c r="AI2" s="310" t="s">
        <v>2017</v>
      </c>
      <c r="AJ2" s="370" t="s">
        <v>2149</v>
      </c>
      <c r="AK2" s="116"/>
      <c r="AL2" s="92"/>
      <c r="AM2" s="93"/>
      <c r="AN2" s="405" t="s">
        <v>1221</v>
      </c>
    </row>
    <row r="3" spans="1:40" ht="30.75" customHeight="1" thickBot="1" x14ac:dyDescent="0.3">
      <c r="B3" s="87" t="s">
        <v>1215</v>
      </c>
      <c r="C3" s="87" t="s">
        <v>1169</v>
      </c>
      <c r="D3" s="87" t="s">
        <v>1170</v>
      </c>
      <c r="E3" s="88" t="s">
        <v>1215</v>
      </c>
      <c r="F3" s="88" t="s">
        <v>1169</v>
      </c>
      <c r="G3" s="88" t="s">
        <v>1214</v>
      </c>
      <c r="H3" s="87" t="s">
        <v>1215</v>
      </c>
      <c r="I3" s="313" t="s">
        <v>1520</v>
      </c>
      <c r="J3" s="313" t="s">
        <v>1519</v>
      </c>
      <c r="K3" s="87" t="s">
        <v>1215</v>
      </c>
      <c r="L3" s="313" t="s">
        <v>1520</v>
      </c>
      <c r="M3" s="257" t="s">
        <v>1519</v>
      </c>
      <c r="N3" s="88" t="s">
        <v>1215</v>
      </c>
      <c r="O3" s="358" t="s">
        <v>2147</v>
      </c>
      <c r="P3" s="358" t="s">
        <v>2146</v>
      </c>
      <c r="Q3" s="313" t="s">
        <v>1215</v>
      </c>
      <c r="R3" s="87" t="s">
        <v>1215</v>
      </c>
      <c r="S3" s="87" t="s">
        <v>1388</v>
      </c>
      <c r="T3" s="309" t="s">
        <v>1389</v>
      </c>
      <c r="U3" s="309" t="s">
        <v>1390</v>
      </c>
      <c r="V3" s="309" t="s">
        <v>1391</v>
      </c>
      <c r="W3" s="310" t="s">
        <v>1389</v>
      </c>
      <c r="X3" s="310" t="s">
        <v>1390</v>
      </c>
      <c r="Y3" s="115" t="s">
        <v>1392</v>
      </c>
      <c r="Z3" s="309" t="s">
        <v>1389</v>
      </c>
      <c r="AA3" s="309" t="s">
        <v>1390</v>
      </c>
      <c r="AB3" s="309" t="s">
        <v>1391</v>
      </c>
      <c r="AC3" s="310" t="s">
        <v>1389</v>
      </c>
      <c r="AD3" s="310" t="s">
        <v>1390</v>
      </c>
      <c r="AE3" s="310" t="s">
        <v>1391</v>
      </c>
      <c r="AF3" s="309" t="s">
        <v>1389</v>
      </c>
      <c r="AG3" s="309" t="s">
        <v>1390</v>
      </c>
      <c r="AH3" s="309" t="s">
        <v>1391</v>
      </c>
      <c r="AI3" s="310" t="s">
        <v>1389</v>
      </c>
      <c r="AJ3" s="364" t="s">
        <v>1389</v>
      </c>
      <c r="AK3" s="119" t="s">
        <v>1393</v>
      </c>
      <c r="AN3" s="405"/>
    </row>
    <row r="4" spans="1:40" ht="16.5" thickBot="1" x14ac:dyDescent="0.3">
      <c r="A4" s="85">
        <v>1</v>
      </c>
      <c r="B4" s="98" t="s">
        <v>1297</v>
      </c>
      <c r="C4" s="98"/>
      <c r="D4" s="98"/>
      <c r="E4" s="104" t="s">
        <v>1297</v>
      </c>
      <c r="F4" s="117"/>
      <c r="G4" s="117"/>
      <c r="H4" s="98" t="s">
        <v>1297</v>
      </c>
      <c r="I4" s="98"/>
      <c r="J4" s="98"/>
      <c r="K4" s="256">
        <v>0</v>
      </c>
      <c r="L4" s="256"/>
      <c r="M4" s="321"/>
      <c r="N4" s="322">
        <v>0</v>
      </c>
      <c r="O4" s="323"/>
      <c r="P4" s="324"/>
      <c r="Q4" s="325" t="s">
        <v>1297</v>
      </c>
      <c r="R4" s="98" t="s">
        <v>1297</v>
      </c>
      <c r="T4" t="str">
        <f t="shared" ref="T4:T15" si="0">IF(LEN(B4)&gt;0,CONCATENATE(" WHEN COUNTRY = '",$B$2, "' THEN ",B4 ),"")</f>
        <v xml:space="preserve"> WHEN COUNTRY = 'BIB' THEN 0</v>
      </c>
      <c r="U4" t="str">
        <f t="shared" ref="U4:U15" si="1">IF(LEN(C4)&gt;0,CONCATENATE(" WHEN COUNTRY = '",$B$2, "' THEN ",C4 ),"")</f>
        <v/>
      </c>
      <c r="V4" t="str">
        <f t="shared" ref="V4:V15" si="2">IF(LEN(D4)&gt;0,CONCATENATE(" WHEN COUNTRY = '",$B$2, "' THEN ",D4 ),"")</f>
        <v/>
      </c>
      <c r="W4" s="94" t="str">
        <f t="shared" ref="W4:W15" si="3">IF(LEN(E4)&gt;0,CONCATENATE(" WHEN COUNTRY = '",$E$2, "' THEN ",E4 ),"")</f>
        <v xml:space="preserve"> WHEN COUNTRY = 'KOPER' THEN 0</v>
      </c>
      <c r="X4" s="94" t="str">
        <f t="shared" ref="X4:X15" si="4">IF(LEN(F4)&gt;0,CONCATENATE(" WHEN COUNTRY = '",$E$2, "' THEN ",F4 ),"")</f>
        <v/>
      </c>
      <c r="Y4" s="94" t="str">
        <f t="shared" ref="Y4:Y15" si="5">IF(LEN(G4)&gt;0,CONCATENATE(" WHEN COUNTRY = '",$E$2, "' THEN ",G4 ),"")</f>
        <v/>
      </c>
      <c r="Z4" t="str">
        <f t="shared" ref="Z4:Z67" si="6">IF(LEN(H4)&gt;0,CONCATENATE(" WHEN COUNTRY = '",$H$2, "' THEN ",H4 ),"")</f>
        <v xml:space="preserve"> WHEN COUNTRY = 'BIR' THEN 0</v>
      </c>
      <c r="AA4" t="str">
        <f t="shared" ref="AA4:AA67" si="7">IF(LEN(I4)&gt;0,CONCATENATE(" WHEN COUNTRY = '",$H$2,"' AND SEGMENT IN ",$I$3, "  THEN ",I4 ),"")</f>
        <v/>
      </c>
      <c r="AB4" t="str">
        <f t="shared" ref="AB4:AB67" si="8">IF(LEN(J4)&gt;0,CONCATENATE(" WHEN COUNTRY = '",$H$2,"' AND SEGMENT= '",$J$3, "'  THEN ",J4 ),"")</f>
        <v/>
      </c>
      <c r="AC4" t="str">
        <f t="shared" ref="AC4:AC67" si="9">IF(LEN(K4)&gt;0,CONCATENATE(" WHEN COUNTRY = '",$K$2, "' THEN ",K4 ),"")</f>
        <v xml:space="preserve"> WHEN COUNTRY = 'ALEX' THEN 0</v>
      </c>
      <c r="AD4" t="str">
        <f t="shared" ref="AD4:AD67" si="10">IF(LEN(L4)&gt;0,CONCATENATE(" WHEN COUNTRY = '",$K$2,"' AND SEGMENT IN ",$L$3, "  THEN ",L4 ),"")</f>
        <v/>
      </c>
      <c r="AE4" t="str">
        <f t="shared" ref="AE4:AE67" si="11">IF(LEN(M4)&gt;0,CONCATENATE(" WHEN COUNTRY = '",$K$2,"' AND SEGMENT= '",$M$3, "'  THEN ",M4 ),"")</f>
        <v/>
      </c>
      <c r="AF4" t="str">
        <f t="shared" ref="AF4:AF67" si="12">IF(LEN(N4)&gt;0,CONCATENATE(" WHEN COUNTRY = '",$N$2, "' THEN ",N4 ),"")</f>
        <v xml:space="preserve"> WHEN COUNTRY = 'CIB' THEN 0</v>
      </c>
      <c r="AG4" t="str">
        <f t="shared" ref="AG4:AG67" si="13">IF(LEN(O4)&gt;0,CONCATENATE(" WHEN COUNTRY = '",$N$2,"' AND SEGMENT IN ",$O$3, "  THEN ",O4 ),"")</f>
        <v/>
      </c>
      <c r="AH4" t="str">
        <f t="shared" ref="AH4:AH67" si="14">IF(LEN(P4)&gt;0,CONCATENATE(" WHEN COUNTRY = '",$N$2,"' AND SEGMENT= '",$P$3, "'  THEN ",P4 ),"")</f>
        <v/>
      </c>
      <c r="AI4" t="str">
        <f t="shared" ref="AI4:AI67" si="15">IF(LEN(Q4)&gt;0,CONCATENATE(" WHEN COUNTRY = '",$Q$2, "' THEN ",Q4 ),"")</f>
        <v xml:space="preserve"> WHEN COUNTRY = 'ISPRO' THEN 0</v>
      </c>
      <c r="AJ4" t="str">
        <f>IF(LEN(R4)&gt;0,CONCATENATE(" WHEN COUNTRY = '",$R$2, "' THEN ",R4 ),"")</f>
        <v xml:space="preserve"> WHEN COUNTRY = 'ISBA' THEN 0</v>
      </c>
      <c r="AK4" s="95" t="str">
        <f t="shared" ref="AK4:AK67" si="16">IF(AND(LEN(T4)=0, LEN(W4)=0, LEN(Z4)=0, LEN(AC4)=0, LEN(AF4)=0,LEN(AI4)=0,LEN(AJ4)=0,LEN(S4)&gt;0),CONCATENATE(S4," AS MISSING_VAL_IND_",A4,","),"")</f>
        <v/>
      </c>
      <c r="AM4" t="str">
        <f>CONCATENATE(T4,U4,V4,W4,X4,Y4,Z4,AA4,AB4,AC4,AD4,AE4,AF4,AG4,AH4,AI4,AJ4)</f>
        <v xml:space="preserve"> WHEN COUNTRY = 'BIB' THEN 0 WHEN COUNTRY = 'KOPER' THEN 0 WHEN COUNTRY = 'BIR' THEN 0 WHEN COUNTRY = 'ALEX' THEN 0 WHEN COUNTRY = 'CIB' THEN 0 WHEN COUNTRY = 'ISPRO' THEN 0 WHEN COUNTRY = 'ISBA' THEN 0</v>
      </c>
      <c r="AN4" t="str">
        <f>IF(LEN(AK4)&gt;0,AK4,IF(LEN(AM4)&gt;0,"CASE "&amp;AM4&amp;" END AS MISSING_VAL_IND_"&amp;A4&amp;",",""))</f>
        <v>CASE  WHEN COUNTRY = 'BIB' THEN 0 WHEN COUNTRY = 'KOPER' THEN 0 WHEN COUNTRY = 'BIR' THEN 0 WHEN COUNTRY = 'ALEX' THEN 0 WHEN COUNTRY = 'CIB' THEN 0 WHEN COUNTRY = 'ISPRO' THEN 0 WHEN COUNTRY = 'ISBA' THEN 0 END AS MISSING_VAL_IND_1,</v>
      </c>
    </row>
    <row r="5" spans="1:40" ht="16.5" thickBot="1" x14ac:dyDescent="0.3">
      <c r="A5" s="85">
        <f>+A4+1</f>
        <v>2</v>
      </c>
      <c r="B5" s="98"/>
      <c r="C5" s="98"/>
      <c r="D5" s="98"/>
      <c r="E5" s="104"/>
      <c r="F5" s="117"/>
      <c r="G5" s="117"/>
      <c r="H5" s="98" t="s">
        <v>1297</v>
      </c>
      <c r="I5" s="98"/>
      <c r="J5" s="98"/>
      <c r="K5" s="256">
        <v>0</v>
      </c>
      <c r="L5" s="256"/>
      <c r="M5" s="321"/>
      <c r="N5" s="322">
        <v>0</v>
      </c>
      <c r="O5" s="323"/>
      <c r="P5" s="324"/>
      <c r="Q5" s="325" t="s">
        <v>1297</v>
      </c>
      <c r="R5" s="98" t="s">
        <v>1297</v>
      </c>
      <c r="T5" t="str">
        <f t="shared" si="0"/>
        <v/>
      </c>
      <c r="U5" t="str">
        <f t="shared" si="1"/>
        <v/>
      </c>
      <c r="V5" t="str">
        <f t="shared" si="2"/>
        <v/>
      </c>
      <c r="W5" s="94" t="str">
        <f t="shared" si="3"/>
        <v/>
      </c>
      <c r="X5" s="94" t="str">
        <f t="shared" si="4"/>
        <v/>
      </c>
      <c r="Y5" s="94" t="str">
        <f t="shared" si="5"/>
        <v/>
      </c>
      <c r="Z5" t="str">
        <f t="shared" si="6"/>
        <v xml:space="preserve"> WHEN COUNTRY = 'BIR' THEN 0</v>
      </c>
      <c r="AA5" t="str">
        <f t="shared" si="7"/>
        <v/>
      </c>
      <c r="AB5" t="str">
        <f t="shared" si="8"/>
        <v/>
      </c>
      <c r="AC5" t="str">
        <f t="shared" si="9"/>
        <v xml:space="preserve"> WHEN COUNTRY = 'ALEX' THEN 0</v>
      </c>
      <c r="AD5" t="str">
        <f t="shared" si="10"/>
        <v/>
      </c>
      <c r="AE5" t="str">
        <f t="shared" si="11"/>
        <v/>
      </c>
      <c r="AF5" t="str">
        <f t="shared" si="12"/>
        <v xml:space="preserve"> WHEN COUNTRY = 'CIB' THEN 0</v>
      </c>
      <c r="AG5" t="str">
        <f t="shared" si="13"/>
        <v/>
      </c>
      <c r="AH5" t="str">
        <f t="shared" si="14"/>
        <v/>
      </c>
      <c r="AI5" t="str">
        <f t="shared" si="15"/>
        <v xml:space="preserve"> WHEN COUNTRY = 'ISPRO' THEN 0</v>
      </c>
      <c r="AJ5" t="str">
        <f t="shared" ref="AJ5:AJ68" si="17">IF(LEN(R5)&gt;0,CONCATENATE(" WHEN COUNTRY = '",$R$2, "' THEN ",R5 ),"")</f>
        <v xml:space="preserve"> WHEN COUNTRY = 'ISBA' THEN 0</v>
      </c>
      <c r="AK5" s="95" t="str">
        <f t="shared" si="16"/>
        <v/>
      </c>
      <c r="AM5" t="str">
        <f t="shared" ref="AM5:AM68" si="18">CONCATENATE(T5,U5,V5,W5,X5,Y5,Z5,AA5,AB5,AC5,AD5,AE5,AF5,AG5,AH5,AI5,AJ5)</f>
        <v xml:space="preserve"> WHEN COUNTRY = 'BIR' THEN 0 WHEN COUNTRY = 'ALEX' THEN 0 WHEN COUNTRY = 'CIB' THEN 0 WHEN COUNTRY = 'ISPRO' THEN 0 WHEN COUNTRY = 'ISBA' THEN 0</v>
      </c>
      <c r="AN5" t="str">
        <f t="shared" ref="AN5:AN68" si="19">IF(LEN(AK5)&gt;0,AK5,IF(LEN(AM5)&gt;0,"CASE "&amp;AM5&amp;" END AS MISSING_VAL_IND_"&amp;A5&amp;",",""))</f>
        <v>CASE  WHEN COUNTRY = 'BIR' THEN 0 WHEN COUNTRY = 'ALEX' THEN 0 WHEN COUNTRY = 'CIB' THEN 0 WHEN COUNTRY = 'ISPRO' THEN 0 WHEN COUNTRY = 'ISBA' THEN 0 END AS MISSING_VAL_IND_2,</v>
      </c>
    </row>
    <row r="6" spans="1:40" ht="16.5" thickBot="1" x14ac:dyDescent="0.3">
      <c r="A6" s="85">
        <f t="shared" ref="A6:A69" si="20">+A5+1</f>
        <v>3</v>
      </c>
      <c r="B6" s="98"/>
      <c r="C6" s="98"/>
      <c r="D6" s="98"/>
      <c r="E6" s="104"/>
      <c r="F6" s="117"/>
      <c r="G6" s="117"/>
      <c r="H6" s="98"/>
      <c r="I6" s="98"/>
      <c r="J6" s="98"/>
      <c r="K6" s="256"/>
      <c r="L6" s="256"/>
      <c r="M6" s="321"/>
      <c r="N6" s="322">
        <v>0</v>
      </c>
      <c r="O6" s="323"/>
      <c r="P6" s="324"/>
      <c r="Q6" s="325" t="s">
        <v>1297</v>
      </c>
      <c r="R6" s="98" t="s">
        <v>1297</v>
      </c>
      <c r="T6" t="str">
        <f t="shared" si="0"/>
        <v/>
      </c>
      <c r="U6" t="str">
        <f t="shared" si="1"/>
        <v/>
      </c>
      <c r="V6" t="str">
        <f t="shared" si="2"/>
        <v/>
      </c>
      <c r="W6" s="94" t="str">
        <f t="shared" si="3"/>
        <v/>
      </c>
      <c r="X6" s="94" t="str">
        <f t="shared" si="4"/>
        <v/>
      </c>
      <c r="Y6" s="94" t="str">
        <f t="shared" si="5"/>
        <v/>
      </c>
      <c r="Z6" t="str">
        <f t="shared" si="6"/>
        <v/>
      </c>
      <c r="AA6" t="str">
        <f t="shared" si="7"/>
        <v/>
      </c>
      <c r="AB6" t="str">
        <f t="shared" si="8"/>
        <v/>
      </c>
      <c r="AC6" t="str">
        <f t="shared" si="9"/>
        <v/>
      </c>
      <c r="AD6" t="str">
        <f t="shared" si="10"/>
        <v/>
      </c>
      <c r="AE6" t="str">
        <f t="shared" si="11"/>
        <v/>
      </c>
      <c r="AF6" t="str">
        <f t="shared" si="12"/>
        <v xml:space="preserve"> WHEN COUNTRY = 'CIB' THEN 0</v>
      </c>
      <c r="AG6" t="str">
        <f t="shared" si="13"/>
        <v/>
      </c>
      <c r="AH6" t="str">
        <f t="shared" si="14"/>
        <v/>
      </c>
      <c r="AI6" t="str">
        <f t="shared" si="15"/>
        <v xml:space="preserve"> WHEN COUNTRY = 'ISPRO' THEN 0</v>
      </c>
      <c r="AJ6" t="str">
        <f t="shared" si="17"/>
        <v xml:space="preserve"> WHEN COUNTRY = 'ISBA' THEN 0</v>
      </c>
      <c r="AK6" s="95" t="str">
        <f t="shared" si="16"/>
        <v/>
      </c>
      <c r="AM6" t="str">
        <f t="shared" si="18"/>
        <v xml:space="preserve"> WHEN COUNTRY = 'CIB' THEN 0 WHEN COUNTRY = 'ISPRO' THEN 0 WHEN COUNTRY = 'ISBA' THEN 0</v>
      </c>
      <c r="AN6" t="str">
        <f t="shared" si="19"/>
        <v>CASE  WHEN COUNTRY = 'CIB' THEN 0 WHEN COUNTRY = 'ISPRO' THEN 0 WHEN COUNTRY = 'ISBA' THEN 0 END AS MISSING_VAL_IND_3,</v>
      </c>
    </row>
    <row r="7" spans="1:40" ht="16.5" thickBot="1" x14ac:dyDescent="0.3">
      <c r="A7" s="85">
        <f t="shared" si="20"/>
        <v>4</v>
      </c>
      <c r="B7" s="98"/>
      <c r="C7" s="98"/>
      <c r="D7" s="98"/>
      <c r="E7" s="104"/>
      <c r="F7" s="117"/>
      <c r="G7" s="117"/>
      <c r="H7" s="98"/>
      <c r="I7" s="98"/>
      <c r="J7" s="98"/>
      <c r="K7" s="256"/>
      <c r="L7" s="256"/>
      <c r="M7" s="321"/>
      <c r="N7" s="322"/>
      <c r="O7" s="323"/>
      <c r="P7" s="324"/>
      <c r="Q7" s="325" t="s">
        <v>1297</v>
      </c>
      <c r="R7" s="98"/>
      <c r="S7" s="114"/>
      <c r="T7" t="str">
        <f t="shared" si="0"/>
        <v/>
      </c>
      <c r="U7" t="str">
        <f t="shared" si="1"/>
        <v/>
      </c>
      <c r="V7" t="str">
        <f t="shared" si="2"/>
        <v/>
      </c>
      <c r="W7" s="94" t="str">
        <f t="shared" si="3"/>
        <v/>
      </c>
      <c r="X7" s="94" t="str">
        <f t="shared" si="4"/>
        <v/>
      </c>
      <c r="Y7" s="94" t="str">
        <f t="shared" si="5"/>
        <v/>
      </c>
      <c r="Z7" t="str">
        <f t="shared" si="6"/>
        <v/>
      </c>
      <c r="AA7" t="str">
        <f t="shared" si="7"/>
        <v/>
      </c>
      <c r="AB7" t="str">
        <f t="shared" si="8"/>
        <v/>
      </c>
      <c r="AC7" t="str">
        <f t="shared" si="9"/>
        <v/>
      </c>
      <c r="AD7" t="str">
        <f t="shared" si="10"/>
        <v/>
      </c>
      <c r="AE7" t="str">
        <f t="shared" si="11"/>
        <v/>
      </c>
      <c r="AF7" t="str">
        <f t="shared" si="12"/>
        <v/>
      </c>
      <c r="AG7" t="str">
        <f t="shared" si="13"/>
        <v/>
      </c>
      <c r="AH7" t="str">
        <f t="shared" si="14"/>
        <v/>
      </c>
      <c r="AI7" t="str">
        <f t="shared" si="15"/>
        <v xml:space="preserve"> WHEN COUNTRY = 'ISPRO' THEN 0</v>
      </c>
      <c r="AJ7" t="str">
        <f t="shared" si="17"/>
        <v/>
      </c>
      <c r="AK7" s="95" t="str">
        <f t="shared" si="16"/>
        <v/>
      </c>
      <c r="AM7" t="str">
        <f t="shared" si="18"/>
        <v xml:space="preserve"> WHEN COUNTRY = 'ISPRO' THEN 0</v>
      </c>
      <c r="AN7" t="str">
        <f t="shared" si="19"/>
        <v>CASE  WHEN COUNTRY = 'ISPRO' THEN 0 END AS MISSING_VAL_IND_4,</v>
      </c>
    </row>
    <row r="8" spans="1:40" ht="16.5" thickBot="1" x14ac:dyDescent="0.3">
      <c r="A8" s="85">
        <f t="shared" si="20"/>
        <v>5</v>
      </c>
      <c r="B8" s="98"/>
      <c r="C8" s="98"/>
      <c r="D8" s="98"/>
      <c r="E8" s="104"/>
      <c r="F8" s="117"/>
      <c r="G8" s="117"/>
      <c r="H8" s="98"/>
      <c r="I8" s="98"/>
      <c r="J8" s="98"/>
      <c r="K8" s="256"/>
      <c r="L8" s="256"/>
      <c r="M8" s="321"/>
      <c r="N8" s="322"/>
      <c r="O8" s="323"/>
      <c r="P8" s="324"/>
      <c r="Q8" s="325" t="s">
        <v>1297</v>
      </c>
      <c r="R8" s="98"/>
      <c r="S8" s="114"/>
      <c r="T8" t="str">
        <f t="shared" si="0"/>
        <v/>
      </c>
      <c r="U8" t="str">
        <f t="shared" si="1"/>
        <v/>
      </c>
      <c r="V8" t="str">
        <f t="shared" si="2"/>
        <v/>
      </c>
      <c r="W8" s="94" t="str">
        <f t="shared" si="3"/>
        <v/>
      </c>
      <c r="X8" s="94" t="str">
        <f t="shared" si="4"/>
        <v/>
      </c>
      <c r="Y8" s="94" t="str">
        <f t="shared" si="5"/>
        <v/>
      </c>
      <c r="Z8" t="str">
        <f t="shared" si="6"/>
        <v/>
      </c>
      <c r="AA8" t="str">
        <f t="shared" si="7"/>
        <v/>
      </c>
      <c r="AB8" t="str">
        <f t="shared" si="8"/>
        <v/>
      </c>
      <c r="AC8" t="str">
        <f t="shared" si="9"/>
        <v/>
      </c>
      <c r="AD8" t="str">
        <f t="shared" si="10"/>
        <v/>
      </c>
      <c r="AE8" t="str">
        <f t="shared" si="11"/>
        <v/>
      </c>
      <c r="AF8" t="str">
        <f t="shared" si="12"/>
        <v/>
      </c>
      <c r="AG8" t="str">
        <f t="shared" si="13"/>
        <v/>
      </c>
      <c r="AH8" t="str">
        <f t="shared" si="14"/>
        <v/>
      </c>
      <c r="AI8" t="str">
        <f t="shared" si="15"/>
        <v xml:space="preserve"> WHEN COUNTRY = 'ISPRO' THEN 0</v>
      </c>
      <c r="AJ8" t="str">
        <f t="shared" si="17"/>
        <v/>
      </c>
      <c r="AK8" s="95" t="str">
        <f t="shared" si="16"/>
        <v/>
      </c>
      <c r="AM8" t="str">
        <f t="shared" si="18"/>
        <v xml:space="preserve"> WHEN COUNTRY = 'ISPRO' THEN 0</v>
      </c>
      <c r="AN8" t="str">
        <f t="shared" si="19"/>
        <v>CASE  WHEN COUNTRY = 'ISPRO' THEN 0 END AS MISSING_VAL_IND_5,</v>
      </c>
    </row>
    <row r="9" spans="1:40" ht="16.5" thickBot="1" x14ac:dyDescent="0.3">
      <c r="A9" s="85">
        <f t="shared" si="20"/>
        <v>6</v>
      </c>
      <c r="B9" s="98"/>
      <c r="C9" s="98"/>
      <c r="D9" s="98"/>
      <c r="E9" s="104"/>
      <c r="F9" s="117"/>
      <c r="G9" s="117"/>
      <c r="H9" s="98"/>
      <c r="I9" s="98"/>
      <c r="J9" s="98"/>
      <c r="K9" s="256">
        <v>0</v>
      </c>
      <c r="L9" s="256"/>
      <c r="M9" s="321"/>
      <c r="N9" s="322">
        <v>0</v>
      </c>
      <c r="O9" s="323"/>
      <c r="P9" s="324"/>
      <c r="Q9" s="325"/>
      <c r="R9" s="98"/>
      <c r="T9" t="str">
        <f t="shared" si="0"/>
        <v/>
      </c>
      <c r="U9" t="str">
        <f t="shared" si="1"/>
        <v/>
      </c>
      <c r="V9" t="str">
        <f t="shared" si="2"/>
        <v/>
      </c>
      <c r="W9" s="94" t="str">
        <f t="shared" si="3"/>
        <v/>
      </c>
      <c r="X9" s="94" t="str">
        <f t="shared" si="4"/>
        <v/>
      </c>
      <c r="Y9" s="94" t="str">
        <f t="shared" si="5"/>
        <v/>
      </c>
      <c r="Z9" t="str">
        <f t="shared" si="6"/>
        <v/>
      </c>
      <c r="AA9" t="str">
        <f t="shared" si="7"/>
        <v/>
      </c>
      <c r="AB9" t="str">
        <f t="shared" si="8"/>
        <v/>
      </c>
      <c r="AC9" t="str">
        <f t="shared" si="9"/>
        <v xml:space="preserve"> WHEN COUNTRY = 'ALEX' THEN 0</v>
      </c>
      <c r="AD9" t="str">
        <f t="shared" si="10"/>
        <v/>
      </c>
      <c r="AE9" t="str">
        <f t="shared" si="11"/>
        <v/>
      </c>
      <c r="AF9" t="str">
        <f t="shared" si="12"/>
        <v xml:space="preserve"> WHEN COUNTRY = 'CIB' THEN 0</v>
      </c>
      <c r="AG9" t="str">
        <f t="shared" si="13"/>
        <v/>
      </c>
      <c r="AH9" t="str">
        <f t="shared" si="14"/>
        <v/>
      </c>
      <c r="AI9" t="str">
        <f t="shared" si="15"/>
        <v/>
      </c>
      <c r="AJ9" t="str">
        <f t="shared" si="17"/>
        <v/>
      </c>
      <c r="AK9" s="95" t="str">
        <f t="shared" si="16"/>
        <v/>
      </c>
      <c r="AM9" t="str">
        <f t="shared" si="18"/>
        <v xml:space="preserve"> WHEN COUNTRY = 'ALEX' THEN 0 WHEN COUNTRY = 'CIB' THEN 0</v>
      </c>
      <c r="AN9" t="str">
        <f t="shared" si="19"/>
        <v>CASE  WHEN COUNTRY = 'ALEX' THEN 0 WHEN COUNTRY = 'CIB' THEN 0 END AS MISSING_VAL_IND_6,</v>
      </c>
    </row>
    <row r="10" spans="1:40" ht="16.5" thickBot="1" x14ac:dyDescent="0.3">
      <c r="A10" s="85">
        <f t="shared" si="20"/>
        <v>7</v>
      </c>
      <c r="B10" s="98" t="s">
        <v>1297</v>
      </c>
      <c r="C10" s="98"/>
      <c r="D10" s="98"/>
      <c r="E10" s="104" t="s">
        <v>1297</v>
      </c>
      <c r="F10" s="117"/>
      <c r="G10" s="117"/>
      <c r="H10" s="98" t="s">
        <v>1297</v>
      </c>
      <c r="I10" s="98"/>
      <c r="J10" s="98"/>
      <c r="K10" s="256">
        <v>0</v>
      </c>
      <c r="L10" s="256"/>
      <c r="M10" s="321"/>
      <c r="N10" s="322">
        <v>0</v>
      </c>
      <c r="O10" s="323"/>
      <c r="P10" s="324"/>
      <c r="Q10" s="325" t="s">
        <v>1297</v>
      </c>
      <c r="R10" s="98" t="s">
        <v>1297</v>
      </c>
      <c r="T10" t="str">
        <f t="shared" si="0"/>
        <v xml:space="preserve"> WHEN COUNTRY = 'BIB' THEN 0</v>
      </c>
      <c r="U10" t="str">
        <f t="shared" si="1"/>
        <v/>
      </c>
      <c r="V10" t="str">
        <f t="shared" si="2"/>
        <v/>
      </c>
      <c r="W10" s="94" t="str">
        <f t="shared" si="3"/>
        <v xml:space="preserve"> WHEN COUNTRY = 'KOPER' THEN 0</v>
      </c>
      <c r="X10" s="94" t="str">
        <f t="shared" si="4"/>
        <v/>
      </c>
      <c r="Y10" s="94" t="str">
        <f t="shared" si="5"/>
        <v/>
      </c>
      <c r="Z10" t="str">
        <f t="shared" si="6"/>
        <v xml:space="preserve"> WHEN COUNTRY = 'BIR' THEN 0</v>
      </c>
      <c r="AA10" t="str">
        <f t="shared" si="7"/>
        <v/>
      </c>
      <c r="AB10" t="str">
        <f t="shared" si="8"/>
        <v/>
      </c>
      <c r="AC10" t="str">
        <f t="shared" si="9"/>
        <v xml:space="preserve"> WHEN COUNTRY = 'ALEX' THEN 0</v>
      </c>
      <c r="AD10" t="str">
        <f t="shared" si="10"/>
        <v/>
      </c>
      <c r="AE10" t="str">
        <f t="shared" si="11"/>
        <v/>
      </c>
      <c r="AF10" t="str">
        <f t="shared" si="12"/>
        <v xml:space="preserve"> WHEN COUNTRY = 'CIB' THEN 0</v>
      </c>
      <c r="AG10" t="str">
        <f t="shared" si="13"/>
        <v/>
      </c>
      <c r="AH10" t="str">
        <f t="shared" si="14"/>
        <v/>
      </c>
      <c r="AI10" t="str">
        <f t="shared" si="15"/>
        <v xml:space="preserve"> WHEN COUNTRY = 'ISPRO' THEN 0</v>
      </c>
      <c r="AJ10" t="str">
        <f t="shared" si="17"/>
        <v xml:space="preserve"> WHEN COUNTRY = 'ISBA' THEN 0</v>
      </c>
      <c r="AK10" s="95" t="str">
        <f t="shared" si="16"/>
        <v/>
      </c>
      <c r="AM10" t="str">
        <f t="shared" si="18"/>
        <v xml:space="preserve"> WHEN COUNTRY = 'BIB' THEN 0 WHEN COUNTRY = 'KOPER' THEN 0 WHEN COUNTRY = 'BIR' THEN 0 WHEN COUNTRY = 'ALEX' THEN 0 WHEN COUNTRY = 'CIB' THEN 0 WHEN COUNTRY = 'ISPRO' THEN 0 WHEN COUNTRY = 'ISBA' THEN 0</v>
      </c>
      <c r="AN10" t="str">
        <f t="shared" si="19"/>
        <v>CASE  WHEN COUNTRY = 'BIB' THEN 0 WHEN COUNTRY = 'KOPER' THEN 0 WHEN COUNTRY = 'BIR' THEN 0 WHEN COUNTRY = 'ALEX' THEN 0 WHEN COUNTRY = 'CIB' THEN 0 WHEN COUNTRY = 'ISPRO' THEN 0 WHEN COUNTRY = 'ISBA' THEN 0 END AS MISSING_VAL_IND_7,</v>
      </c>
    </row>
    <row r="11" spans="1:40" ht="16.5" thickBot="1" x14ac:dyDescent="0.3">
      <c r="A11" s="85">
        <f t="shared" si="20"/>
        <v>8</v>
      </c>
      <c r="B11" s="98" t="s">
        <v>818</v>
      </c>
      <c r="C11" s="98"/>
      <c r="D11" s="98"/>
      <c r="E11" s="104" t="s">
        <v>818</v>
      </c>
      <c r="F11" s="117"/>
      <c r="G11" s="117"/>
      <c r="H11" s="98" t="s">
        <v>818</v>
      </c>
      <c r="I11" s="98"/>
      <c r="J11" s="98"/>
      <c r="K11" s="256"/>
      <c r="L11" s="256"/>
      <c r="M11" s="321"/>
      <c r="N11" s="322">
        <v>1</v>
      </c>
      <c r="O11" s="323"/>
      <c r="P11" s="324"/>
      <c r="Q11" s="325" t="s">
        <v>818</v>
      </c>
      <c r="R11" s="98" t="s">
        <v>818</v>
      </c>
      <c r="T11" t="str">
        <f t="shared" si="0"/>
        <v xml:space="preserve"> WHEN COUNTRY = 'BIB' THEN 1</v>
      </c>
      <c r="U11" t="str">
        <f t="shared" si="1"/>
        <v/>
      </c>
      <c r="V11" t="str">
        <f t="shared" si="2"/>
        <v/>
      </c>
      <c r="W11" s="94" t="str">
        <f t="shared" si="3"/>
        <v xml:space="preserve"> WHEN COUNTRY = 'KOPER' THEN 1</v>
      </c>
      <c r="X11" s="94" t="str">
        <f t="shared" si="4"/>
        <v/>
      </c>
      <c r="Y11" s="94" t="str">
        <f t="shared" si="5"/>
        <v/>
      </c>
      <c r="Z11" t="str">
        <f t="shared" si="6"/>
        <v xml:space="preserve"> WHEN COUNTRY = 'BIR' THEN 1</v>
      </c>
      <c r="AA11" t="str">
        <f t="shared" si="7"/>
        <v/>
      </c>
      <c r="AB11" t="str">
        <f t="shared" si="8"/>
        <v/>
      </c>
      <c r="AC11" t="str">
        <f t="shared" si="9"/>
        <v/>
      </c>
      <c r="AD11" t="str">
        <f t="shared" si="10"/>
        <v/>
      </c>
      <c r="AE11" t="str">
        <f t="shared" si="11"/>
        <v/>
      </c>
      <c r="AF11" t="str">
        <f t="shared" si="12"/>
        <v xml:space="preserve"> WHEN COUNTRY = 'CIB' THEN 1</v>
      </c>
      <c r="AG11" t="str">
        <f t="shared" si="13"/>
        <v/>
      </c>
      <c r="AH11" t="str">
        <f t="shared" si="14"/>
        <v/>
      </c>
      <c r="AI11" t="str">
        <f t="shared" si="15"/>
        <v xml:space="preserve"> WHEN COUNTRY = 'ISPRO' THEN 1</v>
      </c>
      <c r="AJ11" t="str">
        <f t="shared" si="17"/>
        <v xml:space="preserve"> WHEN COUNTRY = 'ISBA' THEN 1</v>
      </c>
      <c r="AK11" s="95" t="str">
        <f t="shared" si="16"/>
        <v/>
      </c>
      <c r="AM11" t="str">
        <f t="shared" si="18"/>
        <v xml:space="preserve"> WHEN COUNTRY = 'BIB' THEN 1 WHEN COUNTRY = 'KOPER' THEN 1 WHEN COUNTRY = 'BIR' THEN 1 WHEN COUNTRY = 'CIB' THEN 1 WHEN COUNTRY = 'ISPRO' THEN 1 WHEN COUNTRY = 'ISBA' THEN 1</v>
      </c>
      <c r="AN11" t="str">
        <f t="shared" si="19"/>
        <v>CASE  WHEN COUNTRY = 'BIB' THEN 1 WHEN COUNTRY = 'KOPER' THEN 1 WHEN COUNTRY = 'BIR' THEN 1 WHEN COUNTRY = 'CIB' THEN 1 WHEN COUNTRY = 'ISPRO' THEN 1 WHEN COUNTRY = 'ISBA' THEN 1 END AS MISSING_VAL_IND_8,</v>
      </c>
    </row>
    <row r="12" spans="1:40" ht="16.5" thickBot="1" x14ac:dyDescent="0.3">
      <c r="A12" s="85">
        <f t="shared" si="20"/>
        <v>9</v>
      </c>
      <c r="B12" s="98" t="s">
        <v>1297</v>
      </c>
      <c r="C12" s="98"/>
      <c r="D12" s="98"/>
      <c r="E12" s="104" t="s">
        <v>1297</v>
      </c>
      <c r="F12" s="117"/>
      <c r="G12" s="117"/>
      <c r="H12" s="98"/>
      <c r="I12" s="98"/>
      <c r="J12" s="98"/>
      <c r="K12" s="256"/>
      <c r="L12" s="256"/>
      <c r="M12" s="321"/>
      <c r="N12" s="322">
        <v>0</v>
      </c>
      <c r="O12" s="323"/>
      <c r="P12" s="324"/>
      <c r="Q12" s="325" t="s">
        <v>1297</v>
      </c>
      <c r="R12" s="98" t="s">
        <v>1297</v>
      </c>
      <c r="T12" t="str">
        <f t="shared" si="0"/>
        <v xml:space="preserve"> WHEN COUNTRY = 'BIB' THEN 0</v>
      </c>
      <c r="U12" t="str">
        <f t="shared" si="1"/>
        <v/>
      </c>
      <c r="V12" t="str">
        <f t="shared" si="2"/>
        <v/>
      </c>
      <c r="W12" s="94" t="str">
        <f t="shared" si="3"/>
        <v xml:space="preserve"> WHEN COUNTRY = 'KOPER' THEN 0</v>
      </c>
      <c r="X12" s="94" t="str">
        <f t="shared" si="4"/>
        <v/>
      </c>
      <c r="Y12" s="94" t="str">
        <f t="shared" si="5"/>
        <v/>
      </c>
      <c r="Z12" t="str">
        <f t="shared" si="6"/>
        <v/>
      </c>
      <c r="AA12" t="str">
        <f t="shared" si="7"/>
        <v/>
      </c>
      <c r="AB12" t="str">
        <f t="shared" si="8"/>
        <v/>
      </c>
      <c r="AC12" t="str">
        <f t="shared" si="9"/>
        <v/>
      </c>
      <c r="AD12" t="str">
        <f t="shared" si="10"/>
        <v/>
      </c>
      <c r="AE12" t="str">
        <f t="shared" si="11"/>
        <v/>
      </c>
      <c r="AF12" t="str">
        <f t="shared" si="12"/>
        <v xml:space="preserve"> WHEN COUNTRY = 'CIB' THEN 0</v>
      </c>
      <c r="AG12" t="str">
        <f t="shared" si="13"/>
        <v/>
      </c>
      <c r="AH12" t="str">
        <f t="shared" si="14"/>
        <v/>
      </c>
      <c r="AI12" t="str">
        <f t="shared" si="15"/>
        <v xml:space="preserve"> WHEN COUNTRY = 'ISPRO' THEN 0</v>
      </c>
      <c r="AJ12" t="str">
        <f t="shared" si="17"/>
        <v xml:space="preserve"> WHEN COUNTRY = 'ISBA' THEN 0</v>
      </c>
      <c r="AK12" s="95" t="str">
        <f t="shared" si="16"/>
        <v/>
      </c>
      <c r="AM12" t="str">
        <f t="shared" si="18"/>
        <v xml:space="preserve"> WHEN COUNTRY = 'BIB' THEN 0 WHEN COUNTRY = 'KOPER' THEN 0 WHEN COUNTRY = 'CIB' THEN 0 WHEN COUNTRY = 'ISPRO' THEN 0 WHEN COUNTRY = 'ISBA' THEN 0</v>
      </c>
      <c r="AN12" t="str">
        <f t="shared" si="19"/>
        <v>CASE  WHEN COUNTRY = 'BIB' THEN 0 WHEN COUNTRY = 'KOPER' THEN 0 WHEN COUNTRY = 'CIB' THEN 0 WHEN COUNTRY = 'ISPRO' THEN 0 WHEN COUNTRY = 'ISBA' THEN 0 END AS MISSING_VAL_IND_9,</v>
      </c>
    </row>
    <row r="13" spans="1:40" ht="16.5" thickBot="1" x14ac:dyDescent="0.3">
      <c r="A13" s="85">
        <f t="shared" si="20"/>
        <v>10</v>
      </c>
      <c r="B13" s="98"/>
      <c r="C13" s="98"/>
      <c r="D13" s="98"/>
      <c r="E13" s="104" t="s">
        <v>1297</v>
      </c>
      <c r="F13" s="117"/>
      <c r="G13" s="117"/>
      <c r="H13" s="98"/>
      <c r="I13" s="98"/>
      <c r="J13" s="98"/>
      <c r="K13" s="256"/>
      <c r="L13" s="256"/>
      <c r="M13" s="321"/>
      <c r="N13" s="322">
        <v>0</v>
      </c>
      <c r="O13" s="323"/>
      <c r="P13" s="324"/>
      <c r="Q13" s="325" t="s">
        <v>1297</v>
      </c>
      <c r="R13" s="98"/>
      <c r="T13" t="str">
        <f t="shared" si="0"/>
        <v/>
      </c>
      <c r="U13" t="str">
        <f t="shared" si="1"/>
        <v/>
      </c>
      <c r="V13" t="str">
        <f t="shared" si="2"/>
        <v/>
      </c>
      <c r="W13" s="94" t="str">
        <f t="shared" si="3"/>
        <v xml:space="preserve"> WHEN COUNTRY = 'KOPER' THEN 0</v>
      </c>
      <c r="X13" s="94" t="str">
        <f t="shared" si="4"/>
        <v/>
      </c>
      <c r="Y13" s="94" t="str">
        <f t="shared" si="5"/>
        <v/>
      </c>
      <c r="Z13" t="str">
        <f t="shared" si="6"/>
        <v/>
      </c>
      <c r="AA13" t="str">
        <f t="shared" si="7"/>
        <v/>
      </c>
      <c r="AB13" t="str">
        <f t="shared" si="8"/>
        <v/>
      </c>
      <c r="AC13" t="str">
        <f t="shared" si="9"/>
        <v/>
      </c>
      <c r="AD13" t="str">
        <f t="shared" si="10"/>
        <v/>
      </c>
      <c r="AE13" t="str">
        <f t="shared" si="11"/>
        <v/>
      </c>
      <c r="AF13" t="str">
        <f t="shared" si="12"/>
        <v xml:space="preserve"> WHEN COUNTRY = 'CIB' THEN 0</v>
      </c>
      <c r="AG13" t="str">
        <f t="shared" si="13"/>
        <v/>
      </c>
      <c r="AH13" t="str">
        <f t="shared" si="14"/>
        <v/>
      </c>
      <c r="AI13" t="str">
        <f t="shared" si="15"/>
        <v xml:space="preserve"> WHEN COUNTRY = 'ISPRO' THEN 0</v>
      </c>
      <c r="AJ13" t="str">
        <f t="shared" si="17"/>
        <v/>
      </c>
      <c r="AK13" s="95" t="str">
        <f t="shared" si="16"/>
        <v/>
      </c>
      <c r="AM13" t="str">
        <f t="shared" si="18"/>
        <v xml:space="preserve"> WHEN COUNTRY = 'KOPER' THEN 0 WHEN COUNTRY = 'CIB' THEN 0 WHEN COUNTRY = 'ISPRO' THEN 0</v>
      </c>
      <c r="AN13" t="str">
        <f t="shared" si="19"/>
        <v>CASE  WHEN COUNTRY = 'KOPER' THEN 0 WHEN COUNTRY = 'CIB' THEN 0 WHEN COUNTRY = 'ISPRO' THEN 0 END AS MISSING_VAL_IND_10,</v>
      </c>
    </row>
    <row r="14" spans="1:40" ht="16.5" thickBot="1" x14ac:dyDescent="0.3">
      <c r="A14" s="85">
        <f t="shared" si="20"/>
        <v>11</v>
      </c>
      <c r="B14" s="98" t="s">
        <v>1297</v>
      </c>
      <c r="C14" s="98"/>
      <c r="D14" s="98"/>
      <c r="E14" s="104" t="s">
        <v>1297</v>
      </c>
      <c r="F14" s="117"/>
      <c r="G14" s="117"/>
      <c r="H14" s="98"/>
      <c r="I14" s="98"/>
      <c r="J14" s="98"/>
      <c r="K14" s="256"/>
      <c r="L14" s="256"/>
      <c r="M14" s="321"/>
      <c r="N14" s="322">
        <v>0</v>
      </c>
      <c r="O14" s="323"/>
      <c r="P14" s="324"/>
      <c r="Q14" s="325"/>
      <c r="R14" s="98"/>
      <c r="T14" t="str">
        <f t="shared" si="0"/>
        <v xml:space="preserve"> WHEN COUNTRY = 'BIB' THEN 0</v>
      </c>
      <c r="U14" t="str">
        <f t="shared" si="1"/>
        <v/>
      </c>
      <c r="V14" t="str">
        <f t="shared" si="2"/>
        <v/>
      </c>
      <c r="W14" s="94" t="str">
        <f t="shared" si="3"/>
        <v xml:space="preserve"> WHEN COUNTRY = 'KOPER' THEN 0</v>
      </c>
      <c r="X14" s="94" t="str">
        <f t="shared" si="4"/>
        <v/>
      </c>
      <c r="Y14" s="94" t="str">
        <f t="shared" si="5"/>
        <v/>
      </c>
      <c r="Z14" t="str">
        <f t="shared" si="6"/>
        <v/>
      </c>
      <c r="AA14" t="str">
        <f t="shared" si="7"/>
        <v/>
      </c>
      <c r="AB14" t="str">
        <f t="shared" si="8"/>
        <v/>
      </c>
      <c r="AC14" t="str">
        <f t="shared" si="9"/>
        <v/>
      </c>
      <c r="AD14" t="str">
        <f t="shared" si="10"/>
        <v/>
      </c>
      <c r="AE14" t="str">
        <f t="shared" si="11"/>
        <v/>
      </c>
      <c r="AF14" t="str">
        <f t="shared" si="12"/>
        <v xml:space="preserve"> WHEN COUNTRY = 'CIB' THEN 0</v>
      </c>
      <c r="AG14" t="str">
        <f t="shared" si="13"/>
        <v/>
      </c>
      <c r="AH14" t="str">
        <f t="shared" si="14"/>
        <v/>
      </c>
      <c r="AI14" t="str">
        <f t="shared" si="15"/>
        <v/>
      </c>
      <c r="AJ14" t="str">
        <f t="shared" si="17"/>
        <v/>
      </c>
      <c r="AK14" s="95" t="str">
        <f t="shared" si="16"/>
        <v/>
      </c>
      <c r="AM14" t="str">
        <f t="shared" si="18"/>
        <v xml:space="preserve"> WHEN COUNTRY = 'BIB' THEN 0 WHEN COUNTRY = 'KOPER' THEN 0 WHEN COUNTRY = 'CIB' THEN 0</v>
      </c>
      <c r="AN14" t="str">
        <f t="shared" si="19"/>
        <v>CASE  WHEN COUNTRY = 'BIB' THEN 0 WHEN COUNTRY = 'KOPER' THEN 0 WHEN COUNTRY = 'CIB' THEN 0 END AS MISSING_VAL_IND_11,</v>
      </c>
    </row>
    <row r="15" spans="1:40" ht="16.5" thickBot="1" x14ac:dyDescent="0.3">
      <c r="A15" s="85">
        <f t="shared" si="20"/>
        <v>12</v>
      </c>
      <c r="B15" s="98"/>
      <c r="C15" s="98"/>
      <c r="D15" s="98"/>
      <c r="E15" s="104" t="s">
        <v>1297</v>
      </c>
      <c r="F15" s="117"/>
      <c r="G15" s="117"/>
      <c r="H15" s="98"/>
      <c r="I15" s="98"/>
      <c r="J15" s="98"/>
      <c r="K15" s="256"/>
      <c r="L15" s="256"/>
      <c r="M15" s="321"/>
      <c r="N15" s="322">
        <v>0</v>
      </c>
      <c r="O15" s="323"/>
      <c r="P15" s="324"/>
      <c r="Q15" s="325"/>
      <c r="R15" s="98"/>
      <c r="T15" t="str">
        <f t="shared" si="0"/>
        <v/>
      </c>
      <c r="U15" t="str">
        <f t="shared" si="1"/>
        <v/>
      </c>
      <c r="V15" t="str">
        <f t="shared" si="2"/>
        <v/>
      </c>
      <c r="W15" s="94" t="str">
        <f t="shared" si="3"/>
        <v xml:space="preserve"> WHEN COUNTRY = 'KOPER' THEN 0</v>
      </c>
      <c r="X15" s="94" t="str">
        <f t="shared" si="4"/>
        <v/>
      </c>
      <c r="Y15" s="94" t="str">
        <f t="shared" si="5"/>
        <v/>
      </c>
      <c r="Z15" t="str">
        <f t="shared" si="6"/>
        <v/>
      </c>
      <c r="AA15" t="str">
        <f t="shared" si="7"/>
        <v/>
      </c>
      <c r="AB15" t="str">
        <f t="shared" si="8"/>
        <v/>
      </c>
      <c r="AC15" t="str">
        <f t="shared" si="9"/>
        <v/>
      </c>
      <c r="AD15" t="str">
        <f t="shared" si="10"/>
        <v/>
      </c>
      <c r="AE15" t="str">
        <f t="shared" si="11"/>
        <v/>
      </c>
      <c r="AF15" t="str">
        <f t="shared" si="12"/>
        <v xml:space="preserve"> WHEN COUNTRY = 'CIB' THEN 0</v>
      </c>
      <c r="AG15" t="str">
        <f t="shared" si="13"/>
        <v/>
      </c>
      <c r="AH15" t="str">
        <f t="shared" si="14"/>
        <v/>
      </c>
      <c r="AI15" t="str">
        <f t="shared" si="15"/>
        <v/>
      </c>
      <c r="AJ15" t="str">
        <f t="shared" si="17"/>
        <v/>
      </c>
      <c r="AK15" s="95" t="str">
        <f t="shared" si="16"/>
        <v/>
      </c>
      <c r="AM15" t="str">
        <f t="shared" si="18"/>
        <v xml:space="preserve"> WHEN COUNTRY = 'KOPER' THEN 0 WHEN COUNTRY = 'CIB' THEN 0</v>
      </c>
      <c r="AN15" t="str">
        <f t="shared" si="19"/>
        <v>CASE  WHEN COUNTRY = 'KOPER' THEN 0 WHEN COUNTRY = 'CIB' THEN 0 END AS MISSING_VAL_IND_12,</v>
      </c>
    </row>
    <row r="16" spans="1:40" ht="16.5" thickBot="1" x14ac:dyDescent="0.3">
      <c r="A16" s="85">
        <f t="shared" si="20"/>
        <v>13</v>
      </c>
      <c r="B16" s="98"/>
      <c r="C16" s="98" t="s">
        <v>1296</v>
      </c>
      <c r="D16" s="98" t="s">
        <v>1298</v>
      </c>
      <c r="E16" s="104"/>
      <c r="F16" s="117" t="s">
        <v>1299</v>
      </c>
      <c r="G16" s="117" t="s">
        <v>1300</v>
      </c>
      <c r="H16" s="98"/>
      <c r="I16" s="98">
        <v>7042355</v>
      </c>
      <c r="J16" s="98" t="s">
        <v>1501</v>
      </c>
      <c r="K16" s="256"/>
      <c r="L16" s="256"/>
      <c r="M16" s="321"/>
      <c r="N16" s="322"/>
      <c r="O16" s="323" t="s">
        <v>1647</v>
      </c>
      <c r="P16" s="324" t="s">
        <v>1678</v>
      </c>
      <c r="Q16" s="325" t="s">
        <v>2018</v>
      </c>
      <c r="R16" s="98" t="s">
        <v>2182</v>
      </c>
      <c r="T16" t="str">
        <f t="shared" ref="T16:T47" si="21">IF(LEN(B16)&gt;0,CONCATENATE(" WHEN COUNTRY = '",$B$2, "' THEN ",B16 ),"")</f>
        <v/>
      </c>
      <c r="U16" t="str">
        <f>IF(LEN(C16)&gt;0,CONCATENATE(" WHEN COUNTRY = '",$B$2,"' AND SEGMENT= '",$C$3, "'  THEN ",C16 ),"")</f>
        <v xml:space="preserve"> WHEN COUNTRY = 'BIB' AND SEGMENT= 'CORPORATE'  THEN 6058.6855</v>
      </c>
      <c r="V16" t="str">
        <f>IF(LEN(D16)&gt;0,CONCATENATE(" WHEN COUNTRY = '",$B$2,"' AND SEGMENT= '",$D$3, "'  THEN ",D16 ),"")</f>
        <v xml:space="preserve"> WHEN COUNTRY = 'BIB' AND SEGMENT= 'RETAIL'  THEN 145.21431</v>
      </c>
      <c r="W16" s="94" t="str">
        <f t="shared" ref="W16:W47" si="22">IF(LEN(E16)&gt;0,CONCATENATE(" WHEN COUNTRY = '",$E$2, "' THEN ",E16 ),"")</f>
        <v/>
      </c>
      <c r="X16" s="94" t="str">
        <f>IF(LEN(F16)&gt;0,CONCATENATE(" WHEN COUNTRY = '",$E$2,"' AND SEGMENT= '",$F$3, "'  THEN ",F16 ),"")</f>
        <v xml:space="preserve"> WHEN COUNTRY = 'KOPER' AND SEGMENT= 'CORPORATE'  THEN 9545.164</v>
      </c>
      <c r="Y16" s="94" t="str">
        <f>IF(LEN(G16)&gt;0,CONCATENATE(" WHEN COUNTRY = '",$E$2,"' AND SEGMENT= '",$G$3, "'  THEN ",G16 ),"")</f>
        <v xml:space="preserve"> WHEN COUNTRY = 'KOPER' AND SEGMENT= 'SMALL/MICRO'  THEN 104.7183</v>
      </c>
      <c r="Z16" t="str">
        <f t="shared" si="6"/>
        <v/>
      </c>
      <c r="AA16" t="str">
        <f t="shared" si="7"/>
        <v xml:space="preserve"> WHEN COUNTRY = 'BIR' AND SEGMENT IN ('CORPORATE','SME Corporate')  THEN 7042355</v>
      </c>
      <c r="AB16" t="str">
        <f t="shared" si="8"/>
        <v xml:space="preserve"> WHEN COUNTRY = 'BIR' AND SEGMENT= 'SME Retail'  THEN 15227.31</v>
      </c>
      <c r="AC16" t="str">
        <f t="shared" si="9"/>
        <v/>
      </c>
      <c r="AD16" t="str">
        <f t="shared" si="10"/>
        <v/>
      </c>
      <c r="AE16" t="str">
        <f t="shared" si="11"/>
        <v/>
      </c>
      <c r="AF16" t="str">
        <f t="shared" si="12"/>
        <v/>
      </c>
      <c r="AG16" t="str">
        <f t="shared" si="13"/>
        <v xml:space="preserve"> WHEN COUNTRY = 'CIB' AND SEGMENT IN ('Large Corporate - Corporate','SME Corporate')  THEN 1084740</v>
      </c>
      <c r="AH16" t="str">
        <f t="shared" si="14"/>
        <v xml:space="preserve"> WHEN COUNTRY = 'CIB' AND SEGMENT= 'Small Business - SME Retail'  THEN 34.45</v>
      </c>
      <c r="AI16" t="str">
        <f t="shared" si="15"/>
        <v xml:space="preserve"> WHEN COUNTRY = 'ISPRO' THEN 3395.85</v>
      </c>
      <c r="AJ16" t="str">
        <f t="shared" si="17"/>
        <v xml:space="preserve"> WHEN COUNTRY = 'ISBA' THEN 33833.22</v>
      </c>
      <c r="AK16" s="95" t="str">
        <f t="shared" si="16"/>
        <v/>
      </c>
      <c r="AM16" t="str">
        <f t="shared" si="18"/>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v>
      </c>
      <c r="AN16" t="str">
        <f t="shared" si="19"/>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row>
    <row r="17" spans="1:40" ht="16.5" thickBot="1" x14ac:dyDescent="0.3">
      <c r="A17" s="85">
        <f t="shared" si="20"/>
        <v>14</v>
      </c>
      <c r="B17" s="98" t="s">
        <v>818</v>
      </c>
      <c r="C17" s="98"/>
      <c r="D17" s="98"/>
      <c r="E17" s="104" t="s">
        <v>818</v>
      </c>
      <c r="F17" s="117"/>
      <c r="G17" s="117"/>
      <c r="H17" s="98" t="s">
        <v>818</v>
      </c>
      <c r="I17" s="98"/>
      <c r="J17" s="98"/>
      <c r="K17" s="256"/>
      <c r="L17" s="256"/>
      <c r="M17" s="321"/>
      <c r="N17" s="322">
        <v>1</v>
      </c>
      <c r="O17" s="323"/>
      <c r="P17" s="324"/>
      <c r="Q17" s="325" t="s">
        <v>818</v>
      </c>
      <c r="R17" s="98" t="s">
        <v>818</v>
      </c>
      <c r="T17" t="str">
        <f t="shared" si="21"/>
        <v xml:space="preserve"> WHEN COUNTRY = 'BIB' THEN 1</v>
      </c>
      <c r="U17" t="str">
        <f t="shared" ref="U17:U42" si="23">IF(LEN(C17)&gt;0,CONCATENATE(" WHEN COUNTRY = '",$B$2, "' THEN ",C17 ),"")</f>
        <v/>
      </c>
      <c r="V17" t="str">
        <f t="shared" ref="V17:V42" si="24">IF(LEN(D17)&gt;0,CONCATENATE(" WHEN COUNTRY = '",$B$2, "' THEN ",D17 ),"")</f>
        <v/>
      </c>
      <c r="W17" s="94" t="str">
        <f t="shared" si="22"/>
        <v xml:space="preserve"> WHEN COUNTRY = 'KOPER' THEN 1</v>
      </c>
      <c r="X17" s="94" t="str">
        <f t="shared" ref="X17:X42" si="25">IF(LEN(F17)&gt;0,CONCATENATE(" WHEN COUNTRY = '",$E$2, "' THEN ",F17 ),"")</f>
        <v/>
      </c>
      <c r="Y17" s="94" t="str">
        <f t="shared" ref="Y17:Y42" si="26">IF(LEN(G17)&gt;0,CONCATENATE(" WHEN COUNTRY = '",$E$2, "' THEN ",G17 ),"")</f>
        <v/>
      </c>
      <c r="Z17" t="str">
        <f t="shared" si="6"/>
        <v xml:space="preserve"> WHEN COUNTRY = 'BIR' THEN 1</v>
      </c>
      <c r="AA17" t="str">
        <f t="shared" si="7"/>
        <v/>
      </c>
      <c r="AB17" t="str">
        <f t="shared" si="8"/>
        <v/>
      </c>
      <c r="AC17" t="str">
        <f t="shared" si="9"/>
        <v/>
      </c>
      <c r="AD17" t="str">
        <f t="shared" si="10"/>
        <v/>
      </c>
      <c r="AE17" t="str">
        <f t="shared" si="11"/>
        <v/>
      </c>
      <c r="AF17" t="str">
        <f t="shared" si="12"/>
        <v xml:space="preserve"> WHEN COUNTRY = 'CIB' THEN 1</v>
      </c>
      <c r="AG17" t="str">
        <f t="shared" si="13"/>
        <v/>
      </c>
      <c r="AH17" t="str">
        <f t="shared" si="14"/>
        <v/>
      </c>
      <c r="AI17" t="str">
        <f t="shared" si="15"/>
        <v xml:space="preserve"> WHEN COUNTRY = 'ISPRO' THEN 1</v>
      </c>
      <c r="AJ17" t="str">
        <f t="shared" si="17"/>
        <v xml:space="preserve"> WHEN COUNTRY = 'ISBA' THEN 1</v>
      </c>
      <c r="AK17" s="95" t="str">
        <f t="shared" si="16"/>
        <v/>
      </c>
      <c r="AM17" t="str">
        <f t="shared" si="18"/>
        <v xml:space="preserve"> WHEN COUNTRY = 'BIB' THEN 1 WHEN COUNTRY = 'KOPER' THEN 1 WHEN COUNTRY = 'BIR' THEN 1 WHEN COUNTRY = 'CIB' THEN 1 WHEN COUNTRY = 'ISPRO' THEN 1 WHEN COUNTRY = 'ISBA' THEN 1</v>
      </c>
      <c r="AN17" t="str">
        <f t="shared" si="19"/>
        <v>CASE  WHEN COUNTRY = 'BIB' THEN 1 WHEN COUNTRY = 'KOPER' THEN 1 WHEN COUNTRY = 'BIR' THEN 1 WHEN COUNTRY = 'CIB' THEN 1 WHEN COUNTRY = 'ISPRO' THEN 1 WHEN COUNTRY = 'ISBA' THEN 1 END AS MISSING_VAL_IND_14,</v>
      </c>
    </row>
    <row r="18" spans="1:40" ht="16.5" thickBot="1" x14ac:dyDescent="0.3">
      <c r="A18" s="85">
        <f t="shared" si="20"/>
        <v>15</v>
      </c>
      <c r="B18" s="98" t="s">
        <v>1297</v>
      </c>
      <c r="C18" s="98"/>
      <c r="D18" s="98"/>
      <c r="E18" s="104" t="s">
        <v>1297</v>
      </c>
      <c r="F18" s="117"/>
      <c r="G18" s="117"/>
      <c r="H18" s="98"/>
      <c r="I18" s="98"/>
      <c r="J18" s="98"/>
      <c r="K18" s="256">
        <v>0</v>
      </c>
      <c r="L18" s="256"/>
      <c r="M18" s="321"/>
      <c r="N18" s="322">
        <v>0</v>
      </c>
      <c r="O18" s="323"/>
      <c r="P18" s="324"/>
      <c r="Q18" s="325" t="s">
        <v>1297</v>
      </c>
      <c r="R18" s="98" t="s">
        <v>1297</v>
      </c>
      <c r="T18" t="str">
        <f t="shared" si="21"/>
        <v xml:space="preserve"> WHEN COUNTRY = 'BIB' THEN 0</v>
      </c>
      <c r="U18" t="str">
        <f t="shared" si="23"/>
        <v/>
      </c>
      <c r="V18" t="str">
        <f t="shared" si="24"/>
        <v/>
      </c>
      <c r="W18" s="94" t="str">
        <f t="shared" si="22"/>
        <v xml:space="preserve"> WHEN COUNTRY = 'KOPER' THEN 0</v>
      </c>
      <c r="X18" s="94" t="str">
        <f t="shared" si="25"/>
        <v/>
      </c>
      <c r="Y18" s="94" t="str">
        <f t="shared" si="26"/>
        <v/>
      </c>
      <c r="Z18" t="str">
        <f t="shared" si="6"/>
        <v/>
      </c>
      <c r="AA18" t="str">
        <f t="shared" si="7"/>
        <v/>
      </c>
      <c r="AB18" t="str">
        <f t="shared" si="8"/>
        <v/>
      </c>
      <c r="AC18" t="str">
        <f t="shared" si="9"/>
        <v xml:space="preserve"> WHEN COUNTRY = 'ALEX' THEN 0</v>
      </c>
      <c r="AD18" t="str">
        <f t="shared" si="10"/>
        <v/>
      </c>
      <c r="AE18" t="str">
        <f t="shared" si="11"/>
        <v/>
      </c>
      <c r="AF18" t="str">
        <f t="shared" si="12"/>
        <v xml:space="preserve"> WHEN COUNTRY = 'CIB' THEN 0</v>
      </c>
      <c r="AG18" t="str">
        <f t="shared" si="13"/>
        <v/>
      </c>
      <c r="AH18" t="str">
        <f t="shared" si="14"/>
        <v/>
      </c>
      <c r="AI18" t="str">
        <f t="shared" si="15"/>
        <v xml:space="preserve"> WHEN COUNTRY = 'ISPRO' THEN 0</v>
      </c>
      <c r="AJ18" t="str">
        <f t="shared" si="17"/>
        <v xml:space="preserve"> WHEN COUNTRY = 'ISBA' THEN 0</v>
      </c>
      <c r="AK18" s="95" t="str">
        <f t="shared" si="16"/>
        <v/>
      </c>
      <c r="AM18" t="str">
        <f t="shared" si="18"/>
        <v xml:space="preserve"> WHEN COUNTRY = 'BIB' THEN 0 WHEN COUNTRY = 'KOPER' THEN 0 WHEN COUNTRY = 'ALEX' THEN 0 WHEN COUNTRY = 'CIB' THEN 0 WHEN COUNTRY = 'ISPRO' THEN 0 WHEN COUNTRY = 'ISBA' THEN 0</v>
      </c>
      <c r="AN18" t="str">
        <f t="shared" si="19"/>
        <v>CASE  WHEN COUNTRY = 'BIB' THEN 0 WHEN COUNTRY = 'KOPER' THEN 0 WHEN COUNTRY = 'ALEX' THEN 0 WHEN COUNTRY = 'CIB' THEN 0 WHEN COUNTRY = 'ISPRO' THEN 0 WHEN COUNTRY = 'ISBA' THEN 0 END AS MISSING_VAL_IND_15,</v>
      </c>
    </row>
    <row r="19" spans="1:40" ht="16.5" thickBot="1" x14ac:dyDescent="0.3">
      <c r="A19" s="85">
        <f t="shared" si="20"/>
        <v>16</v>
      </c>
      <c r="B19" s="98"/>
      <c r="C19" s="98"/>
      <c r="D19" s="98"/>
      <c r="E19" s="104"/>
      <c r="F19" s="117"/>
      <c r="G19" s="117"/>
      <c r="H19" s="98" t="s">
        <v>1297</v>
      </c>
      <c r="I19" s="98"/>
      <c r="J19" s="98"/>
      <c r="K19" s="256">
        <v>0</v>
      </c>
      <c r="L19" s="256"/>
      <c r="M19" s="321"/>
      <c r="N19" s="322">
        <v>0</v>
      </c>
      <c r="O19" s="323"/>
      <c r="P19" s="324"/>
      <c r="Q19" s="325" t="s">
        <v>1297</v>
      </c>
      <c r="R19" s="98" t="s">
        <v>1297</v>
      </c>
      <c r="T19" t="str">
        <f t="shared" si="21"/>
        <v/>
      </c>
      <c r="U19" t="str">
        <f t="shared" si="23"/>
        <v/>
      </c>
      <c r="V19" t="str">
        <f t="shared" si="24"/>
        <v/>
      </c>
      <c r="W19" s="94" t="str">
        <f t="shared" si="22"/>
        <v/>
      </c>
      <c r="X19" s="94" t="str">
        <f t="shared" si="25"/>
        <v/>
      </c>
      <c r="Y19" s="94" t="str">
        <f t="shared" si="26"/>
        <v/>
      </c>
      <c r="Z19" t="str">
        <f t="shared" si="6"/>
        <v xml:space="preserve"> WHEN COUNTRY = 'BIR' THEN 0</v>
      </c>
      <c r="AA19" t="str">
        <f t="shared" si="7"/>
        <v/>
      </c>
      <c r="AB19" t="str">
        <f t="shared" si="8"/>
        <v/>
      </c>
      <c r="AC19" t="str">
        <f t="shared" si="9"/>
        <v xml:space="preserve"> WHEN COUNTRY = 'ALEX' THEN 0</v>
      </c>
      <c r="AD19" t="str">
        <f t="shared" si="10"/>
        <v/>
      </c>
      <c r="AE19" t="str">
        <f t="shared" si="11"/>
        <v/>
      </c>
      <c r="AF19" t="str">
        <f t="shared" si="12"/>
        <v xml:space="preserve"> WHEN COUNTRY = 'CIB' THEN 0</v>
      </c>
      <c r="AG19" t="str">
        <f t="shared" si="13"/>
        <v/>
      </c>
      <c r="AH19" t="str">
        <f t="shared" si="14"/>
        <v/>
      </c>
      <c r="AI19" t="str">
        <f t="shared" si="15"/>
        <v xml:space="preserve"> WHEN COUNTRY = 'ISPRO' THEN 0</v>
      </c>
      <c r="AJ19" t="str">
        <f t="shared" si="17"/>
        <v xml:space="preserve"> WHEN COUNTRY = 'ISBA' THEN 0</v>
      </c>
      <c r="AK19" s="95" t="str">
        <f t="shared" si="16"/>
        <v/>
      </c>
      <c r="AM19" t="str">
        <f t="shared" si="18"/>
        <v xml:space="preserve"> WHEN COUNTRY = 'BIR' THEN 0 WHEN COUNTRY = 'ALEX' THEN 0 WHEN COUNTRY = 'CIB' THEN 0 WHEN COUNTRY = 'ISPRO' THEN 0 WHEN COUNTRY = 'ISBA' THEN 0</v>
      </c>
      <c r="AN19" t="str">
        <f t="shared" si="19"/>
        <v>CASE  WHEN COUNTRY = 'BIR' THEN 0 WHEN COUNTRY = 'ALEX' THEN 0 WHEN COUNTRY = 'CIB' THEN 0 WHEN COUNTRY = 'ISPRO' THEN 0 WHEN COUNTRY = 'ISBA' THEN 0 END AS MISSING_VAL_IND_16,</v>
      </c>
    </row>
    <row r="20" spans="1:40" ht="16.5" thickBot="1" x14ac:dyDescent="0.3">
      <c r="A20" s="85">
        <f t="shared" si="20"/>
        <v>17</v>
      </c>
      <c r="B20" s="98"/>
      <c r="C20" s="98"/>
      <c r="D20" s="98"/>
      <c r="E20" s="104"/>
      <c r="F20" s="117"/>
      <c r="G20" s="117"/>
      <c r="H20" s="98"/>
      <c r="I20" s="98"/>
      <c r="J20" s="98"/>
      <c r="K20" s="256">
        <v>0</v>
      </c>
      <c r="L20" s="256"/>
      <c r="M20" s="321"/>
      <c r="N20" s="322">
        <v>0</v>
      </c>
      <c r="O20" s="323"/>
      <c r="P20" s="324"/>
      <c r="Q20" s="325" t="s">
        <v>1297</v>
      </c>
      <c r="R20" s="98" t="s">
        <v>1297</v>
      </c>
      <c r="T20" t="str">
        <f t="shared" si="21"/>
        <v/>
      </c>
      <c r="U20" t="str">
        <f t="shared" si="23"/>
        <v/>
      </c>
      <c r="V20" t="str">
        <f t="shared" si="24"/>
        <v/>
      </c>
      <c r="W20" s="94" t="str">
        <f t="shared" si="22"/>
        <v/>
      </c>
      <c r="X20" s="94" t="str">
        <f t="shared" si="25"/>
        <v/>
      </c>
      <c r="Y20" s="94" t="str">
        <f t="shared" si="26"/>
        <v/>
      </c>
      <c r="Z20" t="str">
        <f t="shared" si="6"/>
        <v/>
      </c>
      <c r="AA20" t="str">
        <f t="shared" si="7"/>
        <v/>
      </c>
      <c r="AB20" t="str">
        <f t="shared" si="8"/>
        <v/>
      </c>
      <c r="AC20" t="str">
        <f t="shared" si="9"/>
        <v xml:space="preserve"> WHEN COUNTRY = 'ALEX' THEN 0</v>
      </c>
      <c r="AD20" t="str">
        <f t="shared" si="10"/>
        <v/>
      </c>
      <c r="AE20" t="str">
        <f t="shared" si="11"/>
        <v/>
      </c>
      <c r="AF20" t="str">
        <f t="shared" si="12"/>
        <v xml:space="preserve"> WHEN COUNTRY = 'CIB' THEN 0</v>
      </c>
      <c r="AG20" t="str">
        <f t="shared" si="13"/>
        <v/>
      </c>
      <c r="AH20" t="str">
        <f t="shared" si="14"/>
        <v/>
      </c>
      <c r="AI20" t="str">
        <f t="shared" si="15"/>
        <v xml:space="preserve"> WHEN COUNTRY = 'ISPRO' THEN 0</v>
      </c>
      <c r="AJ20" t="str">
        <f t="shared" si="17"/>
        <v xml:space="preserve"> WHEN COUNTRY = 'ISBA' THEN 0</v>
      </c>
      <c r="AK20" s="95" t="str">
        <f t="shared" si="16"/>
        <v/>
      </c>
      <c r="AM20" t="str">
        <f t="shared" si="18"/>
        <v xml:space="preserve"> WHEN COUNTRY = 'ALEX' THEN 0 WHEN COUNTRY = 'CIB' THEN 0 WHEN COUNTRY = 'ISPRO' THEN 0 WHEN COUNTRY = 'ISBA' THEN 0</v>
      </c>
      <c r="AN20" t="str">
        <f t="shared" si="19"/>
        <v>CASE  WHEN COUNTRY = 'ALEX' THEN 0 WHEN COUNTRY = 'CIB' THEN 0 WHEN COUNTRY = 'ISPRO' THEN 0 WHEN COUNTRY = 'ISBA' THEN 0 END AS MISSING_VAL_IND_17,</v>
      </c>
    </row>
    <row r="21" spans="1:40" ht="16.5" thickBot="1" x14ac:dyDescent="0.3">
      <c r="A21" s="85">
        <f t="shared" si="20"/>
        <v>18</v>
      </c>
      <c r="B21" s="98"/>
      <c r="C21" s="98"/>
      <c r="D21" s="98"/>
      <c r="E21" s="104"/>
      <c r="F21" s="117"/>
      <c r="G21" s="117"/>
      <c r="H21" s="98"/>
      <c r="I21" s="98"/>
      <c r="J21" s="98"/>
      <c r="K21" s="256"/>
      <c r="L21" s="256"/>
      <c r="M21" s="321"/>
      <c r="N21" s="322"/>
      <c r="O21" s="323"/>
      <c r="P21" s="324"/>
      <c r="Q21" s="325"/>
      <c r="R21" s="98"/>
      <c r="T21" t="str">
        <f t="shared" si="21"/>
        <v/>
      </c>
      <c r="U21" t="str">
        <f t="shared" si="23"/>
        <v/>
      </c>
      <c r="V21" t="str">
        <f t="shared" si="24"/>
        <v/>
      </c>
      <c r="W21" s="94" t="str">
        <f t="shared" si="22"/>
        <v/>
      </c>
      <c r="X21" s="94" t="str">
        <f t="shared" si="25"/>
        <v/>
      </c>
      <c r="Y21" s="94" t="str">
        <f t="shared" si="26"/>
        <v/>
      </c>
      <c r="Z21" t="str">
        <f t="shared" si="6"/>
        <v/>
      </c>
      <c r="AA21" t="str">
        <f t="shared" si="7"/>
        <v/>
      </c>
      <c r="AB21" t="str">
        <f t="shared" si="8"/>
        <v/>
      </c>
      <c r="AC21" t="str">
        <f t="shared" si="9"/>
        <v/>
      </c>
      <c r="AD21" t="str">
        <f t="shared" si="10"/>
        <v/>
      </c>
      <c r="AE21" t="str">
        <f t="shared" si="11"/>
        <v/>
      </c>
      <c r="AF21" t="str">
        <f t="shared" si="12"/>
        <v/>
      </c>
      <c r="AG21" t="str">
        <f t="shared" si="13"/>
        <v/>
      </c>
      <c r="AH21" t="str">
        <f t="shared" si="14"/>
        <v/>
      </c>
      <c r="AI21" t="str">
        <f t="shared" si="15"/>
        <v/>
      </c>
      <c r="AJ21" t="str">
        <f t="shared" si="17"/>
        <v/>
      </c>
      <c r="AK21" s="95" t="str">
        <f t="shared" si="16"/>
        <v/>
      </c>
      <c r="AM21" t="str">
        <f t="shared" si="18"/>
        <v/>
      </c>
      <c r="AN21" t="str">
        <f t="shared" si="19"/>
        <v/>
      </c>
    </row>
    <row r="22" spans="1:40" ht="16.5" thickBot="1" x14ac:dyDescent="0.3">
      <c r="A22" s="85">
        <f t="shared" si="20"/>
        <v>19</v>
      </c>
      <c r="B22" s="98"/>
      <c r="C22" s="98"/>
      <c r="D22" s="98"/>
      <c r="E22" s="104"/>
      <c r="F22" s="117"/>
      <c r="G22" s="117"/>
      <c r="H22" s="98"/>
      <c r="I22" s="98"/>
      <c r="J22" s="98"/>
      <c r="K22" s="256"/>
      <c r="L22" s="256"/>
      <c r="M22" s="321"/>
      <c r="N22" s="322"/>
      <c r="O22" s="323"/>
      <c r="P22" s="324"/>
      <c r="Q22" s="325" t="s">
        <v>1297</v>
      </c>
      <c r="R22" s="98"/>
      <c r="T22" t="str">
        <f t="shared" si="21"/>
        <v/>
      </c>
      <c r="U22" t="str">
        <f t="shared" si="23"/>
        <v/>
      </c>
      <c r="V22" t="str">
        <f t="shared" si="24"/>
        <v/>
      </c>
      <c r="W22" s="94" t="str">
        <f t="shared" si="22"/>
        <v/>
      </c>
      <c r="X22" s="94" t="str">
        <f t="shared" si="25"/>
        <v/>
      </c>
      <c r="Y22" s="94" t="str">
        <f t="shared" si="26"/>
        <v/>
      </c>
      <c r="Z22" t="str">
        <f t="shared" si="6"/>
        <v/>
      </c>
      <c r="AA22" t="str">
        <f t="shared" si="7"/>
        <v/>
      </c>
      <c r="AB22" t="str">
        <f t="shared" si="8"/>
        <v/>
      </c>
      <c r="AC22" t="str">
        <f t="shared" si="9"/>
        <v/>
      </c>
      <c r="AD22" t="str">
        <f t="shared" si="10"/>
        <v/>
      </c>
      <c r="AE22" t="str">
        <f t="shared" si="11"/>
        <v/>
      </c>
      <c r="AF22" t="str">
        <f t="shared" si="12"/>
        <v/>
      </c>
      <c r="AG22" t="str">
        <f t="shared" si="13"/>
        <v/>
      </c>
      <c r="AH22" t="str">
        <f t="shared" si="14"/>
        <v/>
      </c>
      <c r="AI22" t="str">
        <f t="shared" si="15"/>
        <v xml:space="preserve"> WHEN COUNTRY = 'ISPRO' THEN 0</v>
      </c>
      <c r="AJ22" t="str">
        <f t="shared" si="17"/>
        <v/>
      </c>
      <c r="AK22" s="95" t="str">
        <f t="shared" si="16"/>
        <v/>
      </c>
      <c r="AM22" t="str">
        <f t="shared" si="18"/>
        <v xml:space="preserve"> WHEN COUNTRY = 'ISPRO' THEN 0</v>
      </c>
      <c r="AN22" t="str">
        <f t="shared" si="19"/>
        <v>CASE  WHEN COUNTRY = 'ISPRO' THEN 0 END AS MISSING_VAL_IND_19,</v>
      </c>
    </row>
    <row r="23" spans="1:40" ht="16.5" thickBot="1" x14ac:dyDescent="0.3">
      <c r="A23" s="85">
        <f t="shared" si="20"/>
        <v>20</v>
      </c>
      <c r="B23" s="98"/>
      <c r="C23" s="98"/>
      <c r="D23" s="98"/>
      <c r="E23" s="104"/>
      <c r="F23" s="117"/>
      <c r="G23" s="117"/>
      <c r="H23" s="98"/>
      <c r="I23" s="98"/>
      <c r="J23" s="98"/>
      <c r="K23" s="256">
        <v>0</v>
      </c>
      <c r="L23" s="256"/>
      <c r="M23" s="321"/>
      <c r="N23" s="322">
        <v>0</v>
      </c>
      <c r="O23" s="323"/>
      <c r="P23" s="324"/>
      <c r="Q23" s="325" t="s">
        <v>1297</v>
      </c>
      <c r="R23" s="98"/>
      <c r="T23" t="str">
        <f t="shared" si="21"/>
        <v/>
      </c>
      <c r="U23" t="str">
        <f t="shared" si="23"/>
        <v/>
      </c>
      <c r="V23" t="str">
        <f t="shared" si="24"/>
        <v/>
      </c>
      <c r="W23" s="94" t="str">
        <f t="shared" si="22"/>
        <v/>
      </c>
      <c r="X23" s="94" t="str">
        <f t="shared" si="25"/>
        <v/>
      </c>
      <c r="Y23" s="94" t="str">
        <f t="shared" si="26"/>
        <v/>
      </c>
      <c r="Z23" t="str">
        <f t="shared" si="6"/>
        <v/>
      </c>
      <c r="AA23" t="str">
        <f t="shared" si="7"/>
        <v/>
      </c>
      <c r="AB23" t="str">
        <f t="shared" si="8"/>
        <v/>
      </c>
      <c r="AC23" t="str">
        <f t="shared" si="9"/>
        <v xml:space="preserve"> WHEN COUNTRY = 'ALEX' THEN 0</v>
      </c>
      <c r="AD23" t="str">
        <f t="shared" si="10"/>
        <v/>
      </c>
      <c r="AE23" t="str">
        <f t="shared" si="11"/>
        <v/>
      </c>
      <c r="AF23" t="str">
        <f t="shared" si="12"/>
        <v xml:space="preserve"> WHEN COUNTRY = 'CIB' THEN 0</v>
      </c>
      <c r="AG23" t="str">
        <f t="shared" si="13"/>
        <v/>
      </c>
      <c r="AH23" t="str">
        <f t="shared" si="14"/>
        <v/>
      </c>
      <c r="AI23" t="str">
        <f t="shared" si="15"/>
        <v xml:space="preserve"> WHEN COUNTRY = 'ISPRO' THEN 0</v>
      </c>
      <c r="AJ23" t="str">
        <f t="shared" si="17"/>
        <v/>
      </c>
      <c r="AK23" s="95" t="str">
        <f t="shared" si="16"/>
        <v/>
      </c>
      <c r="AM23" t="str">
        <f t="shared" si="18"/>
        <v xml:space="preserve"> WHEN COUNTRY = 'ALEX' THEN 0 WHEN COUNTRY = 'CIB' THEN 0 WHEN COUNTRY = 'ISPRO' THEN 0</v>
      </c>
      <c r="AN23" t="str">
        <f t="shared" si="19"/>
        <v>CASE  WHEN COUNTRY = 'ALEX' THEN 0 WHEN COUNTRY = 'CIB' THEN 0 WHEN COUNTRY = 'ISPRO' THEN 0 END AS MISSING_VAL_IND_20,</v>
      </c>
    </row>
    <row r="24" spans="1:40" ht="16.5" thickBot="1" x14ac:dyDescent="0.3">
      <c r="A24" s="85">
        <f t="shared" si="20"/>
        <v>21</v>
      </c>
      <c r="B24" s="98"/>
      <c r="C24" s="98"/>
      <c r="D24" s="98"/>
      <c r="E24" s="104"/>
      <c r="F24" s="117"/>
      <c r="G24" s="117"/>
      <c r="H24" s="98"/>
      <c r="I24" s="98"/>
      <c r="J24" s="98"/>
      <c r="K24" s="256"/>
      <c r="L24" s="256"/>
      <c r="M24" s="321"/>
      <c r="N24" s="322"/>
      <c r="O24" s="323"/>
      <c r="P24" s="324"/>
      <c r="Q24" s="325"/>
      <c r="R24" s="98"/>
      <c r="T24" t="str">
        <f t="shared" si="21"/>
        <v/>
      </c>
      <c r="U24" t="str">
        <f t="shared" si="23"/>
        <v/>
      </c>
      <c r="V24" t="str">
        <f t="shared" si="24"/>
        <v/>
      </c>
      <c r="W24" s="94" t="str">
        <f t="shared" si="22"/>
        <v/>
      </c>
      <c r="X24" s="94" t="str">
        <f t="shared" si="25"/>
        <v/>
      </c>
      <c r="Y24" s="94" t="str">
        <f t="shared" si="26"/>
        <v/>
      </c>
      <c r="Z24" t="str">
        <f t="shared" si="6"/>
        <v/>
      </c>
      <c r="AA24" t="str">
        <f t="shared" si="7"/>
        <v/>
      </c>
      <c r="AB24" t="str">
        <f t="shared" si="8"/>
        <v/>
      </c>
      <c r="AC24" t="str">
        <f t="shared" si="9"/>
        <v/>
      </c>
      <c r="AD24" t="str">
        <f t="shared" si="10"/>
        <v/>
      </c>
      <c r="AE24" t="str">
        <f t="shared" si="11"/>
        <v/>
      </c>
      <c r="AF24" t="str">
        <f t="shared" si="12"/>
        <v/>
      </c>
      <c r="AG24" t="str">
        <f t="shared" si="13"/>
        <v/>
      </c>
      <c r="AH24" t="str">
        <f t="shared" si="14"/>
        <v/>
      </c>
      <c r="AI24" t="str">
        <f t="shared" si="15"/>
        <v/>
      </c>
      <c r="AJ24" t="str">
        <f t="shared" si="17"/>
        <v/>
      </c>
      <c r="AK24" s="95" t="str">
        <f t="shared" si="16"/>
        <v/>
      </c>
      <c r="AM24" t="str">
        <f t="shared" si="18"/>
        <v/>
      </c>
      <c r="AN24" t="str">
        <f t="shared" si="19"/>
        <v/>
      </c>
    </row>
    <row r="25" spans="1:40" ht="16.5" thickBot="1" x14ac:dyDescent="0.3">
      <c r="A25" s="85">
        <f t="shared" si="20"/>
        <v>22</v>
      </c>
      <c r="B25" s="98"/>
      <c r="C25" s="98"/>
      <c r="D25" s="98"/>
      <c r="E25" s="104"/>
      <c r="F25" s="117"/>
      <c r="G25" s="117"/>
      <c r="H25" s="98"/>
      <c r="I25" s="98"/>
      <c r="J25" s="98"/>
      <c r="K25" s="256"/>
      <c r="L25" s="256"/>
      <c r="M25" s="321"/>
      <c r="N25" s="322"/>
      <c r="O25" s="323"/>
      <c r="P25" s="324"/>
      <c r="Q25" s="325"/>
      <c r="R25" s="98"/>
      <c r="T25" t="str">
        <f t="shared" si="21"/>
        <v/>
      </c>
      <c r="U25" t="str">
        <f t="shared" si="23"/>
        <v/>
      </c>
      <c r="V25" t="str">
        <f t="shared" si="24"/>
        <v/>
      </c>
      <c r="W25" s="94" t="str">
        <f t="shared" si="22"/>
        <v/>
      </c>
      <c r="X25" s="94" t="str">
        <f t="shared" si="25"/>
        <v/>
      </c>
      <c r="Y25" s="94" t="str">
        <f t="shared" si="26"/>
        <v/>
      </c>
      <c r="Z25" t="str">
        <f t="shared" si="6"/>
        <v/>
      </c>
      <c r="AA25" t="str">
        <f t="shared" si="7"/>
        <v/>
      </c>
      <c r="AB25" t="str">
        <f t="shared" si="8"/>
        <v/>
      </c>
      <c r="AC25" t="str">
        <f t="shared" si="9"/>
        <v/>
      </c>
      <c r="AD25" t="str">
        <f t="shared" si="10"/>
        <v/>
      </c>
      <c r="AE25" t="str">
        <f t="shared" si="11"/>
        <v/>
      </c>
      <c r="AF25" t="str">
        <f t="shared" si="12"/>
        <v/>
      </c>
      <c r="AG25" t="str">
        <f t="shared" si="13"/>
        <v/>
      </c>
      <c r="AH25" t="str">
        <f t="shared" si="14"/>
        <v/>
      </c>
      <c r="AI25" t="str">
        <f t="shared" si="15"/>
        <v/>
      </c>
      <c r="AJ25" t="str">
        <f t="shared" si="17"/>
        <v/>
      </c>
      <c r="AK25" s="95" t="str">
        <f t="shared" si="16"/>
        <v/>
      </c>
      <c r="AM25" t="str">
        <f t="shared" si="18"/>
        <v/>
      </c>
      <c r="AN25" t="str">
        <f t="shared" si="19"/>
        <v/>
      </c>
    </row>
    <row r="26" spans="1:40" ht="16.5" thickBot="1" x14ac:dyDescent="0.3">
      <c r="A26" s="85">
        <f t="shared" si="20"/>
        <v>23</v>
      </c>
      <c r="B26" s="98"/>
      <c r="C26" s="98"/>
      <c r="D26" s="98"/>
      <c r="E26" s="104"/>
      <c r="F26" s="117"/>
      <c r="G26" s="117"/>
      <c r="H26" s="98"/>
      <c r="I26" s="98"/>
      <c r="J26" s="98"/>
      <c r="K26" s="256" t="s">
        <v>1297</v>
      </c>
      <c r="L26" s="256"/>
      <c r="M26" s="321"/>
      <c r="N26" s="322">
        <v>0</v>
      </c>
      <c r="O26" s="323"/>
      <c r="P26" s="324"/>
      <c r="Q26" s="325" t="s">
        <v>1297</v>
      </c>
      <c r="R26" s="98"/>
      <c r="T26" t="str">
        <f t="shared" si="21"/>
        <v/>
      </c>
      <c r="U26" t="str">
        <f t="shared" si="23"/>
        <v/>
      </c>
      <c r="V26" t="str">
        <f t="shared" si="24"/>
        <v/>
      </c>
      <c r="W26" s="94" t="str">
        <f t="shared" si="22"/>
        <v/>
      </c>
      <c r="X26" s="94" t="str">
        <f t="shared" si="25"/>
        <v/>
      </c>
      <c r="Y26" s="94" t="str">
        <f t="shared" si="26"/>
        <v/>
      </c>
      <c r="Z26" t="str">
        <f t="shared" si="6"/>
        <v/>
      </c>
      <c r="AA26" t="str">
        <f t="shared" si="7"/>
        <v/>
      </c>
      <c r="AB26" t="str">
        <f t="shared" si="8"/>
        <v/>
      </c>
      <c r="AC26" t="str">
        <f t="shared" si="9"/>
        <v xml:space="preserve"> WHEN COUNTRY = 'ALEX' THEN 0</v>
      </c>
      <c r="AD26" t="str">
        <f t="shared" si="10"/>
        <v/>
      </c>
      <c r="AE26" t="str">
        <f t="shared" si="11"/>
        <v/>
      </c>
      <c r="AF26" t="str">
        <f t="shared" si="12"/>
        <v xml:space="preserve"> WHEN COUNTRY = 'CIB' THEN 0</v>
      </c>
      <c r="AG26" t="str">
        <f t="shared" si="13"/>
        <v/>
      </c>
      <c r="AH26" t="str">
        <f t="shared" si="14"/>
        <v/>
      </c>
      <c r="AI26" t="str">
        <f t="shared" si="15"/>
        <v xml:space="preserve"> WHEN COUNTRY = 'ISPRO' THEN 0</v>
      </c>
      <c r="AJ26" t="str">
        <f t="shared" si="17"/>
        <v/>
      </c>
      <c r="AK26" s="95" t="str">
        <f t="shared" si="16"/>
        <v/>
      </c>
      <c r="AM26" t="str">
        <f t="shared" si="18"/>
        <v xml:space="preserve"> WHEN COUNTRY = 'ALEX' THEN 0 WHEN COUNTRY = 'CIB' THEN 0 WHEN COUNTRY = 'ISPRO' THEN 0</v>
      </c>
      <c r="AN26" t="str">
        <f t="shared" si="19"/>
        <v>CASE  WHEN COUNTRY = 'ALEX' THEN 0 WHEN COUNTRY = 'CIB' THEN 0 WHEN COUNTRY = 'ISPRO' THEN 0 END AS MISSING_VAL_IND_23,</v>
      </c>
    </row>
    <row r="27" spans="1:40" ht="16.5" thickBot="1" x14ac:dyDescent="0.3">
      <c r="A27" s="85">
        <f t="shared" si="20"/>
        <v>24</v>
      </c>
      <c r="B27" s="98"/>
      <c r="C27" s="98"/>
      <c r="D27" s="98"/>
      <c r="E27" s="104"/>
      <c r="F27" s="117"/>
      <c r="G27" s="117"/>
      <c r="H27" s="98"/>
      <c r="I27" s="98"/>
      <c r="J27" s="98"/>
      <c r="K27" s="256"/>
      <c r="L27" s="256"/>
      <c r="M27" s="321"/>
      <c r="N27" s="322">
        <v>0</v>
      </c>
      <c r="O27" s="323"/>
      <c r="P27" s="324"/>
      <c r="Q27" s="325" t="s">
        <v>1297</v>
      </c>
      <c r="R27" s="98" t="s">
        <v>1297</v>
      </c>
      <c r="T27" t="str">
        <f t="shared" si="21"/>
        <v/>
      </c>
      <c r="U27" t="str">
        <f t="shared" si="23"/>
        <v/>
      </c>
      <c r="V27" t="str">
        <f t="shared" si="24"/>
        <v/>
      </c>
      <c r="W27" s="94" t="str">
        <f t="shared" si="22"/>
        <v/>
      </c>
      <c r="X27" s="94" t="str">
        <f t="shared" si="25"/>
        <v/>
      </c>
      <c r="Y27" s="94" t="str">
        <f t="shared" si="26"/>
        <v/>
      </c>
      <c r="Z27" t="str">
        <f t="shared" si="6"/>
        <v/>
      </c>
      <c r="AA27" t="str">
        <f t="shared" si="7"/>
        <v/>
      </c>
      <c r="AB27" t="str">
        <f t="shared" si="8"/>
        <v/>
      </c>
      <c r="AC27" t="str">
        <f t="shared" si="9"/>
        <v/>
      </c>
      <c r="AD27" t="str">
        <f t="shared" si="10"/>
        <v/>
      </c>
      <c r="AE27" t="str">
        <f t="shared" si="11"/>
        <v/>
      </c>
      <c r="AF27" t="str">
        <f t="shared" si="12"/>
        <v xml:space="preserve"> WHEN COUNTRY = 'CIB' THEN 0</v>
      </c>
      <c r="AG27" t="str">
        <f t="shared" si="13"/>
        <v/>
      </c>
      <c r="AH27" t="str">
        <f t="shared" si="14"/>
        <v/>
      </c>
      <c r="AI27" t="str">
        <f t="shared" si="15"/>
        <v xml:space="preserve"> WHEN COUNTRY = 'ISPRO' THEN 0</v>
      </c>
      <c r="AJ27" t="str">
        <f t="shared" si="17"/>
        <v xml:space="preserve"> WHEN COUNTRY = 'ISBA' THEN 0</v>
      </c>
      <c r="AK27" s="95" t="str">
        <f t="shared" si="16"/>
        <v/>
      </c>
      <c r="AM27" t="str">
        <f t="shared" si="18"/>
        <v xml:space="preserve"> WHEN COUNTRY = 'CIB' THEN 0 WHEN COUNTRY = 'ISPRO' THEN 0 WHEN COUNTRY = 'ISBA' THEN 0</v>
      </c>
      <c r="AN27" t="str">
        <f t="shared" si="19"/>
        <v>CASE  WHEN COUNTRY = 'CIB' THEN 0 WHEN COUNTRY = 'ISPRO' THEN 0 WHEN COUNTRY = 'ISBA' THEN 0 END AS MISSING_VAL_IND_24,</v>
      </c>
    </row>
    <row r="28" spans="1:40" ht="16.5" thickBot="1" x14ac:dyDescent="0.3">
      <c r="A28" s="85">
        <f t="shared" si="20"/>
        <v>25</v>
      </c>
      <c r="B28" s="98"/>
      <c r="C28" s="98"/>
      <c r="D28" s="98"/>
      <c r="E28" s="104"/>
      <c r="F28" s="117"/>
      <c r="G28" s="117"/>
      <c r="H28" s="98"/>
      <c r="I28" s="98"/>
      <c r="J28" s="98"/>
      <c r="K28" s="256"/>
      <c r="L28" s="256"/>
      <c r="M28" s="321"/>
      <c r="N28" s="322"/>
      <c r="O28" s="323"/>
      <c r="P28" s="324"/>
      <c r="Q28" s="325"/>
      <c r="R28" s="98"/>
      <c r="T28" t="str">
        <f t="shared" si="21"/>
        <v/>
      </c>
      <c r="U28" t="str">
        <f t="shared" si="23"/>
        <v/>
      </c>
      <c r="V28" t="str">
        <f t="shared" si="24"/>
        <v/>
      </c>
      <c r="W28" s="94" t="str">
        <f t="shared" si="22"/>
        <v/>
      </c>
      <c r="X28" s="94" t="str">
        <f t="shared" si="25"/>
        <v/>
      </c>
      <c r="Y28" s="94" t="str">
        <f t="shared" si="26"/>
        <v/>
      </c>
      <c r="Z28" t="str">
        <f t="shared" si="6"/>
        <v/>
      </c>
      <c r="AA28" t="str">
        <f t="shared" si="7"/>
        <v/>
      </c>
      <c r="AB28" t="str">
        <f t="shared" si="8"/>
        <v/>
      </c>
      <c r="AC28" t="str">
        <f t="shared" si="9"/>
        <v/>
      </c>
      <c r="AD28" t="str">
        <f t="shared" si="10"/>
        <v/>
      </c>
      <c r="AE28" t="str">
        <f t="shared" si="11"/>
        <v/>
      </c>
      <c r="AF28" t="str">
        <f t="shared" si="12"/>
        <v/>
      </c>
      <c r="AG28" t="str">
        <f t="shared" si="13"/>
        <v/>
      </c>
      <c r="AH28" t="str">
        <f t="shared" si="14"/>
        <v/>
      </c>
      <c r="AI28" t="str">
        <f t="shared" si="15"/>
        <v/>
      </c>
      <c r="AJ28" t="str">
        <f t="shared" si="17"/>
        <v/>
      </c>
      <c r="AK28" s="95" t="str">
        <f t="shared" si="16"/>
        <v/>
      </c>
      <c r="AM28" t="str">
        <f t="shared" si="18"/>
        <v/>
      </c>
      <c r="AN28" t="str">
        <f t="shared" si="19"/>
        <v/>
      </c>
    </row>
    <row r="29" spans="1:40" ht="16.5" thickBot="1" x14ac:dyDescent="0.3">
      <c r="A29" s="85">
        <f t="shared" si="20"/>
        <v>26</v>
      </c>
      <c r="B29" s="98"/>
      <c r="C29" s="98"/>
      <c r="D29" s="98"/>
      <c r="E29" s="104"/>
      <c r="F29" s="117"/>
      <c r="G29" s="117"/>
      <c r="H29" s="98"/>
      <c r="I29" s="98"/>
      <c r="J29" s="98"/>
      <c r="K29" s="256"/>
      <c r="L29" s="256"/>
      <c r="M29" s="321"/>
      <c r="N29" s="322"/>
      <c r="O29" s="323"/>
      <c r="P29" s="324"/>
      <c r="Q29" s="325"/>
      <c r="R29" s="98"/>
      <c r="T29" t="str">
        <f t="shared" si="21"/>
        <v/>
      </c>
      <c r="U29" t="str">
        <f t="shared" si="23"/>
        <v/>
      </c>
      <c r="V29" t="str">
        <f t="shared" si="24"/>
        <v/>
      </c>
      <c r="W29" s="94" t="str">
        <f t="shared" si="22"/>
        <v/>
      </c>
      <c r="X29" s="94" t="str">
        <f t="shared" si="25"/>
        <v/>
      </c>
      <c r="Y29" s="94" t="str">
        <f t="shared" si="26"/>
        <v/>
      </c>
      <c r="Z29" t="str">
        <f t="shared" si="6"/>
        <v/>
      </c>
      <c r="AA29" t="str">
        <f t="shared" si="7"/>
        <v/>
      </c>
      <c r="AB29" t="str">
        <f t="shared" si="8"/>
        <v/>
      </c>
      <c r="AC29" t="str">
        <f t="shared" si="9"/>
        <v/>
      </c>
      <c r="AD29" t="str">
        <f t="shared" si="10"/>
        <v/>
      </c>
      <c r="AE29" t="str">
        <f t="shared" si="11"/>
        <v/>
      </c>
      <c r="AF29" t="str">
        <f t="shared" si="12"/>
        <v/>
      </c>
      <c r="AG29" t="str">
        <f t="shared" si="13"/>
        <v/>
      </c>
      <c r="AH29" t="str">
        <f t="shared" si="14"/>
        <v/>
      </c>
      <c r="AI29" t="str">
        <f t="shared" si="15"/>
        <v/>
      </c>
      <c r="AJ29" t="str">
        <f t="shared" si="17"/>
        <v/>
      </c>
      <c r="AK29" s="95" t="str">
        <f t="shared" si="16"/>
        <v/>
      </c>
      <c r="AM29" t="str">
        <f t="shared" si="18"/>
        <v/>
      </c>
      <c r="AN29" t="str">
        <f t="shared" si="19"/>
        <v/>
      </c>
    </row>
    <row r="30" spans="1:40" ht="16.5" thickBot="1" x14ac:dyDescent="0.3">
      <c r="A30" s="85">
        <f t="shared" si="20"/>
        <v>27</v>
      </c>
      <c r="B30" s="98"/>
      <c r="C30" s="98"/>
      <c r="D30" s="98"/>
      <c r="E30" s="104"/>
      <c r="F30" s="117"/>
      <c r="G30" s="117"/>
      <c r="H30" s="98"/>
      <c r="I30" s="98"/>
      <c r="J30" s="98"/>
      <c r="K30" s="256"/>
      <c r="L30" s="256"/>
      <c r="M30" s="321"/>
      <c r="N30" s="322">
        <v>0</v>
      </c>
      <c r="O30" s="323"/>
      <c r="P30" s="324"/>
      <c r="Q30" s="325"/>
      <c r="R30" s="98"/>
      <c r="T30" t="str">
        <f t="shared" si="21"/>
        <v/>
      </c>
      <c r="U30" t="str">
        <f t="shared" si="23"/>
        <v/>
      </c>
      <c r="V30" t="str">
        <f t="shared" si="24"/>
        <v/>
      </c>
      <c r="W30" s="94" t="str">
        <f t="shared" si="22"/>
        <v/>
      </c>
      <c r="X30" s="94" t="str">
        <f t="shared" si="25"/>
        <v/>
      </c>
      <c r="Y30" s="94" t="str">
        <f t="shared" si="26"/>
        <v/>
      </c>
      <c r="Z30" t="str">
        <f t="shared" si="6"/>
        <v/>
      </c>
      <c r="AA30" t="str">
        <f t="shared" si="7"/>
        <v/>
      </c>
      <c r="AB30" t="str">
        <f t="shared" si="8"/>
        <v/>
      </c>
      <c r="AC30" t="str">
        <f t="shared" si="9"/>
        <v/>
      </c>
      <c r="AD30" t="str">
        <f t="shared" si="10"/>
        <v/>
      </c>
      <c r="AE30" t="str">
        <f t="shared" si="11"/>
        <v/>
      </c>
      <c r="AF30" t="str">
        <f t="shared" si="12"/>
        <v xml:space="preserve"> WHEN COUNTRY = 'CIB' THEN 0</v>
      </c>
      <c r="AG30" t="str">
        <f t="shared" si="13"/>
        <v/>
      </c>
      <c r="AH30" t="str">
        <f t="shared" si="14"/>
        <v/>
      </c>
      <c r="AI30" t="str">
        <f t="shared" si="15"/>
        <v/>
      </c>
      <c r="AJ30" t="str">
        <f t="shared" si="17"/>
        <v/>
      </c>
      <c r="AK30" s="95" t="str">
        <f t="shared" si="16"/>
        <v/>
      </c>
      <c r="AM30" t="str">
        <f t="shared" si="18"/>
        <v xml:space="preserve"> WHEN COUNTRY = 'CIB' THEN 0</v>
      </c>
      <c r="AN30" t="str">
        <f t="shared" si="19"/>
        <v>CASE  WHEN COUNTRY = 'CIB' THEN 0 END AS MISSING_VAL_IND_27,</v>
      </c>
    </row>
    <row r="31" spans="1:40" ht="16.5" thickBot="1" x14ac:dyDescent="0.3">
      <c r="A31" s="85">
        <f t="shared" si="20"/>
        <v>28</v>
      </c>
      <c r="B31" s="98"/>
      <c r="C31" s="98"/>
      <c r="D31" s="98"/>
      <c r="E31" s="104"/>
      <c r="F31" s="117"/>
      <c r="G31" s="117"/>
      <c r="H31" s="98"/>
      <c r="I31" s="98"/>
      <c r="J31" s="98"/>
      <c r="K31" s="256">
        <v>0</v>
      </c>
      <c r="L31" s="256"/>
      <c r="M31" s="321"/>
      <c r="N31" s="322">
        <v>0</v>
      </c>
      <c r="O31" s="323"/>
      <c r="P31" s="324"/>
      <c r="Q31" s="325"/>
      <c r="R31" s="98"/>
      <c r="T31" t="str">
        <f t="shared" si="21"/>
        <v/>
      </c>
      <c r="U31" t="str">
        <f t="shared" si="23"/>
        <v/>
      </c>
      <c r="V31" t="str">
        <f t="shared" si="24"/>
        <v/>
      </c>
      <c r="W31" s="94" t="str">
        <f t="shared" si="22"/>
        <v/>
      </c>
      <c r="X31" s="94" t="str">
        <f t="shared" si="25"/>
        <v/>
      </c>
      <c r="Y31" s="94" t="str">
        <f t="shared" si="26"/>
        <v/>
      </c>
      <c r="Z31" t="str">
        <f t="shared" si="6"/>
        <v/>
      </c>
      <c r="AA31" t="str">
        <f t="shared" si="7"/>
        <v/>
      </c>
      <c r="AB31" t="str">
        <f t="shared" si="8"/>
        <v/>
      </c>
      <c r="AC31" t="str">
        <f t="shared" si="9"/>
        <v xml:space="preserve"> WHEN COUNTRY = 'ALEX' THEN 0</v>
      </c>
      <c r="AD31" t="str">
        <f t="shared" si="10"/>
        <v/>
      </c>
      <c r="AE31" t="str">
        <f t="shared" si="11"/>
        <v/>
      </c>
      <c r="AF31" t="str">
        <f t="shared" si="12"/>
        <v xml:space="preserve"> WHEN COUNTRY = 'CIB' THEN 0</v>
      </c>
      <c r="AG31" t="str">
        <f t="shared" si="13"/>
        <v/>
      </c>
      <c r="AH31" t="str">
        <f t="shared" si="14"/>
        <v/>
      </c>
      <c r="AI31" t="str">
        <f t="shared" si="15"/>
        <v/>
      </c>
      <c r="AJ31" t="str">
        <f t="shared" si="17"/>
        <v/>
      </c>
      <c r="AK31" s="95" t="str">
        <f t="shared" si="16"/>
        <v/>
      </c>
      <c r="AM31" t="str">
        <f t="shared" si="18"/>
        <v xml:space="preserve"> WHEN COUNTRY = 'ALEX' THEN 0 WHEN COUNTRY = 'CIB' THEN 0</v>
      </c>
      <c r="AN31" t="str">
        <f t="shared" si="19"/>
        <v>CASE  WHEN COUNTRY = 'ALEX' THEN 0 WHEN COUNTRY = 'CIB' THEN 0 END AS MISSING_VAL_IND_28,</v>
      </c>
    </row>
    <row r="32" spans="1:40" ht="16.5" thickBot="1" x14ac:dyDescent="0.3">
      <c r="A32" s="85">
        <f t="shared" si="20"/>
        <v>29</v>
      </c>
      <c r="B32" s="98"/>
      <c r="C32" s="98"/>
      <c r="D32" s="98"/>
      <c r="E32" s="104"/>
      <c r="F32" s="117"/>
      <c r="G32" s="117"/>
      <c r="H32" s="98"/>
      <c r="I32" s="98"/>
      <c r="J32" s="98"/>
      <c r="K32" s="256"/>
      <c r="L32" s="256"/>
      <c r="M32" s="321"/>
      <c r="N32" s="322">
        <v>0</v>
      </c>
      <c r="O32" s="323"/>
      <c r="P32" s="324"/>
      <c r="Q32" s="325"/>
      <c r="R32" s="98"/>
      <c r="T32" t="str">
        <f t="shared" si="21"/>
        <v/>
      </c>
      <c r="U32" t="str">
        <f t="shared" si="23"/>
        <v/>
      </c>
      <c r="V32" t="str">
        <f t="shared" si="24"/>
        <v/>
      </c>
      <c r="W32" s="94" t="str">
        <f t="shared" si="22"/>
        <v/>
      </c>
      <c r="X32" s="94" t="str">
        <f t="shared" si="25"/>
        <v/>
      </c>
      <c r="Y32" s="94" t="str">
        <f t="shared" si="26"/>
        <v/>
      </c>
      <c r="Z32" t="str">
        <f t="shared" si="6"/>
        <v/>
      </c>
      <c r="AA32" t="str">
        <f t="shared" si="7"/>
        <v/>
      </c>
      <c r="AB32" t="str">
        <f t="shared" si="8"/>
        <v/>
      </c>
      <c r="AC32" t="str">
        <f t="shared" si="9"/>
        <v/>
      </c>
      <c r="AD32" t="str">
        <f t="shared" si="10"/>
        <v/>
      </c>
      <c r="AE32" t="str">
        <f t="shared" si="11"/>
        <v/>
      </c>
      <c r="AF32" t="str">
        <f t="shared" si="12"/>
        <v xml:space="preserve"> WHEN COUNTRY = 'CIB' THEN 0</v>
      </c>
      <c r="AG32" t="str">
        <f t="shared" si="13"/>
        <v/>
      </c>
      <c r="AH32" t="str">
        <f t="shared" si="14"/>
        <v/>
      </c>
      <c r="AI32" t="str">
        <f t="shared" si="15"/>
        <v/>
      </c>
      <c r="AJ32" t="str">
        <f t="shared" si="17"/>
        <v/>
      </c>
      <c r="AK32" s="95" t="str">
        <f t="shared" si="16"/>
        <v/>
      </c>
      <c r="AM32" t="str">
        <f t="shared" si="18"/>
        <v xml:space="preserve"> WHEN COUNTRY = 'CIB' THEN 0</v>
      </c>
      <c r="AN32" t="str">
        <f t="shared" si="19"/>
        <v>CASE  WHEN COUNTRY = 'CIB' THEN 0 END AS MISSING_VAL_IND_29,</v>
      </c>
    </row>
    <row r="33" spans="1:40" ht="16.5" thickBot="1" x14ac:dyDescent="0.3">
      <c r="A33" s="85">
        <f t="shared" si="20"/>
        <v>30</v>
      </c>
      <c r="B33" s="98"/>
      <c r="C33" s="98"/>
      <c r="D33" s="98"/>
      <c r="E33" s="104"/>
      <c r="F33" s="117"/>
      <c r="G33" s="117"/>
      <c r="H33" s="98"/>
      <c r="I33" s="98"/>
      <c r="J33" s="98"/>
      <c r="K33" s="256"/>
      <c r="L33" s="256"/>
      <c r="M33" s="321"/>
      <c r="N33" s="322">
        <v>0</v>
      </c>
      <c r="O33" s="323"/>
      <c r="P33" s="324"/>
      <c r="Q33" s="325"/>
      <c r="R33" s="98"/>
      <c r="T33" t="str">
        <f t="shared" si="21"/>
        <v/>
      </c>
      <c r="U33" t="str">
        <f t="shared" si="23"/>
        <v/>
      </c>
      <c r="V33" t="str">
        <f t="shared" si="24"/>
        <v/>
      </c>
      <c r="W33" s="94" t="str">
        <f t="shared" si="22"/>
        <v/>
      </c>
      <c r="X33" s="94" t="str">
        <f t="shared" si="25"/>
        <v/>
      </c>
      <c r="Y33" s="94" t="str">
        <f t="shared" si="26"/>
        <v/>
      </c>
      <c r="Z33" t="str">
        <f t="shared" si="6"/>
        <v/>
      </c>
      <c r="AA33" t="str">
        <f t="shared" si="7"/>
        <v/>
      </c>
      <c r="AB33" t="str">
        <f t="shared" si="8"/>
        <v/>
      </c>
      <c r="AC33" t="str">
        <f t="shared" si="9"/>
        <v/>
      </c>
      <c r="AD33" t="str">
        <f t="shared" si="10"/>
        <v/>
      </c>
      <c r="AE33" t="str">
        <f t="shared" si="11"/>
        <v/>
      </c>
      <c r="AF33" t="str">
        <f t="shared" si="12"/>
        <v xml:space="preserve"> WHEN COUNTRY = 'CIB' THEN 0</v>
      </c>
      <c r="AG33" t="str">
        <f t="shared" si="13"/>
        <v/>
      </c>
      <c r="AH33" t="str">
        <f t="shared" si="14"/>
        <v/>
      </c>
      <c r="AI33" t="str">
        <f t="shared" si="15"/>
        <v/>
      </c>
      <c r="AJ33" t="str">
        <f t="shared" si="17"/>
        <v/>
      </c>
      <c r="AK33" s="95" t="str">
        <f t="shared" si="16"/>
        <v/>
      </c>
      <c r="AM33" t="str">
        <f t="shared" si="18"/>
        <v xml:space="preserve"> WHEN COUNTRY = 'CIB' THEN 0</v>
      </c>
      <c r="AN33" t="str">
        <f t="shared" si="19"/>
        <v>CASE  WHEN COUNTRY = 'CIB' THEN 0 END AS MISSING_VAL_IND_30,</v>
      </c>
    </row>
    <row r="34" spans="1:40" ht="16.5" thickBot="1" x14ac:dyDescent="0.3">
      <c r="A34" s="85">
        <f t="shared" si="20"/>
        <v>31</v>
      </c>
      <c r="B34" s="98"/>
      <c r="C34" s="98"/>
      <c r="D34" s="98"/>
      <c r="E34" s="104"/>
      <c r="F34" s="117"/>
      <c r="G34" s="117"/>
      <c r="H34" s="98" t="s">
        <v>1297</v>
      </c>
      <c r="I34" s="98"/>
      <c r="J34" s="98"/>
      <c r="K34" s="256">
        <v>0</v>
      </c>
      <c r="L34" s="256"/>
      <c r="M34" s="321"/>
      <c r="N34" s="322">
        <v>0</v>
      </c>
      <c r="O34" s="323"/>
      <c r="P34" s="324"/>
      <c r="Q34" s="325" t="s">
        <v>1297</v>
      </c>
      <c r="R34" s="98" t="s">
        <v>1297</v>
      </c>
      <c r="T34" t="str">
        <f t="shared" si="21"/>
        <v/>
      </c>
      <c r="U34" t="str">
        <f t="shared" si="23"/>
        <v/>
      </c>
      <c r="V34" t="str">
        <f t="shared" si="24"/>
        <v/>
      </c>
      <c r="W34" s="94" t="str">
        <f t="shared" si="22"/>
        <v/>
      </c>
      <c r="X34" s="94" t="str">
        <f t="shared" si="25"/>
        <v/>
      </c>
      <c r="Y34" s="94" t="str">
        <f t="shared" si="26"/>
        <v/>
      </c>
      <c r="Z34" t="str">
        <f t="shared" si="6"/>
        <v xml:space="preserve"> WHEN COUNTRY = 'BIR' THEN 0</v>
      </c>
      <c r="AA34" t="str">
        <f t="shared" si="7"/>
        <v/>
      </c>
      <c r="AB34" t="str">
        <f t="shared" si="8"/>
        <v/>
      </c>
      <c r="AC34" t="str">
        <f t="shared" si="9"/>
        <v xml:space="preserve"> WHEN COUNTRY = 'ALEX' THEN 0</v>
      </c>
      <c r="AD34" t="str">
        <f t="shared" si="10"/>
        <v/>
      </c>
      <c r="AE34" t="str">
        <f t="shared" si="11"/>
        <v/>
      </c>
      <c r="AF34" t="str">
        <f t="shared" si="12"/>
        <v xml:space="preserve"> WHEN COUNTRY = 'CIB' THEN 0</v>
      </c>
      <c r="AG34" t="str">
        <f t="shared" si="13"/>
        <v/>
      </c>
      <c r="AH34" t="str">
        <f t="shared" si="14"/>
        <v/>
      </c>
      <c r="AI34" t="str">
        <f t="shared" si="15"/>
        <v xml:space="preserve"> WHEN COUNTRY = 'ISPRO' THEN 0</v>
      </c>
      <c r="AJ34" t="str">
        <f t="shared" si="17"/>
        <v xml:space="preserve"> WHEN COUNTRY = 'ISBA' THEN 0</v>
      </c>
      <c r="AK34" s="95" t="str">
        <f t="shared" si="16"/>
        <v/>
      </c>
      <c r="AM34" t="str">
        <f t="shared" si="18"/>
        <v xml:space="preserve"> WHEN COUNTRY = 'BIR' THEN 0 WHEN COUNTRY = 'ALEX' THEN 0 WHEN COUNTRY = 'CIB' THEN 0 WHEN COUNTRY = 'ISPRO' THEN 0 WHEN COUNTRY = 'ISBA' THEN 0</v>
      </c>
      <c r="AN34" t="str">
        <f t="shared" si="19"/>
        <v>CASE  WHEN COUNTRY = 'BIR' THEN 0 WHEN COUNTRY = 'ALEX' THEN 0 WHEN COUNTRY = 'CIB' THEN 0 WHEN COUNTRY = 'ISPRO' THEN 0 WHEN COUNTRY = 'ISBA' THEN 0 END AS MISSING_VAL_IND_31,</v>
      </c>
    </row>
    <row r="35" spans="1:40" ht="16.5" thickBot="1" x14ac:dyDescent="0.3">
      <c r="A35" s="85">
        <f t="shared" si="20"/>
        <v>32</v>
      </c>
      <c r="B35" s="98"/>
      <c r="C35" s="98"/>
      <c r="D35" s="98"/>
      <c r="E35" s="104"/>
      <c r="F35" s="117"/>
      <c r="G35" s="117"/>
      <c r="H35" s="98"/>
      <c r="I35" s="98"/>
      <c r="J35" s="98"/>
      <c r="K35" s="256"/>
      <c r="L35" s="256"/>
      <c r="M35" s="321"/>
      <c r="N35" s="322">
        <v>0</v>
      </c>
      <c r="O35" s="323"/>
      <c r="P35" s="324"/>
      <c r="Q35" s="325"/>
      <c r="R35" s="98"/>
      <c r="T35" t="str">
        <f t="shared" si="21"/>
        <v/>
      </c>
      <c r="U35" t="str">
        <f t="shared" si="23"/>
        <v/>
      </c>
      <c r="V35" t="str">
        <f t="shared" si="24"/>
        <v/>
      </c>
      <c r="W35" s="94" t="str">
        <f t="shared" si="22"/>
        <v/>
      </c>
      <c r="X35" s="94" t="str">
        <f t="shared" si="25"/>
        <v/>
      </c>
      <c r="Y35" s="94" t="str">
        <f t="shared" si="26"/>
        <v/>
      </c>
      <c r="Z35" t="str">
        <f t="shared" si="6"/>
        <v/>
      </c>
      <c r="AA35" t="str">
        <f t="shared" si="7"/>
        <v/>
      </c>
      <c r="AB35" t="str">
        <f t="shared" si="8"/>
        <v/>
      </c>
      <c r="AC35" t="str">
        <f t="shared" si="9"/>
        <v/>
      </c>
      <c r="AD35" t="str">
        <f t="shared" si="10"/>
        <v/>
      </c>
      <c r="AE35" t="str">
        <f t="shared" si="11"/>
        <v/>
      </c>
      <c r="AF35" t="str">
        <f t="shared" si="12"/>
        <v xml:space="preserve"> WHEN COUNTRY = 'CIB' THEN 0</v>
      </c>
      <c r="AG35" t="str">
        <f t="shared" si="13"/>
        <v/>
      </c>
      <c r="AH35" t="str">
        <f t="shared" si="14"/>
        <v/>
      </c>
      <c r="AI35" t="str">
        <f t="shared" si="15"/>
        <v/>
      </c>
      <c r="AJ35" t="str">
        <f t="shared" si="17"/>
        <v/>
      </c>
      <c r="AK35" s="95" t="str">
        <f t="shared" si="16"/>
        <v/>
      </c>
      <c r="AM35" t="str">
        <f t="shared" si="18"/>
        <v xml:space="preserve"> WHEN COUNTRY = 'CIB' THEN 0</v>
      </c>
      <c r="AN35" t="str">
        <f t="shared" si="19"/>
        <v>CASE  WHEN COUNTRY = 'CIB' THEN 0 END AS MISSING_VAL_IND_32,</v>
      </c>
    </row>
    <row r="36" spans="1:40" ht="16.5" thickBot="1" x14ac:dyDescent="0.3">
      <c r="A36" s="85">
        <f t="shared" si="20"/>
        <v>33</v>
      </c>
      <c r="B36" s="98"/>
      <c r="C36" s="98"/>
      <c r="D36" s="98"/>
      <c r="E36" s="104"/>
      <c r="F36" s="117"/>
      <c r="G36" s="117"/>
      <c r="H36" s="98"/>
      <c r="I36" s="98"/>
      <c r="J36" s="98"/>
      <c r="K36" s="256"/>
      <c r="L36" s="256"/>
      <c r="M36" s="321"/>
      <c r="N36" s="322"/>
      <c r="O36" s="323"/>
      <c r="P36" s="324"/>
      <c r="Q36" s="325"/>
      <c r="R36" s="98"/>
      <c r="T36" t="str">
        <f t="shared" si="21"/>
        <v/>
      </c>
      <c r="U36" t="str">
        <f t="shared" si="23"/>
        <v/>
      </c>
      <c r="V36" t="str">
        <f t="shared" si="24"/>
        <v/>
      </c>
      <c r="W36" s="94" t="str">
        <f t="shared" si="22"/>
        <v/>
      </c>
      <c r="X36" s="94" t="str">
        <f t="shared" si="25"/>
        <v/>
      </c>
      <c r="Y36" s="94" t="str">
        <f t="shared" si="26"/>
        <v/>
      </c>
      <c r="Z36" t="str">
        <f t="shared" si="6"/>
        <v/>
      </c>
      <c r="AA36" t="str">
        <f t="shared" si="7"/>
        <v/>
      </c>
      <c r="AB36" t="str">
        <f t="shared" si="8"/>
        <v/>
      </c>
      <c r="AC36" t="str">
        <f t="shared" si="9"/>
        <v/>
      </c>
      <c r="AD36" t="str">
        <f t="shared" si="10"/>
        <v/>
      </c>
      <c r="AE36" t="str">
        <f t="shared" si="11"/>
        <v/>
      </c>
      <c r="AF36" t="str">
        <f t="shared" si="12"/>
        <v/>
      </c>
      <c r="AG36" t="str">
        <f t="shared" si="13"/>
        <v/>
      </c>
      <c r="AH36" t="str">
        <f t="shared" si="14"/>
        <v/>
      </c>
      <c r="AI36" t="str">
        <f t="shared" si="15"/>
        <v/>
      </c>
      <c r="AJ36" t="str">
        <f t="shared" si="17"/>
        <v/>
      </c>
      <c r="AK36" s="95" t="str">
        <f t="shared" si="16"/>
        <v/>
      </c>
      <c r="AM36" t="str">
        <f t="shared" si="18"/>
        <v/>
      </c>
      <c r="AN36" t="str">
        <f t="shared" si="19"/>
        <v/>
      </c>
    </row>
    <row r="37" spans="1:40" ht="16.5" thickBot="1" x14ac:dyDescent="0.3">
      <c r="A37" s="85">
        <f t="shared" si="20"/>
        <v>34</v>
      </c>
      <c r="B37" s="98"/>
      <c r="C37" s="98"/>
      <c r="D37" s="98"/>
      <c r="E37" s="104"/>
      <c r="F37" s="117"/>
      <c r="G37" s="117"/>
      <c r="H37" s="98"/>
      <c r="I37" s="98"/>
      <c r="J37" s="98"/>
      <c r="K37" s="256"/>
      <c r="L37" s="256"/>
      <c r="M37" s="321"/>
      <c r="N37" s="322">
        <v>0</v>
      </c>
      <c r="O37" s="323"/>
      <c r="P37" s="324"/>
      <c r="Q37" s="325" t="s">
        <v>1297</v>
      </c>
      <c r="R37" s="98" t="s">
        <v>1297</v>
      </c>
      <c r="T37" t="str">
        <f t="shared" si="21"/>
        <v/>
      </c>
      <c r="U37" t="str">
        <f t="shared" si="23"/>
        <v/>
      </c>
      <c r="V37" t="str">
        <f t="shared" si="24"/>
        <v/>
      </c>
      <c r="W37" s="94" t="str">
        <f t="shared" si="22"/>
        <v/>
      </c>
      <c r="X37" s="94" t="str">
        <f t="shared" si="25"/>
        <v/>
      </c>
      <c r="Y37" s="94" t="str">
        <f t="shared" si="26"/>
        <v/>
      </c>
      <c r="Z37" t="str">
        <f t="shared" si="6"/>
        <v/>
      </c>
      <c r="AA37" t="str">
        <f t="shared" si="7"/>
        <v/>
      </c>
      <c r="AB37" t="str">
        <f t="shared" si="8"/>
        <v/>
      </c>
      <c r="AC37" t="str">
        <f t="shared" si="9"/>
        <v/>
      </c>
      <c r="AD37" t="str">
        <f t="shared" si="10"/>
        <v/>
      </c>
      <c r="AE37" t="str">
        <f t="shared" si="11"/>
        <v/>
      </c>
      <c r="AF37" t="str">
        <f t="shared" si="12"/>
        <v xml:space="preserve"> WHEN COUNTRY = 'CIB' THEN 0</v>
      </c>
      <c r="AG37" t="str">
        <f t="shared" si="13"/>
        <v/>
      </c>
      <c r="AH37" t="str">
        <f t="shared" si="14"/>
        <v/>
      </c>
      <c r="AI37" t="str">
        <f t="shared" si="15"/>
        <v xml:space="preserve"> WHEN COUNTRY = 'ISPRO' THEN 0</v>
      </c>
      <c r="AJ37" t="str">
        <f t="shared" si="17"/>
        <v xml:space="preserve"> WHEN COUNTRY = 'ISBA' THEN 0</v>
      </c>
      <c r="AK37" s="95" t="str">
        <f t="shared" si="16"/>
        <v/>
      </c>
      <c r="AM37" t="str">
        <f t="shared" si="18"/>
        <v xml:space="preserve"> WHEN COUNTRY = 'CIB' THEN 0 WHEN COUNTRY = 'ISPRO' THEN 0 WHEN COUNTRY = 'ISBA' THEN 0</v>
      </c>
      <c r="AN37" t="str">
        <f t="shared" si="19"/>
        <v>CASE  WHEN COUNTRY = 'CIB' THEN 0 WHEN COUNTRY = 'ISPRO' THEN 0 WHEN COUNTRY = 'ISBA' THEN 0 END AS MISSING_VAL_IND_34,</v>
      </c>
    </row>
    <row r="38" spans="1:40" ht="16.5" thickBot="1" x14ac:dyDescent="0.3">
      <c r="A38" s="85">
        <f t="shared" si="20"/>
        <v>35</v>
      </c>
      <c r="B38" s="98" t="s">
        <v>1297</v>
      </c>
      <c r="C38" s="98"/>
      <c r="D38" s="98"/>
      <c r="E38" s="104" t="s">
        <v>1297</v>
      </c>
      <c r="F38" s="117"/>
      <c r="G38" s="117"/>
      <c r="H38" s="98"/>
      <c r="I38" s="98"/>
      <c r="J38" s="98"/>
      <c r="K38" s="256"/>
      <c r="L38" s="256"/>
      <c r="M38" s="321"/>
      <c r="N38" s="322">
        <v>0</v>
      </c>
      <c r="O38" s="323"/>
      <c r="P38" s="324"/>
      <c r="Q38" s="325" t="s">
        <v>1297</v>
      </c>
      <c r="R38" s="98" t="s">
        <v>1297</v>
      </c>
      <c r="T38" t="str">
        <f t="shared" si="21"/>
        <v xml:space="preserve"> WHEN COUNTRY = 'BIB' THEN 0</v>
      </c>
      <c r="U38" t="str">
        <f t="shared" si="23"/>
        <v/>
      </c>
      <c r="V38" t="str">
        <f t="shared" si="24"/>
        <v/>
      </c>
      <c r="W38" s="94" t="str">
        <f t="shared" si="22"/>
        <v xml:space="preserve"> WHEN COUNTRY = 'KOPER' THEN 0</v>
      </c>
      <c r="X38" s="94" t="str">
        <f t="shared" si="25"/>
        <v/>
      </c>
      <c r="Y38" s="94" t="str">
        <f t="shared" si="26"/>
        <v/>
      </c>
      <c r="Z38" t="str">
        <f t="shared" si="6"/>
        <v/>
      </c>
      <c r="AA38" t="str">
        <f t="shared" si="7"/>
        <v/>
      </c>
      <c r="AB38" t="str">
        <f t="shared" si="8"/>
        <v/>
      </c>
      <c r="AC38" t="str">
        <f t="shared" si="9"/>
        <v/>
      </c>
      <c r="AD38" t="str">
        <f t="shared" si="10"/>
        <v/>
      </c>
      <c r="AE38" t="str">
        <f t="shared" si="11"/>
        <v/>
      </c>
      <c r="AF38" t="str">
        <f t="shared" si="12"/>
        <v xml:space="preserve"> WHEN COUNTRY = 'CIB' THEN 0</v>
      </c>
      <c r="AG38" t="str">
        <f t="shared" si="13"/>
        <v/>
      </c>
      <c r="AH38" t="str">
        <f t="shared" si="14"/>
        <v/>
      </c>
      <c r="AI38" t="str">
        <f t="shared" si="15"/>
        <v xml:space="preserve"> WHEN COUNTRY = 'ISPRO' THEN 0</v>
      </c>
      <c r="AJ38" t="str">
        <f t="shared" si="17"/>
        <v xml:space="preserve"> WHEN COUNTRY = 'ISBA' THEN 0</v>
      </c>
      <c r="AK38" s="95" t="str">
        <f t="shared" si="16"/>
        <v/>
      </c>
      <c r="AM38" t="str">
        <f t="shared" si="18"/>
        <v xml:space="preserve"> WHEN COUNTRY = 'BIB' THEN 0 WHEN COUNTRY = 'KOPER' THEN 0 WHEN COUNTRY = 'CIB' THEN 0 WHEN COUNTRY = 'ISPRO' THEN 0 WHEN COUNTRY = 'ISBA' THEN 0</v>
      </c>
      <c r="AN38" t="str">
        <f t="shared" si="19"/>
        <v>CASE  WHEN COUNTRY = 'BIB' THEN 0 WHEN COUNTRY = 'KOPER' THEN 0 WHEN COUNTRY = 'CIB' THEN 0 WHEN COUNTRY = 'ISPRO' THEN 0 WHEN COUNTRY = 'ISBA' THEN 0 END AS MISSING_VAL_IND_35,</v>
      </c>
    </row>
    <row r="39" spans="1:40" ht="16.5" thickBot="1" x14ac:dyDescent="0.3">
      <c r="A39" s="85">
        <f t="shared" si="20"/>
        <v>36</v>
      </c>
      <c r="B39" s="98"/>
      <c r="C39" s="98"/>
      <c r="D39" s="98"/>
      <c r="E39" s="104"/>
      <c r="F39" s="117"/>
      <c r="G39" s="117"/>
      <c r="H39" s="98"/>
      <c r="I39" s="98"/>
      <c r="J39" s="98"/>
      <c r="K39" s="256"/>
      <c r="L39" s="256"/>
      <c r="M39" s="321"/>
      <c r="N39" s="322">
        <v>0</v>
      </c>
      <c r="O39" s="323"/>
      <c r="P39" s="324"/>
      <c r="Q39" s="325"/>
      <c r="R39" s="98"/>
      <c r="T39" t="str">
        <f t="shared" si="21"/>
        <v/>
      </c>
      <c r="U39" t="str">
        <f t="shared" si="23"/>
        <v/>
      </c>
      <c r="V39" t="str">
        <f t="shared" si="24"/>
        <v/>
      </c>
      <c r="W39" s="94" t="str">
        <f t="shared" si="22"/>
        <v/>
      </c>
      <c r="X39" s="94" t="str">
        <f t="shared" si="25"/>
        <v/>
      </c>
      <c r="Y39" s="94" t="str">
        <f t="shared" si="26"/>
        <v/>
      </c>
      <c r="Z39" t="str">
        <f t="shared" si="6"/>
        <v/>
      </c>
      <c r="AA39" t="str">
        <f t="shared" si="7"/>
        <v/>
      </c>
      <c r="AB39" t="str">
        <f t="shared" si="8"/>
        <v/>
      </c>
      <c r="AC39" t="str">
        <f t="shared" si="9"/>
        <v/>
      </c>
      <c r="AD39" t="str">
        <f t="shared" si="10"/>
        <v/>
      </c>
      <c r="AE39" t="str">
        <f t="shared" si="11"/>
        <v/>
      </c>
      <c r="AF39" t="str">
        <f t="shared" si="12"/>
        <v xml:space="preserve"> WHEN COUNTRY = 'CIB' THEN 0</v>
      </c>
      <c r="AG39" t="str">
        <f t="shared" si="13"/>
        <v/>
      </c>
      <c r="AH39" t="str">
        <f t="shared" si="14"/>
        <v/>
      </c>
      <c r="AI39" t="str">
        <f t="shared" si="15"/>
        <v/>
      </c>
      <c r="AJ39" t="str">
        <f t="shared" si="17"/>
        <v/>
      </c>
      <c r="AK39" s="95" t="str">
        <f t="shared" si="16"/>
        <v/>
      </c>
      <c r="AM39" t="str">
        <f t="shared" si="18"/>
        <v xml:space="preserve"> WHEN COUNTRY = 'CIB' THEN 0</v>
      </c>
      <c r="AN39" t="str">
        <f t="shared" si="19"/>
        <v>CASE  WHEN COUNTRY = 'CIB' THEN 0 END AS MISSING_VAL_IND_36,</v>
      </c>
    </row>
    <row r="40" spans="1:40" ht="16.5" thickBot="1" x14ac:dyDescent="0.3">
      <c r="A40" s="85">
        <f t="shared" si="20"/>
        <v>37</v>
      </c>
      <c r="B40" s="98"/>
      <c r="C40" s="98"/>
      <c r="D40" s="98"/>
      <c r="E40" s="104"/>
      <c r="F40" s="117"/>
      <c r="G40" s="117"/>
      <c r="H40" s="98"/>
      <c r="I40" s="98"/>
      <c r="J40" s="98"/>
      <c r="K40" s="256"/>
      <c r="L40" s="256"/>
      <c r="M40" s="321"/>
      <c r="N40" s="322">
        <v>0</v>
      </c>
      <c r="O40" s="323"/>
      <c r="P40" s="324"/>
      <c r="Q40" s="325"/>
      <c r="R40" s="98"/>
      <c r="T40" t="str">
        <f t="shared" si="21"/>
        <v/>
      </c>
      <c r="U40" t="str">
        <f t="shared" si="23"/>
        <v/>
      </c>
      <c r="V40" t="str">
        <f t="shared" si="24"/>
        <v/>
      </c>
      <c r="W40" s="94" t="str">
        <f t="shared" si="22"/>
        <v/>
      </c>
      <c r="X40" s="94" t="str">
        <f t="shared" si="25"/>
        <v/>
      </c>
      <c r="Y40" s="94" t="str">
        <f t="shared" si="26"/>
        <v/>
      </c>
      <c r="Z40" t="str">
        <f t="shared" si="6"/>
        <v/>
      </c>
      <c r="AA40" t="str">
        <f t="shared" si="7"/>
        <v/>
      </c>
      <c r="AB40" t="str">
        <f t="shared" si="8"/>
        <v/>
      </c>
      <c r="AC40" t="str">
        <f t="shared" si="9"/>
        <v/>
      </c>
      <c r="AD40" t="str">
        <f t="shared" si="10"/>
        <v/>
      </c>
      <c r="AE40" t="str">
        <f t="shared" si="11"/>
        <v/>
      </c>
      <c r="AF40" t="str">
        <f t="shared" si="12"/>
        <v xml:space="preserve"> WHEN COUNTRY = 'CIB' THEN 0</v>
      </c>
      <c r="AG40" t="str">
        <f t="shared" si="13"/>
        <v/>
      </c>
      <c r="AH40" t="str">
        <f t="shared" si="14"/>
        <v/>
      </c>
      <c r="AI40" t="str">
        <f t="shared" si="15"/>
        <v/>
      </c>
      <c r="AJ40" t="str">
        <f t="shared" si="17"/>
        <v/>
      </c>
      <c r="AK40" s="95" t="str">
        <f t="shared" si="16"/>
        <v/>
      </c>
      <c r="AM40" t="str">
        <f t="shared" si="18"/>
        <v xml:space="preserve"> WHEN COUNTRY = 'CIB' THEN 0</v>
      </c>
      <c r="AN40" t="str">
        <f t="shared" si="19"/>
        <v>CASE  WHEN COUNTRY = 'CIB' THEN 0 END AS MISSING_VAL_IND_37,</v>
      </c>
    </row>
    <row r="41" spans="1:40" ht="16.5" thickBot="1" x14ac:dyDescent="0.3">
      <c r="A41" s="85">
        <f t="shared" si="20"/>
        <v>38</v>
      </c>
      <c r="B41" s="98"/>
      <c r="C41" s="98"/>
      <c r="D41" s="98"/>
      <c r="E41" s="104"/>
      <c r="F41" s="117"/>
      <c r="G41" s="117"/>
      <c r="H41" s="98"/>
      <c r="I41" s="98"/>
      <c r="J41" s="98"/>
      <c r="K41" s="256"/>
      <c r="L41" s="256"/>
      <c r="M41" s="321"/>
      <c r="N41" s="322">
        <v>0</v>
      </c>
      <c r="O41" s="323"/>
      <c r="P41" s="324"/>
      <c r="Q41" s="325"/>
      <c r="R41" s="98"/>
      <c r="T41" t="str">
        <f t="shared" si="21"/>
        <v/>
      </c>
      <c r="U41" t="str">
        <f t="shared" si="23"/>
        <v/>
      </c>
      <c r="V41" t="str">
        <f t="shared" si="24"/>
        <v/>
      </c>
      <c r="W41" s="94" t="str">
        <f t="shared" si="22"/>
        <v/>
      </c>
      <c r="X41" s="94" t="str">
        <f t="shared" si="25"/>
        <v/>
      </c>
      <c r="Y41" s="94" t="str">
        <f t="shared" si="26"/>
        <v/>
      </c>
      <c r="Z41" t="str">
        <f t="shared" si="6"/>
        <v/>
      </c>
      <c r="AA41" t="str">
        <f t="shared" si="7"/>
        <v/>
      </c>
      <c r="AB41" t="str">
        <f t="shared" si="8"/>
        <v/>
      </c>
      <c r="AC41" t="str">
        <f t="shared" si="9"/>
        <v/>
      </c>
      <c r="AD41" t="str">
        <f t="shared" si="10"/>
        <v/>
      </c>
      <c r="AE41" t="str">
        <f t="shared" si="11"/>
        <v/>
      </c>
      <c r="AF41" t="str">
        <f t="shared" si="12"/>
        <v xml:space="preserve"> WHEN COUNTRY = 'CIB' THEN 0</v>
      </c>
      <c r="AG41" t="str">
        <f t="shared" si="13"/>
        <v/>
      </c>
      <c r="AH41" t="str">
        <f t="shared" si="14"/>
        <v/>
      </c>
      <c r="AI41" t="str">
        <f t="shared" si="15"/>
        <v/>
      </c>
      <c r="AJ41" t="str">
        <f t="shared" si="17"/>
        <v/>
      </c>
      <c r="AK41" s="95" t="str">
        <f t="shared" si="16"/>
        <v/>
      </c>
      <c r="AM41" t="str">
        <f t="shared" si="18"/>
        <v xml:space="preserve"> WHEN COUNTRY = 'CIB' THEN 0</v>
      </c>
      <c r="AN41" t="str">
        <f t="shared" si="19"/>
        <v>CASE  WHEN COUNTRY = 'CIB' THEN 0 END AS MISSING_VAL_IND_38,</v>
      </c>
    </row>
    <row r="42" spans="1:40" ht="16.5" thickBot="1" x14ac:dyDescent="0.3">
      <c r="A42" s="85">
        <f t="shared" si="20"/>
        <v>39</v>
      </c>
      <c r="B42" s="98"/>
      <c r="C42" s="98"/>
      <c r="D42" s="98"/>
      <c r="E42" s="104"/>
      <c r="F42" s="117"/>
      <c r="G42" s="117"/>
      <c r="H42" s="98"/>
      <c r="I42" s="98"/>
      <c r="J42" s="98"/>
      <c r="K42" s="256"/>
      <c r="L42" s="256"/>
      <c r="M42" s="321"/>
      <c r="N42" s="322">
        <v>0</v>
      </c>
      <c r="O42" s="323"/>
      <c r="P42" s="324"/>
      <c r="Q42" s="325"/>
      <c r="R42" s="98"/>
      <c r="T42" t="str">
        <f t="shared" si="21"/>
        <v/>
      </c>
      <c r="U42" t="str">
        <f t="shared" si="23"/>
        <v/>
      </c>
      <c r="V42" t="str">
        <f t="shared" si="24"/>
        <v/>
      </c>
      <c r="W42" s="94" t="str">
        <f t="shared" si="22"/>
        <v/>
      </c>
      <c r="X42" s="94" t="str">
        <f t="shared" si="25"/>
        <v/>
      </c>
      <c r="Y42" s="94" t="str">
        <f t="shared" si="26"/>
        <v/>
      </c>
      <c r="Z42" t="str">
        <f t="shared" si="6"/>
        <v/>
      </c>
      <c r="AA42" t="str">
        <f t="shared" si="7"/>
        <v/>
      </c>
      <c r="AB42" t="str">
        <f t="shared" si="8"/>
        <v/>
      </c>
      <c r="AC42" t="str">
        <f t="shared" si="9"/>
        <v/>
      </c>
      <c r="AD42" t="str">
        <f t="shared" si="10"/>
        <v/>
      </c>
      <c r="AE42" t="str">
        <f t="shared" si="11"/>
        <v/>
      </c>
      <c r="AF42" t="str">
        <f t="shared" si="12"/>
        <v xml:space="preserve"> WHEN COUNTRY = 'CIB' THEN 0</v>
      </c>
      <c r="AG42" t="str">
        <f t="shared" si="13"/>
        <v/>
      </c>
      <c r="AH42" t="str">
        <f t="shared" si="14"/>
        <v/>
      </c>
      <c r="AI42" t="str">
        <f t="shared" si="15"/>
        <v/>
      </c>
      <c r="AJ42" t="str">
        <f t="shared" si="17"/>
        <v/>
      </c>
      <c r="AK42" s="95" t="str">
        <f t="shared" si="16"/>
        <v/>
      </c>
      <c r="AM42" t="str">
        <f t="shared" si="18"/>
        <v xml:space="preserve"> WHEN COUNTRY = 'CIB' THEN 0</v>
      </c>
      <c r="AN42" t="str">
        <f t="shared" si="19"/>
        <v>CASE  WHEN COUNTRY = 'CIB' THEN 0 END AS MISSING_VAL_IND_39,</v>
      </c>
    </row>
    <row r="43" spans="1:40" ht="16.5" thickBot="1" x14ac:dyDescent="0.3">
      <c r="A43" s="85">
        <f t="shared" si="20"/>
        <v>40</v>
      </c>
      <c r="B43" s="98"/>
      <c r="C43" s="98" t="s">
        <v>1226</v>
      </c>
      <c r="D43" s="98" t="s">
        <v>1227</v>
      </c>
      <c r="E43" s="104"/>
      <c r="F43" s="117" t="s">
        <v>1228</v>
      </c>
      <c r="G43" s="117" t="s">
        <v>1229</v>
      </c>
      <c r="H43" s="98"/>
      <c r="I43" s="98" t="s">
        <v>1495</v>
      </c>
      <c r="J43" s="98" t="s">
        <v>1495</v>
      </c>
      <c r="K43" s="256"/>
      <c r="L43" s="256" t="s">
        <v>1574</v>
      </c>
      <c r="M43" s="321" t="s">
        <v>1575</v>
      </c>
      <c r="N43" s="322"/>
      <c r="O43" s="323" t="s">
        <v>1648</v>
      </c>
      <c r="P43" s="324" t="s">
        <v>1679</v>
      </c>
      <c r="Q43" s="325" t="s">
        <v>2019</v>
      </c>
      <c r="R43" s="98" t="s">
        <v>2173</v>
      </c>
      <c r="T43" t="str">
        <f t="shared" si="21"/>
        <v/>
      </c>
      <c r="U43" t="str">
        <f>IF(LEN(C43)&gt;0,CONCATENATE(" WHEN COUNTRY = '",$B$2,"' AND SEGMENT= '",$C$3, "'  THEN ",C43 ),"")</f>
        <v xml:space="preserve"> WHEN COUNTRY = 'BIB' AND SEGMENT= 'CORPORATE'  THEN 0.79426789</v>
      </c>
      <c r="V43" t="str">
        <f>IF(LEN(D43)&gt;0,CONCATENATE(" WHEN COUNTRY = '",$B$2,"' AND SEGMENT= '",$D$3, "'  THEN ",D43 ),"")</f>
        <v xml:space="preserve"> WHEN COUNTRY = 'BIB' AND SEGMENT= 'RETAIL'  THEN 0.58823532</v>
      </c>
      <c r="W43" s="94" t="str">
        <f t="shared" si="22"/>
        <v/>
      </c>
      <c r="X43" s="94" t="str">
        <f>IF(LEN(F43)&gt;0,CONCATENATE(" WHEN COUNTRY = '",$E$2,"' AND SEGMENT= '",$F$3, "'  THEN ",F43 ),"")</f>
        <v xml:space="preserve"> WHEN COUNTRY = 'KOPER' AND SEGMENT= 'CORPORATE'  THEN 0.9966705</v>
      </c>
      <c r="Y43" s="94" t="str">
        <f>IF(LEN(G43)&gt;0,CONCATENATE(" WHEN COUNTRY = '",$E$2,"' AND SEGMENT= '",$G$3, "'  THEN ",G43 ),"")</f>
        <v xml:space="preserve"> WHEN COUNTRY = 'KOPER' AND SEGMENT= 'SMALL/MICRO'  THEN 0.9145281</v>
      </c>
      <c r="Z43" t="str">
        <f t="shared" si="6"/>
        <v/>
      </c>
      <c r="AA43" t="str">
        <f t="shared" si="7"/>
        <v xml:space="preserve"> WHEN COUNTRY = 'BIR' AND SEGMENT IN ('CORPORATE','SME Corporate')  THEN 1.00</v>
      </c>
      <c r="AB43" t="str">
        <f t="shared" si="8"/>
        <v xml:space="preserve"> WHEN COUNTRY = 'BIR' AND SEGMENT= 'SME Retail'  THEN 1.00</v>
      </c>
      <c r="AC43" t="str">
        <f t="shared" si="9"/>
        <v/>
      </c>
      <c r="AD43" t="str">
        <f t="shared" si="10"/>
        <v xml:space="preserve"> WHEN COUNTRY = 'ALEX' AND SEGMENT IN ('CORPORATE','SME Corporate')  THEN 0.0517188</v>
      </c>
      <c r="AE43" t="str">
        <f t="shared" si="11"/>
        <v xml:space="preserve"> WHEN COUNTRY = 'ALEX' AND SEGMENT= 'SME Retail'  THEN 0.3333333</v>
      </c>
      <c r="AF43" t="str">
        <f t="shared" si="12"/>
        <v/>
      </c>
      <c r="AG43" t="str">
        <f t="shared" si="13"/>
        <v xml:space="preserve"> WHEN COUNTRY = 'CIB' AND SEGMENT IN ('Large Corporate - Corporate','SME Corporate')  THEN 0.2167367</v>
      </c>
      <c r="AH43" t="str">
        <f t="shared" si="14"/>
        <v xml:space="preserve"> WHEN COUNTRY = 'CIB' AND SEGMENT= 'Small Business - SME Retail'  THEN 0.472973</v>
      </c>
      <c r="AI43" t="str">
        <f t="shared" si="15"/>
        <v xml:space="preserve"> WHEN COUNTRY = 'ISPRO' THEN 0.5891864</v>
      </c>
      <c r="AJ43" t="str">
        <f t="shared" si="17"/>
        <v xml:space="preserve"> WHEN COUNTRY = 'ISBA' THEN 0.4987105</v>
      </c>
      <c r="AK43" s="95" t="str">
        <f t="shared" si="16"/>
        <v/>
      </c>
      <c r="AM43" t="str">
        <f t="shared" si="18"/>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v>
      </c>
      <c r="AN43" t="str">
        <f t="shared" si="19"/>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row>
    <row r="44" spans="1:40" ht="16.5" thickBot="1" x14ac:dyDescent="0.3">
      <c r="A44" s="85">
        <f t="shared" si="20"/>
        <v>41</v>
      </c>
      <c r="B44" s="98"/>
      <c r="C44" s="98"/>
      <c r="D44" s="98"/>
      <c r="E44" s="104"/>
      <c r="F44" s="117"/>
      <c r="G44" s="117"/>
      <c r="H44" s="98"/>
      <c r="I44" s="98"/>
      <c r="J44" s="98"/>
      <c r="K44" s="256"/>
      <c r="L44" s="256"/>
      <c r="M44" s="321"/>
      <c r="N44" s="322">
        <v>0</v>
      </c>
      <c r="O44" s="323"/>
      <c r="P44" s="324"/>
      <c r="Q44" s="325"/>
      <c r="R44" s="98"/>
      <c r="T44" t="str">
        <f t="shared" si="21"/>
        <v/>
      </c>
      <c r="U44" t="str">
        <f t="shared" ref="U44:U58" si="27">IF(LEN(C44)&gt;0,CONCATENATE(" WHEN COUNTRY = '",$B$2, "' THEN ",C44 ),"")</f>
        <v/>
      </c>
      <c r="V44" t="str">
        <f t="shared" ref="V44:V58" si="28">IF(LEN(D44)&gt;0,CONCATENATE(" WHEN COUNTRY = '",$B$2, "' THEN ",D44 ),"")</f>
        <v/>
      </c>
      <c r="W44" s="94" t="str">
        <f t="shared" si="22"/>
        <v/>
      </c>
      <c r="X44" s="94" t="str">
        <f t="shared" ref="X44:Y50" si="29">IF(LEN(F44)&gt;0,CONCATENATE(" WHEN COUNTRY = '",$E$2, "' THEN ",F44 ),"")</f>
        <v/>
      </c>
      <c r="Y44" s="94" t="str">
        <f t="shared" si="29"/>
        <v/>
      </c>
      <c r="Z44" t="str">
        <f t="shared" si="6"/>
        <v/>
      </c>
      <c r="AA44" t="str">
        <f t="shared" si="7"/>
        <v/>
      </c>
      <c r="AB44" t="str">
        <f t="shared" si="8"/>
        <v/>
      </c>
      <c r="AC44" t="str">
        <f t="shared" si="9"/>
        <v/>
      </c>
      <c r="AD44" t="str">
        <f t="shared" si="10"/>
        <v/>
      </c>
      <c r="AE44" t="str">
        <f t="shared" si="11"/>
        <v/>
      </c>
      <c r="AF44" t="str">
        <f t="shared" si="12"/>
        <v xml:space="preserve"> WHEN COUNTRY = 'CIB' THEN 0</v>
      </c>
      <c r="AG44" t="str">
        <f t="shared" si="13"/>
        <v/>
      </c>
      <c r="AH44" t="str">
        <f t="shared" si="14"/>
        <v/>
      </c>
      <c r="AI44" t="str">
        <f t="shared" si="15"/>
        <v/>
      </c>
      <c r="AJ44" t="str">
        <f t="shared" si="17"/>
        <v/>
      </c>
      <c r="AK44" s="95" t="str">
        <f t="shared" si="16"/>
        <v/>
      </c>
      <c r="AM44" t="str">
        <f t="shared" si="18"/>
        <v xml:space="preserve"> WHEN COUNTRY = 'CIB' THEN 0</v>
      </c>
      <c r="AN44" t="str">
        <f t="shared" si="19"/>
        <v>CASE  WHEN COUNTRY = 'CIB' THEN 0 END AS MISSING_VAL_IND_41,</v>
      </c>
    </row>
    <row r="45" spans="1:40" ht="16.5" thickBot="1" x14ac:dyDescent="0.3">
      <c r="A45" s="85">
        <f t="shared" si="20"/>
        <v>42</v>
      </c>
      <c r="B45" s="98"/>
      <c r="C45" s="98"/>
      <c r="D45" s="98"/>
      <c r="E45" s="104"/>
      <c r="F45" s="117"/>
      <c r="G45" s="117"/>
      <c r="H45" s="98"/>
      <c r="I45" s="98"/>
      <c r="J45" s="98"/>
      <c r="K45" s="256"/>
      <c r="L45" s="256"/>
      <c r="M45" s="321"/>
      <c r="N45" s="322">
        <v>0</v>
      </c>
      <c r="O45" s="323"/>
      <c r="P45" s="324"/>
      <c r="Q45" s="325"/>
      <c r="R45" s="98"/>
      <c r="T45" t="str">
        <f t="shared" si="21"/>
        <v/>
      </c>
      <c r="U45" t="str">
        <f t="shared" si="27"/>
        <v/>
      </c>
      <c r="V45" t="str">
        <f t="shared" si="28"/>
        <v/>
      </c>
      <c r="W45" s="94" t="str">
        <f t="shared" si="22"/>
        <v/>
      </c>
      <c r="X45" s="94" t="str">
        <f t="shared" si="29"/>
        <v/>
      </c>
      <c r="Y45" s="94" t="str">
        <f t="shared" si="29"/>
        <v/>
      </c>
      <c r="Z45" t="str">
        <f t="shared" si="6"/>
        <v/>
      </c>
      <c r="AA45" t="str">
        <f t="shared" si="7"/>
        <v/>
      </c>
      <c r="AB45" t="str">
        <f t="shared" si="8"/>
        <v/>
      </c>
      <c r="AC45" t="str">
        <f t="shared" si="9"/>
        <v/>
      </c>
      <c r="AD45" t="str">
        <f t="shared" si="10"/>
        <v/>
      </c>
      <c r="AE45" t="str">
        <f t="shared" si="11"/>
        <v/>
      </c>
      <c r="AF45" t="str">
        <f t="shared" si="12"/>
        <v xml:space="preserve"> WHEN COUNTRY = 'CIB' THEN 0</v>
      </c>
      <c r="AG45" t="str">
        <f t="shared" si="13"/>
        <v/>
      </c>
      <c r="AH45" t="str">
        <f t="shared" si="14"/>
        <v/>
      </c>
      <c r="AI45" t="str">
        <f t="shared" si="15"/>
        <v/>
      </c>
      <c r="AJ45" t="str">
        <f t="shared" si="17"/>
        <v/>
      </c>
      <c r="AK45" s="95" t="str">
        <f t="shared" si="16"/>
        <v/>
      </c>
      <c r="AM45" t="str">
        <f t="shared" si="18"/>
        <v xml:space="preserve"> WHEN COUNTRY = 'CIB' THEN 0</v>
      </c>
      <c r="AN45" t="str">
        <f t="shared" si="19"/>
        <v>CASE  WHEN COUNTRY = 'CIB' THEN 0 END AS MISSING_VAL_IND_42,</v>
      </c>
    </row>
    <row r="46" spans="1:40" ht="16.5" thickBot="1" x14ac:dyDescent="0.3">
      <c r="A46" s="85">
        <f t="shared" si="20"/>
        <v>43</v>
      </c>
      <c r="B46" s="98"/>
      <c r="C46" s="98"/>
      <c r="D46" s="98"/>
      <c r="E46" s="104"/>
      <c r="F46" s="117"/>
      <c r="G46" s="117"/>
      <c r="H46" s="98"/>
      <c r="I46" s="98"/>
      <c r="J46" s="98"/>
      <c r="K46" s="256"/>
      <c r="L46" s="256"/>
      <c r="M46" s="321"/>
      <c r="N46" s="322">
        <v>0</v>
      </c>
      <c r="O46" s="323"/>
      <c r="P46" s="324"/>
      <c r="Q46" s="325" t="s">
        <v>1297</v>
      </c>
      <c r="R46" s="98"/>
      <c r="T46" t="str">
        <f t="shared" si="21"/>
        <v/>
      </c>
      <c r="U46" t="str">
        <f t="shared" si="27"/>
        <v/>
      </c>
      <c r="V46" t="str">
        <f t="shared" si="28"/>
        <v/>
      </c>
      <c r="W46" s="94" t="str">
        <f t="shared" si="22"/>
        <v/>
      </c>
      <c r="X46" s="94" t="str">
        <f t="shared" si="29"/>
        <v/>
      </c>
      <c r="Y46" s="94" t="str">
        <f t="shared" si="29"/>
        <v/>
      </c>
      <c r="Z46" t="str">
        <f t="shared" si="6"/>
        <v/>
      </c>
      <c r="AA46" t="str">
        <f t="shared" si="7"/>
        <v/>
      </c>
      <c r="AB46" t="str">
        <f t="shared" si="8"/>
        <v/>
      </c>
      <c r="AC46" t="str">
        <f t="shared" si="9"/>
        <v/>
      </c>
      <c r="AD46" t="str">
        <f t="shared" si="10"/>
        <v/>
      </c>
      <c r="AE46" t="str">
        <f t="shared" si="11"/>
        <v/>
      </c>
      <c r="AF46" t="str">
        <f t="shared" si="12"/>
        <v xml:space="preserve"> WHEN COUNTRY = 'CIB' THEN 0</v>
      </c>
      <c r="AG46" t="str">
        <f t="shared" si="13"/>
        <v/>
      </c>
      <c r="AH46" t="str">
        <f t="shared" si="14"/>
        <v/>
      </c>
      <c r="AI46" t="str">
        <f t="shared" si="15"/>
        <v xml:space="preserve"> WHEN COUNTRY = 'ISPRO' THEN 0</v>
      </c>
      <c r="AJ46" t="str">
        <f t="shared" si="17"/>
        <v/>
      </c>
      <c r="AK46" s="95" t="str">
        <f t="shared" si="16"/>
        <v/>
      </c>
      <c r="AM46" t="str">
        <f t="shared" si="18"/>
        <v xml:space="preserve"> WHEN COUNTRY = 'CIB' THEN 0 WHEN COUNTRY = 'ISPRO' THEN 0</v>
      </c>
      <c r="AN46" t="str">
        <f t="shared" si="19"/>
        <v>CASE  WHEN COUNTRY = 'CIB' THEN 0 WHEN COUNTRY = 'ISPRO' THEN 0 END AS MISSING_VAL_IND_43,</v>
      </c>
    </row>
    <row r="47" spans="1:40" ht="16.5" thickBot="1" x14ac:dyDescent="0.3">
      <c r="A47" s="85">
        <f t="shared" si="20"/>
        <v>44</v>
      </c>
      <c r="B47" s="98" t="s">
        <v>1297</v>
      </c>
      <c r="C47" s="98"/>
      <c r="D47" s="98"/>
      <c r="E47" s="104" t="s">
        <v>1297</v>
      </c>
      <c r="F47" s="117"/>
      <c r="G47" s="117"/>
      <c r="H47" s="98" t="s">
        <v>1297</v>
      </c>
      <c r="I47" s="98"/>
      <c r="J47" s="98"/>
      <c r="K47" s="256">
        <v>0</v>
      </c>
      <c r="L47" s="256"/>
      <c r="M47" s="321"/>
      <c r="N47" s="322">
        <v>0</v>
      </c>
      <c r="O47" s="323"/>
      <c r="P47" s="324"/>
      <c r="Q47" s="325" t="s">
        <v>1297</v>
      </c>
      <c r="R47" s="98" t="s">
        <v>1297</v>
      </c>
      <c r="T47" t="str">
        <f t="shared" si="21"/>
        <v xml:space="preserve"> WHEN COUNTRY = 'BIB' THEN 0</v>
      </c>
      <c r="U47" t="str">
        <f t="shared" si="27"/>
        <v/>
      </c>
      <c r="V47" t="str">
        <f t="shared" si="28"/>
        <v/>
      </c>
      <c r="W47" s="94" t="str">
        <f t="shared" si="22"/>
        <v xml:space="preserve"> WHEN COUNTRY = 'KOPER' THEN 0</v>
      </c>
      <c r="X47" s="94" t="str">
        <f t="shared" si="29"/>
        <v/>
      </c>
      <c r="Y47" s="94" t="str">
        <f t="shared" si="29"/>
        <v/>
      </c>
      <c r="Z47" t="str">
        <f t="shared" si="6"/>
        <v xml:space="preserve"> WHEN COUNTRY = 'BIR' THEN 0</v>
      </c>
      <c r="AA47" t="str">
        <f t="shared" si="7"/>
        <v/>
      </c>
      <c r="AB47" t="str">
        <f t="shared" si="8"/>
        <v/>
      </c>
      <c r="AC47" t="str">
        <f t="shared" si="9"/>
        <v xml:space="preserve"> WHEN COUNTRY = 'ALEX' THEN 0</v>
      </c>
      <c r="AD47" t="str">
        <f t="shared" si="10"/>
        <v/>
      </c>
      <c r="AE47" t="str">
        <f t="shared" si="11"/>
        <v/>
      </c>
      <c r="AF47" t="str">
        <f t="shared" si="12"/>
        <v xml:space="preserve"> WHEN COUNTRY = 'CIB' THEN 0</v>
      </c>
      <c r="AG47" t="str">
        <f t="shared" si="13"/>
        <v/>
      </c>
      <c r="AH47" t="str">
        <f t="shared" si="14"/>
        <v/>
      </c>
      <c r="AI47" t="str">
        <f t="shared" si="15"/>
        <v xml:space="preserve"> WHEN COUNTRY = 'ISPRO' THEN 0</v>
      </c>
      <c r="AJ47" t="str">
        <f t="shared" si="17"/>
        <v xml:space="preserve"> WHEN COUNTRY = 'ISBA' THEN 0</v>
      </c>
      <c r="AK47" s="95" t="str">
        <f t="shared" si="16"/>
        <v/>
      </c>
      <c r="AM47" t="str">
        <f t="shared" si="18"/>
        <v xml:space="preserve"> WHEN COUNTRY = 'BIB' THEN 0 WHEN COUNTRY = 'KOPER' THEN 0 WHEN COUNTRY = 'BIR' THEN 0 WHEN COUNTRY = 'ALEX' THEN 0 WHEN COUNTRY = 'CIB' THEN 0 WHEN COUNTRY = 'ISPRO' THEN 0 WHEN COUNTRY = 'ISBA' THEN 0</v>
      </c>
      <c r="AN47" t="str">
        <f t="shared" si="19"/>
        <v>CASE  WHEN COUNTRY = 'BIB' THEN 0 WHEN COUNTRY = 'KOPER' THEN 0 WHEN COUNTRY = 'BIR' THEN 0 WHEN COUNTRY = 'ALEX' THEN 0 WHEN COUNTRY = 'CIB' THEN 0 WHEN COUNTRY = 'ISPRO' THEN 0 WHEN COUNTRY = 'ISBA' THEN 0 END AS MISSING_VAL_IND_44,</v>
      </c>
    </row>
    <row r="48" spans="1:40" ht="16.5" thickBot="1" x14ac:dyDescent="0.3">
      <c r="A48" s="85">
        <f t="shared" si="20"/>
        <v>45</v>
      </c>
      <c r="B48" s="98"/>
      <c r="C48" s="98"/>
      <c r="D48" s="98"/>
      <c r="E48" s="104"/>
      <c r="F48" s="117"/>
      <c r="G48" s="117"/>
      <c r="H48" s="98"/>
      <c r="I48" s="98"/>
      <c r="J48" s="98"/>
      <c r="K48" s="256">
        <v>0</v>
      </c>
      <c r="L48" s="256"/>
      <c r="M48" s="321"/>
      <c r="N48" s="322"/>
      <c r="O48" s="323"/>
      <c r="P48" s="324"/>
      <c r="Q48" s="325" t="s">
        <v>1297</v>
      </c>
      <c r="R48" s="98"/>
      <c r="T48" t="str">
        <f t="shared" ref="T48:T79" si="30">IF(LEN(B48)&gt;0,CONCATENATE(" WHEN COUNTRY = '",$B$2, "' THEN ",B48 ),"")</f>
        <v/>
      </c>
      <c r="U48" t="str">
        <f t="shared" si="27"/>
        <v/>
      </c>
      <c r="V48" t="str">
        <f t="shared" si="28"/>
        <v/>
      </c>
      <c r="W48" s="94" t="str">
        <f t="shared" ref="W48:W79" si="31">IF(LEN(E48)&gt;0,CONCATENATE(" WHEN COUNTRY = '",$E$2, "' THEN ",E48 ),"")</f>
        <v/>
      </c>
      <c r="X48" s="94" t="str">
        <f t="shared" si="29"/>
        <v/>
      </c>
      <c r="Y48" s="94" t="str">
        <f t="shared" si="29"/>
        <v/>
      </c>
      <c r="Z48" t="str">
        <f t="shared" si="6"/>
        <v/>
      </c>
      <c r="AA48" t="str">
        <f t="shared" si="7"/>
        <v/>
      </c>
      <c r="AB48" t="str">
        <f t="shared" si="8"/>
        <v/>
      </c>
      <c r="AC48" t="str">
        <f t="shared" si="9"/>
        <v xml:space="preserve"> WHEN COUNTRY = 'ALEX' THEN 0</v>
      </c>
      <c r="AD48" t="str">
        <f t="shared" si="10"/>
        <v/>
      </c>
      <c r="AE48" t="str">
        <f t="shared" si="11"/>
        <v/>
      </c>
      <c r="AF48" t="str">
        <f t="shared" si="12"/>
        <v/>
      </c>
      <c r="AG48" t="str">
        <f t="shared" si="13"/>
        <v/>
      </c>
      <c r="AH48" t="str">
        <f t="shared" si="14"/>
        <v/>
      </c>
      <c r="AI48" t="str">
        <f t="shared" si="15"/>
        <v xml:space="preserve"> WHEN COUNTRY = 'ISPRO' THEN 0</v>
      </c>
      <c r="AJ48" t="str">
        <f t="shared" si="17"/>
        <v/>
      </c>
      <c r="AK48" s="95" t="str">
        <f t="shared" si="16"/>
        <v/>
      </c>
      <c r="AM48" t="str">
        <f t="shared" si="18"/>
        <v xml:space="preserve"> WHEN COUNTRY = 'ALEX' THEN 0 WHEN COUNTRY = 'ISPRO' THEN 0</v>
      </c>
      <c r="AN48" t="str">
        <f t="shared" si="19"/>
        <v>CASE  WHEN COUNTRY = 'ALEX' THEN 0 WHEN COUNTRY = 'ISPRO' THEN 0 END AS MISSING_VAL_IND_45,</v>
      </c>
    </row>
    <row r="49" spans="1:40" ht="16.5" thickBot="1" x14ac:dyDescent="0.3">
      <c r="A49" s="85">
        <f t="shared" si="20"/>
        <v>46</v>
      </c>
      <c r="B49" s="98"/>
      <c r="C49" s="98"/>
      <c r="D49" s="98"/>
      <c r="E49" s="104"/>
      <c r="F49" s="117"/>
      <c r="G49" s="117"/>
      <c r="H49" s="98"/>
      <c r="I49" s="98"/>
      <c r="J49" s="98"/>
      <c r="K49" s="256"/>
      <c r="L49" s="256"/>
      <c r="M49" s="321"/>
      <c r="N49" s="322"/>
      <c r="O49" s="323"/>
      <c r="P49" s="324"/>
      <c r="Q49" s="325"/>
      <c r="R49" s="98"/>
      <c r="T49" t="str">
        <f t="shared" si="30"/>
        <v/>
      </c>
      <c r="U49" t="str">
        <f t="shared" si="27"/>
        <v/>
      </c>
      <c r="V49" t="str">
        <f t="shared" si="28"/>
        <v/>
      </c>
      <c r="W49" s="94" t="str">
        <f t="shared" si="31"/>
        <v/>
      </c>
      <c r="X49" s="94" t="str">
        <f t="shared" si="29"/>
        <v/>
      </c>
      <c r="Y49" s="94" t="str">
        <f t="shared" si="29"/>
        <v/>
      </c>
      <c r="Z49" t="str">
        <f t="shared" si="6"/>
        <v/>
      </c>
      <c r="AA49" t="str">
        <f t="shared" si="7"/>
        <v/>
      </c>
      <c r="AB49" t="str">
        <f t="shared" si="8"/>
        <v/>
      </c>
      <c r="AC49" t="str">
        <f t="shared" si="9"/>
        <v/>
      </c>
      <c r="AD49" t="str">
        <f t="shared" si="10"/>
        <v/>
      </c>
      <c r="AE49" t="str">
        <f t="shared" si="11"/>
        <v/>
      </c>
      <c r="AF49" t="str">
        <f t="shared" si="12"/>
        <v/>
      </c>
      <c r="AG49" t="str">
        <f t="shared" si="13"/>
        <v/>
      </c>
      <c r="AH49" t="str">
        <f t="shared" si="14"/>
        <v/>
      </c>
      <c r="AI49" t="str">
        <f t="shared" si="15"/>
        <v/>
      </c>
      <c r="AJ49" t="str">
        <f t="shared" si="17"/>
        <v/>
      </c>
      <c r="AK49" s="95" t="str">
        <f t="shared" si="16"/>
        <v/>
      </c>
      <c r="AM49" t="str">
        <f t="shared" si="18"/>
        <v/>
      </c>
      <c r="AN49" t="str">
        <f t="shared" si="19"/>
        <v/>
      </c>
    </row>
    <row r="50" spans="1:40" ht="16.5" thickBot="1" x14ac:dyDescent="0.3">
      <c r="A50" s="85">
        <f t="shared" si="20"/>
        <v>47</v>
      </c>
      <c r="B50" s="98"/>
      <c r="C50" s="98"/>
      <c r="D50" s="98"/>
      <c r="E50" s="104"/>
      <c r="F50" s="117"/>
      <c r="G50" s="117"/>
      <c r="H50" s="98"/>
      <c r="I50" s="98"/>
      <c r="J50" s="98"/>
      <c r="K50" s="256"/>
      <c r="L50" s="256"/>
      <c r="M50" s="321"/>
      <c r="N50" s="322">
        <v>0</v>
      </c>
      <c r="O50" s="323"/>
      <c r="P50" s="324"/>
      <c r="Q50" s="325" t="s">
        <v>1297</v>
      </c>
      <c r="R50" s="98"/>
      <c r="T50" t="str">
        <f t="shared" si="30"/>
        <v/>
      </c>
      <c r="U50" t="str">
        <f t="shared" si="27"/>
        <v/>
      </c>
      <c r="V50" t="str">
        <f t="shared" si="28"/>
        <v/>
      </c>
      <c r="W50" s="94" t="str">
        <f t="shared" si="31"/>
        <v/>
      </c>
      <c r="X50" s="94" t="str">
        <f t="shared" si="29"/>
        <v/>
      </c>
      <c r="Y50" s="94" t="str">
        <f t="shared" si="29"/>
        <v/>
      </c>
      <c r="Z50" t="str">
        <f t="shared" si="6"/>
        <v/>
      </c>
      <c r="AA50" t="str">
        <f t="shared" si="7"/>
        <v/>
      </c>
      <c r="AB50" t="str">
        <f t="shared" si="8"/>
        <v/>
      </c>
      <c r="AC50" t="str">
        <f t="shared" si="9"/>
        <v/>
      </c>
      <c r="AD50" t="str">
        <f t="shared" si="10"/>
        <v/>
      </c>
      <c r="AE50" t="str">
        <f t="shared" si="11"/>
        <v/>
      </c>
      <c r="AF50" t="str">
        <f t="shared" si="12"/>
        <v xml:space="preserve"> WHEN COUNTRY = 'CIB' THEN 0</v>
      </c>
      <c r="AG50" t="str">
        <f t="shared" si="13"/>
        <v/>
      </c>
      <c r="AH50" t="str">
        <f t="shared" si="14"/>
        <v/>
      </c>
      <c r="AI50" t="str">
        <f t="shared" si="15"/>
        <v xml:space="preserve"> WHEN COUNTRY = 'ISPRO' THEN 0</v>
      </c>
      <c r="AJ50" t="str">
        <f t="shared" si="17"/>
        <v/>
      </c>
      <c r="AK50" s="95" t="str">
        <f t="shared" si="16"/>
        <v/>
      </c>
      <c r="AM50" t="str">
        <f t="shared" si="18"/>
        <v xml:space="preserve"> WHEN COUNTRY = 'CIB' THEN 0 WHEN COUNTRY = 'ISPRO' THEN 0</v>
      </c>
      <c r="AN50" t="str">
        <f t="shared" si="19"/>
        <v>CASE  WHEN COUNTRY = 'CIB' THEN 0 WHEN COUNTRY = 'ISPRO' THEN 0 END AS MISSING_VAL_IND_47,</v>
      </c>
    </row>
    <row r="51" spans="1:40" ht="16.5" thickBot="1" x14ac:dyDescent="0.3">
      <c r="A51" s="85">
        <f t="shared" si="20"/>
        <v>48</v>
      </c>
      <c r="B51" s="98"/>
      <c r="C51" s="98"/>
      <c r="D51" s="98"/>
      <c r="E51" s="104"/>
      <c r="F51" s="117" t="s">
        <v>1230</v>
      </c>
      <c r="G51" s="117" t="s">
        <v>1231</v>
      </c>
      <c r="H51" s="98"/>
      <c r="I51" s="98"/>
      <c r="J51" s="98"/>
      <c r="K51" s="256"/>
      <c r="L51" s="256"/>
      <c r="M51" s="321"/>
      <c r="N51" s="322"/>
      <c r="O51" s="323" t="s">
        <v>1649</v>
      </c>
      <c r="P51" s="324" t="s">
        <v>1680</v>
      </c>
      <c r="Q51" s="325"/>
      <c r="R51" s="98" t="s">
        <v>2177</v>
      </c>
      <c r="T51" t="str">
        <f t="shared" si="30"/>
        <v/>
      </c>
      <c r="U51" t="str">
        <f t="shared" si="27"/>
        <v/>
      </c>
      <c r="V51" t="str">
        <f t="shared" si="28"/>
        <v/>
      </c>
      <c r="W51" s="94" t="str">
        <f t="shared" si="31"/>
        <v/>
      </c>
      <c r="X51" s="94" t="str">
        <f>IF(LEN(F51)&gt;0,CONCATENATE(" WHEN COUNTRY = '",$E$2,"' AND SEGMENT= '",$F$3, "'  THEN ",F51 ),"")</f>
        <v xml:space="preserve"> WHEN COUNTRY = 'KOPER' AND SEGMENT= 'CORPORATE'  THEN 0.4015377</v>
      </c>
      <c r="Y51" s="94" t="str">
        <f>IF(LEN(G51)&gt;0,CONCATENATE(" WHEN COUNTRY = '",$E$2,"' AND SEGMENT= '",$G$3, "'  THEN ",G51 ),"")</f>
        <v xml:space="preserve"> WHEN COUNTRY = 'KOPER' AND SEGMENT= 'SMALL/MICRO'  THEN 0.3516507</v>
      </c>
      <c r="Z51" t="str">
        <f t="shared" si="6"/>
        <v/>
      </c>
      <c r="AA51" t="str">
        <f t="shared" si="7"/>
        <v/>
      </c>
      <c r="AB51" t="str">
        <f t="shared" si="8"/>
        <v/>
      </c>
      <c r="AC51" t="str">
        <f t="shared" si="9"/>
        <v/>
      </c>
      <c r="AD51" t="str">
        <f t="shared" si="10"/>
        <v/>
      </c>
      <c r="AE51" t="str">
        <f t="shared" si="11"/>
        <v/>
      </c>
      <c r="AF51" t="str">
        <f t="shared" si="12"/>
        <v/>
      </c>
      <c r="AG51" t="str">
        <f t="shared" si="13"/>
        <v xml:space="preserve"> WHEN COUNTRY = 'CIB' AND SEGMENT IN ('Large Corporate - Corporate','SME Corporate')  THEN 0.2405182</v>
      </c>
      <c r="AH51" t="str">
        <f t="shared" si="14"/>
        <v xml:space="preserve"> WHEN COUNTRY = 'CIB' AND SEGMENT= 'Small Business - SME Retail'  THEN 0.3119493</v>
      </c>
      <c r="AI51" t="str">
        <f t="shared" si="15"/>
        <v/>
      </c>
      <c r="AJ51" t="str">
        <f t="shared" si="17"/>
        <v xml:space="preserve"> WHEN COUNTRY = 'ISBA' THEN 0.1019952</v>
      </c>
      <c r="AK51" s="95" t="str">
        <f t="shared" si="16"/>
        <v/>
      </c>
      <c r="AM51" t="str">
        <f t="shared" si="18"/>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v>
      </c>
      <c r="AN51" t="str">
        <f t="shared" si="19"/>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row>
    <row r="52" spans="1:40" ht="16.5" thickBot="1" x14ac:dyDescent="0.3">
      <c r="A52" s="85">
        <f t="shared" si="20"/>
        <v>49</v>
      </c>
      <c r="B52" s="98"/>
      <c r="C52" s="98"/>
      <c r="D52" s="98"/>
      <c r="E52" s="104"/>
      <c r="F52" s="117"/>
      <c r="G52" s="117"/>
      <c r="H52" s="98"/>
      <c r="I52" s="98"/>
      <c r="J52" s="98"/>
      <c r="K52" s="256"/>
      <c r="L52" s="256"/>
      <c r="M52" s="321"/>
      <c r="N52" s="322">
        <v>0</v>
      </c>
      <c r="O52" s="323"/>
      <c r="P52" s="324"/>
      <c r="Q52" s="325" t="s">
        <v>1297</v>
      </c>
      <c r="R52" s="98"/>
      <c r="T52" t="str">
        <f t="shared" si="30"/>
        <v/>
      </c>
      <c r="U52" t="str">
        <f t="shared" si="27"/>
        <v/>
      </c>
      <c r="V52" t="str">
        <f t="shared" si="28"/>
        <v/>
      </c>
      <c r="W52" s="94" t="str">
        <f t="shared" si="31"/>
        <v/>
      </c>
      <c r="X52" s="94" t="str">
        <f t="shared" ref="X52:Y58" si="32">IF(LEN(F52)&gt;0,CONCATENATE(" WHEN COUNTRY = '",$E$2, "' THEN ",F52 ),"")</f>
        <v/>
      </c>
      <c r="Y52" s="94" t="str">
        <f t="shared" si="32"/>
        <v/>
      </c>
      <c r="Z52" t="str">
        <f t="shared" si="6"/>
        <v/>
      </c>
      <c r="AA52" t="str">
        <f t="shared" si="7"/>
        <v/>
      </c>
      <c r="AB52" t="str">
        <f t="shared" si="8"/>
        <v/>
      </c>
      <c r="AC52" t="str">
        <f t="shared" si="9"/>
        <v/>
      </c>
      <c r="AD52" t="str">
        <f t="shared" si="10"/>
        <v/>
      </c>
      <c r="AE52" t="str">
        <f t="shared" si="11"/>
        <v/>
      </c>
      <c r="AF52" t="str">
        <f t="shared" si="12"/>
        <v xml:space="preserve"> WHEN COUNTRY = 'CIB' THEN 0</v>
      </c>
      <c r="AG52" t="str">
        <f t="shared" si="13"/>
        <v/>
      </c>
      <c r="AH52" t="str">
        <f t="shared" si="14"/>
        <v/>
      </c>
      <c r="AI52" t="str">
        <f t="shared" si="15"/>
        <v xml:space="preserve"> WHEN COUNTRY = 'ISPRO' THEN 0</v>
      </c>
      <c r="AJ52" t="str">
        <f t="shared" si="17"/>
        <v/>
      </c>
      <c r="AK52" s="95" t="str">
        <f t="shared" si="16"/>
        <v/>
      </c>
      <c r="AM52" t="str">
        <f t="shared" si="18"/>
        <v xml:space="preserve"> WHEN COUNTRY = 'CIB' THEN 0 WHEN COUNTRY = 'ISPRO' THEN 0</v>
      </c>
      <c r="AN52" t="str">
        <f t="shared" si="19"/>
        <v>CASE  WHEN COUNTRY = 'CIB' THEN 0 WHEN COUNTRY = 'ISPRO' THEN 0 END AS MISSING_VAL_IND_49,</v>
      </c>
    </row>
    <row r="53" spans="1:40" ht="16.5" thickBot="1" x14ac:dyDescent="0.3">
      <c r="A53" s="85">
        <f t="shared" si="20"/>
        <v>50</v>
      </c>
      <c r="B53" s="98"/>
      <c r="C53" s="98"/>
      <c r="D53" s="98"/>
      <c r="E53" s="104"/>
      <c r="F53" s="117"/>
      <c r="G53" s="117"/>
      <c r="H53" s="98"/>
      <c r="I53" s="98"/>
      <c r="J53" s="98"/>
      <c r="K53" s="256"/>
      <c r="L53" s="256"/>
      <c r="M53" s="321"/>
      <c r="N53" s="322">
        <v>0</v>
      </c>
      <c r="O53" s="323"/>
      <c r="P53" s="324"/>
      <c r="Q53" s="325" t="s">
        <v>1297</v>
      </c>
      <c r="R53" s="98"/>
      <c r="T53" t="str">
        <f t="shared" si="30"/>
        <v/>
      </c>
      <c r="U53" t="str">
        <f t="shared" si="27"/>
        <v/>
      </c>
      <c r="V53" t="str">
        <f t="shared" si="28"/>
        <v/>
      </c>
      <c r="W53" s="94" t="str">
        <f t="shared" si="31"/>
        <v/>
      </c>
      <c r="X53" s="94" t="str">
        <f t="shared" si="32"/>
        <v/>
      </c>
      <c r="Y53" s="94" t="str">
        <f t="shared" si="32"/>
        <v/>
      </c>
      <c r="Z53" t="str">
        <f t="shared" si="6"/>
        <v/>
      </c>
      <c r="AA53" t="str">
        <f t="shared" si="7"/>
        <v/>
      </c>
      <c r="AB53" t="str">
        <f t="shared" si="8"/>
        <v/>
      </c>
      <c r="AC53" t="str">
        <f t="shared" si="9"/>
        <v/>
      </c>
      <c r="AD53" t="str">
        <f t="shared" si="10"/>
        <v/>
      </c>
      <c r="AE53" t="str">
        <f t="shared" si="11"/>
        <v/>
      </c>
      <c r="AF53" t="str">
        <f t="shared" si="12"/>
        <v xml:space="preserve"> WHEN COUNTRY = 'CIB' THEN 0</v>
      </c>
      <c r="AG53" t="str">
        <f t="shared" si="13"/>
        <v/>
      </c>
      <c r="AH53" t="str">
        <f t="shared" si="14"/>
        <v/>
      </c>
      <c r="AI53" t="str">
        <f t="shared" si="15"/>
        <v xml:space="preserve"> WHEN COUNTRY = 'ISPRO' THEN 0</v>
      </c>
      <c r="AJ53" t="str">
        <f t="shared" si="17"/>
        <v/>
      </c>
      <c r="AK53" s="95" t="str">
        <f t="shared" si="16"/>
        <v/>
      </c>
      <c r="AM53" t="str">
        <f t="shared" si="18"/>
        <v xml:space="preserve"> WHEN COUNTRY = 'CIB' THEN 0 WHEN COUNTRY = 'ISPRO' THEN 0</v>
      </c>
      <c r="AN53" t="str">
        <f t="shared" si="19"/>
        <v>CASE  WHEN COUNTRY = 'CIB' THEN 0 WHEN COUNTRY = 'ISPRO' THEN 0 END AS MISSING_VAL_IND_50,</v>
      </c>
    </row>
    <row r="54" spans="1:40" ht="16.5" thickBot="1" x14ac:dyDescent="0.3">
      <c r="A54" s="85">
        <f t="shared" si="20"/>
        <v>51</v>
      </c>
      <c r="B54" s="98"/>
      <c r="C54" s="98"/>
      <c r="D54" s="98"/>
      <c r="E54" s="104"/>
      <c r="F54" s="117"/>
      <c r="G54" s="117"/>
      <c r="H54" s="98"/>
      <c r="I54" s="98"/>
      <c r="J54" s="98"/>
      <c r="K54" s="256">
        <v>0</v>
      </c>
      <c r="L54" s="256"/>
      <c r="M54" s="321"/>
      <c r="N54" s="322">
        <v>0</v>
      </c>
      <c r="O54" s="323"/>
      <c r="P54" s="324"/>
      <c r="Q54" s="325" t="s">
        <v>1297</v>
      </c>
      <c r="R54" s="98" t="s">
        <v>1297</v>
      </c>
      <c r="T54" t="str">
        <f t="shared" si="30"/>
        <v/>
      </c>
      <c r="U54" t="str">
        <f t="shared" si="27"/>
        <v/>
      </c>
      <c r="V54" t="str">
        <f t="shared" si="28"/>
        <v/>
      </c>
      <c r="W54" s="94" t="str">
        <f t="shared" si="31"/>
        <v/>
      </c>
      <c r="X54" s="94" t="str">
        <f t="shared" si="32"/>
        <v/>
      </c>
      <c r="Y54" s="94" t="str">
        <f t="shared" si="32"/>
        <v/>
      </c>
      <c r="Z54" t="str">
        <f t="shared" si="6"/>
        <v/>
      </c>
      <c r="AA54" t="str">
        <f t="shared" si="7"/>
        <v/>
      </c>
      <c r="AB54" t="str">
        <f t="shared" si="8"/>
        <v/>
      </c>
      <c r="AC54" t="str">
        <f t="shared" si="9"/>
        <v xml:space="preserve"> WHEN COUNTRY = 'ALEX' THEN 0</v>
      </c>
      <c r="AD54" t="str">
        <f t="shared" si="10"/>
        <v/>
      </c>
      <c r="AE54" t="str">
        <f t="shared" si="11"/>
        <v/>
      </c>
      <c r="AF54" t="str">
        <f t="shared" si="12"/>
        <v xml:space="preserve"> WHEN COUNTRY = 'CIB' THEN 0</v>
      </c>
      <c r="AG54" t="str">
        <f t="shared" si="13"/>
        <v/>
      </c>
      <c r="AH54" t="str">
        <f t="shared" si="14"/>
        <v/>
      </c>
      <c r="AI54" t="str">
        <f t="shared" si="15"/>
        <v xml:space="preserve"> WHEN COUNTRY = 'ISPRO' THEN 0</v>
      </c>
      <c r="AJ54" t="str">
        <f t="shared" si="17"/>
        <v xml:space="preserve"> WHEN COUNTRY = 'ISBA' THEN 0</v>
      </c>
      <c r="AK54" s="95" t="str">
        <f t="shared" si="16"/>
        <v/>
      </c>
      <c r="AM54" t="str">
        <f t="shared" si="18"/>
        <v xml:space="preserve"> WHEN COUNTRY = 'ALEX' THEN 0 WHEN COUNTRY = 'CIB' THEN 0 WHEN COUNTRY = 'ISPRO' THEN 0 WHEN COUNTRY = 'ISBA' THEN 0</v>
      </c>
      <c r="AN54" t="str">
        <f t="shared" si="19"/>
        <v>CASE  WHEN COUNTRY = 'ALEX' THEN 0 WHEN COUNTRY = 'CIB' THEN 0 WHEN COUNTRY = 'ISPRO' THEN 0 WHEN COUNTRY = 'ISBA' THEN 0 END AS MISSING_VAL_IND_51,</v>
      </c>
    </row>
    <row r="55" spans="1:40" ht="16.5" thickBot="1" x14ac:dyDescent="0.3">
      <c r="A55" s="85">
        <f t="shared" si="20"/>
        <v>52</v>
      </c>
      <c r="B55" s="98"/>
      <c r="C55" s="98"/>
      <c r="D55" s="98"/>
      <c r="E55" s="104"/>
      <c r="F55" s="117"/>
      <c r="G55" s="117"/>
      <c r="H55" s="98"/>
      <c r="I55" s="98"/>
      <c r="J55" s="98"/>
      <c r="K55" s="256"/>
      <c r="L55" s="256"/>
      <c r="M55" s="321"/>
      <c r="N55" s="322"/>
      <c r="O55" s="323"/>
      <c r="P55" s="324"/>
      <c r="Q55" s="325" t="s">
        <v>1297</v>
      </c>
      <c r="R55" s="98"/>
      <c r="T55" t="str">
        <f t="shared" si="30"/>
        <v/>
      </c>
      <c r="U55" t="str">
        <f t="shared" si="27"/>
        <v/>
      </c>
      <c r="V55" t="str">
        <f t="shared" si="28"/>
        <v/>
      </c>
      <c r="W55" s="94" t="str">
        <f t="shared" si="31"/>
        <v/>
      </c>
      <c r="X55" s="94" t="str">
        <f t="shared" si="32"/>
        <v/>
      </c>
      <c r="Y55" s="94" t="str">
        <f t="shared" si="32"/>
        <v/>
      </c>
      <c r="Z55" t="str">
        <f t="shared" si="6"/>
        <v/>
      </c>
      <c r="AA55" t="str">
        <f t="shared" si="7"/>
        <v/>
      </c>
      <c r="AB55" t="str">
        <f t="shared" si="8"/>
        <v/>
      </c>
      <c r="AC55" t="str">
        <f t="shared" si="9"/>
        <v/>
      </c>
      <c r="AD55" t="str">
        <f t="shared" si="10"/>
        <v/>
      </c>
      <c r="AE55" t="str">
        <f t="shared" si="11"/>
        <v/>
      </c>
      <c r="AF55" t="str">
        <f t="shared" si="12"/>
        <v/>
      </c>
      <c r="AG55" t="str">
        <f t="shared" si="13"/>
        <v/>
      </c>
      <c r="AH55" t="str">
        <f t="shared" si="14"/>
        <v/>
      </c>
      <c r="AI55" t="str">
        <f t="shared" si="15"/>
        <v xml:space="preserve"> WHEN COUNTRY = 'ISPRO' THEN 0</v>
      </c>
      <c r="AJ55" t="str">
        <f t="shared" si="17"/>
        <v/>
      </c>
      <c r="AK55" s="95" t="str">
        <f t="shared" si="16"/>
        <v/>
      </c>
      <c r="AM55" t="str">
        <f t="shared" si="18"/>
        <v xml:space="preserve"> WHEN COUNTRY = 'ISPRO' THEN 0</v>
      </c>
      <c r="AN55" t="str">
        <f t="shared" si="19"/>
        <v>CASE  WHEN COUNTRY = 'ISPRO' THEN 0 END AS MISSING_VAL_IND_52,</v>
      </c>
    </row>
    <row r="56" spans="1:40" ht="16.5" thickBot="1" x14ac:dyDescent="0.3">
      <c r="A56" s="85">
        <f t="shared" si="20"/>
        <v>53</v>
      </c>
      <c r="B56" s="98"/>
      <c r="C56" s="98"/>
      <c r="D56" s="98"/>
      <c r="E56" s="104"/>
      <c r="F56" s="117"/>
      <c r="G56" s="117"/>
      <c r="H56" s="98"/>
      <c r="I56" s="98"/>
      <c r="J56" s="98"/>
      <c r="K56" s="256"/>
      <c r="L56" s="256"/>
      <c r="M56" s="321"/>
      <c r="N56" s="322"/>
      <c r="O56" s="323"/>
      <c r="P56" s="324"/>
      <c r="Q56" s="325"/>
      <c r="R56" s="98"/>
      <c r="T56" t="str">
        <f t="shared" si="30"/>
        <v/>
      </c>
      <c r="U56" t="str">
        <f t="shared" si="27"/>
        <v/>
      </c>
      <c r="V56" t="str">
        <f t="shared" si="28"/>
        <v/>
      </c>
      <c r="W56" s="94" t="str">
        <f t="shared" si="31"/>
        <v/>
      </c>
      <c r="X56" s="94" t="str">
        <f t="shared" si="32"/>
        <v/>
      </c>
      <c r="Y56" s="94" t="str">
        <f t="shared" si="32"/>
        <v/>
      </c>
      <c r="Z56" t="str">
        <f t="shared" si="6"/>
        <v/>
      </c>
      <c r="AA56" t="str">
        <f t="shared" si="7"/>
        <v/>
      </c>
      <c r="AB56" t="str">
        <f t="shared" si="8"/>
        <v/>
      </c>
      <c r="AC56" t="str">
        <f t="shared" si="9"/>
        <v/>
      </c>
      <c r="AD56" t="str">
        <f t="shared" si="10"/>
        <v/>
      </c>
      <c r="AE56" t="str">
        <f t="shared" si="11"/>
        <v/>
      </c>
      <c r="AF56" t="str">
        <f t="shared" si="12"/>
        <v/>
      </c>
      <c r="AG56" t="str">
        <f t="shared" si="13"/>
        <v/>
      </c>
      <c r="AH56" t="str">
        <f t="shared" si="14"/>
        <v/>
      </c>
      <c r="AI56" t="str">
        <f t="shared" si="15"/>
        <v/>
      </c>
      <c r="AJ56" t="str">
        <f t="shared" si="17"/>
        <v/>
      </c>
      <c r="AK56" s="95" t="str">
        <f t="shared" si="16"/>
        <v/>
      </c>
      <c r="AM56" t="str">
        <f t="shared" si="18"/>
        <v/>
      </c>
      <c r="AN56" t="str">
        <f t="shared" si="19"/>
        <v/>
      </c>
    </row>
    <row r="57" spans="1:40" ht="16.5" thickBot="1" x14ac:dyDescent="0.3">
      <c r="A57" s="85">
        <f t="shared" si="20"/>
        <v>54</v>
      </c>
      <c r="B57" s="98"/>
      <c r="C57" s="98"/>
      <c r="D57" s="98"/>
      <c r="E57" s="104"/>
      <c r="F57" s="117"/>
      <c r="G57" s="117"/>
      <c r="H57" s="98"/>
      <c r="I57" s="98"/>
      <c r="J57" s="98"/>
      <c r="K57" s="256"/>
      <c r="L57" s="256"/>
      <c r="M57" s="321"/>
      <c r="N57" s="322">
        <v>0</v>
      </c>
      <c r="O57" s="323"/>
      <c r="P57" s="324"/>
      <c r="Q57" s="325"/>
      <c r="R57" s="98"/>
      <c r="T57" t="str">
        <f t="shared" si="30"/>
        <v/>
      </c>
      <c r="U57" t="str">
        <f t="shared" si="27"/>
        <v/>
      </c>
      <c r="V57" t="str">
        <f t="shared" si="28"/>
        <v/>
      </c>
      <c r="W57" s="94" t="str">
        <f t="shared" si="31"/>
        <v/>
      </c>
      <c r="X57" s="94" t="str">
        <f t="shared" si="32"/>
        <v/>
      </c>
      <c r="Y57" s="94" t="str">
        <f t="shared" si="32"/>
        <v/>
      </c>
      <c r="Z57" t="str">
        <f t="shared" si="6"/>
        <v/>
      </c>
      <c r="AA57" t="str">
        <f t="shared" si="7"/>
        <v/>
      </c>
      <c r="AB57" t="str">
        <f t="shared" si="8"/>
        <v/>
      </c>
      <c r="AC57" t="str">
        <f t="shared" si="9"/>
        <v/>
      </c>
      <c r="AD57" t="str">
        <f t="shared" si="10"/>
        <v/>
      </c>
      <c r="AE57" t="str">
        <f t="shared" si="11"/>
        <v/>
      </c>
      <c r="AF57" t="str">
        <f t="shared" si="12"/>
        <v xml:space="preserve"> WHEN COUNTRY = 'CIB' THEN 0</v>
      </c>
      <c r="AG57" t="str">
        <f t="shared" si="13"/>
        <v/>
      </c>
      <c r="AH57" t="str">
        <f t="shared" si="14"/>
        <v/>
      </c>
      <c r="AI57" t="str">
        <f t="shared" si="15"/>
        <v/>
      </c>
      <c r="AJ57" t="str">
        <f t="shared" si="17"/>
        <v/>
      </c>
      <c r="AK57" s="95" t="str">
        <f t="shared" si="16"/>
        <v/>
      </c>
      <c r="AM57" t="str">
        <f t="shared" si="18"/>
        <v xml:space="preserve"> WHEN COUNTRY = 'CIB' THEN 0</v>
      </c>
      <c r="AN57" t="str">
        <f t="shared" si="19"/>
        <v>CASE  WHEN COUNTRY = 'CIB' THEN 0 END AS MISSING_VAL_IND_54,</v>
      </c>
    </row>
    <row r="58" spans="1:40" ht="16.5" thickBot="1" x14ac:dyDescent="0.3">
      <c r="A58" s="85">
        <f t="shared" si="20"/>
        <v>55</v>
      </c>
      <c r="B58" s="98"/>
      <c r="C58" s="98"/>
      <c r="D58" s="98"/>
      <c r="E58" s="104"/>
      <c r="F58" s="117"/>
      <c r="G58" s="117"/>
      <c r="H58" s="98"/>
      <c r="I58" s="98"/>
      <c r="J58" s="98"/>
      <c r="K58" s="256"/>
      <c r="L58" s="256"/>
      <c r="M58" s="321"/>
      <c r="N58" s="322">
        <v>0</v>
      </c>
      <c r="O58" s="323"/>
      <c r="P58" s="324"/>
      <c r="Q58" s="325" t="s">
        <v>1297</v>
      </c>
      <c r="R58" s="98" t="s">
        <v>1297</v>
      </c>
      <c r="T58" t="str">
        <f t="shared" si="30"/>
        <v/>
      </c>
      <c r="U58" t="str">
        <f t="shared" si="27"/>
        <v/>
      </c>
      <c r="V58" t="str">
        <f t="shared" si="28"/>
        <v/>
      </c>
      <c r="W58" s="94" t="str">
        <f t="shared" si="31"/>
        <v/>
      </c>
      <c r="X58" s="94" t="str">
        <f t="shared" si="32"/>
        <v/>
      </c>
      <c r="Y58" s="94" t="str">
        <f t="shared" si="32"/>
        <v/>
      </c>
      <c r="Z58" t="str">
        <f t="shared" si="6"/>
        <v/>
      </c>
      <c r="AA58" t="str">
        <f t="shared" si="7"/>
        <v/>
      </c>
      <c r="AB58" t="str">
        <f t="shared" si="8"/>
        <v/>
      </c>
      <c r="AC58" t="str">
        <f t="shared" si="9"/>
        <v/>
      </c>
      <c r="AD58" t="str">
        <f t="shared" si="10"/>
        <v/>
      </c>
      <c r="AE58" t="str">
        <f t="shared" si="11"/>
        <v/>
      </c>
      <c r="AF58" t="str">
        <f t="shared" si="12"/>
        <v xml:space="preserve"> WHEN COUNTRY = 'CIB' THEN 0</v>
      </c>
      <c r="AG58" t="str">
        <f t="shared" si="13"/>
        <v/>
      </c>
      <c r="AH58" t="str">
        <f t="shared" si="14"/>
        <v/>
      </c>
      <c r="AI58" t="str">
        <f t="shared" si="15"/>
        <v xml:space="preserve"> WHEN COUNTRY = 'ISPRO' THEN 0</v>
      </c>
      <c r="AJ58" t="str">
        <f t="shared" si="17"/>
        <v xml:space="preserve"> WHEN COUNTRY = 'ISBA' THEN 0</v>
      </c>
      <c r="AK58" s="95" t="str">
        <f t="shared" si="16"/>
        <v/>
      </c>
      <c r="AM58" t="str">
        <f t="shared" si="18"/>
        <v xml:space="preserve"> WHEN COUNTRY = 'CIB' THEN 0 WHEN COUNTRY = 'ISPRO' THEN 0 WHEN COUNTRY = 'ISBA' THEN 0</v>
      </c>
      <c r="AN58" t="str">
        <f t="shared" si="19"/>
        <v>CASE  WHEN COUNTRY = 'CIB' THEN 0 WHEN COUNTRY = 'ISPRO' THEN 0 WHEN COUNTRY = 'ISBA' THEN 0 END AS MISSING_VAL_IND_55,</v>
      </c>
    </row>
    <row r="59" spans="1:40" ht="16.5" thickBot="1" x14ac:dyDescent="0.3">
      <c r="A59" s="85">
        <f t="shared" si="20"/>
        <v>56</v>
      </c>
      <c r="B59" s="98"/>
      <c r="C59" s="98" t="s">
        <v>1232</v>
      </c>
      <c r="D59" s="98" t="s">
        <v>1233</v>
      </c>
      <c r="E59" s="104"/>
      <c r="F59" s="117" t="s">
        <v>1234</v>
      </c>
      <c r="G59" s="117" t="s">
        <v>1235</v>
      </c>
      <c r="H59" s="98"/>
      <c r="I59" s="98" t="s">
        <v>1496</v>
      </c>
      <c r="J59" s="98" t="s">
        <v>1502</v>
      </c>
      <c r="K59" s="256"/>
      <c r="L59" s="256" t="s">
        <v>1576</v>
      </c>
      <c r="M59" s="321" t="s">
        <v>1577</v>
      </c>
      <c r="N59" s="322"/>
      <c r="O59" s="323" t="s">
        <v>1650</v>
      </c>
      <c r="P59" s="324" t="s">
        <v>1681</v>
      </c>
      <c r="Q59" s="325" t="s">
        <v>2020</v>
      </c>
      <c r="R59" s="98" t="s">
        <v>2179</v>
      </c>
      <c r="T59" t="str">
        <f t="shared" si="30"/>
        <v/>
      </c>
      <c r="U59" t="str">
        <f>IF(LEN(C59)&gt;0,CONCATENATE(" WHEN COUNTRY = '",$B$2,"' AND SEGMENT= '",$C$3, "'  THEN ",C59 ),"")</f>
        <v xml:space="preserve"> WHEN COUNTRY = 'BIB' AND SEGMENT= 'CORPORATE'  THEN 0.51284325</v>
      </c>
      <c r="V59" t="str">
        <f>IF(LEN(D59)&gt;0,CONCATENATE(" WHEN COUNTRY = '",$B$2,"' AND SEGMENT= '",$D$3, "'  THEN ",D59 ),"")</f>
        <v xml:space="preserve"> WHEN COUNTRY = 'BIB' AND SEGMENT= 'RETAIL'  THEN 0.71321386</v>
      </c>
      <c r="W59" s="94" t="str">
        <f t="shared" si="31"/>
        <v/>
      </c>
      <c r="X59" s="94" t="str">
        <f>IF(LEN(F59)&gt;0,CONCATENATE(" WHEN COUNTRY = '",$E$2,"' AND SEGMENT= '",$F$3, "'  THEN ",F59 ),"")</f>
        <v xml:space="preserve"> WHEN COUNTRY = 'KOPER' AND SEGMENT= 'CORPORATE'  THEN 0.9748662</v>
      </c>
      <c r="Y59" s="94" t="str">
        <f>IF(LEN(G59)&gt;0,CONCATENATE(" WHEN COUNTRY = '",$E$2,"' AND SEGMENT= '",$G$3, "'  THEN ",G59 ),"")</f>
        <v xml:space="preserve"> WHEN COUNTRY = 'KOPER' AND SEGMENT= 'SMALL/MICRO'  THEN 0.6357476</v>
      </c>
      <c r="Z59" t="str">
        <f t="shared" si="6"/>
        <v/>
      </c>
      <c r="AA59" t="str">
        <f t="shared" si="7"/>
        <v xml:space="preserve"> WHEN COUNTRY = 'BIR' AND SEGMENT IN ('CORPORATE','SME Corporate')  THEN 0.5744479</v>
      </c>
      <c r="AB59" t="str">
        <f t="shared" si="8"/>
        <v xml:space="preserve"> WHEN COUNTRY = 'BIR' AND SEGMENT= 'SME Retail'  THEN 0.5759107</v>
      </c>
      <c r="AC59" t="str">
        <f t="shared" si="9"/>
        <v/>
      </c>
      <c r="AD59" t="str">
        <f t="shared" si="10"/>
        <v xml:space="preserve"> WHEN COUNTRY = 'ALEX' AND SEGMENT IN ('CORPORATE','SME Corporate')  THEN 0.9385118</v>
      </c>
      <c r="AE59" t="str">
        <f t="shared" si="11"/>
        <v xml:space="preserve"> WHEN COUNTRY = 'ALEX' AND SEGMENT= 'SME Retail'  THEN 0.7260989</v>
      </c>
      <c r="AF59" t="str">
        <f t="shared" si="12"/>
        <v/>
      </c>
      <c r="AG59" t="str">
        <f t="shared" si="13"/>
        <v xml:space="preserve"> WHEN COUNTRY = 'CIB' AND SEGMENT IN ('Large Corporate - Corporate','SME Corporate')  THEN 1.43181</v>
      </c>
      <c r="AH59" t="str">
        <f t="shared" si="14"/>
        <v xml:space="preserve"> WHEN COUNTRY = 'CIB' AND SEGMENT= 'Small Business - SME Retail'  THEN 756.673</v>
      </c>
      <c r="AI59" t="str">
        <f t="shared" si="15"/>
        <v xml:space="preserve"> WHEN COUNTRY = 'ISPRO' THEN 0.74209</v>
      </c>
      <c r="AJ59" t="str">
        <f t="shared" si="17"/>
        <v xml:space="preserve"> WHEN COUNTRY = 'ISBA' THEN 0.8321314</v>
      </c>
      <c r="AK59" s="95" t="str">
        <f t="shared" si="16"/>
        <v/>
      </c>
      <c r="AM59" t="str">
        <f t="shared" si="18"/>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v>
      </c>
      <c r="AN59" t="str">
        <f t="shared" si="19"/>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row>
    <row r="60" spans="1:40" ht="16.5" thickBot="1" x14ac:dyDescent="0.3">
      <c r="A60" s="85">
        <f t="shared" si="20"/>
        <v>57</v>
      </c>
      <c r="B60" s="98" t="s">
        <v>1297</v>
      </c>
      <c r="C60" s="98"/>
      <c r="D60" s="98"/>
      <c r="E60" s="104"/>
      <c r="F60" s="117"/>
      <c r="G60" s="117"/>
      <c r="H60" s="98"/>
      <c r="I60" s="98"/>
      <c r="J60" s="98"/>
      <c r="K60" s="256"/>
      <c r="L60" s="256"/>
      <c r="M60" s="321"/>
      <c r="N60" s="322"/>
      <c r="O60" s="323"/>
      <c r="P60" s="324"/>
      <c r="Q60" s="325" t="s">
        <v>1297</v>
      </c>
      <c r="R60" s="98"/>
      <c r="T60" t="str">
        <f t="shared" si="30"/>
        <v xml:space="preserve"> WHEN COUNTRY = 'BIB' THEN 0</v>
      </c>
      <c r="U60" t="str">
        <f>IF(LEN(C60)&gt;0,CONCATENATE(" WHEN COUNTRY = '",$B$2, "' THEN ",C60 ),"")</f>
        <v/>
      </c>
      <c r="V60" t="str">
        <f>IF(LEN(D60)&gt;0,CONCATENATE(" WHEN COUNTRY = '",$B$2, "' THEN ",D60 ),"")</f>
        <v/>
      </c>
      <c r="W60" s="94" t="str">
        <f t="shared" si="31"/>
        <v/>
      </c>
      <c r="X60" s="94" t="str">
        <f>IF(LEN(F60)&gt;0,CONCATENATE(" WHEN COUNTRY = '",$E$2, "' THEN ",F60 ),"")</f>
        <v/>
      </c>
      <c r="Y60" s="94" t="str">
        <f>IF(LEN(G60)&gt;0,CONCATENATE(" WHEN COUNTRY = '",$E$2, "' THEN ",G60 ),"")</f>
        <v/>
      </c>
      <c r="Z60" t="str">
        <f t="shared" si="6"/>
        <v/>
      </c>
      <c r="AA60" t="str">
        <f t="shared" si="7"/>
        <v/>
      </c>
      <c r="AB60" t="str">
        <f t="shared" si="8"/>
        <v/>
      </c>
      <c r="AC60" t="str">
        <f t="shared" si="9"/>
        <v/>
      </c>
      <c r="AD60" t="str">
        <f t="shared" si="10"/>
        <v/>
      </c>
      <c r="AE60" t="str">
        <f t="shared" si="11"/>
        <v/>
      </c>
      <c r="AF60" t="str">
        <f t="shared" si="12"/>
        <v/>
      </c>
      <c r="AG60" t="str">
        <f t="shared" si="13"/>
        <v/>
      </c>
      <c r="AH60" t="str">
        <f t="shared" si="14"/>
        <v/>
      </c>
      <c r="AI60" t="str">
        <f t="shared" si="15"/>
        <v xml:space="preserve"> WHEN COUNTRY = 'ISPRO' THEN 0</v>
      </c>
      <c r="AJ60" t="str">
        <f t="shared" si="17"/>
        <v/>
      </c>
      <c r="AK60" s="95" t="str">
        <f t="shared" si="16"/>
        <v/>
      </c>
      <c r="AM60" t="str">
        <f t="shared" si="18"/>
        <v xml:space="preserve"> WHEN COUNTRY = 'BIB' THEN 0 WHEN COUNTRY = 'ISPRO' THEN 0</v>
      </c>
      <c r="AN60" t="str">
        <f t="shared" si="19"/>
        <v>CASE  WHEN COUNTRY = 'BIB' THEN 0 WHEN COUNTRY = 'ISPRO' THEN 0 END AS MISSING_VAL_IND_57,</v>
      </c>
    </row>
    <row r="61" spans="1:40" ht="16.5" thickBot="1" x14ac:dyDescent="0.3">
      <c r="A61" s="85">
        <f t="shared" si="20"/>
        <v>58</v>
      </c>
      <c r="B61" s="98" t="s">
        <v>1297</v>
      </c>
      <c r="C61" s="98"/>
      <c r="D61" s="98"/>
      <c r="E61" s="104" t="s">
        <v>1297</v>
      </c>
      <c r="F61" s="117"/>
      <c r="G61" s="117"/>
      <c r="H61" s="98" t="s">
        <v>1297</v>
      </c>
      <c r="I61" s="98"/>
      <c r="J61" s="98"/>
      <c r="K61" s="256" t="s">
        <v>1297</v>
      </c>
      <c r="L61" s="256"/>
      <c r="M61" s="321"/>
      <c r="N61" s="322">
        <v>0</v>
      </c>
      <c r="O61" s="323"/>
      <c r="P61" s="324"/>
      <c r="Q61" s="325" t="s">
        <v>1297</v>
      </c>
      <c r="R61" s="98" t="s">
        <v>1297</v>
      </c>
      <c r="T61" t="str">
        <f t="shared" si="30"/>
        <v xml:space="preserve"> WHEN COUNTRY = 'BIB' THEN 0</v>
      </c>
      <c r="U61" t="str">
        <f>IF(LEN(C61)&gt;0,CONCATENATE(" WHEN COUNTRY = '",$B$2, "' THEN ",C61 ),"")</f>
        <v/>
      </c>
      <c r="V61" t="str">
        <f>IF(LEN(D61)&gt;0,CONCATENATE(" WHEN COUNTRY = '",$B$2, "' THEN ",D61 ),"")</f>
        <v/>
      </c>
      <c r="W61" s="94" t="str">
        <f t="shared" si="31"/>
        <v xml:space="preserve"> WHEN COUNTRY = 'KOPER' THEN 0</v>
      </c>
      <c r="X61" s="94" t="str">
        <f>IF(LEN(F61)&gt;0,CONCATENATE(" WHEN COUNTRY = '",$E$2, "' THEN ",F61 ),"")</f>
        <v/>
      </c>
      <c r="Y61" s="94" t="str">
        <f>IF(LEN(G61)&gt;0,CONCATENATE(" WHEN COUNTRY = '",$E$2, "' THEN ",G61 ),"")</f>
        <v/>
      </c>
      <c r="Z61" t="str">
        <f t="shared" si="6"/>
        <v xml:space="preserve"> WHEN COUNTRY = 'BIR' THEN 0</v>
      </c>
      <c r="AA61" t="str">
        <f t="shared" si="7"/>
        <v/>
      </c>
      <c r="AB61" t="str">
        <f t="shared" si="8"/>
        <v/>
      </c>
      <c r="AC61" t="str">
        <f t="shared" si="9"/>
        <v xml:space="preserve"> WHEN COUNTRY = 'ALEX' THEN 0</v>
      </c>
      <c r="AD61" t="str">
        <f t="shared" si="10"/>
        <v/>
      </c>
      <c r="AE61" t="str">
        <f t="shared" si="11"/>
        <v/>
      </c>
      <c r="AF61" t="str">
        <f t="shared" si="12"/>
        <v xml:space="preserve"> WHEN COUNTRY = 'CIB' THEN 0</v>
      </c>
      <c r="AG61" t="str">
        <f t="shared" si="13"/>
        <v/>
      </c>
      <c r="AH61" t="str">
        <f t="shared" si="14"/>
        <v/>
      </c>
      <c r="AI61" t="str">
        <f t="shared" si="15"/>
        <v xml:space="preserve"> WHEN COUNTRY = 'ISPRO' THEN 0</v>
      </c>
      <c r="AJ61" t="str">
        <f t="shared" si="17"/>
        <v xml:space="preserve"> WHEN COUNTRY = 'ISBA' THEN 0</v>
      </c>
      <c r="AK61" s="95" t="str">
        <f t="shared" si="16"/>
        <v/>
      </c>
      <c r="AM61" t="str">
        <f t="shared" si="18"/>
        <v xml:space="preserve"> WHEN COUNTRY = 'BIB' THEN 0 WHEN COUNTRY = 'KOPER' THEN 0 WHEN COUNTRY = 'BIR' THEN 0 WHEN COUNTRY = 'ALEX' THEN 0 WHEN COUNTRY = 'CIB' THEN 0 WHEN COUNTRY = 'ISPRO' THEN 0 WHEN COUNTRY = 'ISBA' THEN 0</v>
      </c>
      <c r="AN61" t="str">
        <f t="shared" si="19"/>
        <v>CASE  WHEN COUNTRY = 'BIB' THEN 0 WHEN COUNTRY = 'KOPER' THEN 0 WHEN COUNTRY = 'BIR' THEN 0 WHEN COUNTRY = 'ALEX' THEN 0 WHEN COUNTRY = 'CIB' THEN 0 WHEN COUNTRY = 'ISPRO' THEN 0 WHEN COUNTRY = 'ISBA' THEN 0 END AS MISSING_VAL_IND_58,</v>
      </c>
    </row>
    <row r="62" spans="1:40" ht="16.5" thickBot="1" x14ac:dyDescent="0.3">
      <c r="A62" s="85">
        <v>60</v>
      </c>
      <c r="B62" s="98"/>
      <c r="C62" s="98" t="s">
        <v>1236</v>
      </c>
      <c r="D62" s="98" t="s">
        <v>1301</v>
      </c>
      <c r="E62" s="104"/>
      <c r="F62" s="117" t="s">
        <v>1237</v>
      </c>
      <c r="G62" s="117" t="s">
        <v>1302</v>
      </c>
      <c r="H62" s="98"/>
      <c r="I62" s="98" t="s">
        <v>1497</v>
      </c>
      <c r="J62" s="98" t="s">
        <v>1503</v>
      </c>
      <c r="K62" s="256"/>
      <c r="L62" s="256"/>
      <c r="M62" s="321"/>
      <c r="N62" s="322"/>
      <c r="O62" s="323" t="s">
        <v>1651</v>
      </c>
      <c r="P62" s="324" t="s">
        <v>1682</v>
      </c>
      <c r="Q62" s="325" t="s">
        <v>2021</v>
      </c>
      <c r="R62" s="98" t="s">
        <v>2183</v>
      </c>
      <c r="T62" t="str">
        <f t="shared" si="30"/>
        <v/>
      </c>
      <c r="U62" t="str">
        <f>IF(LEN(C62)&gt;0,CONCATENATE(" WHEN COUNTRY = '",$B$2,"' AND SEGMENT= '",$C$3, "'  THEN ",C62 ),"")</f>
        <v xml:space="preserve"> WHEN COUNTRY = 'BIB' AND SEGMENT= 'CORPORATE'  THEN 179082.13</v>
      </c>
      <c r="V62" t="str">
        <f>IF(LEN(D62)&gt;0,CONCATENATE(" WHEN COUNTRY = '",$B$2,"' AND SEGMENT= '",$D$3, "'  THEN ",D62 ),"")</f>
        <v xml:space="preserve"> WHEN COUNTRY = 'BIB' AND SEGMENT= 'RETAIL'  THEN 6362.064</v>
      </c>
      <c r="W62" s="94" t="str">
        <f t="shared" si="31"/>
        <v/>
      </c>
      <c r="X62" s="94" t="str">
        <f>IF(LEN(F62)&gt;0,CONCATENATE(" WHEN COUNTRY = '",$E$2,"' AND SEGMENT= '",$F$3, "'  THEN ",F62 ),"")</f>
        <v xml:space="preserve"> WHEN COUNTRY = 'KOPER' AND SEGMENT= 'CORPORATE'  THEN 183674.6</v>
      </c>
      <c r="Y62" s="94" t="str">
        <f>IF(LEN(G62)&gt;0,CONCATENATE(" WHEN COUNTRY = '",$E$2,"' AND SEGMENT= '",$G$3, "'  THEN ",G62 ),"")</f>
        <v xml:space="preserve"> WHEN COUNTRY = 'KOPER' AND SEGMENT= 'SMALL/MICRO'  THEN 9216.291</v>
      </c>
      <c r="Z62" t="str">
        <f t="shared" si="6"/>
        <v/>
      </c>
      <c r="AA62" t="str">
        <f t="shared" si="7"/>
        <v xml:space="preserve"> WHEN COUNTRY = 'BIR' AND SEGMENT IN ('CORPORATE','SME Corporate')  THEN 234458.5</v>
      </c>
      <c r="AB62" t="str">
        <f t="shared" si="8"/>
        <v xml:space="preserve"> WHEN COUNTRY = 'BIR' AND SEGMENT= 'SME Retail'  THEN 294732.4</v>
      </c>
      <c r="AC62" t="str">
        <f t="shared" si="9"/>
        <v/>
      </c>
      <c r="AD62" t="str">
        <f t="shared" si="10"/>
        <v/>
      </c>
      <c r="AE62" t="str">
        <f t="shared" si="11"/>
        <v/>
      </c>
      <c r="AF62" t="str">
        <f t="shared" si="12"/>
        <v/>
      </c>
      <c r="AG62" t="str">
        <f t="shared" si="13"/>
        <v xml:space="preserve"> WHEN COUNTRY = 'CIB' AND SEGMENT IN ('Large Corporate - Corporate','SME Corporate')  THEN 40500000</v>
      </c>
      <c r="AH62" t="str">
        <f t="shared" si="14"/>
        <v xml:space="preserve"> WHEN COUNTRY = 'CIB' AND SEGMENT= 'Small Business - SME Retail'  THEN 2894946</v>
      </c>
      <c r="AI62" t="str">
        <f t="shared" si="15"/>
        <v xml:space="preserve"> WHEN COUNTRY = 'ISPRO' THEN 42382.2</v>
      </c>
      <c r="AJ62" t="str">
        <f t="shared" si="17"/>
        <v xml:space="preserve"> WHEN COUNTRY = 'ISBA' THEN 7176314</v>
      </c>
      <c r="AK62" s="95" t="str">
        <f t="shared" si="16"/>
        <v/>
      </c>
      <c r="AM62" t="str">
        <f t="shared" si="18"/>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v>
      </c>
      <c r="AN62" t="str">
        <f t="shared" si="19"/>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row>
    <row r="63" spans="1:40" ht="16.5" thickBot="1" x14ac:dyDescent="0.3">
      <c r="A63" s="85">
        <f t="shared" si="20"/>
        <v>61</v>
      </c>
      <c r="B63" s="98"/>
      <c r="C63" s="98" t="s">
        <v>1238</v>
      </c>
      <c r="D63" s="98" t="s">
        <v>1303</v>
      </c>
      <c r="E63" s="104"/>
      <c r="F63" s="117" t="s">
        <v>1239</v>
      </c>
      <c r="G63" s="117" t="s">
        <v>1304</v>
      </c>
      <c r="H63" s="98"/>
      <c r="I63" s="98" t="s">
        <v>1498</v>
      </c>
      <c r="J63" s="98" t="s">
        <v>1504</v>
      </c>
      <c r="K63" s="256"/>
      <c r="L63" s="256"/>
      <c r="M63" s="321"/>
      <c r="N63" s="322"/>
      <c r="O63" s="323" t="s">
        <v>1652</v>
      </c>
      <c r="P63" s="324" t="s">
        <v>1683</v>
      </c>
      <c r="Q63" s="325" t="s">
        <v>2022</v>
      </c>
      <c r="R63" s="98" t="s">
        <v>2186</v>
      </c>
      <c r="T63" t="str">
        <f t="shared" si="30"/>
        <v/>
      </c>
      <c r="U63" t="str">
        <f>IF(LEN(C63)&gt;0,CONCATENATE(" WHEN COUNTRY = '",$B$2,"' AND SEGMENT= '",$C$3, "'  THEN ",C63 ),"")</f>
        <v xml:space="preserve"> WHEN COUNTRY = 'BIB' AND SEGMENT= 'CORPORATE'  THEN 178372.33</v>
      </c>
      <c r="V63" t="str">
        <f>IF(LEN(D63)&gt;0,CONCATENATE(" WHEN COUNTRY = '",$B$2,"' AND SEGMENT= '",$D$3, "'  THEN ",D63 ),"")</f>
        <v xml:space="preserve"> WHEN COUNTRY = 'BIB' AND SEGMENT= 'RETAIL'  THEN 6343.7617</v>
      </c>
      <c r="W63" s="94" t="str">
        <f t="shared" si="31"/>
        <v/>
      </c>
      <c r="X63" s="94" t="str">
        <f>IF(LEN(F63)&gt;0,CONCATENATE(" WHEN COUNTRY = '",$E$2,"' AND SEGMENT= '",$F$3, "'  THEN ",F63 ),"")</f>
        <v xml:space="preserve"> WHEN COUNTRY = 'KOPER' AND SEGMENT= 'CORPORATE'  THEN 193535.4</v>
      </c>
      <c r="Y63" s="94" t="str">
        <f>IF(LEN(G63)&gt;0,CONCATENATE(" WHEN COUNTRY = '",$E$2,"' AND SEGMENT= '",$G$3, "'  THEN ",G63 ),"")</f>
        <v xml:space="preserve"> WHEN COUNTRY = 'KOPER' AND SEGMENT= 'SMALL/MICRO'  THEN 8190.569</v>
      </c>
      <c r="Z63" t="str">
        <f t="shared" si="6"/>
        <v/>
      </c>
      <c r="AA63" t="str">
        <f t="shared" si="7"/>
        <v xml:space="preserve"> WHEN COUNTRY = 'BIR' AND SEGMENT IN ('CORPORATE','SME Corporate')  THEN 132096.9</v>
      </c>
      <c r="AB63" t="str">
        <f t="shared" si="8"/>
        <v xml:space="preserve"> WHEN COUNTRY = 'BIR' AND SEGMENT= 'SME Retail'  THEN 327326.2</v>
      </c>
      <c r="AC63" t="str">
        <f t="shared" si="9"/>
        <v/>
      </c>
      <c r="AD63" t="str">
        <f t="shared" si="10"/>
        <v/>
      </c>
      <c r="AE63" t="str">
        <f t="shared" si="11"/>
        <v/>
      </c>
      <c r="AF63" t="str">
        <f t="shared" si="12"/>
        <v/>
      </c>
      <c r="AG63" t="str">
        <f t="shared" si="13"/>
        <v xml:space="preserve"> WHEN COUNTRY = 'CIB' AND SEGMENT IN ('Large Corporate - Corporate','SME Corporate')  THEN 40300000</v>
      </c>
      <c r="AH63" t="str">
        <f t="shared" si="14"/>
        <v xml:space="preserve"> WHEN COUNTRY = 'CIB' AND SEGMENT= 'Small Business - SME Retail'  THEN 2710462</v>
      </c>
      <c r="AI63" t="str">
        <f t="shared" si="15"/>
        <v xml:space="preserve"> WHEN COUNTRY = 'ISPRO' THEN 51184.61</v>
      </c>
      <c r="AJ63" t="str">
        <f t="shared" si="17"/>
        <v xml:space="preserve"> WHEN COUNTRY = 'ISBA' THEN 4508521</v>
      </c>
      <c r="AK63" s="95" t="str">
        <f t="shared" si="16"/>
        <v/>
      </c>
      <c r="AM63" t="str">
        <f t="shared" si="18"/>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v>
      </c>
      <c r="AN63" t="str">
        <f t="shared" si="19"/>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row>
    <row r="64" spans="1:40" ht="16.5" thickBot="1" x14ac:dyDescent="0.3">
      <c r="A64" s="85">
        <f t="shared" si="20"/>
        <v>62</v>
      </c>
      <c r="B64" s="98"/>
      <c r="C64" s="98" t="s">
        <v>1305</v>
      </c>
      <c r="D64" s="98" t="s">
        <v>1306</v>
      </c>
      <c r="E64" s="104"/>
      <c r="F64" s="117" t="s">
        <v>1240</v>
      </c>
      <c r="G64" s="117" t="s">
        <v>1307</v>
      </c>
      <c r="H64" s="98"/>
      <c r="I64" s="98">
        <v>8921244</v>
      </c>
      <c r="J64" s="98" t="s">
        <v>1505</v>
      </c>
      <c r="K64" s="256"/>
      <c r="L64" s="256"/>
      <c r="M64" s="321"/>
      <c r="N64" s="322"/>
      <c r="O64" s="323" t="s">
        <v>1653</v>
      </c>
      <c r="P64" s="324" t="s">
        <v>1684</v>
      </c>
      <c r="Q64" s="325" t="s">
        <v>2023</v>
      </c>
      <c r="R64" s="98" t="s">
        <v>2187</v>
      </c>
      <c r="T64" t="str">
        <f t="shared" si="30"/>
        <v/>
      </c>
      <c r="U64" t="str">
        <f>IF(LEN(C64)&gt;0,CONCATENATE(" WHEN COUNTRY = '",$B$2,"' AND SEGMENT= '",$C$3, "'  THEN ",C64 ),"")</f>
        <v xml:space="preserve"> WHEN COUNTRY = 'BIB' AND SEGMENT= 'CORPORATE'  THEN 10391.223</v>
      </c>
      <c r="V64" t="str">
        <f>IF(LEN(D64)&gt;0,CONCATENATE(" WHEN COUNTRY = '",$B$2,"' AND SEGMENT= '",$D$3, "'  THEN ",D64 ),"")</f>
        <v xml:space="preserve"> WHEN COUNTRY = 'BIB' AND SEGMENT= 'RETAIL'  THEN 353.39893</v>
      </c>
      <c r="W64" s="94" t="str">
        <f t="shared" si="31"/>
        <v/>
      </c>
      <c r="X64" s="94" t="str">
        <f>IF(LEN(F64)&gt;0,CONCATENATE(" WHEN COUNTRY = '",$E$2,"' AND SEGMENT= '",$F$3, "'  THEN ",F64 ),"")</f>
        <v xml:space="preserve"> WHEN COUNTRY = 'KOPER' AND SEGMENT= 'CORPORATE'  THEN 29388.63</v>
      </c>
      <c r="Y64" s="94" t="str">
        <f>IF(LEN(G64)&gt;0,CONCATENATE(" WHEN COUNTRY = '",$E$2,"' AND SEGMENT= '",$G$3, "'  THEN ",G64 ),"")</f>
        <v xml:space="preserve"> WHEN COUNTRY = 'KOPER' AND SEGMENT= 'SMALL/MICRO'  THEN 3093.536</v>
      </c>
      <c r="Z64" t="str">
        <f t="shared" si="6"/>
        <v/>
      </c>
      <c r="AA64" t="str">
        <f t="shared" si="7"/>
        <v xml:space="preserve"> WHEN COUNTRY = 'BIR' AND SEGMENT IN ('CORPORATE','SME Corporate')  THEN 8921244</v>
      </c>
      <c r="AB64" t="str">
        <f t="shared" si="8"/>
        <v xml:space="preserve"> WHEN COUNTRY = 'BIR' AND SEGMENT= 'SME Retail'  THEN 17364.96</v>
      </c>
      <c r="AC64" t="str">
        <f t="shared" si="9"/>
        <v/>
      </c>
      <c r="AD64" t="str">
        <f t="shared" si="10"/>
        <v/>
      </c>
      <c r="AE64" t="str">
        <f t="shared" si="11"/>
        <v/>
      </c>
      <c r="AF64" t="str">
        <f t="shared" si="12"/>
        <v/>
      </c>
      <c r="AG64" t="str">
        <f t="shared" si="13"/>
        <v xml:space="preserve"> WHEN COUNTRY = 'CIB' AND SEGMENT IN ('Large Corporate - Corporate','SME Corporate')  THEN 4548672</v>
      </c>
      <c r="AH64" t="str">
        <f t="shared" si="14"/>
        <v xml:space="preserve"> WHEN COUNTRY = 'CIB' AND SEGMENT= 'Small Business - SME Retail'  THEN 613527.6</v>
      </c>
      <c r="AI64" t="str">
        <f t="shared" si="15"/>
        <v xml:space="preserve"> WHEN COUNTRY = 'ISPRO' THEN 4439.317</v>
      </c>
      <c r="AJ64" t="str">
        <f t="shared" si="17"/>
        <v xml:space="preserve"> WHEN COUNTRY = 'ISBA' THEN 1108019</v>
      </c>
      <c r="AK64" s="95" t="str">
        <f t="shared" si="16"/>
        <v/>
      </c>
      <c r="AM64" t="str">
        <f t="shared" si="18"/>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v>
      </c>
      <c r="AN64" t="str">
        <f t="shared" si="19"/>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row>
    <row r="65" spans="1:40" ht="16.5" thickBot="1" x14ac:dyDescent="0.3">
      <c r="A65" s="85">
        <f t="shared" si="20"/>
        <v>63</v>
      </c>
      <c r="B65" s="98"/>
      <c r="C65" s="98" t="s">
        <v>1241</v>
      </c>
      <c r="D65" s="98" t="s">
        <v>1308</v>
      </c>
      <c r="E65" s="104"/>
      <c r="F65" s="117" t="s">
        <v>1242</v>
      </c>
      <c r="G65" s="117" t="s">
        <v>1243</v>
      </c>
      <c r="H65" s="98"/>
      <c r="I65" s="98">
        <v>238127</v>
      </c>
      <c r="J65" s="98" t="s">
        <v>1506</v>
      </c>
      <c r="K65" s="256"/>
      <c r="L65" s="256"/>
      <c r="M65" s="321"/>
      <c r="N65" s="322"/>
      <c r="O65" s="323" t="s">
        <v>1654</v>
      </c>
      <c r="P65" s="324" t="s">
        <v>1685</v>
      </c>
      <c r="Q65" s="325" t="s">
        <v>2024</v>
      </c>
      <c r="R65" s="98" t="s">
        <v>2188</v>
      </c>
      <c r="T65" t="str">
        <f t="shared" si="30"/>
        <v/>
      </c>
      <c r="U65" t="str">
        <f>IF(LEN(C65)&gt;0,CONCATENATE(" WHEN COUNTRY = '",$B$2,"' AND SEGMENT= '",$C$3, "'  THEN ",C65 ),"")</f>
        <v xml:space="preserve"> WHEN COUNTRY = 'BIB' AND SEGMENT= 'CORPORATE'  THEN 202969.25</v>
      </c>
      <c r="V65" t="str">
        <f>IF(LEN(D65)&gt;0,CONCATENATE(" WHEN COUNTRY = '",$B$2,"' AND SEGMENT= '",$D$3, "'  THEN ",D65 ),"")</f>
        <v xml:space="preserve"> WHEN COUNTRY = 'BIB' AND SEGMENT= 'RETAIL'  THEN 7435.1768</v>
      </c>
      <c r="W65" s="94" t="str">
        <f t="shared" si="31"/>
        <v/>
      </c>
      <c r="X65" s="94" t="str">
        <f>IF(LEN(F65)&gt;0,CONCATENATE(" WHEN COUNTRY = '",$E$2,"' AND SEGMENT= '",$F$3, "'  THEN ",F65 ),"")</f>
        <v xml:space="preserve"> WHEN COUNTRY = 'KOPER' AND SEGMENT= 'CORPORATE'  THEN 208980.6</v>
      </c>
      <c r="Y65" s="94" t="str">
        <f>IF(LEN(G65)&gt;0,CONCATENATE(" WHEN COUNTRY = '",$E$2,"' AND SEGMENT= '",$G$3, "'  THEN ",G65 ),"")</f>
        <v xml:space="preserve"> WHEN COUNTRY = 'KOPER' AND SEGMENT= 'SMALL/MICRO'  THEN 10417.75</v>
      </c>
      <c r="Z65" t="str">
        <f t="shared" si="6"/>
        <v/>
      </c>
      <c r="AA65" t="str">
        <f t="shared" si="7"/>
        <v xml:space="preserve"> WHEN COUNTRY = 'BIR' AND SEGMENT IN ('CORPORATE','SME Corporate')  THEN 238127</v>
      </c>
      <c r="AB65" t="str">
        <f t="shared" si="8"/>
        <v xml:space="preserve"> WHEN COUNTRY = 'BIR' AND SEGMENT= 'SME Retail'  THEN 216981.1</v>
      </c>
      <c r="AC65" t="str">
        <f t="shared" si="9"/>
        <v/>
      </c>
      <c r="AD65" t="str">
        <f t="shared" si="10"/>
        <v/>
      </c>
      <c r="AE65" t="str">
        <f t="shared" si="11"/>
        <v/>
      </c>
      <c r="AF65" t="str">
        <f t="shared" si="12"/>
        <v/>
      </c>
      <c r="AG65" t="str">
        <f t="shared" si="13"/>
        <v xml:space="preserve"> WHEN COUNTRY = 'CIB' AND SEGMENT IN ('Large Corporate - Corporate','SME Corporate')  THEN 29200000</v>
      </c>
      <c r="AH65" t="str">
        <f t="shared" si="14"/>
        <v xml:space="preserve"> WHEN COUNTRY = 'CIB' AND SEGMENT= 'Small Business - SME Retail'  THEN 2361766</v>
      </c>
      <c r="AI65" t="str">
        <f t="shared" si="15"/>
        <v xml:space="preserve"> WHEN COUNTRY = 'ISPRO' THEN 54585.09</v>
      </c>
      <c r="AJ65" t="str">
        <f t="shared" si="17"/>
        <v xml:space="preserve"> WHEN COUNTRY = 'ISBA' THEN 6320400</v>
      </c>
      <c r="AK65" s="95" t="str">
        <f t="shared" si="16"/>
        <v/>
      </c>
      <c r="AM65" t="str">
        <f t="shared" si="18"/>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v>
      </c>
      <c r="AN65" t="str">
        <f t="shared" si="19"/>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row>
    <row r="66" spans="1:40" ht="16.5" thickBot="1" x14ac:dyDescent="0.3">
      <c r="A66" s="85">
        <f t="shared" si="20"/>
        <v>64</v>
      </c>
      <c r="B66" s="98"/>
      <c r="C66" s="98" t="s">
        <v>1309</v>
      </c>
      <c r="D66" s="98" t="s">
        <v>1310</v>
      </c>
      <c r="E66" s="104"/>
      <c r="F66" s="117" t="s">
        <v>1311</v>
      </c>
      <c r="G66" s="117" t="s">
        <v>1312</v>
      </c>
      <c r="H66" s="98"/>
      <c r="I66" s="98"/>
      <c r="J66" s="98"/>
      <c r="K66" s="256"/>
      <c r="L66" s="256"/>
      <c r="M66" s="321"/>
      <c r="N66" s="322"/>
      <c r="O66" s="323" t="s">
        <v>1655</v>
      </c>
      <c r="P66" s="324" t="s">
        <v>1686</v>
      </c>
      <c r="Q66" s="325" t="s">
        <v>2025</v>
      </c>
      <c r="R66" s="98" t="s">
        <v>2180</v>
      </c>
      <c r="T66" t="str">
        <f t="shared" si="30"/>
        <v/>
      </c>
      <c r="U66" t="str">
        <f>IF(LEN(C66)&gt;0,CONCATENATE(" WHEN COUNTRY = '",$B$2,"' AND SEGMENT= '",$C$3, "'  THEN ",C66 ),"")</f>
        <v xml:space="preserve"> WHEN COUNTRY = 'BIB' AND SEGMENT= 'CORPORATE'  THEN 4.5284538</v>
      </c>
      <c r="V66" t="str">
        <f>IF(LEN(D66)&gt;0,CONCATENATE(" WHEN COUNTRY = '",$B$2,"' AND SEGMENT= '",$D$3, "'  THEN ",D66 ),"")</f>
        <v xml:space="preserve"> WHEN COUNTRY = 'BIB' AND SEGMENT= 'RETAIL'  THEN 2.4769738</v>
      </c>
      <c r="W66" s="94" t="str">
        <f t="shared" si="31"/>
        <v/>
      </c>
      <c r="X66" s="94" t="str">
        <f>IF(LEN(F66)&gt;0,CONCATENATE(" WHEN COUNTRY = '",$E$2,"' AND SEGMENT= '",$F$3, "'  THEN ",F66 ),"")</f>
        <v xml:space="preserve"> WHEN COUNTRY = 'KOPER' AND SEGMENT= 'CORPORATE'  THEN 6.201973</v>
      </c>
      <c r="Y66" s="94" t="str">
        <f>IF(LEN(G66)&gt;0,CONCATENATE(" WHEN COUNTRY = '",$E$2,"' AND SEGMENT= '",$G$3, "'  THEN ",G66 ),"")</f>
        <v xml:space="preserve"> WHEN COUNTRY = 'KOPER' AND SEGMENT= 'SMALL/MICRO'  THEN 4.904056</v>
      </c>
      <c r="Z66" t="str">
        <f t="shared" si="6"/>
        <v/>
      </c>
      <c r="AA66" t="str">
        <f t="shared" si="7"/>
        <v/>
      </c>
      <c r="AB66" t="str">
        <f t="shared" si="8"/>
        <v/>
      </c>
      <c r="AC66" t="str">
        <f t="shared" si="9"/>
        <v/>
      </c>
      <c r="AD66" t="str">
        <f t="shared" si="10"/>
        <v/>
      </c>
      <c r="AE66" t="str">
        <f t="shared" si="11"/>
        <v/>
      </c>
      <c r="AF66" t="str">
        <f t="shared" si="12"/>
        <v/>
      </c>
      <c r="AG66" t="str">
        <f t="shared" si="13"/>
        <v xml:space="preserve"> WHEN COUNTRY = 'CIB' AND SEGMENT IN ('Large Corporate - Corporate','SME Corporate')  THEN 4.654859</v>
      </c>
      <c r="AH66" t="str">
        <f t="shared" si="14"/>
        <v xml:space="preserve"> WHEN COUNTRY = 'CIB' AND SEGMENT= 'Small Business - SME Retail'  THEN 2.829791</v>
      </c>
      <c r="AI66" t="str">
        <f t="shared" si="15"/>
        <v xml:space="preserve"> WHEN COUNTRY = 'ISPRO' THEN 4.75656</v>
      </c>
      <c r="AJ66" t="str">
        <f t="shared" si="17"/>
        <v xml:space="preserve"> WHEN COUNTRY = 'ISBA' THEN 3.148769</v>
      </c>
      <c r="AK66" s="95" t="str">
        <f t="shared" si="16"/>
        <v/>
      </c>
      <c r="AM66" t="str">
        <f t="shared" si="18"/>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v>
      </c>
      <c r="AN66" t="str">
        <f t="shared" si="19"/>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row>
    <row r="67" spans="1:40" ht="16.5" thickBot="1" x14ac:dyDescent="0.3">
      <c r="A67" s="85">
        <f t="shared" si="20"/>
        <v>65</v>
      </c>
      <c r="B67" s="98"/>
      <c r="C67" s="98"/>
      <c r="D67" s="98"/>
      <c r="E67" s="104" t="s">
        <v>1297</v>
      </c>
      <c r="F67" s="117"/>
      <c r="G67" s="117"/>
      <c r="H67" s="98">
        <v>0</v>
      </c>
      <c r="I67" s="98"/>
      <c r="J67" s="98"/>
      <c r="K67" s="256">
        <v>0</v>
      </c>
      <c r="L67" s="256"/>
      <c r="M67" s="321"/>
      <c r="N67" s="322">
        <v>0</v>
      </c>
      <c r="O67" s="323"/>
      <c r="P67" s="324"/>
      <c r="Q67" s="325" t="s">
        <v>1297</v>
      </c>
      <c r="R67" s="98"/>
      <c r="T67" t="str">
        <f t="shared" si="30"/>
        <v/>
      </c>
      <c r="U67" t="str">
        <f>IF(LEN(C67)&gt;0,CONCATENATE(" WHEN COUNTRY = '",$B$2, "' THEN ",C67 ),"")</f>
        <v/>
      </c>
      <c r="V67" t="str">
        <f>IF(LEN(D67)&gt;0,CONCATENATE(" WHEN COUNTRY = '",$B$2, "' THEN ",D67 ),"")</f>
        <v/>
      </c>
      <c r="W67" s="94" t="str">
        <f t="shared" si="31"/>
        <v xml:space="preserve"> WHEN COUNTRY = 'KOPER' THEN 0</v>
      </c>
      <c r="X67" s="94" t="str">
        <f>IF(LEN(F67)&gt;0,CONCATENATE(" WHEN COUNTRY = '",$E$2, "' THEN ",F67 ),"")</f>
        <v/>
      </c>
      <c r="Y67" s="94" t="str">
        <f>IF(LEN(G67)&gt;0,CONCATENATE(" WHEN COUNTRY = '",$E$2, "' THEN ",G67 ),"")</f>
        <v/>
      </c>
      <c r="Z67" t="str">
        <f t="shared" si="6"/>
        <v xml:space="preserve"> WHEN COUNTRY = 'BIR' THEN 0</v>
      </c>
      <c r="AA67" t="str">
        <f t="shared" si="7"/>
        <v/>
      </c>
      <c r="AB67" t="str">
        <f t="shared" si="8"/>
        <v/>
      </c>
      <c r="AC67" t="str">
        <f t="shared" si="9"/>
        <v xml:space="preserve"> WHEN COUNTRY = 'ALEX' THEN 0</v>
      </c>
      <c r="AD67" t="str">
        <f t="shared" si="10"/>
        <v/>
      </c>
      <c r="AE67" t="str">
        <f t="shared" si="11"/>
        <v/>
      </c>
      <c r="AF67" t="str">
        <f t="shared" si="12"/>
        <v xml:space="preserve"> WHEN COUNTRY = 'CIB' THEN 0</v>
      </c>
      <c r="AG67" t="str">
        <f t="shared" si="13"/>
        <v/>
      </c>
      <c r="AH67" t="str">
        <f t="shared" si="14"/>
        <v/>
      </c>
      <c r="AI67" t="str">
        <f t="shared" si="15"/>
        <v xml:space="preserve"> WHEN COUNTRY = 'ISPRO' THEN 0</v>
      </c>
      <c r="AJ67" t="str">
        <f t="shared" si="17"/>
        <v/>
      </c>
      <c r="AK67" s="95" t="str">
        <f t="shared" si="16"/>
        <v/>
      </c>
      <c r="AM67" t="str">
        <f t="shared" si="18"/>
        <v xml:space="preserve"> WHEN COUNTRY = 'KOPER' THEN 0 WHEN COUNTRY = 'BIR' THEN 0 WHEN COUNTRY = 'ALEX' THEN 0 WHEN COUNTRY = 'CIB' THEN 0 WHEN COUNTRY = 'ISPRO' THEN 0</v>
      </c>
      <c r="AN67" t="str">
        <f t="shared" si="19"/>
        <v>CASE  WHEN COUNTRY = 'KOPER' THEN 0 WHEN COUNTRY = 'BIR' THEN 0 WHEN COUNTRY = 'ALEX' THEN 0 WHEN COUNTRY = 'CIB' THEN 0 WHEN COUNTRY = 'ISPRO' THEN 0 END AS MISSING_VAL_IND_65,</v>
      </c>
    </row>
    <row r="68" spans="1:40" ht="16.5" thickBot="1" x14ac:dyDescent="0.3">
      <c r="A68" s="85">
        <f t="shared" si="20"/>
        <v>66</v>
      </c>
      <c r="B68" s="98"/>
      <c r="C68" s="98" t="s">
        <v>1309</v>
      </c>
      <c r="D68" s="98" t="s">
        <v>1310</v>
      </c>
      <c r="E68" s="104"/>
      <c r="F68" s="117" t="s">
        <v>1311</v>
      </c>
      <c r="G68" s="117" t="s">
        <v>1312</v>
      </c>
      <c r="H68" s="98">
        <v>0</v>
      </c>
      <c r="I68" s="98"/>
      <c r="J68" s="98"/>
      <c r="K68" s="256"/>
      <c r="L68" s="256"/>
      <c r="M68" s="321"/>
      <c r="N68" s="322"/>
      <c r="O68" s="323" t="s">
        <v>1655</v>
      </c>
      <c r="P68" s="324" t="s">
        <v>1686</v>
      </c>
      <c r="Q68" s="325" t="s">
        <v>2025</v>
      </c>
      <c r="R68" s="98" t="s">
        <v>2180</v>
      </c>
      <c r="T68" t="str">
        <f t="shared" si="30"/>
        <v/>
      </c>
      <c r="U68" t="str">
        <f>IF(LEN(C68)&gt;0,CONCATENATE(" WHEN COUNTRY = '",$B$2,"' AND SEGMENT= '",$C$3, "'  THEN ",C68 ),"")</f>
        <v xml:space="preserve"> WHEN COUNTRY = 'BIB' AND SEGMENT= 'CORPORATE'  THEN 4.5284538</v>
      </c>
      <c r="V68" t="str">
        <f>IF(LEN(D68)&gt;0,CONCATENATE(" WHEN COUNTRY = '",$B$2,"' AND SEGMENT= '",$D$3, "'  THEN ",D68 ),"")</f>
        <v xml:space="preserve"> WHEN COUNTRY = 'BIB' AND SEGMENT= 'RETAIL'  THEN 2.4769738</v>
      </c>
      <c r="W68" s="94" t="str">
        <f t="shared" si="31"/>
        <v/>
      </c>
      <c r="X68" s="94" t="str">
        <f>IF(LEN(F68)&gt;0,CONCATENATE(" WHEN COUNTRY = '",$E$2,"' AND SEGMENT= '",$F$3, "'  THEN ",F68 ),"")</f>
        <v xml:space="preserve"> WHEN COUNTRY = 'KOPER' AND SEGMENT= 'CORPORATE'  THEN 6.201973</v>
      </c>
      <c r="Y68" s="94" t="str">
        <f>IF(LEN(G68)&gt;0,CONCATENATE(" WHEN COUNTRY = '",$E$2,"' AND SEGMENT= '",$G$3, "'  THEN ",G68 ),"")</f>
        <v xml:space="preserve"> WHEN COUNTRY = 'KOPER' AND SEGMENT= 'SMALL/MICRO'  THEN 4.904056</v>
      </c>
      <c r="Z68" t="str">
        <f t="shared" ref="Z68:Z131" si="33">IF(LEN(H68)&gt;0,CONCATENATE(" WHEN COUNTRY = '",$H$2, "' THEN ",H68 ),"")</f>
        <v xml:space="preserve"> WHEN COUNTRY = 'BIR' THEN 0</v>
      </c>
      <c r="AA68" t="str">
        <f t="shared" ref="AA68:AA131" si="34">IF(LEN(I68)&gt;0,CONCATENATE(" WHEN COUNTRY = '",$H$2,"' AND SEGMENT IN ",$I$3, "  THEN ",I68 ),"")</f>
        <v/>
      </c>
      <c r="AB68" t="str">
        <f t="shared" ref="AB68:AB131" si="35">IF(LEN(J68)&gt;0,CONCATENATE(" WHEN COUNTRY = '",$H$2,"' AND SEGMENT= '",$J$3, "'  THEN ",J68 ),"")</f>
        <v/>
      </c>
      <c r="AC68" t="str">
        <f t="shared" ref="AC68:AC131" si="36">IF(LEN(K68)&gt;0,CONCATENATE(" WHEN COUNTRY = '",$K$2, "' THEN ",K68 ),"")</f>
        <v/>
      </c>
      <c r="AD68" t="str">
        <f t="shared" ref="AD68:AD131" si="37">IF(LEN(L68)&gt;0,CONCATENATE(" WHEN COUNTRY = '",$K$2,"' AND SEGMENT IN ",$L$3, "  THEN ",L68 ),"")</f>
        <v/>
      </c>
      <c r="AE68" t="str">
        <f t="shared" ref="AE68:AE131" si="38">IF(LEN(M68)&gt;0,CONCATENATE(" WHEN COUNTRY = '",$K$2,"' AND SEGMENT= '",$M$3, "'  THEN ",M68 ),"")</f>
        <v/>
      </c>
      <c r="AF68" t="str">
        <f t="shared" ref="AF68:AF131" si="39">IF(LEN(N68)&gt;0,CONCATENATE(" WHEN COUNTRY = '",$N$2, "' THEN ",N68 ),"")</f>
        <v/>
      </c>
      <c r="AG68" t="str">
        <f t="shared" ref="AG68:AG131" si="40">IF(LEN(O68)&gt;0,CONCATENATE(" WHEN COUNTRY = '",$N$2,"' AND SEGMENT IN ",$O$3, "  THEN ",O68 ),"")</f>
        <v xml:space="preserve"> WHEN COUNTRY = 'CIB' AND SEGMENT IN ('Large Corporate - Corporate','SME Corporate')  THEN 4.654859</v>
      </c>
      <c r="AH68" t="str">
        <f t="shared" ref="AH68:AH131" si="41">IF(LEN(P68)&gt;0,CONCATENATE(" WHEN COUNTRY = '",$N$2,"' AND SEGMENT= '",$P$3, "'  THEN ",P68 ),"")</f>
        <v xml:space="preserve"> WHEN COUNTRY = 'CIB' AND SEGMENT= 'Small Business - SME Retail'  THEN 2.829791</v>
      </c>
      <c r="AI68" t="str">
        <f t="shared" ref="AI68:AI131" si="42">IF(LEN(Q68)&gt;0,CONCATENATE(" WHEN COUNTRY = '",$Q$2, "' THEN ",Q68 ),"")</f>
        <v xml:space="preserve"> WHEN COUNTRY = 'ISPRO' THEN 4.75656</v>
      </c>
      <c r="AJ68" t="str">
        <f t="shared" si="17"/>
        <v xml:space="preserve"> WHEN COUNTRY = 'ISBA' THEN 3.148769</v>
      </c>
      <c r="AK68" s="95" t="str">
        <f t="shared" ref="AK68:AK131" si="43">IF(AND(LEN(T68)=0, LEN(W68)=0, LEN(Z68)=0, LEN(AC68)=0, LEN(AF68)=0,LEN(AI68)=0,LEN(AJ68)=0,LEN(S68)&gt;0),CONCATENATE(S68," AS MISSING_VAL_IND_",A68,","),"")</f>
        <v/>
      </c>
      <c r="AM68" t="str">
        <f t="shared" si="18"/>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8" t="str">
        <f t="shared" si="19"/>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row>
    <row r="69" spans="1:40" ht="16.5" thickBot="1" x14ac:dyDescent="0.3">
      <c r="A69" s="85">
        <f t="shared" si="20"/>
        <v>67</v>
      </c>
      <c r="B69" s="98"/>
      <c r="C69" s="98" t="s">
        <v>1309</v>
      </c>
      <c r="D69" s="98" t="s">
        <v>1310</v>
      </c>
      <c r="E69" s="104"/>
      <c r="F69" s="117" t="s">
        <v>1311</v>
      </c>
      <c r="G69" s="117" t="s">
        <v>1312</v>
      </c>
      <c r="H69" s="98">
        <v>0</v>
      </c>
      <c r="I69" s="98"/>
      <c r="J69" s="98"/>
      <c r="K69" s="256"/>
      <c r="L69" s="256"/>
      <c r="M69" s="321"/>
      <c r="N69" s="322"/>
      <c r="O69" s="323" t="s">
        <v>1655</v>
      </c>
      <c r="P69" s="324" t="s">
        <v>1686</v>
      </c>
      <c r="Q69" s="325" t="s">
        <v>2025</v>
      </c>
      <c r="R69" s="98" t="s">
        <v>2180</v>
      </c>
      <c r="T69" t="str">
        <f t="shared" si="30"/>
        <v/>
      </c>
      <c r="U69" t="str">
        <f>IF(LEN(C69)&gt;0,CONCATENATE(" WHEN COUNTRY = '",$B$2,"' AND SEGMENT= '",$C$3, "'  THEN ",C69 ),"")</f>
        <v xml:space="preserve"> WHEN COUNTRY = 'BIB' AND SEGMENT= 'CORPORATE'  THEN 4.5284538</v>
      </c>
      <c r="V69" t="str">
        <f>IF(LEN(D69)&gt;0,CONCATENATE(" WHEN COUNTRY = '",$B$2,"' AND SEGMENT= '",$D$3, "'  THEN ",D69 ),"")</f>
        <v xml:space="preserve"> WHEN COUNTRY = 'BIB' AND SEGMENT= 'RETAIL'  THEN 2.4769738</v>
      </c>
      <c r="W69" s="94" t="str">
        <f t="shared" si="31"/>
        <v/>
      </c>
      <c r="X69" s="94" t="str">
        <f>IF(LEN(F69)&gt;0,CONCATENATE(" WHEN COUNTRY = '",$E$2,"' AND SEGMENT= '",$F$3, "'  THEN ",F69 ),"")</f>
        <v xml:space="preserve"> WHEN COUNTRY = 'KOPER' AND SEGMENT= 'CORPORATE'  THEN 6.201973</v>
      </c>
      <c r="Y69" s="94" t="str">
        <f>IF(LEN(G69)&gt;0,CONCATENATE(" WHEN COUNTRY = '",$E$2,"' AND SEGMENT= '",$G$3, "'  THEN ",G69 ),"")</f>
        <v xml:space="preserve"> WHEN COUNTRY = 'KOPER' AND SEGMENT= 'SMALL/MICRO'  THEN 4.904056</v>
      </c>
      <c r="Z69" t="str">
        <f t="shared" si="33"/>
        <v xml:space="preserve"> WHEN COUNTRY = 'BIR' THEN 0</v>
      </c>
      <c r="AA69" t="str">
        <f t="shared" si="34"/>
        <v/>
      </c>
      <c r="AB69" t="str">
        <f t="shared" si="35"/>
        <v/>
      </c>
      <c r="AC69" t="str">
        <f t="shared" si="36"/>
        <v/>
      </c>
      <c r="AD69" t="str">
        <f t="shared" si="37"/>
        <v/>
      </c>
      <c r="AE69" t="str">
        <f t="shared" si="38"/>
        <v/>
      </c>
      <c r="AF69" t="str">
        <f t="shared" si="39"/>
        <v/>
      </c>
      <c r="AG69" t="str">
        <f t="shared" si="40"/>
        <v xml:space="preserve"> WHEN COUNTRY = 'CIB' AND SEGMENT IN ('Large Corporate - Corporate','SME Corporate')  THEN 4.654859</v>
      </c>
      <c r="AH69" t="str">
        <f t="shared" si="41"/>
        <v xml:space="preserve"> WHEN COUNTRY = 'CIB' AND SEGMENT= 'Small Business - SME Retail'  THEN 2.829791</v>
      </c>
      <c r="AI69" t="str">
        <f t="shared" si="42"/>
        <v xml:space="preserve"> WHEN COUNTRY = 'ISPRO' THEN 4.75656</v>
      </c>
      <c r="AJ69" t="str">
        <f t="shared" ref="AJ69:AJ132" si="44">IF(LEN(R69)&gt;0,CONCATENATE(" WHEN COUNTRY = '",$R$2, "' THEN ",R69 ),"")</f>
        <v xml:space="preserve"> WHEN COUNTRY = 'ISBA' THEN 3.148769</v>
      </c>
      <c r="AK69" s="95" t="str">
        <f t="shared" si="43"/>
        <v/>
      </c>
      <c r="AM69" t="str">
        <f t="shared" ref="AM69:AM132" si="45">CONCATENATE(T69,U69,V69,W69,X69,Y69,Z69,AA69,AB69,AC69,AD69,AE69,AF69,AG69,AH69,AI69,AJ69)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9" t="str">
        <f t="shared" ref="AN69:AN132" si="46">IF(LEN(AK69)&gt;0,AK69,IF(LEN(AM69)&gt;0,"CASE "&amp;AM69&amp;"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row>
    <row r="70" spans="1:40" ht="16.5" thickBot="1" x14ac:dyDescent="0.3">
      <c r="A70" s="85">
        <f t="shared" ref="A70:A133" si="47">+A69+1</f>
        <v>68</v>
      </c>
      <c r="B70" s="98"/>
      <c r="C70" s="98" t="s">
        <v>1244</v>
      </c>
      <c r="D70" s="98" t="s">
        <v>1245</v>
      </c>
      <c r="E70" s="104"/>
      <c r="F70" s="117" t="s">
        <v>1246</v>
      </c>
      <c r="G70" s="117" t="s">
        <v>1247</v>
      </c>
      <c r="H70" s="98">
        <v>0</v>
      </c>
      <c r="I70" s="98"/>
      <c r="J70" s="98"/>
      <c r="K70" s="256"/>
      <c r="L70" s="256"/>
      <c r="M70" s="321"/>
      <c r="N70" s="322"/>
      <c r="O70" s="323" t="s">
        <v>1656</v>
      </c>
      <c r="P70" s="324" t="s">
        <v>1687</v>
      </c>
      <c r="Q70" s="325" t="s">
        <v>2026</v>
      </c>
      <c r="R70" s="98" t="s">
        <v>2172</v>
      </c>
      <c r="T70" t="str">
        <f t="shared" si="30"/>
        <v/>
      </c>
      <c r="U70" t="str">
        <f>IF(LEN(C70)&gt;0,CONCATENATE(" WHEN COUNTRY = '",$B$2,"' AND SEGMENT= '",$C$3, "'  THEN ",C70 ),"")</f>
        <v xml:space="preserve"> WHEN COUNTRY = 'BIB' AND SEGMENT= 'CORPORATE'  THEN 0.38435042</v>
      </c>
      <c r="V70" t="str">
        <f>IF(LEN(D70)&gt;0,CONCATENATE(" WHEN COUNTRY = '",$B$2,"' AND SEGMENT= '",$D$3, "'  THEN ",D70 ),"")</f>
        <v xml:space="preserve"> WHEN COUNTRY = 'BIB' AND SEGMENT= 'RETAIL'  THEN 0.25999987</v>
      </c>
      <c r="W70" s="94" t="str">
        <f t="shared" si="31"/>
        <v/>
      </c>
      <c r="X70" s="94" t="str">
        <f>IF(LEN(F70)&gt;0,CONCATENATE(" WHEN COUNTRY = '",$E$2,"' AND SEGMENT= '",$F$3, "'  THEN ",F70 ),"")</f>
        <v xml:space="preserve"> WHEN COUNTRY = 'KOPER' AND SEGMENT= 'CORPORATE'  THEN 0.4982336</v>
      </c>
      <c r="Y70" s="94" t="str">
        <f>IF(LEN(G70)&gt;0,CONCATENATE(" WHEN COUNTRY = '",$E$2,"' AND SEGMENT= '",$G$3, "'  THEN ",G70 ),"")</f>
        <v xml:space="preserve"> WHEN COUNTRY = 'KOPER' AND SEGMENT= 'SMALL/MICRO'  THEN 0.3419732</v>
      </c>
      <c r="Z70" t="str">
        <f t="shared" si="33"/>
        <v xml:space="preserve"> WHEN COUNTRY = 'BIR' THEN 0</v>
      </c>
      <c r="AA70" t="str">
        <f t="shared" si="34"/>
        <v/>
      </c>
      <c r="AB70" t="str">
        <f t="shared" si="35"/>
        <v/>
      </c>
      <c r="AC70" t="str">
        <f t="shared" si="36"/>
        <v/>
      </c>
      <c r="AD70" t="str">
        <f t="shared" si="37"/>
        <v/>
      </c>
      <c r="AE70" t="str">
        <f t="shared" si="38"/>
        <v/>
      </c>
      <c r="AF70" t="str">
        <f t="shared" si="39"/>
        <v/>
      </c>
      <c r="AG70" t="str">
        <f t="shared" si="40"/>
        <v xml:space="preserve"> WHEN COUNTRY = 'CIB' AND SEGMENT IN ('Large Corporate - Corporate','SME Corporate')  THEN 0.3555136</v>
      </c>
      <c r="AH70" t="str">
        <f t="shared" si="41"/>
        <v xml:space="preserve"> WHEN COUNTRY = 'CIB' AND SEGMENT= 'Small Business - SME Retail'  THEN 0.3397027</v>
      </c>
      <c r="AI70" t="str">
        <f t="shared" si="42"/>
        <v xml:space="preserve"> WHEN COUNTRY = 'ISPRO' THEN 0.7600254</v>
      </c>
      <c r="AJ70" t="str">
        <f t="shared" si="44"/>
        <v xml:space="preserve"> WHEN COUNTRY = 'ISBA' THEN 0.5199887</v>
      </c>
      <c r="AK70" s="95" t="str">
        <f t="shared" si="43"/>
        <v/>
      </c>
      <c r="AM70" t="str">
        <f t="shared" si="45"/>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v>
      </c>
      <c r="AN70" t="str">
        <f t="shared" si="46"/>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row>
    <row r="71" spans="1:40" ht="16.5" thickBot="1" x14ac:dyDescent="0.3">
      <c r="A71" s="85">
        <f t="shared" si="47"/>
        <v>69</v>
      </c>
      <c r="B71" s="98" t="s">
        <v>1297</v>
      </c>
      <c r="C71" s="98"/>
      <c r="D71" s="98"/>
      <c r="E71" s="104" t="s">
        <v>1297</v>
      </c>
      <c r="F71" s="117"/>
      <c r="G71" s="117"/>
      <c r="H71" s="98">
        <v>0</v>
      </c>
      <c r="I71" s="98"/>
      <c r="J71" s="98"/>
      <c r="K71" s="256"/>
      <c r="L71" s="256"/>
      <c r="M71" s="321"/>
      <c r="N71" s="322">
        <v>0</v>
      </c>
      <c r="O71" s="323"/>
      <c r="P71" s="324"/>
      <c r="Q71" s="325" t="s">
        <v>1297</v>
      </c>
      <c r="R71" s="98" t="s">
        <v>1297</v>
      </c>
      <c r="T71" t="str">
        <f t="shared" si="30"/>
        <v xml:space="preserve"> WHEN COUNTRY = 'BIB' THEN 0</v>
      </c>
      <c r="U71" t="str">
        <f t="shared" ref="U71:V76" si="48">IF(LEN(C71)&gt;0,CONCATENATE(" WHEN COUNTRY = '",$B$2, "' THEN ",C71 ),"")</f>
        <v/>
      </c>
      <c r="V71" t="str">
        <f t="shared" si="48"/>
        <v/>
      </c>
      <c r="W71" s="94" t="str">
        <f t="shared" si="31"/>
        <v xml:space="preserve"> WHEN COUNTRY = 'KOPER' THEN 0</v>
      </c>
      <c r="X71" s="94" t="str">
        <f t="shared" ref="X71:Y73" si="49">IF(LEN(F71)&gt;0,CONCATENATE(" WHEN COUNTRY = '",$E$2, "' THEN ",F71 ),"")</f>
        <v/>
      </c>
      <c r="Y71" s="94" t="str">
        <f t="shared" si="49"/>
        <v/>
      </c>
      <c r="Z71" t="str">
        <f t="shared" si="33"/>
        <v xml:space="preserve"> WHEN COUNTRY = 'BIR' THEN 0</v>
      </c>
      <c r="AA71" t="str">
        <f t="shared" si="34"/>
        <v/>
      </c>
      <c r="AB71" t="str">
        <f t="shared" si="35"/>
        <v/>
      </c>
      <c r="AC71" t="str">
        <f t="shared" si="36"/>
        <v/>
      </c>
      <c r="AD71" t="str">
        <f t="shared" si="37"/>
        <v/>
      </c>
      <c r="AE71" t="str">
        <f t="shared" si="38"/>
        <v/>
      </c>
      <c r="AF71" t="str">
        <f t="shared" si="39"/>
        <v xml:space="preserve"> WHEN COUNTRY = 'CIB' THEN 0</v>
      </c>
      <c r="AG71" t="str">
        <f t="shared" si="40"/>
        <v/>
      </c>
      <c r="AH71" t="str">
        <f t="shared" si="41"/>
        <v/>
      </c>
      <c r="AI71" t="str">
        <f t="shared" si="42"/>
        <v xml:space="preserve"> WHEN COUNTRY = 'ISPRO' THEN 0</v>
      </c>
      <c r="AJ71" t="str">
        <f t="shared" si="44"/>
        <v xml:space="preserve"> WHEN COUNTRY = 'ISBA' THEN 0</v>
      </c>
      <c r="AK71" s="95" t="str">
        <f t="shared" si="43"/>
        <v/>
      </c>
      <c r="AM71" t="str">
        <f t="shared" si="45"/>
        <v xml:space="preserve"> WHEN COUNTRY = 'BIB' THEN 0 WHEN COUNTRY = 'KOPER' THEN 0 WHEN COUNTRY = 'BIR' THEN 0 WHEN COUNTRY = 'CIB' THEN 0 WHEN COUNTRY = 'ISPRO' THEN 0 WHEN COUNTRY = 'ISBA' THEN 0</v>
      </c>
      <c r="AN71" t="str">
        <f t="shared" si="46"/>
        <v>CASE  WHEN COUNTRY = 'BIB' THEN 0 WHEN COUNTRY = 'KOPER' THEN 0 WHEN COUNTRY = 'BIR' THEN 0 WHEN COUNTRY = 'CIB' THEN 0 WHEN COUNTRY = 'ISPRO' THEN 0 WHEN COUNTRY = 'ISBA' THEN 0 END AS MISSING_VAL_IND_69,</v>
      </c>
    </row>
    <row r="72" spans="1:40" ht="16.5" thickBot="1" x14ac:dyDescent="0.3">
      <c r="A72" s="85">
        <f t="shared" si="47"/>
        <v>70</v>
      </c>
      <c r="B72" s="98" t="s">
        <v>1297</v>
      </c>
      <c r="C72" s="98"/>
      <c r="D72" s="98"/>
      <c r="E72" s="104" t="s">
        <v>1297</v>
      </c>
      <c r="F72" s="117"/>
      <c r="G72" s="117"/>
      <c r="H72" s="98"/>
      <c r="I72" s="98"/>
      <c r="J72" s="98"/>
      <c r="K72" s="256"/>
      <c r="L72" s="256"/>
      <c r="M72" s="321"/>
      <c r="N72" s="322">
        <v>0</v>
      </c>
      <c r="O72" s="323"/>
      <c r="P72" s="324"/>
      <c r="Q72" s="325"/>
      <c r="R72" s="98" t="s">
        <v>1297</v>
      </c>
      <c r="T72" t="str">
        <f t="shared" si="30"/>
        <v xml:space="preserve"> WHEN COUNTRY = 'BIB' THEN 0</v>
      </c>
      <c r="U72" t="str">
        <f t="shared" si="48"/>
        <v/>
      </c>
      <c r="V72" t="str">
        <f t="shared" si="48"/>
        <v/>
      </c>
      <c r="W72" s="94" t="str">
        <f t="shared" si="31"/>
        <v xml:space="preserve"> WHEN COUNTRY = 'KOPER' THEN 0</v>
      </c>
      <c r="X72" s="94" t="str">
        <f t="shared" si="49"/>
        <v/>
      </c>
      <c r="Y72" s="94" t="str">
        <f t="shared" si="49"/>
        <v/>
      </c>
      <c r="Z72" t="str">
        <f t="shared" si="33"/>
        <v/>
      </c>
      <c r="AA72" t="str">
        <f t="shared" si="34"/>
        <v/>
      </c>
      <c r="AB72" t="str">
        <f t="shared" si="35"/>
        <v/>
      </c>
      <c r="AC72" t="str">
        <f t="shared" si="36"/>
        <v/>
      </c>
      <c r="AD72" t="str">
        <f t="shared" si="37"/>
        <v/>
      </c>
      <c r="AE72" t="str">
        <f t="shared" si="38"/>
        <v/>
      </c>
      <c r="AF72" t="str">
        <f t="shared" si="39"/>
        <v xml:space="preserve"> WHEN COUNTRY = 'CIB' THEN 0</v>
      </c>
      <c r="AG72" t="str">
        <f t="shared" si="40"/>
        <v/>
      </c>
      <c r="AH72" t="str">
        <f t="shared" si="41"/>
        <v/>
      </c>
      <c r="AI72" t="str">
        <f t="shared" si="42"/>
        <v/>
      </c>
      <c r="AJ72" t="str">
        <f t="shared" si="44"/>
        <v xml:space="preserve"> WHEN COUNTRY = 'ISBA' THEN 0</v>
      </c>
      <c r="AK72" s="95" t="str">
        <f t="shared" si="43"/>
        <v/>
      </c>
      <c r="AM72" t="str">
        <f t="shared" si="45"/>
        <v xml:space="preserve"> WHEN COUNTRY = 'BIB' THEN 0 WHEN COUNTRY = 'KOPER' THEN 0 WHEN COUNTRY = 'CIB' THEN 0 WHEN COUNTRY = 'ISBA' THEN 0</v>
      </c>
      <c r="AN72" t="str">
        <f t="shared" si="46"/>
        <v>CASE  WHEN COUNTRY = 'BIB' THEN 0 WHEN COUNTRY = 'KOPER' THEN 0 WHEN COUNTRY = 'CIB' THEN 0 WHEN COUNTRY = 'ISBA' THEN 0 END AS MISSING_VAL_IND_70,</v>
      </c>
    </row>
    <row r="73" spans="1:40" ht="16.5" thickBot="1" x14ac:dyDescent="0.3">
      <c r="A73" s="85">
        <f t="shared" si="47"/>
        <v>71</v>
      </c>
      <c r="B73" s="98" t="s">
        <v>1297</v>
      </c>
      <c r="C73" s="98"/>
      <c r="D73" s="98"/>
      <c r="E73" s="104" t="s">
        <v>1297</v>
      </c>
      <c r="F73" s="117"/>
      <c r="G73" s="117"/>
      <c r="H73" s="98"/>
      <c r="I73" s="98"/>
      <c r="J73" s="98"/>
      <c r="K73" s="256"/>
      <c r="L73" s="256"/>
      <c r="M73" s="321"/>
      <c r="N73" s="322">
        <v>0</v>
      </c>
      <c r="O73" s="323"/>
      <c r="P73" s="324"/>
      <c r="Q73" s="325" t="s">
        <v>1297</v>
      </c>
      <c r="R73" s="98" t="s">
        <v>1297</v>
      </c>
      <c r="T73" t="str">
        <f t="shared" si="30"/>
        <v xml:space="preserve"> WHEN COUNTRY = 'BIB' THEN 0</v>
      </c>
      <c r="U73" t="str">
        <f t="shared" si="48"/>
        <v/>
      </c>
      <c r="V73" t="str">
        <f t="shared" si="48"/>
        <v/>
      </c>
      <c r="W73" s="94" t="str">
        <f t="shared" si="31"/>
        <v xml:space="preserve"> WHEN COUNTRY = 'KOPER' THEN 0</v>
      </c>
      <c r="X73" s="94" t="str">
        <f t="shared" si="49"/>
        <v/>
      </c>
      <c r="Y73" s="94" t="str">
        <f t="shared" si="49"/>
        <v/>
      </c>
      <c r="Z73" t="str">
        <f t="shared" si="33"/>
        <v/>
      </c>
      <c r="AA73" t="str">
        <f t="shared" si="34"/>
        <v/>
      </c>
      <c r="AB73" t="str">
        <f t="shared" si="35"/>
        <v/>
      </c>
      <c r="AC73" t="str">
        <f t="shared" si="36"/>
        <v/>
      </c>
      <c r="AD73" t="str">
        <f t="shared" si="37"/>
        <v/>
      </c>
      <c r="AE73" t="str">
        <f t="shared" si="38"/>
        <v/>
      </c>
      <c r="AF73" t="str">
        <f t="shared" si="39"/>
        <v xml:space="preserve"> WHEN COUNTRY = 'CIB' THEN 0</v>
      </c>
      <c r="AG73" t="str">
        <f t="shared" si="40"/>
        <v/>
      </c>
      <c r="AH73" t="str">
        <f t="shared" si="41"/>
        <v/>
      </c>
      <c r="AI73" t="str">
        <f t="shared" si="42"/>
        <v xml:space="preserve"> WHEN COUNTRY = 'ISPRO' THEN 0</v>
      </c>
      <c r="AJ73" t="str">
        <f t="shared" si="44"/>
        <v xml:space="preserve"> WHEN COUNTRY = 'ISBA' THEN 0</v>
      </c>
      <c r="AK73" s="95" t="str">
        <f t="shared" si="43"/>
        <v/>
      </c>
      <c r="AM73" t="str">
        <f t="shared" si="45"/>
        <v xml:space="preserve"> WHEN COUNTRY = 'BIB' THEN 0 WHEN COUNTRY = 'KOPER' THEN 0 WHEN COUNTRY = 'CIB' THEN 0 WHEN COUNTRY = 'ISPRO' THEN 0 WHEN COUNTRY = 'ISBA' THEN 0</v>
      </c>
      <c r="AN73" t="str">
        <f t="shared" si="46"/>
        <v>CASE  WHEN COUNTRY = 'BIB' THEN 0 WHEN COUNTRY = 'KOPER' THEN 0 WHEN COUNTRY = 'CIB' THEN 0 WHEN COUNTRY = 'ISPRO' THEN 0 WHEN COUNTRY = 'ISBA' THEN 0 END AS MISSING_VAL_IND_71,</v>
      </c>
    </row>
    <row r="74" spans="1:40" ht="16.5" thickBot="1" x14ac:dyDescent="0.3">
      <c r="A74" s="85">
        <f t="shared" si="47"/>
        <v>72</v>
      </c>
      <c r="B74" s="98"/>
      <c r="C74" s="98"/>
      <c r="D74" s="98"/>
      <c r="E74" s="104"/>
      <c r="F74" s="117" t="s">
        <v>1248</v>
      </c>
      <c r="G74" s="117" t="s">
        <v>1249</v>
      </c>
      <c r="H74" s="98"/>
      <c r="I74" s="98"/>
      <c r="J74" s="98"/>
      <c r="K74" s="256"/>
      <c r="L74" s="256"/>
      <c r="M74" s="321"/>
      <c r="N74" s="322"/>
      <c r="O74" s="323" t="s">
        <v>1657</v>
      </c>
      <c r="P74" s="324" t="s">
        <v>1688</v>
      </c>
      <c r="Q74" s="326" t="s">
        <v>2027</v>
      </c>
      <c r="R74" s="98"/>
      <c r="T74" t="str">
        <f t="shared" si="30"/>
        <v/>
      </c>
      <c r="U74" t="str">
        <f t="shared" si="48"/>
        <v/>
      </c>
      <c r="V74" t="str">
        <f t="shared" si="48"/>
        <v/>
      </c>
      <c r="W74" s="94" t="str">
        <f t="shared" si="31"/>
        <v/>
      </c>
      <c r="X74" s="94" t="str">
        <f>IF(LEN(F74)&gt;0,CONCATENATE(" WHEN COUNTRY = '",$E$2,"' AND SEGMENT= '",$F$3, "'  THEN ",F74 ),"")</f>
        <v xml:space="preserve"> WHEN COUNTRY = 'KOPER' AND SEGMENT= 'CORPORATE'  THEN 0.1480531</v>
      </c>
      <c r="Y74" s="94" t="str">
        <f>IF(LEN(G74)&gt;0,CONCATENATE(" WHEN COUNTRY = '",$E$2,"' AND SEGMENT= '",$G$3, "'  THEN ",G74 ),"")</f>
        <v xml:space="preserve"> WHEN COUNTRY = 'KOPER' AND SEGMENT= 'SMALL/MICRO'  THEN 0.1109992</v>
      </c>
      <c r="Z74" t="str">
        <f t="shared" si="33"/>
        <v/>
      </c>
      <c r="AA74" t="str">
        <f t="shared" si="34"/>
        <v/>
      </c>
      <c r="AB74" t="str">
        <f t="shared" si="35"/>
        <v/>
      </c>
      <c r="AC74" t="str">
        <f t="shared" si="36"/>
        <v/>
      </c>
      <c r="AD74" t="str">
        <f t="shared" si="37"/>
        <v/>
      </c>
      <c r="AE74" t="str">
        <f t="shared" si="38"/>
        <v/>
      </c>
      <c r="AF74" t="str">
        <f t="shared" si="39"/>
        <v/>
      </c>
      <c r="AG74" t="str">
        <f t="shared" si="40"/>
        <v xml:space="preserve"> WHEN COUNTRY = 'CIB' AND SEGMENT IN ('Large Corporate - Corporate','SME Corporate')  THEN 8.971643</v>
      </c>
      <c r="AH74" t="str">
        <f t="shared" si="41"/>
        <v xml:space="preserve"> WHEN COUNTRY = 'CIB' AND SEGMENT= 'Small Business - SME Retail'  THEN 82.77694</v>
      </c>
      <c r="AI74" t="str">
        <f t="shared" si="42"/>
        <v xml:space="preserve"> WHEN COUNTRY = 'ISPRO' THEN 5.054826</v>
      </c>
      <c r="AJ74" t="str">
        <f t="shared" si="44"/>
        <v/>
      </c>
      <c r="AK74" s="95" t="str">
        <f t="shared" si="43"/>
        <v/>
      </c>
      <c r="AM74" t="str">
        <f t="shared" si="45"/>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N74" t="str">
        <f t="shared" si="46"/>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40" ht="16.5" thickBot="1" x14ac:dyDescent="0.3">
      <c r="A75" s="85">
        <f t="shared" si="47"/>
        <v>73</v>
      </c>
      <c r="B75" s="98"/>
      <c r="C75" s="98"/>
      <c r="D75" s="98"/>
      <c r="E75" s="104" t="s">
        <v>1297</v>
      </c>
      <c r="F75" s="117"/>
      <c r="G75" s="117"/>
      <c r="H75" s="98"/>
      <c r="I75" s="98"/>
      <c r="J75" s="98"/>
      <c r="K75" s="256"/>
      <c r="L75" s="256"/>
      <c r="M75" s="321"/>
      <c r="N75" s="322">
        <v>0</v>
      </c>
      <c r="O75" s="323"/>
      <c r="P75" s="324"/>
      <c r="Q75" s="325" t="s">
        <v>1297</v>
      </c>
      <c r="R75" s="98"/>
      <c r="T75" t="str">
        <f t="shared" si="30"/>
        <v/>
      </c>
      <c r="U75" t="str">
        <f t="shared" si="48"/>
        <v/>
      </c>
      <c r="V75" t="str">
        <f t="shared" si="48"/>
        <v/>
      </c>
      <c r="W75" s="94" t="str">
        <f t="shared" si="31"/>
        <v xml:space="preserve"> WHEN COUNTRY = 'KOPER' THEN 0</v>
      </c>
      <c r="X75" s="94" t="str">
        <f>IF(LEN(F75)&gt;0,CONCATENATE(" WHEN COUNTRY = '",$E$2, "' THEN ",F75 ),"")</f>
        <v/>
      </c>
      <c r="Y75" s="94" t="str">
        <f>IF(LEN(G75)&gt;0,CONCATENATE(" WHEN COUNTRY = '",$E$2, "' THEN ",G75 ),"")</f>
        <v/>
      </c>
      <c r="Z75" t="str">
        <f t="shared" si="33"/>
        <v/>
      </c>
      <c r="AA75" t="str">
        <f t="shared" si="34"/>
        <v/>
      </c>
      <c r="AB75" t="str">
        <f t="shared" si="35"/>
        <v/>
      </c>
      <c r="AC75" t="str">
        <f t="shared" si="36"/>
        <v/>
      </c>
      <c r="AD75" t="str">
        <f t="shared" si="37"/>
        <v/>
      </c>
      <c r="AE75" t="str">
        <f t="shared" si="38"/>
        <v/>
      </c>
      <c r="AF75" t="str">
        <f t="shared" si="39"/>
        <v xml:space="preserve"> WHEN COUNTRY = 'CIB' THEN 0</v>
      </c>
      <c r="AG75" t="str">
        <f t="shared" si="40"/>
        <v/>
      </c>
      <c r="AH75" t="str">
        <f t="shared" si="41"/>
        <v/>
      </c>
      <c r="AI75" t="str">
        <f t="shared" si="42"/>
        <v xml:space="preserve"> WHEN COUNTRY = 'ISPRO' THEN 0</v>
      </c>
      <c r="AJ75" t="str">
        <f t="shared" si="44"/>
        <v/>
      </c>
      <c r="AK75" s="95" t="str">
        <f t="shared" si="43"/>
        <v/>
      </c>
      <c r="AM75" t="str">
        <f t="shared" si="45"/>
        <v xml:space="preserve"> WHEN COUNTRY = 'KOPER' THEN 0 WHEN COUNTRY = 'CIB' THEN 0 WHEN COUNTRY = 'ISPRO' THEN 0</v>
      </c>
      <c r="AN75" t="str">
        <f t="shared" si="46"/>
        <v>CASE  WHEN COUNTRY = 'KOPER' THEN 0 WHEN COUNTRY = 'CIB' THEN 0 WHEN COUNTRY = 'ISPRO' THEN 0 END AS MISSING_VAL_IND_73,</v>
      </c>
    </row>
    <row r="76" spans="1:40" ht="16.5" thickBot="1" x14ac:dyDescent="0.3">
      <c r="A76" s="85">
        <f t="shared" si="47"/>
        <v>74</v>
      </c>
      <c r="B76" s="98" t="s">
        <v>1297</v>
      </c>
      <c r="C76" s="98"/>
      <c r="D76" s="98"/>
      <c r="E76" s="104" t="s">
        <v>1297</v>
      </c>
      <c r="F76" s="117"/>
      <c r="G76" s="117"/>
      <c r="H76" s="98"/>
      <c r="I76" s="98"/>
      <c r="J76" s="98"/>
      <c r="K76" s="256"/>
      <c r="L76" s="256"/>
      <c r="M76" s="321"/>
      <c r="N76" s="322">
        <v>0</v>
      </c>
      <c r="O76" s="323"/>
      <c r="P76" s="324"/>
      <c r="Q76" s="325"/>
      <c r="R76" s="98" t="s">
        <v>1297</v>
      </c>
      <c r="T76" t="str">
        <f t="shared" si="30"/>
        <v xml:space="preserve"> WHEN COUNTRY = 'BIB' THEN 0</v>
      </c>
      <c r="U76" t="str">
        <f t="shared" si="48"/>
        <v/>
      </c>
      <c r="V76" t="str">
        <f t="shared" si="48"/>
        <v/>
      </c>
      <c r="W76" s="94" t="str">
        <f t="shared" si="31"/>
        <v xml:space="preserve"> WHEN COUNTRY = 'KOPER' THEN 0</v>
      </c>
      <c r="X76" s="94" t="str">
        <f>IF(LEN(F76)&gt;0,CONCATENATE(" WHEN COUNTRY = '",$E$2, "' THEN ",F76 ),"")</f>
        <v/>
      </c>
      <c r="Y76" s="94" t="str">
        <f>IF(LEN(G76)&gt;0,CONCATENATE(" WHEN COUNTRY = '",$E$2, "' THEN ",G76 ),"")</f>
        <v/>
      </c>
      <c r="Z76" t="str">
        <f t="shared" si="33"/>
        <v/>
      </c>
      <c r="AA76" t="str">
        <f t="shared" si="34"/>
        <v/>
      </c>
      <c r="AB76" t="str">
        <f t="shared" si="35"/>
        <v/>
      </c>
      <c r="AC76" t="str">
        <f t="shared" si="36"/>
        <v/>
      </c>
      <c r="AD76" t="str">
        <f t="shared" si="37"/>
        <v/>
      </c>
      <c r="AE76" t="str">
        <f t="shared" si="38"/>
        <v/>
      </c>
      <c r="AF76" t="str">
        <f t="shared" si="39"/>
        <v xml:space="preserve"> WHEN COUNTRY = 'CIB' THEN 0</v>
      </c>
      <c r="AG76" t="str">
        <f t="shared" si="40"/>
        <v/>
      </c>
      <c r="AH76" t="str">
        <f t="shared" si="41"/>
        <v/>
      </c>
      <c r="AI76" t="str">
        <f t="shared" si="42"/>
        <v/>
      </c>
      <c r="AJ76" t="str">
        <f t="shared" si="44"/>
        <v xml:space="preserve"> WHEN COUNTRY = 'ISBA' THEN 0</v>
      </c>
      <c r="AK76" s="95" t="str">
        <f t="shared" si="43"/>
        <v/>
      </c>
      <c r="AM76" t="str">
        <f t="shared" si="45"/>
        <v xml:space="preserve"> WHEN COUNTRY = 'BIB' THEN 0 WHEN COUNTRY = 'KOPER' THEN 0 WHEN COUNTRY = 'CIB' THEN 0 WHEN COUNTRY = 'ISBA' THEN 0</v>
      </c>
      <c r="AN76" t="str">
        <f t="shared" si="46"/>
        <v>CASE  WHEN COUNTRY = 'BIB' THEN 0 WHEN COUNTRY = 'KOPER' THEN 0 WHEN COUNTRY = 'CIB' THEN 0 WHEN COUNTRY = 'ISBA' THEN 0 END AS MISSING_VAL_IND_74,</v>
      </c>
    </row>
    <row r="77" spans="1:40" ht="16.5" thickBot="1" x14ac:dyDescent="0.3">
      <c r="A77" s="85">
        <f t="shared" si="47"/>
        <v>75</v>
      </c>
      <c r="B77" s="98"/>
      <c r="C77" s="98" t="s">
        <v>1250</v>
      </c>
      <c r="D77" s="98" t="s">
        <v>1251</v>
      </c>
      <c r="E77" s="104"/>
      <c r="F77" s="117" t="s">
        <v>1252</v>
      </c>
      <c r="G77" s="117" t="s">
        <v>1253</v>
      </c>
      <c r="H77" s="98"/>
      <c r="I77" s="98"/>
      <c r="J77" s="98"/>
      <c r="K77" s="256"/>
      <c r="L77" s="256"/>
      <c r="M77" s="321"/>
      <c r="N77" s="322"/>
      <c r="O77" s="323" t="s">
        <v>1658</v>
      </c>
      <c r="P77" s="324" t="s">
        <v>1689</v>
      </c>
      <c r="Q77" s="325"/>
      <c r="R77" s="98" t="s">
        <v>2150</v>
      </c>
      <c r="T77" t="str">
        <f t="shared" si="30"/>
        <v/>
      </c>
      <c r="U77" t="str">
        <f>IF(LEN(C77)&gt;0,CONCATENATE(" WHEN COUNTRY = '",$B$2,"' AND SEGMENT= '",$C$3, "'  THEN ",C77 ),"")</f>
        <v xml:space="preserve"> WHEN COUNTRY = 'BIB' AND SEGMENT= 'CORPORATE'  THEN 0.23026249</v>
      </c>
      <c r="V77" t="str">
        <f>IF(LEN(D77)&gt;0,CONCATENATE(" WHEN COUNTRY = '",$B$2,"' AND SEGMENT= '",$D$3, "'  THEN ",D77 ),"")</f>
        <v xml:space="preserve"> WHEN COUNTRY = 'BIB' AND SEGMENT= 'RETAIL'  THEN 0.1971831</v>
      </c>
      <c r="W77" s="94" t="str">
        <f t="shared" si="31"/>
        <v/>
      </c>
      <c r="X77" s="94" t="str">
        <f>IF(LEN(F77)&gt;0,CONCATENATE(" WHEN COUNTRY = '",$E$2,"' AND SEGMENT= '",$F$3, "'  THEN ",F77 ),"")</f>
        <v xml:space="preserve"> WHEN COUNTRY = 'KOPER' AND SEGMENT= 'CORPORATE'  THEN 0.2008283</v>
      </c>
      <c r="Y77" s="94" t="str">
        <f>IF(LEN(G77)&gt;0,CONCATENATE(" WHEN COUNTRY = '",$E$2,"' AND SEGMENT= '",$G$3, "'  THEN ",G77 ),"")</f>
        <v xml:space="preserve"> WHEN COUNTRY = 'KOPER' AND SEGMENT= 'SMALL/MICRO'  THEN 0.1877206</v>
      </c>
      <c r="Z77" t="str">
        <f t="shared" si="33"/>
        <v/>
      </c>
      <c r="AA77" t="str">
        <f t="shared" si="34"/>
        <v/>
      </c>
      <c r="AB77" t="str">
        <f t="shared" si="35"/>
        <v/>
      </c>
      <c r="AC77" t="str">
        <f t="shared" si="36"/>
        <v/>
      </c>
      <c r="AD77" t="str">
        <f t="shared" si="37"/>
        <v/>
      </c>
      <c r="AE77" t="str">
        <f t="shared" si="38"/>
        <v/>
      </c>
      <c r="AF77" t="str">
        <f t="shared" si="39"/>
        <v/>
      </c>
      <c r="AG77" t="str">
        <f t="shared" si="40"/>
        <v xml:space="preserve"> WHEN COUNTRY = 'CIB' AND SEGMENT IN ('Large Corporate - Corporate','SME Corporate')  THEN 1.261127</v>
      </c>
      <c r="AH77" t="str">
        <f t="shared" si="41"/>
        <v xml:space="preserve"> WHEN COUNTRY = 'CIB' AND SEGMENT= 'Small Business - SME Retail'  THEN 1.484087</v>
      </c>
      <c r="AI77" t="str">
        <f t="shared" si="42"/>
        <v/>
      </c>
      <c r="AJ77" t="str">
        <f t="shared" si="44"/>
        <v xml:space="preserve"> WHEN COUNTRY = 'ISBA' THEN 1.742363</v>
      </c>
      <c r="AK77" s="95" t="str">
        <f t="shared" si="43"/>
        <v/>
      </c>
      <c r="AM77" t="str">
        <f t="shared" si="45"/>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v>
      </c>
      <c r="AN77" t="str">
        <f t="shared" si="46"/>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row>
    <row r="78" spans="1:40" ht="16.5" thickBot="1" x14ac:dyDescent="0.3">
      <c r="A78" s="85">
        <f t="shared" si="47"/>
        <v>76</v>
      </c>
      <c r="B78" s="98" t="s">
        <v>1297</v>
      </c>
      <c r="C78" s="98"/>
      <c r="D78" s="98"/>
      <c r="E78" s="104" t="s">
        <v>1297</v>
      </c>
      <c r="F78" s="117"/>
      <c r="G78" s="117"/>
      <c r="H78" s="98"/>
      <c r="I78" s="98"/>
      <c r="J78" s="98"/>
      <c r="K78" s="256"/>
      <c r="L78" s="256"/>
      <c r="M78" s="321"/>
      <c r="N78" s="322">
        <v>0</v>
      </c>
      <c r="O78" s="323"/>
      <c r="P78" s="324"/>
      <c r="Q78" s="325"/>
      <c r="R78" s="98" t="s">
        <v>1297</v>
      </c>
      <c r="T78" t="str">
        <f t="shared" si="30"/>
        <v xml:space="preserve"> WHEN COUNTRY = 'BIB' THEN 0</v>
      </c>
      <c r="U78" t="str">
        <f>IF(LEN(C78)&gt;0,CONCATENATE(" WHEN COUNTRY = '",$B$2, "' THEN ",C78 ),"")</f>
        <v/>
      </c>
      <c r="V78" t="str">
        <f>IF(LEN(D78)&gt;0,CONCATENATE(" WHEN COUNTRY = '",$B$2, "' THEN ",D78 ),"")</f>
        <v/>
      </c>
      <c r="W78" s="94" t="str">
        <f t="shared" si="31"/>
        <v xml:space="preserve"> WHEN COUNTRY = 'KOPER' THEN 0</v>
      </c>
      <c r="X78" s="94" t="str">
        <f>IF(LEN(F78)&gt;0,CONCATENATE(" WHEN COUNTRY = '",$E$2, "' THEN ",F78 ),"")</f>
        <v/>
      </c>
      <c r="Y78" s="94" t="str">
        <f>IF(LEN(G78)&gt;0,CONCATENATE(" WHEN COUNTRY = '",$E$2, "' THEN ",G78 ),"")</f>
        <v/>
      </c>
      <c r="Z78" t="str">
        <f t="shared" si="33"/>
        <v/>
      </c>
      <c r="AA78" t="str">
        <f t="shared" si="34"/>
        <v/>
      </c>
      <c r="AB78" t="str">
        <f t="shared" si="35"/>
        <v/>
      </c>
      <c r="AC78" t="str">
        <f t="shared" si="36"/>
        <v/>
      </c>
      <c r="AD78" t="str">
        <f t="shared" si="37"/>
        <v/>
      </c>
      <c r="AE78" t="str">
        <f t="shared" si="38"/>
        <v/>
      </c>
      <c r="AF78" t="str">
        <f t="shared" si="39"/>
        <v xml:space="preserve"> WHEN COUNTRY = 'CIB' THEN 0</v>
      </c>
      <c r="AG78" t="str">
        <f t="shared" si="40"/>
        <v/>
      </c>
      <c r="AH78" t="str">
        <f t="shared" si="41"/>
        <v/>
      </c>
      <c r="AI78" t="str">
        <f t="shared" si="42"/>
        <v/>
      </c>
      <c r="AJ78" t="str">
        <f t="shared" si="44"/>
        <v xml:space="preserve"> WHEN COUNTRY = 'ISBA' THEN 0</v>
      </c>
      <c r="AK78" s="95" t="str">
        <f t="shared" si="43"/>
        <v/>
      </c>
      <c r="AM78" t="str">
        <f t="shared" si="45"/>
        <v xml:space="preserve"> WHEN COUNTRY = 'BIB' THEN 0 WHEN COUNTRY = 'KOPER' THEN 0 WHEN COUNTRY = 'CIB' THEN 0 WHEN COUNTRY = 'ISBA' THEN 0</v>
      </c>
      <c r="AN78" t="str">
        <f t="shared" si="46"/>
        <v>CASE  WHEN COUNTRY = 'BIB' THEN 0 WHEN COUNTRY = 'KOPER' THEN 0 WHEN COUNTRY = 'CIB' THEN 0 WHEN COUNTRY = 'ISBA' THEN 0 END AS MISSING_VAL_IND_76,</v>
      </c>
    </row>
    <row r="79" spans="1:40" ht="16.5" thickBot="1" x14ac:dyDescent="0.3">
      <c r="A79" s="85">
        <f t="shared" si="47"/>
        <v>77</v>
      </c>
      <c r="B79" s="98" t="s">
        <v>1297</v>
      </c>
      <c r="C79" s="98"/>
      <c r="D79" s="98"/>
      <c r="E79" s="104" t="s">
        <v>1297</v>
      </c>
      <c r="F79" s="117"/>
      <c r="G79" s="117"/>
      <c r="H79" s="98"/>
      <c r="I79" s="98"/>
      <c r="J79" s="98"/>
      <c r="K79" s="256"/>
      <c r="L79" s="256"/>
      <c r="M79" s="321"/>
      <c r="N79" s="322">
        <v>0</v>
      </c>
      <c r="O79" s="323"/>
      <c r="P79" s="324"/>
      <c r="Q79" s="325"/>
      <c r="R79" s="98" t="s">
        <v>1297</v>
      </c>
      <c r="T79" t="str">
        <f t="shared" si="30"/>
        <v xml:space="preserve"> WHEN COUNTRY = 'BIB' THEN 0</v>
      </c>
      <c r="U79" t="str">
        <f>IF(LEN(C79)&gt;0,CONCATENATE(" WHEN COUNTRY = '",$B$2, "' THEN ",C79 ),"")</f>
        <v/>
      </c>
      <c r="V79" t="str">
        <f>IF(LEN(D79)&gt;0,CONCATENATE(" WHEN COUNTRY = '",$B$2, "' THEN ",D79 ),"")</f>
        <v/>
      </c>
      <c r="W79" s="94" t="str">
        <f t="shared" si="31"/>
        <v xml:space="preserve"> WHEN COUNTRY = 'KOPER' THEN 0</v>
      </c>
      <c r="X79" s="94" t="str">
        <f>IF(LEN(F79)&gt;0,CONCATENATE(" WHEN COUNTRY = '",$E$2, "' THEN ",F79 ),"")</f>
        <v/>
      </c>
      <c r="Y79" s="94" t="str">
        <f>IF(LEN(G79)&gt;0,CONCATENATE(" WHEN COUNTRY = '",$E$2, "' THEN ",G79 ),"")</f>
        <v/>
      </c>
      <c r="Z79" t="str">
        <f t="shared" si="33"/>
        <v/>
      </c>
      <c r="AA79" t="str">
        <f t="shared" si="34"/>
        <v/>
      </c>
      <c r="AB79" t="str">
        <f t="shared" si="35"/>
        <v/>
      </c>
      <c r="AC79" t="str">
        <f t="shared" si="36"/>
        <v/>
      </c>
      <c r="AD79" t="str">
        <f t="shared" si="37"/>
        <v/>
      </c>
      <c r="AE79" t="str">
        <f t="shared" si="38"/>
        <v/>
      </c>
      <c r="AF79" t="str">
        <f t="shared" si="39"/>
        <v xml:space="preserve"> WHEN COUNTRY = 'CIB' THEN 0</v>
      </c>
      <c r="AG79" t="str">
        <f t="shared" si="40"/>
        <v/>
      </c>
      <c r="AH79" t="str">
        <f t="shared" si="41"/>
        <v/>
      </c>
      <c r="AI79" t="str">
        <f t="shared" si="42"/>
        <v/>
      </c>
      <c r="AJ79" t="str">
        <f t="shared" si="44"/>
        <v xml:space="preserve"> WHEN COUNTRY = 'ISBA' THEN 0</v>
      </c>
      <c r="AK79" s="95" t="str">
        <f t="shared" si="43"/>
        <v/>
      </c>
      <c r="AM79" t="str">
        <f t="shared" si="45"/>
        <v xml:space="preserve"> WHEN COUNTRY = 'BIB' THEN 0 WHEN COUNTRY = 'KOPER' THEN 0 WHEN COUNTRY = 'CIB' THEN 0 WHEN COUNTRY = 'ISBA' THEN 0</v>
      </c>
      <c r="AN79" t="str">
        <f t="shared" si="46"/>
        <v>CASE  WHEN COUNTRY = 'BIB' THEN 0 WHEN COUNTRY = 'KOPER' THEN 0 WHEN COUNTRY = 'CIB' THEN 0 WHEN COUNTRY = 'ISBA' THEN 0 END AS MISSING_VAL_IND_77,</v>
      </c>
    </row>
    <row r="80" spans="1:40" ht="16.5" thickBot="1" x14ac:dyDescent="0.3">
      <c r="A80" s="85">
        <f t="shared" si="47"/>
        <v>78</v>
      </c>
      <c r="B80" s="98"/>
      <c r="C80" s="98" t="s">
        <v>1254</v>
      </c>
      <c r="D80" s="98" t="s">
        <v>1255</v>
      </c>
      <c r="E80" s="104"/>
      <c r="F80" s="117" t="s">
        <v>1256</v>
      </c>
      <c r="G80" s="117" t="s">
        <v>1257</v>
      </c>
      <c r="H80" s="98"/>
      <c r="I80" s="98"/>
      <c r="J80" s="98"/>
      <c r="K80" s="256"/>
      <c r="L80" s="256"/>
      <c r="M80" s="321"/>
      <c r="N80" s="322"/>
      <c r="O80" s="323" t="s">
        <v>1659</v>
      </c>
      <c r="P80" s="324" t="s">
        <v>1690</v>
      </c>
      <c r="Q80" s="325"/>
      <c r="R80" s="98" t="s">
        <v>2151</v>
      </c>
      <c r="T80" t="str">
        <f t="shared" ref="T80:T111" si="50">IF(LEN(B80)&gt;0,CONCATENATE(" WHEN COUNTRY = '",$B$2, "' THEN ",B80 ),"")</f>
        <v/>
      </c>
      <c r="U80" t="str">
        <f>IF(LEN(C80)&gt;0,CONCATENATE(" WHEN COUNTRY = '",$B$2,"' AND SEGMENT= '",$C$3, "'  THEN ",C80 ),"")</f>
        <v xml:space="preserve"> WHEN COUNTRY = 'BIB' AND SEGMENT= 'CORPORATE'  THEN 0.4570232</v>
      </c>
      <c r="V80" t="str">
        <f>IF(LEN(D80)&gt;0,CONCATENATE(" WHEN COUNTRY = '",$B$2,"' AND SEGMENT= '",$D$3, "'  THEN ",D80 ),"")</f>
        <v xml:space="preserve"> WHEN COUNTRY = 'BIB' AND SEGMENT= 'RETAIL'  THEN 0.62583858</v>
      </c>
      <c r="W80" s="94" t="str">
        <f t="shared" ref="W80:W111" si="51">IF(LEN(E80)&gt;0,CONCATENATE(" WHEN COUNTRY = '",$E$2, "' THEN ",E80 ),"")</f>
        <v/>
      </c>
      <c r="X80" s="94" t="str">
        <f>IF(LEN(F80)&gt;0,CONCATENATE(" WHEN COUNTRY = '",$E$2,"' AND SEGMENT= '",$F$3, "'  THEN ",F80 ),"")</f>
        <v xml:space="preserve"> WHEN COUNTRY = 'KOPER' AND SEGMENT= 'CORPORATE'  THEN 0.3646888</v>
      </c>
      <c r="Y80" s="94" t="str">
        <f>IF(LEN(G80)&gt;0,CONCATENATE(" WHEN COUNTRY = '",$E$2,"' AND SEGMENT= '",$G$3, "'  THEN ",G80 ),"")</f>
        <v xml:space="preserve"> WHEN COUNTRY = 'KOPER' AND SEGMENT= 'SMALL/MICRO'  THEN 0.4255371</v>
      </c>
      <c r="Z80" t="str">
        <f t="shared" si="33"/>
        <v/>
      </c>
      <c r="AA80" t="str">
        <f t="shared" si="34"/>
        <v/>
      </c>
      <c r="AB80" t="str">
        <f t="shared" si="35"/>
        <v/>
      </c>
      <c r="AC80" t="str">
        <f t="shared" si="36"/>
        <v/>
      </c>
      <c r="AD80" t="str">
        <f t="shared" si="37"/>
        <v/>
      </c>
      <c r="AE80" t="str">
        <f t="shared" si="38"/>
        <v/>
      </c>
      <c r="AF80" t="str">
        <f t="shared" si="39"/>
        <v/>
      </c>
      <c r="AG80" t="str">
        <f t="shared" si="40"/>
        <v xml:space="preserve"> WHEN COUNTRY = 'CIB' AND SEGMENT IN ('Large Corporate - Corporate','SME Corporate')  THEN 0.4070179</v>
      </c>
      <c r="AH80" t="str">
        <f t="shared" si="41"/>
        <v xml:space="preserve"> WHEN COUNTRY = 'CIB' AND SEGMENT= 'Small Business - SME Retail'  THEN 0.3557541</v>
      </c>
      <c r="AI80" t="str">
        <f t="shared" si="42"/>
        <v/>
      </c>
      <c r="AJ80" t="str">
        <f t="shared" si="44"/>
        <v xml:space="preserve"> WHEN COUNTRY = 'ISBA' THEN 0.2924068</v>
      </c>
      <c r="AK80" s="95" t="str">
        <f t="shared" si="43"/>
        <v/>
      </c>
      <c r="AM80" t="str">
        <f t="shared" si="45"/>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v>
      </c>
      <c r="AN80" t="str">
        <f t="shared" si="46"/>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row>
    <row r="81" spans="1:40" ht="16.5" thickBot="1" x14ac:dyDescent="0.3">
      <c r="A81" s="85">
        <f t="shared" si="47"/>
        <v>79</v>
      </c>
      <c r="B81" s="98" t="s">
        <v>1297</v>
      </c>
      <c r="C81" s="98"/>
      <c r="D81" s="98"/>
      <c r="E81" s="104" t="s">
        <v>1297</v>
      </c>
      <c r="F81" s="117"/>
      <c r="G81" s="117"/>
      <c r="H81" s="98"/>
      <c r="I81" s="98"/>
      <c r="J81" s="98"/>
      <c r="K81" s="256"/>
      <c r="L81" s="256"/>
      <c r="M81" s="321"/>
      <c r="N81" s="322">
        <v>0</v>
      </c>
      <c r="O81" s="323"/>
      <c r="P81" s="324"/>
      <c r="Q81" s="325"/>
      <c r="R81" s="98" t="s">
        <v>1297</v>
      </c>
      <c r="T81" t="str">
        <f t="shared" si="50"/>
        <v xml:space="preserve"> WHEN COUNTRY = 'BIB' THEN 0</v>
      </c>
      <c r="U81" t="str">
        <f>IF(LEN(C81)&gt;0,CONCATENATE(" WHEN COUNTRY = '",$B$2, "' THEN ",C81 ),"")</f>
        <v/>
      </c>
      <c r="V81" t="str">
        <f>IF(LEN(D81)&gt;0,CONCATENATE(" WHEN COUNTRY = '",$B$2, "' THEN ",D81 ),"")</f>
        <v/>
      </c>
      <c r="W81" s="94" t="str">
        <f t="shared" si="51"/>
        <v xml:space="preserve"> WHEN COUNTRY = 'KOPER' THEN 0</v>
      </c>
      <c r="X81" s="94" t="str">
        <f>IF(LEN(F81)&gt;0,CONCATENATE(" WHEN COUNTRY = '",$E$2, "' THEN ",F81 ),"")</f>
        <v/>
      </c>
      <c r="Y81" s="94" t="str">
        <f>IF(LEN(G81)&gt;0,CONCATENATE(" WHEN COUNTRY = '",$E$2, "' THEN ",G81 ),"")</f>
        <v/>
      </c>
      <c r="Z81" t="str">
        <f t="shared" si="33"/>
        <v/>
      </c>
      <c r="AA81" t="str">
        <f t="shared" si="34"/>
        <v/>
      </c>
      <c r="AB81" t="str">
        <f t="shared" si="35"/>
        <v/>
      </c>
      <c r="AC81" t="str">
        <f t="shared" si="36"/>
        <v/>
      </c>
      <c r="AD81" t="str">
        <f t="shared" si="37"/>
        <v/>
      </c>
      <c r="AE81" t="str">
        <f t="shared" si="38"/>
        <v/>
      </c>
      <c r="AF81" t="str">
        <f t="shared" si="39"/>
        <v xml:space="preserve"> WHEN COUNTRY = 'CIB' THEN 0</v>
      </c>
      <c r="AG81" t="str">
        <f t="shared" si="40"/>
        <v/>
      </c>
      <c r="AH81" t="str">
        <f t="shared" si="41"/>
        <v/>
      </c>
      <c r="AI81" t="str">
        <f t="shared" si="42"/>
        <v/>
      </c>
      <c r="AJ81" t="str">
        <f t="shared" si="44"/>
        <v xml:space="preserve"> WHEN COUNTRY = 'ISBA' THEN 0</v>
      </c>
      <c r="AK81" s="95" t="str">
        <f t="shared" si="43"/>
        <v/>
      </c>
      <c r="AM81" t="str">
        <f t="shared" si="45"/>
        <v xml:space="preserve"> WHEN COUNTRY = 'BIB' THEN 0 WHEN COUNTRY = 'KOPER' THEN 0 WHEN COUNTRY = 'CIB' THEN 0 WHEN COUNTRY = 'ISBA' THEN 0</v>
      </c>
      <c r="AN81" t="str">
        <f t="shared" si="46"/>
        <v>CASE  WHEN COUNTRY = 'BIB' THEN 0 WHEN COUNTRY = 'KOPER' THEN 0 WHEN COUNTRY = 'CIB' THEN 0 WHEN COUNTRY = 'ISBA' THEN 0 END AS MISSING_VAL_IND_79,</v>
      </c>
    </row>
    <row r="82" spans="1:40" ht="16.5" thickBot="1" x14ac:dyDescent="0.3">
      <c r="A82" s="85">
        <f t="shared" si="47"/>
        <v>80</v>
      </c>
      <c r="B82" s="98"/>
      <c r="C82" s="98" t="s">
        <v>1313</v>
      </c>
      <c r="D82" s="98" t="s">
        <v>1314</v>
      </c>
      <c r="E82" s="104"/>
      <c r="F82" s="117" t="s">
        <v>1315</v>
      </c>
      <c r="G82" s="117" t="s">
        <v>1316</v>
      </c>
      <c r="H82" s="98"/>
      <c r="I82" s="98"/>
      <c r="J82" s="98"/>
      <c r="K82" s="256"/>
      <c r="L82" s="256"/>
      <c r="M82" s="321"/>
      <c r="N82" s="322"/>
      <c r="O82" s="323" t="s">
        <v>1660</v>
      </c>
      <c r="P82" s="324" t="s">
        <v>1691</v>
      </c>
      <c r="Q82" s="325" t="s">
        <v>2028</v>
      </c>
      <c r="R82" s="98" t="s">
        <v>2152</v>
      </c>
      <c r="T82" t="str">
        <f t="shared" si="50"/>
        <v/>
      </c>
      <c r="U82" t="str">
        <f>IF(LEN(C82)&gt;0,CONCATENATE(" WHEN COUNTRY = '",$B$2,"' AND SEGMENT= '",$C$3, "'  THEN ",C82 ),"")</f>
        <v xml:space="preserve"> WHEN COUNTRY = 'BIB' AND SEGMENT= 'CORPORATE'  THEN 5.9253654</v>
      </c>
      <c r="V82" t="str">
        <f>IF(LEN(D82)&gt;0,CONCATENATE(" WHEN COUNTRY = '",$B$2,"' AND SEGMENT= '",$D$3, "'  THEN ",D82 ),"")</f>
        <v xml:space="preserve"> WHEN COUNTRY = 'BIB' AND SEGMENT= 'RETAIL'  THEN 6.5795145</v>
      </c>
      <c r="W82" s="94" t="str">
        <f t="shared" si="51"/>
        <v/>
      </c>
      <c r="X82" s="94" t="str">
        <f>IF(LEN(F82)&gt;0,CONCATENATE(" WHEN COUNTRY = '",$E$2,"' AND SEGMENT= '",$F$3, "'  THEN ",F82 ),"")</f>
        <v xml:space="preserve"> WHEN COUNTRY = 'KOPER' AND SEGMENT= 'CORPORATE'  THEN 4.854529</v>
      </c>
      <c r="Y82" s="94" t="str">
        <f>IF(LEN(G82)&gt;0,CONCATENATE(" WHEN COUNTRY = '",$E$2,"' AND SEGMENT= '",$G$3, "'  THEN ",G82 ),"")</f>
        <v xml:space="preserve"> WHEN COUNTRY = 'KOPER' AND SEGMENT= 'SMALL/MICRO'  THEN 5.92368</v>
      </c>
      <c r="Z82" t="str">
        <f t="shared" si="33"/>
        <v/>
      </c>
      <c r="AA82" t="str">
        <f t="shared" si="34"/>
        <v/>
      </c>
      <c r="AB82" t="str">
        <f t="shared" si="35"/>
        <v/>
      </c>
      <c r="AC82" t="str">
        <f t="shared" si="36"/>
        <v/>
      </c>
      <c r="AD82" t="str">
        <f t="shared" si="37"/>
        <v/>
      </c>
      <c r="AE82" t="str">
        <f t="shared" si="38"/>
        <v/>
      </c>
      <c r="AF82" t="str">
        <f t="shared" si="39"/>
        <v/>
      </c>
      <c r="AG82" t="str">
        <f t="shared" si="40"/>
        <v xml:space="preserve"> WHEN COUNTRY = 'CIB' AND SEGMENT IN ('Large Corporate - Corporate','SME Corporate')  THEN 9.505834</v>
      </c>
      <c r="AH82" t="str">
        <f t="shared" si="41"/>
        <v xml:space="preserve"> WHEN COUNTRY = 'CIB' AND SEGMENT= 'Small Business - SME Retail'  THEN 10.35578</v>
      </c>
      <c r="AI82" t="str">
        <f t="shared" si="42"/>
        <v xml:space="preserve"> WHEN COUNTRY = 'ISPRO' THEN 7.119081</v>
      </c>
      <c r="AJ82" t="str">
        <f t="shared" si="44"/>
        <v xml:space="preserve"> WHEN COUNTRY = 'ISBA' THEN 5.190208</v>
      </c>
      <c r="AK82" s="95" t="str">
        <f t="shared" si="43"/>
        <v/>
      </c>
      <c r="AM82" t="str">
        <f t="shared" si="45"/>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v>
      </c>
      <c r="AN82" t="str">
        <f t="shared" si="46"/>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row>
    <row r="83" spans="1:40" ht="16.5" thickBot="1" x14ac:dyDescent="0.3">
      <c r="A83" s="85">
        <f t="shared" si="47"/>
        <v>81</v>
      </c>
      <c r="B83" s="98" t="s">
        <v>1297</v>
      </c>
      <c r="C83" s="98"/>
      <c r="D83" s="98"/>
      <c r="E83" s="104" t="s">
        <v>1297</v>
      </c>
      <c r="F83" s="117"/>
      <c r="G83" s="117"/>
      <c r="H83" s="98"/>
      <c r="I83" s="98"/>
      <c r="J83" s="98"/>
      <c r="K83" s="256"/>
      <c r="L83" s="256"/>
      <c r="M83" s="321"/>
      <c r="N83" s="322">
        <v>0</v>
      </c>
      <c r="O83" s="323"/>
      <c r="P83" s="324"/>
      <c r="Q83" s="325" t="s">
        <v>1297</v>
      </c>
      <c r="R83" s="98" t="s">
        <v>1297</v>
      </c>
      <c r="T83" t="str">
        <f t="shared" si="50"/>
        <v xml:space="preserve"> WHEN COUNTRY = 'BIB' THEN 0</v>
      </c>
      <c r="U83" t="str">
        <f t="shared" ref="U83:V89" si="52">IF(LEN(C83)&gt;0,CONCATENATE(" WHEN COUNTRY = '",$B$2, "' THEN ",C83 ),"")</f>
        <v/>
      </c>
      <c r="V83" t="str">
        <f t="shared" si="52"/>
        <v/>
      </c>
      <c r="W83" s="94" t="str">
        <f t="shared" si="51"/>
        <v xml:space="preserve"> WHEN COUNTRY = 'KOPER' THEN 0</v>
      </c>
      <c r="X83" s="94" t="str">
        <f t="shared" ref="X83:Y89" si="53">IF(LEN(F83)&gt;0,CONCATENATE(" WHEN COUNTRY = '",$E$2, "' THEN ",F83 ),"")</f>
        <v/>
      </c>
      <c r="Y83" s="94" t="str">
        <f t="shared" si="53"/>
        <v/>
      </c>
      <c r="Z83" t="str">
        <f t="shared" si="33"/>
        <v/>
      </c>
      <c r="AA83" t="str">
        <f t="shared" si="34"/>
        <v/>
      </c>
      <c r="AB83" t="str">
        <f t="shared" si="35"/>
        <v/>
      </c>
      <c r="AC83" t="str">
        <f t="shared" si="36"/>
        <v/>
      </c>
      <c r="AD83" t="str">
        <f t="shared" si="37"/>
        <v/>
      </c>
      <c r="AE83" t="str">
        <f t="shared" si="38"/>
        <v/>
      </c>
      <c r="AF83" t="str">
        <f t="shared" si="39"/>
        <v xml:space="preserve"> WHEN COUNTRY = 'CIB' THEN 0</v>
      </c>
      <c r="AG83" t="str">
        <f t="shared" si="40"/>
        <v/>
      </c>
      <c r="AH83" t="str">
        <f t="shared" si="41"/>
        <v/>
      </c>
      <c r="AI83" t="str">
        <f t="shared" si="42"/>
        <v xml:space="preserve"> WHEN COUNTRY = 'ISPRO' THEN 0</v>
      </c>
      <c r="AJ83" t="str">
        <f t="shared" si="44"/>
        <v xml:space="preserve"> WHEN COUNTRY = 'ISBA' THEN 0</v>
      </c>
      <c r="AK83" s="95" t="str">
        <f t="shared" si="43"/>
        <v/>
      </c>
      <c r="AM83" t="str">
        <f t="shared" si="45"/>
        <v xml:space="preserve"> WHEN COUNTRY = 'BIB' THEN 0 WHEN COUNTRY = 'KOPER' THEN 0 WHEN COUNTRY = 'CIB' THEN 0 WHEN COUNTRY = 'ISPRO' THEN 0 WHEN COUNTRY = 'ISBA' THEN 0</v>
      </c>
      <c r="AN83" t="str">
        <f t="shared" si="46"/>
        <v>CASE  WHEN COUNTRY = 'BIB' THEN 0 WHEN COUNTRY = 'KOPER' THEN 0 WHEN COUNTRY = 'CIB' THEN 0 WHEN COUNTRY = 'ISPRO' THEN 0 WHEN COUNTRY = 'ISBA' THEN 0 END AS MISSING_VAL_IND_81,</v>
      </c>
    </row>
    <row r="84" spans="1:40" ht="16.5" thickBot="1" x14ac:dyDescent="0.3">
      <c r="A84" s="85">
        <f t="shared" si="47"/>
        <v>82</v>
      </c>
      <c r="B84" s="98" t="s">
        <v>1297</v>
      </c>
      <c r="C84" s="98"/>
      <c r="D84" s="98"/>
      <c r="E84" s="104" t="s">
        <v>1297</v>
      </c>
      <c r="F84" s="117"/>
      <c r="G84" s="117"/>
      <c r="H84" s="98"/>
      <c r="I84" s="98"/>
      <c r="J84" s="98"/>
      <c r="K84" s="256"/>
      <c r="L84" s="256"/>
      <c r="M84" s="321"/>
      <c r="N84" s="322">
        <v>0</v>
      </c>
      <c r="O84" s="323"/>
      <c r="P84" s="324"/>
      <c r="Q84" s="325" t="s">
        <v>1297</v>
      </c>
      <c r="R84" s="98" t="s">
        <v>1297</v>
      </c>
      <c r="T84" t="str">
        <f t="shared" si="50"/>
        <v xml:space="preserve"> WHEN COUNTRY = 'BIB' THEN 0</v>
      </c>
      <c r="U84" t="str">
        <f t="shared" si="52"/>
        <v/>
      </c>
      <c r="V84" t="str">
        <f t="shared" si="52"/>
        <v/>
      </c>
      <c r="W84" s="94" t="str">
        <f t="shared" si="51"/>
        <v xml:space="preserve"> WHEN COUNTRY = 'KOPER' THEN 0</v>
      </c>
      <c r="X84" s="94" t="str">
        <f t="shared" si="53"/>
        <v/>
      </c>
      <c r="Y84" s="94" t="str">
        <f t="shared" si="53"/>
        <v/>
      </c>
      <c r="Z84" t="str">
        <f t="shared" si="33"/>
        <v/>
      </c>
      <c r="AA84" t="str">
        <f t="shared" si="34"/>
        <v/>
      </c>
      <c r="AB84" t="str">
        <f t="shared" si="35"/>
        <v/>
      </c>
      <c r="AC84" t="str">
        <f t="shared" si="36"/>
        <v/>
      </c>
      <c r="AD84" t="str">
        <f t="shared" si="37"/>
        <v/>
      </c>
      <c r="AE84" t="str">
        <f t="shared" si="38"/>
        <v/>
      </c>
      <c r="AF84" t="str">
        <f t="shared" si="39"/>
        <v xml:space="preserve"> WHEN COUNTRY = 'CIB' THEN 0</v>
      </c>
      <c r="AG84" t="str">
        <f t="shared" si="40"/>
        <v/>
      </c>
      <c r="AH84" t="str">
        <f t="shared" si="41"/>
        <v/>
      </c>
      <c r="AI84" t="str">
        <f t="shared" si="42"/>
        <v xml:space="preserve"> WHEN COUNTRY = 'ISPRO' THEN 0</v>
      </c>
      <c r="AJ84" t="str">
        <f t="shared" si="44"/>
        <v xml:space="preserve"> WHEN COUNTRY = 'ISBA' THEN 0</v>
      </c>
      <c r="AK84" s="95" t="str">
        <f t="shared" si="43"/>
        <v/>
      </c>
      <c r="AM84" t="str">
        <f t="shared" si="45"/>
        <v xml:space="preserve"> WHEN COUNTRY = 'BIB' THEN 0 WHEN COUNTRY = 'KOPER' THEN 0 WHEN COUNTRY = 'CIB' THEN 0 WHEN COUNTRY = 'ISPRO' THEN 0 WHEN COUNTRY = 'ISBA' THEN 0</v>
      </c>
      <c r="AN84" t="str">
        <f t="shared" si="46"/>
        <v>CASE  WHEN COUNTRY = 'BIB' THEN 0 WHEN COUNTRY = 'KOPER' THEN 0 WHEN COUNTRY = 'CIB' THEN 0 WHEN COUNTRY = 'ISPRO' THEN 0 WHEN COUNTRY = 'ISBA' THEN 0 END AS MISSING_VAL_IND_82,</v>
      </c>
    </row>
    <row r="85" spans="1:40" ht="16.5" thickBot="1" x14ac:dyDescent="0.3">
      <c r="A85" s="85">
        <f t="shared" si="47"/>
        <v>83</v>
      </c>
      <c r="B85" s="98" t="s">
        <v>1297</v>
      </c>
      <c r="C85" s="98"/>
      <c r="D85" s="98"/>
      <c r="E85" s="104" t="s">
        <v>1297</v>
      </c>
      <c r="F85" s="117"/>
      <c r="G85" s="117"/>
      <c r="H85" s="98"/>
      <c r="I85" s="98"/>
      <c r="J85" s="98"/>
      <c r="K85" s="256"/>
      <c r="L85" s="256"/>
      <c r="M85" s="321"/>
      <c r="N85" s="322">
        <v>0</v>
      </c>
      <c r="O85" s="323"/>
      <c r="P85" s="324"/>
      <c r="Q85" s="325" t="s">
        <v>1297</v>
      </c>
      <c r="R85" s="98" t="s">
        <v>1297</v>
      </c>
      <c r="T85" t="str">
        <f t="shared" si="50"/>
        <v xml:space="preserve"> WHEN COUNTRY = 'BIB' THEN 0</v>
      </c>
      <c r="U85" t="str">
        <f t="shared" si="52"/>
        <v/>
      </c>
      <c r="V85" t="str">
        <f t="shared" si="52"/>
        <v/>
      </c>
      <c r="W85" s="94" t="str">
        <f t="shared" si="51"/>
        <v xml:space="preserve"> WHEN COUNTRY = 'KOPER' THEN 0</v>
      </c>
      <c r="X85" s="94" t="str">
        <f t="shared" si="53"/>
        <v/>
      </c>
      <c r="Y85" s="94" t="str">
        <f t="shared" si="53"/>
        <v/>
      </c>
      <c r="Z85" t="str">
        <f t="shared" si="33"/>
        <v/>
      </c>
      <c r="AA85" t="str">
        <f t="shared" si="34"/>
        <v/>
      </c>
      <c r="AB85" t="str">
        <f t="shared" si="35"/>
        <v/>
      </c>
      <c r="AC85" t="str">
        <f t="shared" si="36"/>
        <v/>
      </c>
      <c r="AD85" t="str">
        <f t="shared" si="37"/>
        <v/>
      </c>
      <c r="AE85" t="str">
        <f t="shared" si="38"/>
        <v/>
      </c>
      <c r="AF85" t="str">
        <f t="shared" si="39"/>
        <v xml:space="preserve"> WHEN COUNTRY = 'CIB' THEN 0</v>
      </c>
      <c r="AG85" t="str">
        <f t="shared" si="40"/>
        <v/>
      </c>
      <c r="AH85" t="str">
        <f t="shared" si="41"/>
        <v/>
      </c>
      <c r="AI85" t="str">
        <f t="shared" si="42"/>
        <v xml:space="preserve"> WHEN COUNTRY = 'ISPRO' THEN 0</v>
      </c>
      <c r="AJ85" t="str">
        <f t="shared" si="44"/>
        <v xml:space="preserve"> WHEN COUNTRY = 'ISBA' THEN 0</v>
      </c>
      <c r="AK85" s="95" t="str">
        <f t="shared" si="43"/>
        <v/>
      </c>
      <c r="AM85" t="str">
        <f t="shared" si="45"/>
        <v xml:space="preserve"> WHEN COUNTRY = 'BIB' THEN 0 WHEN COUNTRY = 'KOPER' THEN 0 WHEN COUNTRY = 'CIB' THEN 0 WHEN COUNTRY = 'ISPRO' THEN 0 WHEN COUNTRY = 'ISBA' THEN 0</v>
      </c>
      <c r="AN85" t="str">
        <f t="shared" si="46"/>
        <v>CASE  WHEN COUNTRY = 'BIB' THEN 0 WHEN COUNTRY = 'KOPER' THEN 0 WHEN COUNTRY = 'CIB' THEN 0 WHEN COUNTRY = 'ISPRO' THEN 0 WHEN COUNTRY = 'ISBA' THEN 0 END AS MISSING_VAL_IND_83,</v>
      </c>
    </row>
    <row r="86" spans="1:40" ht="16.5" thickBot="1" x14ac:dyDescent="0.3">
      <c r="A86" s="85">
        <f t="shared" si="47"/>
        <v>84</v>
      </c>
      <c r="B86" s="98" t="s">
        <v>1297</v>
      </c>
      <c r="C86" s="98"/>
      <c r="D86" s="98"/>
      <c r="E86" s="104" t="s">
        <v>1297</v>
      </c>
      <c r="F86" s="117"/>
      <c r="G86" s="117"/>
      <c r="H86" s="98"/>
      <c r="I86" s="98"/>
      <c r="J86" s="98"/>
      <c r="K86" s="256"/>
      <c r="L86" s="256"/>
      <c r="M86" s="321"/>
      <c r="N86" s="322">
        <v>0</v>
      </c>
      <c r="O86" s="323"/>
      <c r="P86" s="324"/>
      <c r="Q86" s="325" t="s">
        <v>1297</v>
      </c>
      <c r="R86" s="98" t="s">
        <v>1297</v>
      </c>
      <c r="T86" t="str">
        <f t="shared" si="50"/>
        <v xml:space="preserve"> WHEN COUNTRY = 'BIB' THEN 0</v>
      </c>
      <c r="U86" t="str">
        <f t="shared" si="52"/>
        <v/>
      </c>
      <c r="V86" t="str">
        <f t="shared" si="52"/>
        <v/>
      </c>
      <c r="W86" s="94" t="str">
        <f t="shared" si="51"/>
        <v xml:space="preserve"> WHEN COUNTRY = 'KOPER' THEN 0</v>
      </c>
      <c r="X86" s="94" t="str">
        <f t="shared" si="53"/>
        <v/>
      </c>
      <c r="Y86" s="94" t="str">
        <f t="shared" si="53"/>
        <v/>
      </c>
      <c r="Z86" t="str">
        <f t="shared" si="33"/>
        <v/>
      </c>
      <c r="AA86" t="str">
        <f t="shared" si="34"/>
        <v/>
      </c>
      <c r="AB86" t="str">
        <f t="shared" si="35"/>
        <v/>
      </c>
      <c r="AC86" t="str">
        <f t="shared" si="36"/>
        <v/>
      </c>
      <c r="AD86" t="str">
        <f t="shared" si="37"/>
        <v/>
      </c>
      <c r="AE86" t="str">
        <f t="shared" si="38"/>
        <v/>
      </c>
      <c r="AF86" t="str">
        <f t="shared" si="39"/>
        <v xml:space="preserve"> WHEN COUNTRY = 'CIB' THEN 0</v>
      </c>
      <c r="AG86" t="str">
        <f t="shared" si="40"/>
        <v/>
      </c>
      <c r="AH86" t="str">
        <f t="shared" si="41"/>
        <v/>
      </c>
      <c r="AI86" t="str">
        <f t="shared" si="42"/>
        <v xml:space="preserve"> WHEN COUNTRY = 'ISPRO' THEN 0</v>
      </c>
      <c r="AJ86" t="str">
        <f t="shared" si="44"/>
        <v xml:space="preserve"> WHEN COUNTRY = 'ISBA' THEN 0</v>
      </c>
      <c r="AK86" s="95" t="str">
        <f t="shared" si="43"/>
        <v/>
      </c>
      <c r="AM86" t="str">
        <f t="shared" si="45"/>
        <v xml:space="preserve"> WHEN COUNTRY = 'BIB' THEN 0 WHEN COUNTRY = 'KOPER' THEN 0 WHEN COUNTRY = 'CIB' THEN 0 WHEN COUNTRY = 'ISPRO' THEN 0 WHEN COUNTRY = 'ISBA' THEN 0</v>
      </c>
      <c r="AN86" t="str">
        <f t="shared" si="46"/>
        <v>CASE  WHEN COUNTRY = 'BIB' THEN 0 WHEN COUNTRY = 'KOPER' THEN 0 WHEN COUNTRY = 'CIB' THEN 0 WHEN COUNTRY = 'ISPRO' THEN 0 WHEN COUNTRY = 'ISBA' THEN 0 END AS MISSING_VAL_IND_84,</v>
      </c>
    </row>
    <row r="87" spans="1:40" ht="16.5" thickBot="1" x14ac:dyDescent="0.3">
      <c r="A87" s="85">
        <f t="shared" si="47"/>
        <v>85</v>
      </c>
      <c r="B87" s="98" t="s">
        <v>1297</v>
      </c>
      <c r="C87" s="98"/>
      <c r="D87" s="98"/>
      <c r="E87" s="104" t="s">
        <v>1297</v>
      </c>
      <c r="F87" s="117"/>
      <c r="G87" s="117"/>
      <c r="H87" s="98"/>
      <c r="I87" s="98"/>
      <c r="J87" s="98"/>
      <c r="K87" s="256"/>
      <c r="L87" s="256"/>
      <c r="M87" s="321"/>
      <c r="N87" s="322">
        <v>0</v>
      </c>
      <c r="O87" s="323"/>
      <c r="P87" s="324"/>
      <c r="Q87" s="325" t="s">
        <v>1297</v>
      </c>
      <c r="R87" s="98" t="s">
        <v>1297</v>
      </c>
      <c r="T87" t="str">
        <f t="shared" si="50"/>
        <v xml:space="preserve"> WHEN COUNTRY = 'BIB' THEN 0</v>
      </c>
      <c r="U87" t="str">
        <f t="shared" si="52"/>
        <v/>
      </c>
      <c r="V87" t="str">
        <f t="shared" si="52"/>
        <v/>
      </c>
      <c r="W87" s="94" t="str">
        <f t="shared" si="51"/>
        <v xml:space="preserve"> WHEN COUNTRY = 'KOPER' THEN 0</v>
      </c>
      <c r="X87" s="94" t="str">
        <f t="shared" si="53"/>
        <v/>
      </c>
      <c r="Y87" s="94" t="str">
        <f t="shared" si="53"/>
        <v/>
      </c>
      <c r="Z87" t="str">
        <f t="shared" si="33"/>
        <v/>
      </c>
      <c r="AA87" t="str">
        <f t="shared" si="34"/>
        <v/>
      </c>
      <c r="AB87" t="str">
        <f t="shared" si="35"/>
        <v/>
      </c>
      <c r="AC87" t="str">
        <f t="shared" si="36"/>
        <v/>
      </c>
      <c r="AD87" t="str">
        <f t="shared" si="37"/>
        <v/>
      </c>
      <c r="AE87" t="str">
        <f t="shared" si="38"/>
        <v/>
      </c>
      <c r="AF87" t="str">
        <f t="shared" si="39"/>
        <v xml:space="preserve"> WHEN COUNTRY = 'CIB' THEN 0</v>
      </c>
      <c r="AG87" t="str">
        <f t="shared" si="40"/>
        <v/>
      </c>
      <c r="AH87" t="str">
        <f t="shared" si="41"/>
        <v/>
      </c>
      <c r="AI87" t="str">
        <f t="shared" si="42"/>
        <v xml:space="preserve"> WHEN COUNTRY = 'ISPRO' THEN 0</v>
      </c>
      <c r="AJ87" t="str">
        <f t="shared" si="44"/>
        <v xml:space="preserve"> WHEN COUNTRY = 'ISBA' THEN 0</v>
      </c>
      <c r="AK87" s="95" t="str">
        <f t="shared" si="43"/>
        <v/>
      </c>
      <c r="AM87" t="str">
        <f t="shared" si="45"/>
        <v xml:space="preserve"> WHEN COUNTRY = 'BIB' THEN 0 WHEN COUNTRY = 'KOPER' THEN 0 WHEN COUNTRY = 'CIB' THEN 0 WHEN COUNTRY = 'ISPRO' THEN 0 WHEN COUNTRY = 'ISBA' THEN 0</v>
      </c>
      <c r="AN87" t="str">
        <f t="shared" si="46"/>
        <v>CASE  WHEN COUNTRY = 'BIB' THEN 0 WHEN COUNTRY = 'KOPER' THEN 0 WHEN COUNTRY = 'CIB' THEN 0 WHEN COUNTRY = 'ISPRO' THEN 0 WHEN COUNTRY = 'ISBA' THEN 0 END AS MISSING_VAL_IND_85,</v>
      </c>
    </row>
    <row r="88" spans="1:40" ht="16.5" thickBot="1" x14ac:dyDescent="0.3">
      <c r="A88" s="85">
        <f t="shared" si="47"/>
        <v>86</v>
      </c>
      <c r="B88" s="98" t="s">
        <v>1297</v>
      </c>
      <c r="C88" s="98"/>
      <c r="D88" s="98"/>
      <c r="E88" s="104" t="s">
        <v>1297</v>
      </c>
      <c r="F88" s="117"/>
      <c r="G88" s="117"/>
      <c r="H88" s="98"/>
      <c r="I88" s="98"/>
      <c r="J88" s="98"/>
      <c r="K88" s="256"/>
      <c r="L88" s="256"/>
      <c r="M88" s="321"/>
      <c r="N88" s="322">
        <v>0</v>
      </c>
      <c r="O88" s="323"/>
      <c r="P88" s="324"/>
      <c r="Q88" s="325" t="s">
        <v>1297</v>
      </c>
      <c r="R88" s="98" t="s">
        <v>1297</v>
      </c>
      <c r="T88" t="str">
        <f t="shared" si="50"/>
        <v xml:space="preserve"> WHEN COUNTRY = 'BIB' THEN 0</v>
      </c>
      <c r="U88" t="str">
        <f t="shared" si="52"/>
        <v/>
      </c>
      <c r="V88" t="str">
        <f t="shared" si="52"/>
        <v/>
      </c>
      <c r="W88" s="94" t="str">
        <f t="shared" si="51"/>
        <v xml:space="preserve"> WHEN COUNTRY = 'KOPER' THEN 0</v>
      </c>
      <c r="X88" s="94" t="str">
        <f t="shared" si="53"/>
        <v/>
      </c>
      <c r="Y88" s="94" t="str">
        <f t="shared" si="53"/>
        <v/>
      </c>
      <c r="Z88" t="str">
        <f t="shared" si="33"/>
        <v/>
      </c>
      <c r="AA88" t="str">
        <f t="shared" si="34"/>
        <v/>
      </c>
      <c r="AB88" t="str">
        <f t="shared" si="35"/>
        <v/>
      </c>
      <c r="AC88" t="str">
        <f t="shared" si="36"/>
        <v/>
      </c>
      <c r="AD88" t="str">
        <f t="shared" si="37"/>
        <v/>
      </c>
      <c r="AE88" t="str">
        <f t="shared" si="38"/>
        <v/>
      </c>
      <c r="AF88" t="str">
        <f t="shared" si="39"/>
        <v xml:space="preserve"> WHEN COUNTRY = 'CIB' THEN 0</v>
      </c>
      <c r="AG88" t="str">
        <f t="shared" si="40"/>
        <v/>
      </c>
      <c r="AH88" t="str">
        <f t="shared" si="41"/>
        <v/>
      </c>
      <c r="AI88" t="str">
        <f t="shared" si="42"/>
        <v xml:space="preserve"> WHEN COUNTRY = 'ISPRO' THEN 0</v>
      </c>
      <c r="AJ88" t="str">
        <f t="shared" si="44"/>
        <v xml:space="preserve"> WHEN COUNTRY = 'ISBA' THEN 0</v>
      </c>
      <c r="AK88" s="95" t="str">
        <f t="shared" si="43"/>
        <v/>
      </c>
      <c r="AM88" t="str">
        <f t="shared" si="45"/>
        <v xml:space="preserve"> WHEN COUNTRY = 'BIB' THEN 0 WHEN COUNTRY = 'KOPER' THEN 0 WHEN COUNTRY = 'CIB' THEN 0 WHEN COUNTRY = 'ISPRO' THEN 0 WHEN COUNTRY = 'ISBA' THEN 0</v>
      </c>
      <c r="AN88" t="str">
        <f t="shared" si="46"/>
        <v>CASE  WHEN COUNTRY = 'BIB' THEN 0 WHEN COUNTRY = 'KOPER' THEN 0 WHEN COUNTRY = 'CIB' THEN 0 WHEN COUNTRY = 'ISPRO' THEN 0 WHEN COUNTRY = 'ISBA' THEN 0 END AS MISSING_VAL_IND_86,</v>
      </c>
    </row>
    <row r="89" spans="1:40" ht="16.5" thickBot="1" x14ac:dyDescent="0.3">
      <c r="A89" s="85">
        <f t="shared" si="47"/>
        <v>87</v>
      </c>
      <c r="B89" s="98" t="s">
        <v>1297</v>
      </c>
      <c r="C89" s="98"/>
      <c r="D89" s="98"/>
      <c r="E89" s="104" t="s">
        <v>1297</v>
      </c>
      <c r="F89" s="117"/>
      <c r="G89" s="117"/>
      <c r="H89" s="98"/>
      <c r="I89" s="98"/>
      <c r="J89" s="98"/>
      <c r="K89" s="256"/>
      <c r="L89" s="256"/>
      <c r="M89" s="321"/>
      <c r="N89" s="322">
        <v>0</v>
      </c>
      <c r="O89" s="323"/>
      <c r="P89" s="324"/>
      <c r="Q89" s="325" t="s">
        <v>1297</v>
      </c>
      <c r="R89" s="98" t="s">
        <v>1297</v>
      </c>
      <c r="T89" t="str">
        <f t="shared" si="50"/>
        <v xml:space="preserve"> WHEN COUNTRY = 'BIB' THEN 0</v>
      </c>
      <c r="U89" t="str">
        <f t="shared" si="52"/>
        <v/>
      </c>
      <c r="V89" t="str">
        <f t="shared" si="52"/>
        <v/>
      </c>
      <c r="W89" s="94" t="str">
        <f t="shared" si="51"/>
        <v xml:space="preserve"> WHEN COUNTRY = 'KOPER' THEN 0</v>
      </c>
      <c r="X89" s="94" t="str">
        <f t="shared" si="53"/>
        <v/>
      </c>
      <c r="Y89" s="94" t="str">
        <f t="shared" si="53"/>
        <v/>
      </c>
      <c r="Z89" t="str">
        <f t="shared" si="33"/>
        <v/>
      </c>
      <c r="AA89" t="str">
        <f t="shared" si="34"/>
        <v/>
      </c>
      <c r="AB89" t="str">
        <f t="shared" si="35"/>
        <v/>
      </c>
      <c r="AC89" t="str">
        <f t="shared" si="36"/>
        <v/>
      </c>
      <c r="AD89" t="str">
        <f t="shared" si="37"/>
        <v/>
      </c>
      <c r="AE89" t="str">
        <f t="shared" si="38"/>
        <v/>
      </c>
      <c r="AF89" t="str">
        <f t="shared" si="39"/>
        <v xml:space="preserve"> WHEN COUNTRY = 'CIB' THEN 0</v>
      </c>
      <c r="AG89" t="str">
        <f t="shared" si="40"/>
        <v/>
      </c>
      <c r="AH89" t="str">
        <f t="shared" si="41"/>
        <v/>
      </c>
      <c r="AI89" t="str">
        <f t="shared" si="42"/>
        <v xml:space="preserve"> WHEN COUNTRY = 'ISPRO' THEN 0</v>
      </c>
      <c r="AJ89" t="str">
        <f t="shared" si="44"/>
        <v xml:space="preserve"> WHEN COUNTRY = 'ISBA' THEN 0</v>
      </c>
      <c r="AK89" s="95" t="str">
        <f t="shared" si="43"/>
        <v/>
      </c>
      <c r="AM89" t="str">
        <f t="shared" si="45"/>
        <v xml:space="preserve"> WHEN COUNTRY = 'BIB' THEN 0 WHEN COUNTRY = 'KOPER' THEN 0 WHEN COUNTRY = 'CIB' THEN 0 WHEN COUNTRY = 'ISPRO' THEN 0 WHEN COUNTRY = 'ISBA' THEN 0</v>
      </c>
      <c r="AN89" t="str">
        <f t="shared" si="46"/>
        <v>CASE  WHEN COUNTRY = 'BIB' THEN 0 WHEN COUNTRY = 'KOPER' THEN 0 WHEN COUNTRY = 'CIB' THEN 0 WHEN COUNTRY = 'ISPRO' THEN 0 WHEN COUNTRY = 'ISBA' THEN 0 END AS MISSING_VAL_IND_87,</v>
      </c>
    </row>
    <row r="90" spans="1:40" ht="16.5" thickBot="1" x14ac:dyDescent="0.3">
      <c r="A90" s="85">
        <f t="shared" si="47"/>
        <v>88</v>
      </c>
      <c r="B90" s="98"/>
      <c r="C90" s="98" t="s">
        <v>1258</v>
      </c>
      <c r="D90" s="98" t="s">
        <v>1259</v>
      </c>
      <c r="E90" s="104"/>
      <c r="F90" s="117" t="s">
        <v>1260</v>
      </c>
      <c r="G90" s="117" t="s">
        <v>1261</v>
      </c>
      <c r="H90" s="98"/>
      <c r="I90" s="98"/>
      <c r="J90" s="98"/>
      <c r="K90" s="256"/>
      <c r="L90" s="256"/>
      <c r="M90" s="321"/>
      <c r="N90" s="322"/>
      <c r="O90" s="323" t="s">
        <v>1661</v>
      </c>
      <c r="P90" s="324" t="s">
        <v>1692</v>
      </c>
      <c r="Q90" s="325" t="s">
        <v>2029</v>
      </c>
      <c r="R90" s="98" t="s">
        <v>2153</v>
      </c>
      <c r="T90" t="str">
        <f t="shared" si="50"/>
        <v/>
      </c>
      <c r="U90" t="str">
        <f>IF(LEN(C90)&gt;0,CONCATENATE(" WHEN COUNTRY = '",$B$2,"' AND SEGMENT= '",$C$3, "'  THEN ",C90 ),"")</f>
        <v xml:space="preserve"> WHEN COUNTRY = 'BIB' AND SEGMENT= 'CORPORATE'  THEN 0.0641645</v>
      </c>
      <c r="V90" t="str">
        <f>IF(LEN(D90)&gt;0,CONCATENATE(" WHEN COUNTRY = '",$B$2,"' AND SEGMENT= '",$D$3, "'  THEN ",D90 ),"")</f>
        <v xml:space="preserve"> WHEN COUNTRY = 'BIB' AND SEGMENT= 'RETAIL'  THEN 0.04885011</v>
      </c>
      <c r="W90" s="94" t="str">
        <f t="shared" si="51"/>
        <v/>
      </c>
      <c r="X90" s="94" t="str">
        <f>IF(LEN(F90)&gt;0,CONCATENATE(" WHEN COUNTRY = '",$E$2,"' AND SEGMENT= '",$F$3, "'  THEN ",F90 ),"")</f>
        <v xml:space="preserve"> WHEN COUNTRY = 'KOPER' AND SEGMENT= 'CORPORATE'  THEN 0.0853213</v>
      </c>
      <c r="Y90" s="94" t="str">
        <f>IF(LEN(G90)&gt;0,CONCATENATE(" WHEN COUNTRY = '",$E$2,"' AND SEGMENT= '",$G$3, "'  THEN ",G90 ),"")</f>
        <v xml:space="preserve"> WHEN COUNTRY = 'KOPER' AND SEGMENT= 'SMALL/MICRO'  THEN 0.0687933</v>
      </c>
      <c r="Z90" t="str">
        <f t="shared" si="33"/>
        <v/>
      </c>
      <c r="AA90" t="str">
        <f t="shared" si="34"/>
        <v/>
      </c>
      <c r="AB90" t="str">
        <f t="shared" si="35"/>
        <v/>
      </c>
      <c r="AC90" t="str">
        <f t="shared" si="36"/>
        <v/>
      </c>
      <c r="AD90" t="str">
        <f t="shared" si="37"/>
        <v/>
      </c>
      <c r="AE90" t="str">
        <f t="shared" si="38"/>
        <v/>
      </c>
      <c r="AF90" t="str">
        <f t="shared" si="39"/>
        <v/>
      </c>
      <c r="AG90" t="str">
        <f t="shared" si="40"/>
        <v xml:space="preserve"> WHEN COUNTRY = 'CIB' AND SEGMENT IN ('Large Corporate - Corporate','SME Corporate')  THEN 0.0611782</v>
      </c>
      <c r="AH90" t="str">
        <f t="shared" si="41"/>
        <v xml:space="preserve"> WHEN COUNTRY = 'CIB' AND SEGMENT= 'Small Business - SME Retail'  THEN 0.0804977</v>
      </c>
      <c r="AI90" t="str">
        <f t="shared" si="42"/>
        <v xml:space="preserve"> WHEN COUNTRY = 'ISPRO' THEN 0.1120528</v>
      </c>
      <c r="AJ90" t="str">
        <f t="shared" si="44"/>
        <v xml:space="preserve"> WHEN COUNTRY = 'ISBA' THEN 0.1364955</v>
      </c>
      <c r="AK90" s="95" t="str">
        <f t="shared" si="43"/>
        <v/>
      </c>
      <c r="AM90" t="str">
        <f t="shared" si="45"/>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v>
      </c>
      <c r="AN90" t="str">
        <f t="shared" si="4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row>
    <row r="91" spans="1:40" ht="16.5" thickBot="1" x14ac:dyDescent="0.3">
      <c r="A91" s="85">
        <f t="shared" si="47"/>
        <v>89</v>
      </c>
      <c r="B91" s="98" t="s">
        <v>1297</v>
      </c>
      <c r="C91" s="98"/>
      <c r="D91" s="98"/>
      <c r="E91" s="104" t="s">
        <v>1297</v>
      </c>
      <c r="F91" s="117"/>
      <c r="G91" s="117"/>
      <c r="H91" s="98"/>
      <c r="I91" s="98"/>
      <c r="J91" s="98"/>
      <c r="K91" s="256"/>
      <c r="L91" s="256"/>
      <c r="M91" s="321"/>
      <c r="N91" s="322">
        <v>0</v>
      </c>
      <c r="O91" s="323"/>
      <c r="P91" s="324"/>
      <c r="Q91" s="325" t="s">
        <v>1297</v>
      </c>
      <c r="R91" s="98" t="s">
        <v>1297</v>
      </c>
      <c r="T91" t="str">
        <f t="shared" si="50"/>
        <v xml:space="preserve"> WHEN COUNTRY = 'BIB' THEN 0</v>
      </c>
      <c r="U91" t="str">
        <f t="shared" ref="U91:V95" si="54">IF(LEN(C91)&gt;0,CONCATENATE(" WHEN COUNTRY = '",$B$2, "' THEN ",C91 ),"")</f>
        <v/>
      </c>
      <c r="V91" t="str">
        <f t="shared" si="54"/>
        <v/>
      </c>
      <c r="W91" s="94" t="str">
        <f t="shared" si="51"/>
        <v xml:space="preserve"> WHEN COUNTRY = 'KOPER' THEN 0</v>
      </c>
      <c r="X91" s="94" t="str">
        <f>IF(LEN(F91)&gt;0,CONCATENATE(" WHEN COUNTRY = '",$E$2, "' THEN ",F91 ),"")</f>
        <v/>
      </c>
      <c r="Y91" s="94" t="str">
        <f>IF(LEN(G91)&gt;0,CONCATENATE(" WHEN COUNTRY = '",$E$2, "' THEN ",G91 ),"")</f>
        <v/>
      </c>
      <c r="Z91" t="str">
        <f t="shared" si="33"/>
        <v/>
      </c>
      <c r="AA91" t="str">
        <f t="shared" si="34"/>
        <v/>
      </c>
      <c r="AB91" t="str">
        <f t="shared" si="35"/>
        <v/>
      </c>
      <c r="AC91" t="str">
        <f t="shared" si="36"/>
        <v/>
      </c>
      <c r="AD91" t="str">
        <f t="shared" si="37"/>
        <v/>
      </c>
      <c r="AE91" t="str">
        <f t="shared" si="38"/>
        <v/>
      </c>
      <c r="AF91" t="str">
        <f t="shared" si="39"/>
        <v xml:space="preserve"> WHEN COUNTRY = 'CIB' THEN 0</v>
      </c>
      <c r="AG91" t="str">
        <f t="shared" si="40"/>
        <v/>
      </c>
      <c r="AH91" t="str">
        <f t="shared" si="41"/>
        <v/>
      </c>
      <c r="AI91" t="str">
        <f t="shared" si="42"/>
        <v xml:space="preserve"> WHEN COUNTRY = 'ISPRO' THEN 0</v>
      </c>
      <c r="AJ91" t="str">
        <f t="shared" si="44"/>
        <v xml:space="preserve"> WHEN COUNTRY = 'ISBA' THEN 0</v>
      </c>
      <c r="AK91" s="95" t="str">
        <f t="shared" si="43"/>
        <v/>
      </c>
      <c r="AM91" t="str">
        <f t="shared" si="45"/>
        <v xml:space="preserve"> WHEN COUNTRY = 'BIB' THEN 0 WHEN COUNTRY = 'KOPER' THEN 0 WHEN COUNTRY = 'CIB' THEN 0 WHEN COUNTRY = 'ISPRO' THEN 0 WHEN COUNTRY = 'ISBA' THEN 0</v>
      </c>
      <c r="AN91" t="str">
        <f t="shared" si="46"/>
        <v>CASE  WHEN COUNTRY = 'BIB' THEN 0 WHEN COUNTRY = 'KOPER' THEN 0 WHEN COUNTRY = 'CIB' THEN 0 WHEN COUNTRY = 'ISPRO' THEN 0 WHEN COUNTRY = 'ISBA' THEN 0 END AS MISSING_VAL_IND_89,</v>
      </c>
    </row>
    <row r="92" spans="1:40" ht="16.5" thickBot="1" x14ac:dyDescent="0.3">
      <c r="A92" s="85">
        <f t="shared" si="47"/>
        <v>90</v>
      </c>
      <c r="B92" s="98"/>
      <c r="C92" s="98"/>
      <c r="D92" s="98"/>
      <c r="E92" s="104"/>
      <c r="F92" s="117" t="s">
        <v>1262</v>
      </c>
      <c r="G92" s="117" t="s">
        <v>1263</v>
      </c>
      <c r="H92" s="98"/>
      <c r="I92" s="98"/>
      <c r="J92" s="98"/>
      <c r="K92" s="256"/>
      <c r="L92" s="256"/>
      <c r="M92" s="321"/>
      <c r="N92" s="322"/>
      <c r="O92" s="323" t="s">
        <v>1297</v>
      </c>
      <c r="P92" s="324" t="s">
        <v>1297</v>
      </c>
      <c r="Q92" s="325"/>
      <c r="R92" s="98" t="s">
        <v>2154</v>
      </c>
      <c r="T92" t="str">
        <f t="shared" si="50"/>
        <v/>
      </c>
      <c r="U92" t="str">
        <f t="shared" si="54"/>
        <v/>
      </c>
      <c r="V92" t="str">
        <f t="shared" si="54"/>
        <v/>
      </c>
      <c r="W92" s="94" t="str">
        <f t="shared" si="51"/>
        <v/>
      </c>
      <c r="X92" s="94" t="str">
        <f>IF(LEN(F92)&gt;0,CONCATENATE(" WHEN COUNTRY = '",$E$2,"' AND SEGMENT= '",$F$3, "'  THEN ",F92 ),"")</f>
        <v xml:space="preserve"> WHEN COUNTRY = 'KOPER' AND SEGMENT= 'CORPORATE'  THEN 0.0218502</v>
      </c>
      <c r="Y92" s="94" t="str">
        <f>IF(LEN(G92)&gt;0,CONCATENATE(" WHEN COUNTRY = '",$E$2,"' AND SEGMENT= '",$G$3, "'  THEN ",G92 ),"")</f>
        <v xml:space="preserve"> WHEN COUNTRY = 'KOPER' AND SEGMENT= 'SMALL/MICRO'  THEN 0.0249093</v>
      </c>
      <c r="Z92" t="str">
        <f t="shared" si="33"/>
        <v/>
      </c>
      <c r="AA92" t="str">
        <f t="shared" si="34"/>
        <v/>
      </c>
      <c r="AB92" t="str">
        <f t="shared" si="35"/>
        <v/>
      </c>
      <c r="AC92" t="str">
        <f t="shared" si="36"/>
        <v/>
      </c>
      <c r="AD92" t="str">
        <f t="shared" si="37"/>
        <v/>
      </c>
      <c r="AE92" t="str">
        <f t="shared" si="38"/>
        <v/>
      </c>
      <c r="AF92" t="str">
        <f t="shared" si="39"/>
        <v/>
      </c>
      <c r="AG92" t="str">
        <f t="shared" si="40"/>
        <v xml:space="preserve"> WHEN COUNTRY = 'CIB' AND SEGMENT IN ('Large Corporate - Corporate','SME Corporate')  THEN 0</v>
      </c>
      <c r="AH92" t="str">
        <f t="shared" si="41"/>
        <v xml:space="preserve"> WHEN COUNTRY = 'CIB' AND SEGMENT= 'Small Business - SME Retail'  THEN 0</v>
      </c>
      <c r="AI92" t="str">
        <f t="shared" si="42"/>
        <v/>
      </c>
      <c r="AJ92" t="str">
        <f t="shared" si="44"/>
        <v xml:space="preserve"> WHEN COUNTRY = 'ISBA' THEN -0.0010198</v>
      </c>
      <c r="AK92" s="95" t="str">
        <f t="shared" si="43"/>
        <v/>
      </c>
      <c r="AM92" t="str">
        <f t="shared" si="45"/>
        <v xml:space="preserv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v>
      </c>
      <c r="AN92" t="str">
        <f t="shared" si="46"/>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row>
    <row r="93" spans="1:40" ht="16.5" thickBot="1" x14ac:dyDescent="0.3">
      <c r="A93" s="85">
        <f t="shared" si="47"/>
        <v>91</v>
      </c>
      <c r="B93" s="98"/>
      <c r="C93" s="98"/>
      <c r="D93" s="98"/>
      <c r="E93" s="104" t="s">
        <v>1297</v>
      </c>
      <c r="F93" s="117"/>
      <c r="G93" s="117"/>
      <c r="H93" s="98"/>
      <c r="I93" s="98"/>
      <c r="J93" s="98"/>
      <c r="K93" s="256"/>
      <c r="L93" s="256"/>
      <c r="M93" s="321"/>
      <c r="N93" s="322">
        <v>0</v>
      </c>
      <c r="O93" s="323"/>
      <c r="P93" s="324"/>
      <c r="Q93" s="325"/>
      <c r="R93" s="98" t="s">
        <v>1297</v>
      </c>
      <c r="T93" t="str">
        <f t="shared" si="50"/>
        <v/>
      </c>
      <c r="U93" t="str">
        <f t="shared" si="54"/>
        <v/>
      </c>
      <c r="V93" t="str">
        <f t="shared" si="54"/>
        <v/>
      </c>
      <c r="W93" s="94" t="str">
        <f t="shared" si="51"/>
        <v xml:space="preserve"> WHEN COUNTRY = 'KOPER' THEN 0</v>
      </c>
      <c r="X93" s="94" t="str">
        <f>IF(LEN(F93)&gt;0,CONCATENATE(" WHEN COUNTRY = '",$E$2, "' THEN ",F93 ),"")</f>
        <v/>
      </c>
      <c r="Y93" s="94" t="str">
        <f>IF(LEN(G93)&gt;0,CONCATENATE(" WHEN COUNTRY = '",$E$2, "' THEN ",G93 ),"")</f>
        <v/>
      </c>
      <c r="Z93" t="str">
        <f t="shared" si="33"/>
        <v/>
      </c>
      <c r="AA93" t="str">
        <f t="shared" si="34"/>
        <v/>
      </c>
      <c r="AB93" t="str">
        <f t="shared" si="35"/>
        <v/>
      </c>
      <c r="AC93" t="str">
        <f t="shared" si="36"/>
        <v/>
      </c>
      <c r="AD93" t="str">
        <f t="shared" si="37"/>
        <v/>
      </c>
      <c r="AE93" t="str">
        <f t="shared" si="38"/>
        <v/>
      </c>
      <c r="AF93" t="str">
        <f t="shared" si="39"/>
        <v xml:space="preserve"> WHEN COUNTRY = 'CIB' THEN 0</v>
      </c>
      <c r="AG93" t="str">
        <f t="shared" si="40"/>
        <v/>
      </c>
      <c r="AH93" t="str">
        <f t="shared" si="41"/>
        <v/>
      </c>
      <c r="AI93" t="str">
        <f t="shared" si="42"/>
        <v/>
      </c>
      <c r="AJ93" t="str">
        <f t="shared" si="44"/>
        <v xml:space="preserve"> WHEN COUNTRY = 'ISBA' THEN 0</v>
      </c>
      <c r="AK93" s="95" t="str">
        <f t="shared" si="43"/>
        <v/>
      </c>
      <c r="AM93" t="str">
        <f t="shared" si="45"/>
        <v xml:space="preserve"> WHEN COUNTRY = 'KOPER' THEN 0 WHEN COUNTRY = 'CIB' THEN 0 WHEN COUNTRY = 'ISBA' THEN 0</v>
      </c>
      <c r="AN93" t="str">
        <f t="shared" si="46"/>
        <v>CASE  WHEN COUNTRY = 'KOPER' THEN 0 WHEN COUNTRY = 'CIB' THEN 0 WHEN COUNTRY = 'ISBA' THEN 0 END AS MISSING_VAL_IND_91,</v>
      </c>
    </row>
    <row r="94" spans="1:40" ht="16.5" thickBot="1" x14ac:dyDescent="0.3">
      <c r="A94" s="85">
        <f t="shared" si="47"/>
        <v>92</v>
      </c>
      <c r="B94" s="98"/>
      <c r="C94" s="98"/>
      <c r="D94" s="98"/>
      <c r="E94" s="104"/>
      <c r="F94" s="117" t="s">
        <v>1264</v>
      </c>
      <c r="G94" s="117" t="s">
        <v>1265</v>
      </c>
      <c r="H94" s="98"/>
      <c r="I94" s="98"/>
      <c r="J94" s="98"/>
      <c r="K94" s="256"/>
      <c r="L94" s="256"/>
      <c r="M94" s="321"/>
      <c r="N94" s="322"/>
      <c r="O94" s="323" t="s">
        <v>1297</v>
      </c>
      <c r="P94" s="324" t="s">
        <v>1297</v>
      </c>
      <c r="Q94" s="325" t="s">
        <v>2030</v>
      </c>
      <c r="R94" s="98" t="s">
        <v>2155</v>
      </c>
      <c r="T94" t="str">
        <f t="shared" si="50"/>
        <v/>
      </c>
      <c r="U94" t="str">
        <f t="shared" si="54"/>
        <v/>
      </c>
      <c r="V94" t="str">
        <f t="shared" si="54"/>
        <v/>
      </c>
      <c r="W94" s="94" t="str">
        <f t="shared" si="51"/>
        <v/>
      </c>
      <c r="X94" s="94" t="str">
        <f>IF(LEN(F94)&gt;0,CONCATENATE(" WHEN COUNTRY = '",$E$2,"' AND SEGMENT= '",$F$3, "'  THEN ",F94 ),"")</f>
        <v xml:space="preserve"> WHEN COUNTRY = 'KOPER' AND SEGMENT= 'CORPORATE'  THEN 0.00789</v>
      </c>
      <c r="Y94" s="94" t="str">
        <f>IF(LEN(G94)&gt;0,CONCATENATE(" WHEN COUNTRY = '",$E$2,"' AND SEGMENT= '",$G$3, "'  THEN ",G94 ),"")</f>
        <v xml:space="preserve"> WHEN COUNTRY = 'KOPER' AND SEGMENT= 'SMALL/MICRO'  THEN 0.00998</v>
      </c>
      <c r="Z94" t="str">
        <f t="shared" si="33"/>
        <v/>
      </c>
      <c r="AA94" t="str">
        <f t="shared" si="34"/>
        <v/>
      </c>
      <c r="AB94" t="str">
        <f t="shared" si="35"/>
        <v/>
      </c>
      <c r="AC94" t="str">
        <f t="shared" si="36"/>
        <v/>
      </c>
      <c r="AD94" t="str">
        <f t="shared" si="37"/>
        <v/>
      </c>
      <c r="AE94" t="str">
        <f t="shared" si="38"/>
        <v/>
      </c>
      <c r="AF94" t="str">
        <f t="shared" si="39"/>
        <v/>
      </c>
      <c r="AG94" t="str">
        <f t="shared" si="40"/>
        <v xml:space="preserve"> WHEN COUNTRY = 'CIB' AND SEGMENT IN ('Large Corporate - Corporate','SME Corporate')  THEN 0</v>
      </c>
      <c r="AH94" t="str">
        <f t="shared" si="41"/>
        <v xml:space="preserve"> WHEN COUNTRY = 'CIB' AND SEGMENT= 'Small Business - SME Retail'  THEN 0</v>
      </c>
      <c r="AI94" t="str">
        <f t="shared" si="42"/>
        <v xml:space="preserve"> WHEN COUNTRY = 'ISPRO' THEN 0.0143966</v>
      </c>
      <c r="AJ94" t="str">
        <f t="shared" si="44"/>
        <v xml:space="preserve"> WHEN COUNTRY = 'ISBA' THEN -0.000998</v>
      </c>
      <c r="AK94" s="95" t="str">
        <f t="shared" si="43"/>
        <v/>
      </c>
      <c r="AM94" t="str">
        <f t="shared" si="45"/>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v>
      </c>
      <c r="AN94" t="str">
        <f t="shared" si="46"/>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row>
    <row r="95" spans="1:40" ht="16.5" thickBot="1" x14ac:dyDescent="0.3">
      <c r="A95" s="85">
        <f t="shared" si="47"/>
        <v>93</v>
      </c>
      <c r="B95" s="98"/>
      <c r="C95" s="98"/>
      <c r="D95" s="98"/>
      <c r="E95" s="104" t="s">
        <v>1297</v>
      </c>
      <c r="F95" s="117"/>
      <c r="G95" s="117"/>
      <c r="H95" s="98"/>
      <c r="I95" s="98"/>
      <c r="J95" s="98"/>
      <c r="K95" s="256"/>
      <c r="L95" s="256"/>
      <c r="M95" s="321"/>
      <c r="N95" s="322">
        <v>0</v>
      </c>
      <c r="O95" s="323"/>
      <c r="P95" s="324"/>
      <c r="Q95" s="325" t="s">
        <v>1297</v>
      </c>
      <c r="R95" s="98" t="s">
        <v>1297</v>
      </c>
      <c r="T95" t="str">
        <f t="shared" si="50"/>
        <v/>
      </c>
      <c r="U95" t="str">
        <f t="shared" si="54"/>
        <v/>
      </c>
      <c r="V95" t="str">
        <f t="shared" si="54"/>
        <v/>
      </c>
      <c r="W95" s="94" t="str">
        <f t="shared" si="51"/>
        <v xml:space="preserve"> WHEN COUNTRY = 'KOPER' THEN 0</v>
      </c>
      <c r="X95" s="94" t="str">
        <f>IF(LEN(F95)&gt;0,CONCATENATE(" WHEN COUNTRY = '",$E$2, "' THEN ",F95 ),"")</f>
        <v/>
      </c>
      <c r="Y95" s="94" t="str">
        <f>IF(LEN(G95)&gt;0,CONCATENATE(" WHEN COUNTRY = '",$E$2, "' THEN ",G95 ),"")</f>
        <v/>
      </c>
      <c r="Z95" t="str">
        <f t="shared" si="33"/>
        <v/>
      </c>
      <c r="AA95" t="str">
        <f t="shared" si="34"/>
        <v/>
      </c>
      <c r="AB95" t="str">
        <f t="shared" si="35"/>
        <v/>
      </c>
      <c r="AC95" t="str">
        <f t="shared" si="36"/>
        <v/>
      </c>
      <c r="AD95" t="str">
        <f t="shared" si="37"/>
        <v/>
      </c>
      <c r="AE95" t="str">
        <f t="shared" si="38"/>
        <v/>
      </c>
      <c r="AF95" t="str">
        <f t="shared" si="39"/>
        <v xml:space="preserve"> WHEN COUNTRY = 'CIB' THEN 0</v>
      </c>
      <c r="AG95" t="str">
        <f t="shared" si="40"/>
        <v/>
      </c>
      <c r="AH95" t="str">
        <f t="shared" si="41"/>
        <v/>
      </c>
      <c r="AI95" t="str">
        <f t="shared" si="42"/>
        <v xml:space="preserve"> WHEN COUNTRY = 'ISPRO' THEN 0</v>
      </c>
      <c r="AJ95" t="str">
        <f t="shared" si="44"/>
        <v xml:space="preserve"> WHEN COUNTRY = 'ISBA' THEN 0</v>
      </c>
      <c r="AK95" s="95" t="str">
        <f t="shared" si="43"/>
        <v/>
      </c>
      <c r="AM95" t="str">
        <f t="shared" si="45"/>
        <v xml:space="preserve"> WHEN COUNTRY = 'KOPER' THEN 0 WHEN COUNTRY = 'CIB' THEN 0 WHEN COUNTRY = 'ISPRO' THEN 0 WHEN COUNTRY = 'ISBA' THEN 0</v>
      </c>
      <c r="AN95" t="str">
        <f t="shared" si="46"/>
        <v>CASE  WHEN COUNTRY = 'KOPER' THEN 0 WHEN COUNTRY = 'CIB' THEN 0 WHEN COUNTRY = 'ISPRO' THEN 0 WHEN COUNTRY = 'ISBA' THEN 0 END AS MISSING_VAL_IND_93,</v>
      </c>
    </row>
    <row r="96" spans="1:40" ht="16.5" thickBot="1" x14ac:dyDescent="0.3">
      <c r="A96" s="85">
        <f t="shared" si="47"/>
        <v>94</v>
      </c>
      <c r="B96" s="98"/>
      <c r="C96" s="98" t="s">
        <v>1266</v>
      </c>
      <c r="D96" s="98" t="s">
        <v>1317</v>
      </c>
      <c r="E96" s="104"/>
      <c r="F96" s="117" t="s">
        <v>1318</v>
      </c>
      <c r="G96" s="117" t="s">
        <v>1319</v>
      </c>
      <c r="H96" s="98"/>
      <c r="I96" s="98"/>
      <c r="J96" s="98"/>
      <c r="K96" s="256"/>
      <c r="L96" s="256"/>
      <c r="M96" s="321"/>
      <c r="N96" s="322"/>
      <c r="O96" s="323"/>
      <c r="P96" s="324"/>
      <c r="Q96" s="325">
        <v>230092</v>
      </c>
      <c r="R96" s="98" t="s">
        <v>2158</v>
      </c>
      <c r="T96" t="str">
        <f t="shared" si="50"/>
        <v/>
      </c>
      <c r="U96" t="str">
        <f>IF(LEN(C96)&gt;0,CONCATENATE(" WHEN COUNTRY = '",$B$2,"' AND SEGMENT= '",$C$3, "'  THEN ",C96 ),"")</f>
        <v xml:space="preserve"> WHEN COUNTRY = 'BIB' AND SEGMENT= 'CORPORATE'  THEN 1175196.5</v>
      </c>
      <c r="V96" t="str">
        <f>IF(LEN(D96)&gt;0,CONCATENATE(" WHEN COUNTRY = '",$B$2,"' AND SEGMENT= '",$D$3, "'  THEN ",D96 ),"")</f>
        <v xml:space="preserve"> WHEN COUNTRY = 'BIB' AND SEGMENT= 'RETAIL'  THEN 32091.178</v>
      </c>
      <c r="W96" s="94" t="str">
        <f t="shared" si="51"/>
        <v/>
      </c>
      <c r="X96" s="94" t="str">
        <f>IF(LEN(F96)&gt;0,CONCATENATE(" WHEN COUNTRY = '",$E$2,"' AND SEGMENT= '",$F$3, "'  THEN ",F96 ),"")</f>
        <v xml:space="preserve"> WHEN COUNTRY = 'KOPER' AND SEGMENT= 'CORPORATE'  THEN 3176191</v>
      </c>
      <c r="Y96" s="94" t="str">
        <f>IF(LEN(G96)&gt;0,CONCATENATE(" WHEN COUNTRY = '",$E$2,"' AND SEGMENT= '",$G$3, "'  THEN ",G96 ),"")</f>
        <v xml:space="preserve"> WHEN COUNTRY = 'KOPER' AND SEGMENT= 'SMALL/MICRO'  THEN 38238</v>
      </c>
      <c r="Z96" t="str">
        <f t="shared" si="33"/>
        <v/>
      </c>
      <c r="AA96" t="str">
        <f t="shared" si="34"/>
        <v/>
      </c>
      <c r="AB96" t="str">
        <f t="shared" si="35"/>
        <v/>
      </c>
      <c r="AC96" t="str">
        <f t="shared" si="36"/>
        <v/>
      </c>
      <c r="AD96" t="str">
        <f t="shared" si="37"/>
        <v/>
      </c>
      <c r="AE96" t="str">
        <f t="shared" si="38"/>
        <v/>
      </c>
      <c r="AF96" t="str">
        <f t="shared" si="39"/>
        <v/>
      </c>
      <c r="AG96" t="str">
        <f t="shared" si="40"/>
        <v/>
      </c>
      <c r="AH96" t="str">
        <f t="shared" si="41"/>
        <v/>
      </c>
      <c r="AI96" t="str">
        <f t="shared" si="42"/>
        <v xml:space="preserve"> WHEN COUNTRY = 'ISPRO' THEN 230092</v>
      </c>
      <c r="AJ96" t="str">
        <f t="shared" si="44"/>
        <v xml:space="preserve"> WHEN COUNTRY = 'ISBA' THEN 68900000</v>
      </c>
      <c r="AK96" s="95" t="str">
        <f t="shared" si="43"/>
        <v/>
      </c>
      <c r="AM96" t="str">
        <f t="shared" si="45"/>
        <v xml:space="preserve"> WHEN COUNTRY = 'BIB' AND SEGMENT= 'CORPORATE'  THEN 1175196.5 WHEN COUNTRY = 'BIB' AND SEGMENT= 'RETAIL'  THEN 32091.178 WHEN COUNTRY = 'KOPER' AND SEGMENT= 'CORPORATE'  THEN 3176191 WHEN COUNTRY = 'KOPER' AND SEGMENT= 'SMALL/MICRO'  THEN 38238 WHEN COUNTRY = 'ISPRO' THEN 230092 WHEN COUNTRY = 'ISBA' THEN 68900000</v>
      </c>
      <c r="AN96" t="str">
        <f t="shared" si="46"/>
        <v>CASE  WHEN COUNTRY = 'BIB' AND SEGMENT= 'CORPORATE'  THEN 1175196.5 WHEN COUNTRY = 'BIB' AND SEGMENT= 'RETAIL'  THEN 32091.178 WHEN COUNTRY = 'KOPER' AND SEGMENT= 'CORPORATE'  THEN 3176191 WHEN COUNTRY = 'KOPER' AND SEGMENT= 'SMALL/MICRO'  THEN 38238 WHEN COUNTRY = 'ISPRO' THEN 230092 WHEN COUNTRY = 'ISBA' THEN 68900000 END AS MISSING_VAL_IND_94,</v>
      </c>
    </row>
    <row r="97" spans="1:40" ht="16.5" thickBot="1" x14ac:dyDescent="0.3">
      <c r="A97" s="85">
        <f t="shared" si="47"/>
        <v>95</v>
      </c>
      <c r="B97" s="98" t="s">
        <v>1297</v>
      </c>
      <c r="C97" s="98"/>
      <c r="D97" s="98"/>
      <c r="E97" s="104" t="s">
        <v>1297</v>
      </c>
      <c r="F97" s="117"/>
      <c r="G97" s="117"/>
      <c r="H97" s="98"/>
      <c r="I97" s="98"/>
      <c r="J97" s="98"/>
      <c r="K97" s="256"/>
      <c r="L97" s="256"/>
      <c r="M97" s="321"/>
      <c r="N97" s="322">
        <v>0</v>
      </c>
      <c r="O97" s="323"/>
      <c r="P97" s="324"/>
      <c r="Q97" s="325" t="s">
        <v>1297</v>
      </c>
      <c r="R97" s="98" t="s">
        <v>1297</v>
      </c>
      <c r="T97" t="str">
        <f t="shared" si="50"/>
        <v xml:space="preserve"> WHEN COUNTRY = 'BIB' THEN 0</v>
      </c>
      <c r="U97" t="str">
        <f>IF(LEN(C97)&gt;0,CONCATENATE(" WHEN COUNTRY = '",$B$2, "' THEN ",C97 ),"")</f>
        <v/>
      </c>
      <c r="V97" t="str">
        <f>IF(LEN(D97)&gt;0,CONCATENATE(" WHEN COUNTRY = '",$B$2, "' THEN ",D97 ),"")</f>
        <v/>
      </c>
      <c r="W97" s="94" t="str">
        <f t="shared" si="51"/>
        <v xml:space="preserve"> WHEN COUNTRY = 'KOPER' THEN 0</v>
      </c>
      <c r="X97" s="94" t="str">
        <f>IF(LEN(F97)&gt;0,CONCATENATE(" WHEN COUNTRY = '",$E$2, "' THEN ",F97 ),"")</f>
        <v/>
      </c>
      <c r="Y97" s="94" t="str">
        <f>IF(LEN(G97)&gt;0,CONCATENATE(" WHEN COUNTRY = '",$E$2, "' THEN ",G97 ),"")</f>
        <v/>
      </c>
      <c r="Z97" t="str">
        <f t="shared" si="33"/>
        <v/>
      </c>
      <c r="AA97" t="str">
        <f t="shared" si="34"/>
        <v/>
      </c>
      <c r="AB97" t="str">
        <f t="shared" si="35"/>
        <v/>
      </c>
      <c r="AC97" t="str">
        <f t="shared" si="36"/>
        <v/>
      </c>
      <c r="AD97" t="str">
        <f t="shared" si="37"/>
        <v/>
      </c>
      <c r="AE97" t="str">
        <f t="shared" si="38"/>
        <v/>
      </c>
      <c r="AF97" t="str">
        <f t="shared" si="39"/>
        <v xml:space="preserve"> WHEN COUNTRY = 'CIB' THEN 0</v>
      </c>
      <c r="AG97" t="str">
        <f t="shared" si="40"/>
        <v/>
      </c>
      <c r="AH97" t="str">
        <f t="shared" si="41"/>
        <v/>
      </c>
      <c r="AI97" t="str">
        <f t="shared" si="42"/>
        <v xml:space="preserve"> WHEN COUNTRY = 'ISPRO' THEN 0</v>
      </c>
      <c r="AJ97" t="str">
        <f t="shared" si="44"/>
        <v xml:space="preserve"> WHEN COUNTRY = 'ISBA' THEN 0</v>
      </c>
      <c r="AK97" s="95" t="str">
        <f t="shared" si="43"/>
        <v/>
      </c>
      <c r="AM97" t="str">
        <f t="shared" si="45"/>
        <v xml:space="preserve"> WHEN COUNTRY = 'BIB' THEN 0 WHEN COUNTRY = 'KOPER' THEN 0 WHEN COUNTRY = 'CIB' THEN 0 WHEN COUNTRY = 'ISPRO' THEN 0 WHEN COUNTRY = 'ISBA' THEN 0</v>
      </c>
      <c r="AN97" t="str">
        <f t="shared" si="46"/>
        <v>CASE  WHEN COUNTRY = 'BIB' THEN 0 WHEN COUNTRY = 'KOPER' THEN 0 WHEN COUNTRY = 'CIB' THEN 0 WHEN COUNTRY = 'ISPRO' THEN 0 WHEN COUNTRY = 'ISBA' THEN 0 END AS MISSING_VAL_IND_95,</v>
      </c>
    </row>
    <row r="98" spans="1:40" ht="16.5" thickBot="1" x14ac:dyDescent="0.3">
      <c r="A98" s="85">
        <f t="shared" si="47"/>
        <v>96</v>
      </c>
      <c r="B98" s="98"/>
      <c r="C98" s="98" t="s">
        <v>1267</v>
      </c>
      <c r="D98" s="98" t="s">
        <v>1268</v>
      </c>
      <c r="E98" s="104"/>
      <c r="F98" s="117" t="s">
        <v>1269</v>
      </c>
      <c r="G98" s="117" t="s">
        <v>1270</v>
      </c>
      <c r="H98" s="98"/>
      <c r="I98" s="98"/>
      <c r="J98" s="98"/>
      <c r="K98" s="256"/>
      <c r="L98" s="256"/>
      <c r="M98" s="321"/>
      <c r="N98" s="322"/>
      <c r="O98" s="323" t="s">
        <v>1662</v>
      </c>
      <c r="P98" s="324" t="s">
        <v>818</v>
      </c>
      <c r="Q98" s="325" t="s">
        <v>2031</v>
      </c>
      <c r="R98" s="98" t="s">
        <v>2159</v>
      </c>
      <c r="T98" t="str">
        <f t="shared" si="50"/>
        <v/>
      </c>
      <c r="U98" t="str">
        <f>IF(LEN(C98)&gt;0,CONCATENATE(" WHEN COUNTRY = '",$B$2,"' AND SEGMENT= '",$C$3, "'  THEN ",C98 ),"")</f>
        <v xml:space="preserve"> WHEN COUNTRY = 'BIB' AND SEGMENT= 'CORPORATE'  THEN 0.25418279</v>
      </c>
      <c r="V98" t="str">
        <f>IF(LEN(D98)&gt;0,CONCATENATE(" WHEN COUNTRY = '",$B$2,"' AND SEGMENT= '",$D$3, "'  THEN ",D98 ),"")</f>
        <v xml:space="preserve"> WHEN COUNTRY = 'BIB' AND SEGMENT= 'RETAIL'  THEN 0.27879429</v>
      </c>
      <c r="W98" s="94" t="str">
        <f t="shared" si="51"/>
        <v/>
      </c>
      <c r="X98" s="94" t="str">
        <f>IF(LEN(F98)&gt;0,CONCATENATE(" WHEN COUNTRY = '",$E$2,"' AND SEGMENT= '",$F$3, "'  THEN ",F98 ),"")</f>
        <v xml:space="preserve"> WHEN COUNTRY = 'KOPER' AND SEGMENT= 'CORPORATE'  THEN 0.7651813</v>
      </c>
      <c r="Y98" s="94" t="str">
        <f>IF(LEN(G98)&gt;0,CONCATENATE(" WHEN COUNTRY = '",$E$2,"' AND SEGMENT= '",$G$3, "'  THEN ",G98 ),"")</f>
        <v xml:space="preserve"> WHEN COUNTRY = 'KOPER' AND SEGMENT= 'SMALL/MICRO'  THEN 0.7044486</v>
      </c>
      <c r="Z98" t="str">
        <f t="shared" si="33"/>
        <v/>
      </c>
      <c r="AA98" t="str">
        <f t="shared" si="34"/>
        <v/>
      </c>
      <c r="AB98" t="str">
        <f t="shared" si="35"/>
        <v/>
      </c>
      <c r="AC98" t="str">
        <f t="shared" si="36"/>
        <v/>
      </c>
      <c r="AD98" t="str">
        <f t="shared" si="37"/>
        <v/>
      </c>
      <c r="AE98" t="str">
        <f t="shared" si="38"/>
        <v/>
      </c>
      <c r="AF98" t="str">
        <f t="shared" si="39"/>
        <v/>
      </c>
      <c r="AG98" t="str">
        <f t="shared" si="40"/>
        <v xml:space="preserve"> WHEN COUNTRY = 'CIB' AND SEGMENT IN ('Large Corporate - Corporate','SME Corporate')  THEN 0.9457279</v>
      </c>
      <c r="AH98" t="str">
        <f t="shared" si="41"/>
        <v xml:space="preserve"> WHEN COUNTRY = 'CIB' AND SEGMENT= 'Small Business - SME Retail'  THEN 1</v>
      </c>
      <c r="AI98" t="str">
        <f t="shared" si="42"/>
        <v xml:space="preserve"> WHEN COUNTRY = 'ISPRO' THEN 0.2189193</v>
      </c>
      <c r="AJ98" t="str">
        <f t="shared" si="44"/>
        <v xml:space="preserve"> WHEN COUNTRY = 'ISBA' THEN 1.536755</v>
      </c>
      <c r="AK98" s="95" t="str">
        <f t="shared" si="43"/>
        <v/>
      </c>
      <c r="AM98" t="str">
        <f t="shared" si="45"/>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v>
      </c>
      <c r="AN98" t="str">
        <f t="shared" si="46"/>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row>
    <row r="99" spans="1:40" ht="16.5" thickBot="1" x14ac:dyDescent="0.3">
      <c r="A99" s="85">
        <f t="shared" si="47"/>
        <v>97</v>
      </c>
      <c r="B99" s="98" t="s">
        <v>1297</v>
      </c>
      <c r="C99" s="98"/>
      <c r="D99" s="98"/>
      <c r="E99" s="104" t="s">
        <v>1297</v>
      </c>
      <c r="F99" s="117"/>
      <c r="G99" s="117"/>
      <c r="H99" s="98"/>
      <c r="I99" s="98"/>
      <c r="J99" s="98"/>
      <c r="K99" s="256"/>
      <c r="L99" s="256"/>
      <c r="M99" s="321"/>
      <c r="N99" s="322">
        <v>0</v>
      </c>
      <c r="O99" s="323"/>
      <c r="P99" s="324"/>
      <c r="Q99" s="325" t="s">
        <v>1297</v>
      </c>
      <c r="R99" s="98" t="s">
        <v>1297</v>
      </c>
      <c r="T99" t="str">
        <f t="shared" si="50"/>
        <v xml:space="preserve"> WHEN COUNTRY = 'BIB' THEN 0</v>
      </c>
      <c r="U99" t="str">
        <f t="shared" ref="U99:V103" si="55">IF(LEN(C99)&gt;0,CONCATENATE(" WHEN COUNTRY = '",$B$2, "' THEN ",C99 ),"")</f>
        <v/>
      </c>
      <c r="V99" t="str">
        <f t="shared" si="55"/>
        <v/>
      </c>
      <c r="W99" s="94" t="str">
        <f t="shared" si="51"/>
        <v xml:space="preserve"> WHEN COUNTRY = 'KOPER' THEN 0</v>
      </c>
      <c r="X99" s="94" t="str">
        <f>IF(LEN(F99)&gt;0,CONCATENATE(" WHEN COUNTRY = '",$E$2, "' THEN ",F99 ),"")</f>
        <v/>
      </c>
      <c r="Y99" s="94" t="str">
        <f>IF(LEN(G99)&gt;0,CONCATENATE(" WHEN COUNTRY = '",$E$2, "' THEN ",G99 ),"")</f>
        <v/>
      </c>
      <c r="Z99" t="str">
        <f t="shared" si="33"/>
        <v/>
      </c>
      <c r="AA99" t="str">
        <f t="shared" si="34"/>
        <v/>
      </c>
      <c r="AB99" t="str">
        <f t="shared" si="35"/>
        <v/>
      </c>
      <c r="AC99" t="str">
        <f t="shared" si="36"/>
        <v/>
      </c>
      <c r="AD99" t="str">
        <f t="shared" si="37"/>
        <v/>
      </c>
      <c r="AE99" t="str">
        <f t="shared" si="38"/>
        <v/>
      </c>
      <c r="AF99" t="str">
        <f t="shared" si="39"/>
        <v xml:space="preserve"> WHEN COUNTRY = 'CIB' THEN 0</v>
      </c>
      <c r="AG99" t="str">
        <f t="shared" si="40"/>
        <v/>
      </c>
      <c r="AH99" t="str">
        <f t="shared" si="41"/>
        <v/>
      </c>
      <c r="AI99" t="str">
        <f t="shared" si="42"/>
        <v xml:space="preserve"> WHEN COUNTRY = 'ISPRO' THEN 0</v>
      </c>
      <c r="AJ99" t="str">
        <f t="shared" si="44"/>
        <v xml:space="preserve"> WHEN COUNTRY = 'ISBA' THEN 0</v>
      </c>
      <c r="AK99" s="95" t="str">
        <f t="shared" si="43"/>
        <v/>
      </c>
      <c r="AM99" t="str">
        <f t="shared" si="45"/>
        <v xml:space="preserve"> WHEN COUNTRY = 'BIB' THEN 0 WHEN COUNTRY = 'KOPER' THEN 0 WHEN COUNTRY = 'CIB' THEN 0 WHEN COUNTRY = 'ISPRO' THEN 0 WHEN COUNTRY = 'ISBA' THEN 0</v>
      </c>
      <c r="AN99" t="str">
        <f t="shared" si="46"/>
        <v>CASE  WHEN COUNTRY = 'BIB' THEN 0 WHEN COUNTRY = 'KOPER' THEN 0 WHEN COUNTRY = 'CIB' THEN 0 WHEN COUNTRY = 'ISPRO' THEN 0 WHEN COUNTRY = 'ISBA' THEN 0 END AS MISSING_VAL_IND_97,</v>
      </c>
    </row>
    <row r="100" spans="1:40" ht="16.5" thickBot="1" x14ac:dyDescent="0.3">
      <c r="A100" s="85">
        <f t="shared" si="47"/>
        <v>98</v>
      </c>
      <c r="B100" s="98" t="s">
        <v>1297</v>
      </c>
      <c r="C100" s="98"/>
      <c r="D100" s="98"/>
      <c r="E100" s="104" t="s">
        <v>1297</v>
      </c>
      <c r="F100" s="117"/>
      <c r="G100" s="117"/>
      <c r="H100" s="98"/>
      <c r="I100" s="98"/>
      <c r="J100" s="98"/>
      <c r="K100" s="256"/>
      <c r="L100" s="256"/>
      <c r="M100" s="321"/>
      <c r="N100" s="322">
        <v>0</v>
      </c>
      <c r="O100" s="323"/>
      <c r="P100" s="324"/>
      <c r="Q100" s="325" t="s">
        <v>1297</v>
      </c>
      <c r="R100" s="98" t="s">
        <v>1297</v>
      </c>
      <c r="T100" t="str">
        <f t="shared" si="50"/>
        <v xml:space="preserve"> WHEN COUNTRY = 'BIB' THEN 0</v>
      </c>
      <c r="U100" t="str">
        <f t="shared" si="55"/>
        <v/>
      </c>
      <c r="V100" t="str">
        <f t="shared" si="55"/>
        <v/>
      </c>
      <c r="W100" s="94" t="str">
        <f t="shared" si="51"/>
        <v xml:space="preserve"> WHEN COUNTRY = 'KOPER' THEN 0</v>
      </c>
      <c r="X100" s="94" t="str">
        <f>IF(LEN(F100)&gt;0,CONCATENATE(" WHEN COUNTRY = '",$E$2, "' THEN ",F100 ),"")</f>
        <v/>
      </c>
      <c r="Y100" s="94" t="str">
        <f>IF(LEN(G100)&gt;0,CONCATENATE(" WHEN COUNTRY = '",$E$2, "' THEN ",G100 ),"")</f>
        <v/>
      </c>
      <c r="Z100" t="str">
        <f t="shared" si="33"/>
        <v/>
      </c>
      <c r="AA100" t="str">
        <f t="shared" si="34"/>
        <v/>
      </c>
      <c r="AB100" t="str">
        <f t="shared" si="35"/>
        <v/>
      </c>
      <c r="AC100" t="str">
        <f t="shared" si="36"/>
        <v/>
      </c>
      <c r="AD100" t="str">
        <f t="shared" si="37"/>
        <v/>
      </c>
      <c r="AE100" t="str">
        <f t="shared" si="38"/>
        <v/>
      </c>
      <c r="AF100" t="str">
        <f t="shared" si="39"/>
        <v xml:space="preserve"> WHEN COUNTRY = 'CIB' THEN 0</v>
      </c>
      <c r="AG100" t="str">
        <f t="shared" si="40"/>
        <v/>
      </c>
      <c r="AH100" t="str">
        <f t="shared" si="41"/>
        <v/>
      </c>
      <c r="AI100" t="str">
        <f t="shared" si="42"/>
        <v xml:space="preserve"> WHEN COUNTRY = 'ISPRO' THEN 0</v>
      </c>
      <c r="AJ100" t="str">
        <f t="shared" si="44"/>
        <v xml:space="preserve"> WHEN COUNTRY = 'ISBA' THEN 0</v>
      </c>
      <c r="AK100" s="95" t="str">
        <f t="shared" si="43"/>
        <v/>
      </c>
      <c r="AM100" t="str">
        <f t="shared" si="45"/>
        <v xml:space="preserve"> WHEN COUNTRY = 'BIB' THEN 0 WHEN COUNTRY = 'KOPER' THEN 0 WHEN COUNTRY = 'CIB' THEN 0 WHEN COUNTRY = 'ISPRO' THEN 0 WHEN COUNTRY = 'ISBA' THEN 0</v>
      </c>
      <c r="AN100" t="str">
        <f t="shared" si="46"/>
        <v>CASE  WHEN COUNTRY = 'BIB' THEN 0 WHEN COUNTRY = 'KOPER' THEN 0 WHEN COUNTRY = 'CIB' THEN 0 WHEN COUNTRY = 'ISPRO' THEN 0 WHEN COUNTRY = 'ISBA' THEN 0 END AS MISSING_VAL_IND_98,</v>
      </c>
    </row>
    <row r="101" spans="1:40" ht="16.5" thickBot="1" x14ac:dyDescent="0.3">
      <c r="A101" s="85">
        <f t="shared" si="47"/>
        <v>99</v>
      </c>
      <c r="B101" s="98"/>
      <c r="C101" s="98"/>
      <c r="D101" s="98"/>
      <c r="E101" s="104"/>
      <c r="F101" s="117" t="s">
        <v>1320</v>
      </c>
      <c r="G101" s="117" t="s">
        <v>1321</v>
      </c>
      <c r="H101" s="98"/>
      <c r="I101" s="98"/>
      <c r="J101" s="98"/>
      <c r="K101" s="256"/>
      <c r="L101" s="256"/>
      <c r="M101" s="321"/>
      <c r="N101" s="322"/>
      <c r="O101" s="323" t="s">
        <v>1663</v>
      </c>
      <c r="P101" s="324" t="s">
        <v>1693</v>
      </c>
      <c r="Q101" s="325" t="s">
        <v>2032</v>
      </c>
      <c r="R101" s="98" t="s">
        <v>2160</v>
      </c>
      <c r="T101" t="str">
        <f t="shared" si="50"/>
        <v/>
      </c>
      <c r="U101" t="str">
        <f t="shared" si="55"/>
        <v/>
      </c>
      <c r="V101" t="str">
        <f t="shared" si="55"/>
        <v/>
      </c>
      <c r="W101" s="94" t="str">
        <f t="shared" si="51"/>
        <v/>
      </c>
      <c r="X101" s="94" t="str">
        <f>IF(LEN(F101)&gt;0,CONCATENATE(" WHEN COUNTRY = '",$E$2,"' AND SEGMENT= '",$F$3, "'  THEN ",F101 ),"")</f>
        <v xml:space="preserve"> WHEN COUNTRY = 'KOPER' AND SEGMENT= 'CORPORATE'  THEN 4.319317</v>
      </c>
      <c r="Y101" s="94" t="str">
        <f>IF(LEN(G101)&gt;0,CONCATENATE(" WHEN COUNTRY = '",$E$2,"' AND SEGMENT= '",$G$3, "'  THEN ",G101 ),"")</f>
        <v xml:space="preserve"> WHEN COUNTRY = 'KOPER' AND SEGMENT= 'SMALL/MICRO'  THEN 4.160491</v>
      </c>
      <c r="Z101" t="str">
        <f t="shared" si="33"/>
        <v/>
      </c>
      <c r="AA101" t="str">
        <f t="shared" si="34"/>
        <v/>
      </c>
      <c r="AB101" t="str">
        <f t="shared" si="35"/>
        <v/>
      </c>
      <c r="AC101" t="str">
        <f t="shared" si="36"/>
        <v/>
      </c>
      <c r="AD101" t="str">
        <f t="shared" si="37"/>
        <v/>
      </c>
      <c r="AE101" t="str">
        <f t="shared" si="38"/>
        <v/>
      </c>
      <c r="AF101" t="str">
        <f t="shared" si="39"/>
        <v/>
      </c>
      <c r="AG101" t="str">
        <f t="shared" si="40"/>
        <v xml:space="preserve"> WHEN COUNTRY = 'CIB' AND SEGMENT IN ('Large Corporate - Corporate','SME Corporate')  THEN 5.088045</v>
      </c>
      <c r="AH101" t="str">
        <f t="shared" si="41"/>
        <v xml:space="preserve"> WHEN COUNTRY = 'CIB' AND SEGMENT= 'Small Business - SME Retail'  THEN 4.526389</v>
      </c>
      <c r="AI101" t="str">
        <f t="shared" si="42"/>
        <v xml:space="preserve"> WHEN COUNTRY = 'ISPRO' THEN 2.900574</v>
      </c>
      <c r="AJ101" t="str">
        <f t="shared" si="44"/>
        <v xml:space="preserve"> WHEN COUNTRY = 'ISBA' THEN -2.625582</v>
      </c>
      <c r="AK101" s="95" t="str">
        <f t="shared" si="43"/>
        <v/>
      </c>
      <c r="AM101" t="str">
        <f t="shared" si="45"/>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v>
      </c>
      <c r="AN101" t="str">
        <f t="shared" si="4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row>
    <row r="102" spans="1:40" ht="16.5" thickBot="1" x14ac:dyDescent="0.3">
      <c r="A102" s="85">
        <f t="shared" si="47"/>
        <v>100</v>
      </c>
      <c r="B102" s="98"/>
      <c r="C102" s="98"/>
      <c r="D102" s="98"/>
      <c r="E102" s="104" t="s">
        <v>1297</v>
      </c>
      <c r="F102" s="117"/>
      <c r="G102" s="117"/>
      <c r="H102" s="98"/>
      <c r="I102" s="98"/>
      <c r="J102" s="98"/>
      <c r="K102" s="256"/>
      <c r="L102" s="256"/>
      <c r="M102" s="321"/>
      <c r="N102" s="322">
        <v>0</v>
      </c>
      <c r="O102" s="323"/>
      <c r="P102" s="324"/>
      <c r="Q102" s="325" t="s">
        <v>1297</v>
      </c>
      <c r="R102" s="98" t="s">
        <v>1297</v>
      </c>
      <c r="T102" t="str">
        <f t="shared" si="50"/>
        <v/>
      </c>
      <c r="U102" t="str">
        <f t="shared" si="55"/>
        <v/>
      </c>
      <c r="V102" t="str">
        <f t="shared" si="55"/>
        <v/>
      </c>
      <c r="W102" s="94" t="str">
        <f t="shared" si="51"/>
        <v xml:space="preserve"> WHEN COUNTRY = 'KOPER' THEN 0</v>
      </c>
      <c r="X102" s="94" t="str">
        <f>IF(LEN(F102)&gt;0,CONCATENATE(" WHEN COUNTRY = '",$E$2, "' THEN ",F102 ),"")</f>
        <v/>
      </c>
      <c r="Y102" s="94" t="str">
        <f>IF(LEN(G102)&gt;0,CONCATENATE(" WHEN COUNTRY = '",$E$2, "' THEN ",G102 ),"")</f>
        <v/>
      </c>
      <c r="Z102" t="str">
        <f t="shared" si="33"/>
        <v/>
      </c>
      <c r="AA102" t="str">
        <f t="shared" si="34"/>
        <v/>
      </c>
      <c r="AB102" t="str">
        <f t="shared" si="35"/>
        <v/>
      </c>
      <c r="AC102" t="str">
        <f t="shared" si="36"/>
        <v/>
      </c>
      <c r="AD102" t="str">
        <f t="shared" si="37"/>
        <v/>
      </c>
      <c r="AE102" t="str">
        <f t="shared" si="38"/>
        <v/>
      </c>
      <c r="AF102" t="str">
        <f t="shared" si="39"/>
        <v xml:space="preserve"> WHEN COUNTRY = 'CIB' THEN 0</v>
      </c>
      <c r="AG102" t="str">
        <f t="shared" si="40"/>
        <v/>
      </c>
      <c r="AH102" t="str">
        <f t="shared" si="41"/>
        <v/>
      </c>
      <c r="AI102" t="str">
        <f t="shared" si="42"/>
        <v xml:space="preserve"> WHEN COUNTRY = 'ISPRO' THEN 0</v>
      </c>
      <c r="AJ102" t="str">
        <f t="shared" si="44"/>
        <v xml:space="preserve"> WHEN COUNTRY = 'ISBA' THEN 0</v>
      </c>
      <c r="AK102" s="95" t="str">
        <f t="shared" si="43"/>
        <v/>
      </c>
      <c r="AM102" t="str">
        <f t="shared" si="45"/>
        <v xml:space="preserve"> WHEN COUNTRY = 'KOPER' THEN 0 WHEN COUNTRY = 'CIB' THEN 0 WHEN COUNTRY = 'ISPRO' THEN 0 WHEN COUNTRY = 'ISBA' THEN 0</v>
      </c>
      <c r="AN102" t="str">
        <f t="shared" si="46"/>
        <v>CASE  WHEN COUNTRY = 'KOPER' THEN 0 WHEN COUNTRY = 'CIB' THEN 0 WHEN COUNTRY = 'ISPRO' THEN 0 WHEN COUNTRY = 'ISBA' THEN 0 END AS MISSING_VAL_IND_100,</v>
      </c>
    </row>
    <row r="103" spans="1:40" ht="16.5" thickBot="1" x14ac:dyDescent="0.3">
      <c r="A103" s="85">
        <f t="shared" si="47"/>
        <v>101</v>
      </c>
      <c r="B103" s="98"/>
      <c r="C103" s="98"/>
      <c r="D103" s="98"/>
      <c r="E103" s="104" t="s">
        <v>1297</v>
      </c>
      <c r="F103" s="117"/>
      <c r="G103" s="117"/>
      <c r="H103" s="98"/>
      <c r="I103" s="98"/>
      <c r="J103" s="98"/>
      <c r="K103" s="256"/>
      <c r="L103" s="256"/>
      <c r="M103" s="321"/>
      <c r="N103" s="322">
        <v>0</v>
      </c>
      <c r="O103" s="323"/>
      <c r="P103" s="324"/>
      <c r="Q103" s="325" t="s">
        <v>1297</v>
      </c>
      <c r="R103" s="98" t="s">
        <v>1297</v>
      </c>
      <c r="T103" t="str">
        <f t="shared" si="50"/>
        <v/>
      </c>
      <c r="U103" t="str">
        <f t="shared" si="55"/>
        <v/>
      </c>
      <c r="V103" t="str">
        <f t="shared" si="55"/>
        <v/>
      </c>
      <c r="W103" s="94" t="str">
        <f t="shared" si="51"/>
        <v xml:space="preserve"> WHEN COUNTRY = 'KOPER' THEN 0</v>
      </c>
      <c r="X103" s="94" t="str">
        <f>IF(LEN(F103)&gt;0,CONCATENATE(" WHEN COUNTRY = '",$E$2, "' THEN ",F103 ),"")</f>
        <v/>
      </c>
      <c r="Y103" s="94" t="str">
        <f>IF(LEN(G103)&gt;0,CONCATENATE(" WHEN COUNTRY = '",$E$2, "' THEN ",G103 ),"")</f>
        <v/>
      </c>
      <c r="Z103" t="str">
        <f t="shared" si="33"/>
        <v/>
      </c>
      <c r="AA103" t="str">
        <f t="shared" si="34"/>
        <v/>
      </c>
      <c r="AB103" t="str">
        <f t="shared" si="35"/>
        <v/>
      </c>
      <c r="AC103" t="str">
        <f t="shared" si="36"/>
        <v/>
      </c>
      <c r="AD103" t="str">
        <f t="shared" si="37"/>
        <v/>
      </c>
      <c r="AE103" t="str">
        <f t="shared" si="38"/>
        <v/>
      </c>
      <c r="AF103" t="str">
        <f t="shared" si="39"/>
        <v xml:space="preserve"> WHEN COUNTRY = 'CIB' THEN 0</v>
      </c>
      <c r="AG103" t="str">
        <f t="shared" si="40"/>
        <v/>
      </c>
      <c r="AH103" t="str">
        <f t="shared" si="41"/>
        <v/>
      </c>
      <c r="AI103" t="str">
        <f t="shared" si="42"/>
        <v xml:space="preserve"> WHEN COUNTRY = 'ISPRO' THEN 0</v>
      </c>
      <c r="AJ103" t="str">
        <f t="shared" si="44"/>
        <v xml:space="preserve"> WHEN COUNTRY = 'ISBA' THEN 0</v>
      </c>
      <c r="AK103" s="95" t="str">
        <f t="shared" si="43"/>
        <v/>
      </c>
      <c r="AM103" t="str">
        <f t="shared" si="45"/>
        <v xml:space="preserve"> WHEN COUNTRY = 'KOPER' THEN 0 WHEN COUNTRY = 'CIB' THEN 0 WHEN COUNTRY = 'ISPRO' THEN 0 WHEN COUNTRY = 'ISBA' THEN 0</v>
      </c>
      <c r="AN103" t="str">
        <f t="shared" si="46"/>
        <v>CASE  WHEN COUNTRY = 'KOPER' THEN 0 WHEN COUNTRY = 'CIB' THEN 0 WHEN COUNTRY = 'ISPRO' THEN 0 WHEN COUNTRY = 'ISBA' THEN 0 END AS MISSING_VAL_IND_101,</v>
      </c>
    </row>
    <row r="104" spans="1:40" ht="16.5" thickBot="1" x14ac:dyDescent="0.3">
      <c r="A104" s="85">
        <f t="shared" si="47"/>
        <v>102</v>
      </c>
      <c r="B104" s="98"/>
      <c r="C104" s="98" t="s">
        <v>1271</v>
      </c>
      <c r="D104" s="98" t="s">
        <v>1272</v>
      </c>
      <c r="E104" s="104"/>
      <c r="F104" s="117" t="s">
        <v>1273</v>
      </c>
      <c r="G104" s="117" t="s">
        <v>1274</v>
      </c>
      <c r="H104" s="98"/>
      <c r="I104" s="98"/>
      <c r="J104" s="98"/>
      <c r="K104" s="256"/>
      <c r="L104" s="256"/>
      <c r="M104" s="321"/>
      <c r="N104" s="322"/>
      <c r="O104" s="323" t="s">
        <v>1664</v>
      </c>
      <c r="P104" s="324" t="s">
        <v>1694</v>
      </c>
      <c r="Q104" s="325" t="s">
        <v>2033</v>
      </c>
      <c r="R104" s="98" t="s">
        <v>2161</v>
      </c>
      <c r="T104" t="str">
        <f t="shared" si="50"/>
        <v/>
      </c>
      <c r="U104" t="str">
        <f>IF(LEN(C104)&gt;0,CONCATENATE(" WHEN COUNTRY = '",$B$2,"' AND SEGMENT= '",$C$3, "'  THEN ",C104 ),"")</f>
        <v xml:space="preserve"> WHEN COUNTRY = 'BIB' AND SEGMENT= 'CORPORATE'  THEN 0.07693736</v>
      </c>
      <c r="V104" t="str">
        <f>IF(LEN(D104)&gt;0,CONCATENATE(" WHEN COUNTRY = '",$B$2,"' AND SEGMENT= '",$D$3, "'  THEN ",D104 ),"")</f>
        <v xml:space="preserve"> WHEN COUNTRY = 'BIB' AND SEGMENT= 'RETAIL'  THEN 0.09840684</v>
      </c>
      <c r="W104" s="94" t="str">
        <f t="shared" si="51"/>
        <v/>
      </c>
      <c r="X104" s="94" t="str">
        <f>IF(LEN(F104)&gt;0,CONCATENATE(" WHEN COUNTRY = '",$E$2,"' AND SEGMENT= '",$F$3, "'  THEN ",F104 ),"")</f>
        <v xml:space="preserve"> WHEN COUNTRY = 'KOPER' AND SEGMENT= 'CORPORATE'  THEN 0.1440417</v>
      </c>
      <c r="Y104" s="94" t="str">
        <f>IF(LEN(G104)&gt;0,CONCATENATE(" WHEN COUNTRY = '",$E$2,"' AND SEGMENT= '",$G$3, "'  THEN ",G104 ),"")</f>
        <v xml:space="preserve"> WHEN COUNTRY = 'KOPER' AND SEGMENT= 'SMALL/MICRO'  THEN 0.1251156</v>
      </c>
      <c r="Z104" t="str">
        <f t="shared" si="33"/>
        <v/>
      </c>
      <c r="AA104" t="str">
        <f t="shared" si="34"/>
        <v/>
      </c>
      <c r="AB104" t="str">
        <f t="shared" si="35"/>
        <v/>
      </c>
      <c r="AC104" t="str">
        <f t="shared" si="36"/>
        <v/>
      </c>
      <c r="AD104" t="str">
        <f t="shared" si="37"/>
        <v/>
      </c>
      <c r="AE104" t="str">
        <f t="shared" si="38"/>
        <v/>
      </c>
      <c r="AF104" t="str">
        <f t="shared" si="39"/>
        <v/>
      </c>
      <c r="AG104" t="str">
        <f t="shared" si="40"/>
        <v xml:space="preserve"> WHEN COUNTRY = 'CIB' AND SEGMENT IN ('Large Corporate - Corporate','SME Corporate')  THEN 0.0866222</v>
      </c>
      <c r="AH104" t="str">
        <f t="shared" si="41"/>
        <v xml:space="preserve"> WHEN COUNTRY = 'CIB' AND SEGMENT= 'Small Business - SME Retail'  THEN 0.1400549</v>
      </c>
      <c r="AI104" t="str">
        <f t="shared" si="42"/>
        <v xml:space="preserve"> WHEN COUNTRY = 'ISPRO' THEN 0.09794457</v>
      </c>
      <c r="AJ104" t="str">
        <f t="shared" si="44"/>
        <v xml:space="preserve"> WHEN COUNTRY = 'ISBA' THEN -0.0849681</v>
      </c>
      <c r="AK104" s="95" t="str">
        <f t="shared" si="43"/>
        <v/>
      </c>
      <c r="AM104" t="str">
        <f t="shared" si="45"/>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v>
      </c>
      <c r="AN104" t="str">
        <f t="shared" si="46"/>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row>
    <row r="105" spans="1:40" ht="16.5" thickBot="1" x14ac:dyDescent="0.3">
      <c r="A105" s="85">
        <f t="shared" si="47"/>
        <v>103</v>
      </c>
      <c r="B105" s="98" t="s">
        <v>1297</v>
      </c>
      <c r="C105" s="98"/>
      <c r="D105" s="98"/>
      <c r="E105" s="104" t="s">
        <v>1297</v>
      </c>
      <c r="F105" s="117"/>
      <c r="G105" s="117"/>
      <c r="H105" s="98"/>
      <c r="I105" s="98"/>
      <c r="J105" s="98"/>
      <c r="K105" s="256"/>
      <c r="L105" s="256"/>
      <c r="M105" s="321"/>
      <c r="N105" s="322">
        <v>0</v>
      </c>
      <c r="O105" s="323"/>
      <c r="P105" s="324"/>
      <c r="Q105" s="325" t="s">
        <v>1297</v>
      </c>
      <c r="R105" s="98" t="s">
        <v>1297</v>
      </c>
      <c r="T105" t="str">
        <f t="shared" si="50"/>
        <v xml:space="preserve"> WHEN COUNTRY = 'BIB' THEN 0</v>
      </c>
      <c r="U105" t="str">
        <f>IF(LEN(C105)&gt;0,CONCATENATE(" WHEN COUNTRY = '",$B$2, "' THEN ",C105 ),"")</f>
        <v/>
      </c>
      <c r="V105" t="str">
        <f>IF(LEN(D105)&gt;0,CONCATENATE(" WHEN COUNTRY = '",$B$2, "' THEN ",D105 ),"")</f>
        <v/>
      </c>
      <c r="W105" s="94" t="str">
        <f t="shared" si="51"/>
        <v xml:space="preserve"> WHEN COUNTRY = 'KOPER' THEN 0</v>
      </c>
      <c r="X105" s="94" t="str">
        <f>IF(LEN(F105)&gt;0,CONCATENATE(" WHEN COUNTRY = '",$E$2, "' THEN ",F105 ),"")</f>
        <v/>
      </c>
      <c r="Y105" s="94" t="str">
        <f>IF(LEN(G105)&gt;0,CONCATENATE(" WHEN COUNTRY = '",$E$2, "' THEN ",G105 ),"")</f>
        <v/>
      </c>
      <c r="Z105" t="str">
        <f t="shared" si="33"/>
        <v/>
      </c>
      <c r="AA105" t="str">
        <f t="shared" si="34"/>
        <v/>
      </c>
      <c r="AB105" t="str">
        <f t="shared" si="35"/>
        <v/>
      </c>
      <c r="AC105" t="str">
        <f t="shared" si="36"/>
        <v/>
      </c>
      <c r="AD105" t="str">
        <f t="shared" si="37"/>
        <v/>
      </c>
      <c r="AE105" t="str">
        <f t="shared" si="38"/>
        <v/>
      </c>
      <c r="AF105" t="str">
        <f t="shared" si="39"/>
        <v xml:space="preserve"> WHEN COUNTRY = 'CIB' THEN 0</v>
      </c>
      <c r="AG105" t="str">
        <f t="shared" si="40"/>
        <v/>
      </c>
      <c r="AH105" t="str">
        <f t="shared" si="41"/>
        <v/>
      </c>
      <c r="AI105" t="str">
        <f t="shared" si="42"/>
        <v xml:space="preserve"> WHEN COUNTRY = 'ISPRO' THEN 0</v>
      </c>
      <c r="AJ105" t="str">
        <f t="shared" si="44"/>
        <v xml:space="preserve"> WHEN COUNTRY = 'ISBA' THEN 0</v>
      </c>
      <c r="AK105" s="95" t="str">
        <f t="shared" si="43"/>
        <v/>
      </c>
      <c r="AM105" t="str">
        <f t="shared" si="45"/>
        <v xml:space="preserve"> WHEN COUNTRY = 'BIB' THEN 0 WHEN COUNTRY = 'KOPER' THEN 0 WHEN COUNTRY = 'CIB' THEN 0 WHEN COUNTRY = 'ISPRO' THEN 0 WHEN COUNTRY = 'ISBA' THEN 0</v>
      </c>
      <c r="AN105" t="str">
        <f t="shared" si="46"/>
        <v>CASE  WHEN COUNTRY = 'BIB' THEN 0 WHEN COUNTRY = 'KOPER' THEN 0 WHEN COUNTRY = 'CIB' THEN 0 WHEN COUNTRY = 'ISPRO' THEN 0 WHEN COUNTRY = 'ISBA' THEN 0 END AS MISSING_VAL_IND_103,</v>
      </c>
    </row>
    <row r="106" spans="1:40" ht="16.5" thickBot="1" x14ac:dyDescent="0.3">
      <c r="A106" s="85">
        <f t="shared" si="47"/>
        <v>104</v>
      </c>
      <c r="B106" s="98"/>
      <c r="C106" s="98" t="s">
        <v>1322</v>
      </c>
      <c r="D106" s="98" t="s">
        <v>1323</v>
      </c>
      <c r="E106" s="104"/>
      <c r="F106" s="117" t="s">
        <v>1324</v>
      </c>
      <c r="G106" s="117" t="s">
        <v>1325</v>
      </c>
      <c r="H106" s="98"/>
      <c r="I106" s="98"/>
      <c r="J106" s="98"/>
      <c r="K106" s="256"/>
      <c r="L106" s="256"/>
      <c r="M106" s="321"/>
      <c r="N106" s="322"/>
      <c r="O106" s="323" t="s">
        <v>1665</v>
      </c>
      <c r="P106" s="324" t="s">
        <v>1695</v>
      </c>
      <c r="Q106" s="325"/>
      <c r="R106" s="98" t="s">
        <v>2162</v>
      </c>
      <c r="T106" t="str">
        <f t="shared" si="50"/>
        <v/>
      </c>
      <c r="U106" t="str">
        <f>IF(LEN(C106)&gt;0,CONCATENATE(" WHEN COUNTRY = '",$B$2,"' AND SEGMENT= '",$C$3, "'  THEN ",C106 ),"")</f>
        <v xml:space="preserve"> WHEN COUNTRY = 'BIB' AND SEGMENT= 'CORPORATE'  THEN 3.6227205</v>
      </c>
      <c r="V106" t="str">
        <f>IF(LEN(D106)&gt;0,CONCATENATE(" WHEN COUNTRY = '",$B$2,"' AND SEGMENT= '",$D$3, "'  THEN ",D106 ),"")</f>
        <v xml:space="preserve"> WHEN COUNTRY = 'BIB' AND SEGMENT= 'RETAIL'  THEN 2.1221309</v>
      </c>
      <c r="W106" s="94" t="str">
        <f t="shared" si="51"/>
        <v/>
      </c>
      <c r="X106" s="94" t="str">
        <f>IF(LEN(F106)&gt;0,CONCATENATE(" WHEN COUNTRY = '",$E$2,"' AND SEGMENT= '",$F$3, "'  THEN ",F106 ),"")</f>
        <v xml:space="preserve"> WHEN COUNTRY = 'KOPER' AND SEGMENT= 'CORPORATE'  THEN 2.708896</v>
      </c>
      <c r="Y106" s="94" t="str">
        <f>IF(LEN(G106)&gt;0,CONCATENATE(" WHEN COUNTRY = '",$E$2,"' AND SEGMENT= '",$G$3, "'  THEN ",G106 ),"")</f>
        <v xml:space="preserve"> WHEN COUNTRY = 'KOPER' AND SEGMENT= 'SMALL/MICRO'  THEN 1.950781</v>
      </c>
      <c r="Z106" t="str">
        <f t="shared" si="33"/>
        <v/>
      </c>
      <c r="AA106" t="str">
        <f t="shared" si="34"/>
        <v/>
      </c>
      <c r="AB106" t="str">
        <f t="shared" si="35"/>
        <v/>
      </c>
      <c r="AC106" t="str">
        <f t="shared" si="36"/>
        <v/>
      </c>
      <c r="AD106" t="str">
        <f t="shared" si="37"/>
        <v/>
      </c>
      <c r="AE106" t="str">
        <f t="shared" si="38"/>
        <v/>
      </c>
      <c r="AF106" t="str">
        <f t="shared" si="39"/>
        <v/>
      </c>
      <c r="AG106" t="str">
        <f t="shared" si="40"/>
        <v xml:space="preserve"> WHEN COUNTRY = 'CIB' AND SEGMENT IN ('Large Corporate - Corporate','SME Corporate')  THEN 3.57801</v>
      </c>
      <c r="AH106" t="str">
        <f t="shared" si="41"/>
        <v xml:space="preserve"> WHEN COUNTRY = 'CIB' AND SEGMENT= 'Small Business - SME Retail'  THEN 1.927889</v>
      </c>
      <c r="AI106" t="str">
        <f t="shared" si="42"/>
        <v/>
      </c>
      <c r="AJ106" t="str">
        <f t="shared" si="44"/>
        <v xml:space="preserve"> WHEN COUNTRY = 'ISBA' THEN 0.901795</v>
      </c>
      <c r="AK106" s="95" t="str">
        <f t="shared" si="43"/>
        <v/>
      </c>
      <c r="AM106" t="str">
        <f t="shared" si="45"/>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v>
      </c>
      <c r="AN106" t="str">
        <f t="shared" si="4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row>
    <row r="107" spans="1:40" ht="16.5" thickBot="1" x14ac:dyDescent="0.3">
      <c r="A107" s="85">
        <f t="shared" si="47"/>
        <v>105</v>
      </c>
      <c r="B107" s="98"/>
      <c r="C107" s="98" t="s">
        <v>1275</v>
      </c>
      <c r="D107" s="98" t="s">
        <v>1276</v>
      </c>
      <c r="E107" s="104"/>
      <c r="F107" s="117" t="s">
        <v>1277</v>
      </c>
      <c r="G107" s="117" t="s">
        <v>1278</v>
      </c>
      <c r="H107" s="98"/>
      <c r="I107" s="98"/>
      <c r="J107" s="98"/>
      <c r="K107" s="256"/>
      <c r="L107" s="256"/>
      <c r="M107" s="321"/>
      <c r="N107" s="322"/>
      <c r="O107" s="323" t="s">
        <v>1666</v>
      </c>
      <c r="P107" s="324" t="s">
        <v>1696</v>
      </c>
      <c r="Q107" s="325"/>
      <c r="R107" s="98" t="s">
        <v>2163</v>
      </c>
      <c r="T107" t="str">
        <f t="shared" si="50"/>
        <v/>
      </c>
      <c r="U107" t="str">
        <f>IF(LEN(C107)&gt;0,CONCATENATE(" WHEN COUNTRY = '",$B$2,"' AND SEGMENT= '",$C$3, "'  THEN ",C107 ),"")</f>
        <v xml:space="preserve"> WHEN COUNTRY = 'BIB' AND SEGMENT= 'CORPORATE'  THEN 0.10588412</v>
      </c>
      <c r="V107" t="str">
        <f>IF(LEN(D107)&gt;0,CONCATENATE(" WHEN COUNTRY = '",$B$2,"' AND SEGMENT= '",$D$3, "'  THEN ",D107 ),"")</f>
        <v xml:space="preserve"> WHEN COUNTRY = 'BIB' AND SEGMENT= 'RETAIL'  THEN 0.05298038</v>
      </c>
      <c r="W107" s="94" t="str">
        <f t="shared" si="51"/>
        <v/>
      </c>
      <c r="X107" s="94" t="str">
        <f>IF(LEN(F107)&gt;0,CONCATENATE(" WHEN COUNTRY = '",$E$2,"' AND SEGMENT= '",$F$3, "'  THEN ",F107 ),"")</f>
        <v xml:space="preserve"> WHEN COUNTRY = 'KOPER' AND SEGMENT= 'CORPORATE'  THEN 0.167584</v>
      </c>
      <c r="Y107" s="94" t="str">
        <f>IF(LEN(G107)&gt;0,CONCATENATE(" WHEN COUNTRY = '",$E$2,"' AND SEGMENT= '",$G$3, "'  THEN ",G107 ),"")</f>
        <v xml:space="preserve"> WHEN COUNTRY = 'KOPER' AND SEGMENT= 'SMALL/MICRO'  THEN 0.1445877</v>
      </c>
      <c r="Z107" t="str">
        <f t="shared" si="33"/>
        <v/>
      </c>
      <c r="AA107" t="str">
        <f t="shared" si="34"/>
        <v/>
      </c>
      <c r="AB107" t="str">
        <f t="shared" si="35"/>
        <v/>
      </c>
      <c r="AC107" t="str">
        <f t="shared" si="36"/>
        <v/>
      </c>
      <c r="AD107" t="str">
        <f t="shared" si="37"/>
        <v/>
      </c>
      <c r="AE107" t="str">
        <f t="shared" si="38"/>
        <v/>
      </c>
      <c r="AF107" t="str">
        <f t="shared" si="39"/>
        <v/>
      </c>
      <c r="AG107" t="str">
        <f t="shared" si="40"/>
        <v xml:space="preserve"> WHEN COUNTRY = 'CIB' AND SEGMENT IN ('Large Corporate - Corporate','SME Corporate')  THEN 0.8291138</v>
      </c>
      <c r="AH107" t="str">
        <f t="shared" si="41"/>
        <v xml:space="preserve"> WHEN COUNTRY = 'CIB' AND SEGMENT= 'Small Business - SME Retail'  THEN 0.7334428</v>
      </c>
      <c r="AI107" t="str">
        <f t="shared" si="42"/>
        <v/>
      </c>
      <c r="AJ107" t="str">
        <f t="shared" si="44"/>
        <v xml:space="preserve"> WHEN COUNTRY = 'ISBA' THEN -0.5411258</v>
      </c>
      <c r="AK107" s="95" t="str">
        <f t="shared" si="43"/>
        <v/>
      </c>
      <c r="AM107" t="str">
        <f t="shared" si="45"/>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v>
      </c>
      <c r="AN107" t="str">
        <f t="shared" si="4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row>
    <row r="108" spans="1:40" ht="16.5" thickBot="1" x14ac:dyDescent="0.3">
      <c r="A108" s="85">
        <f t="shared" si="47"/>
        <v>106</v>
      </c>
      <c r="B108" s="98" t="s">
        <v>1297</v>
      </c>
      <c r="C108" s="98"/>
      <c r="D108" s="98"/>
      <c r="E108" s="104" t="s">
        <v>1297</v>
      </c>
      <c r="F108" s="117"/>
      <c r="G108" s="117"/>
      <c r="H108" s="98"/>
      <c r="I108" s="98"/>
      <c r="J108" s="98"/>
      <c r="K108" s="256"/>
      <c r="L108" s="256"/>
      <c r="M108" s="321"/>
      <c r="N108" s="322">
        <v>0</v>
      </c>
      <c r="O108" s="323"/>
      <c r="P108" s="324"/>
      <c r="Q108" s="325"/>
      <c r="R108" s="98" t="s">
        <v>1297</v>
      </c>
      <c r="T108" t="str">
        <f t="shared" si="50"/>
        <v xml:space="preserve"> WHEN COUNTRY = 'BIB' THEN 0</v>
      </c>
      <c r="U108" t="str">
        <f>IF(LEN(C108)&gt;0,CONCATENATE(" WHEN COUNTRY = '",$B$2, "' THEN ",C108 ),"")</f>
        <v/>
      </c>
      <c r="V108" t="str">
        <f>IF(LEN(D108)&gt;0,CONCATENATE(" WHEN COUNTRY = '",$B$2, "' THEN ",D108 ),"")</f>
        <v/>
      </c>
      <c r="W108" s="94" t="str">
        <f t="shared" si="51"/>
        <v xml:space="preserve"> WHEN COUNTRY = 'KOPER' THEN 0</v>
      </c>
      <c r="X108" s="94" t="str">
        <f>IF(LEN(F108)&gt;0,CONCATENATE(" WHEN COUNTRY = '",$E$2, "' THEN ",F108 ),"")</f>
        <v/>
      </c>
      <c r="Y108" s="94" t="str">
        <f>IF(LEN(G108)&gt;0,CONCATENATE(" WHEN COUNTRY = '",$E$2, "' THEN ",G108 ),"")</f>
        <v/>
      </c>
      <c r="Z108" t="str">
        <f t="shared" si="33"/>
        <v/>
      </c>
      <c r="AA108" t="str">
        <f t="shared" si="34"/>
        <v/>
      </c>
      <c r="AB108" t="str">
        <f t="shared" si="35"/>
        <v/>
      </c>
      <c r="AC108" t="str">
        <f t="shared" si="36"/>
        <v/>
      </c>
      <c r="AD108" t="str">
        <f t="shared" si="37"/>
        <v/>
      </c>
      <c r="AE108" t="str">
        <f t="shared" si="38"/>
        <v/>
      </c>
      <c r="AF108" t="str">
        <f t="shared" si="39"/>
        <v xml:space="preserve"> WHEN COUNTRY = 'CIB' THEN 0</v>
      </c>
      <c r="AG108" t="str">
        <f t="shared" si="40"/>
        <v/>
      </c>
      <c r="AH108" t="str">
        <f t="shared" si="41"/>
        <v/>
      </c>
      <c r="AI108" t="str">
        <f t="shared" si="42"/>
        <v/>
      </c>
      <c r="AJ108" t="str">
        <f t="shared" si="44"/>
        <v xml:space="preserve"> WHEN COUNTRY = 'ISBA' THEN 0</v>
      </c>
      <c r="AK108" s="95" t="str">
        <f t="shared" si="43"/>
        <v/>
      </c>
      <c r="AM108" t="str">
        <f t="shared" si="45"/>
        <v xml:space="preserve"> WHEN COUNTRY = 'BIB' THEN 0 WHEN COUNTRY = 'KOPER' THEN 0 WHEN COUNTRY = 'CIB' THEN 0 WHEN COUNTRY = 'ISBA' THEN 0</v>
      </c>
      <c r="AN108" t="str">
        <f t="shared" si="46"/>
        <v>CASE  WHEN COUNTRY = 'BIB' THEN 0 WHEN COUNTRY = 'KOPER' THEN 0 WHEN COUNTRY = 'CIB' THEN 0 WHEN COUNTRY = 'ISBA' THEN 0 END AS MISSING_VAL_IND_106,</v>
      </c>
    </row>
    <row r="109" spans="1:40" ht="16.5" thickBot="1" x14ac:dyDescent="0.3">
      <c r="A109" s="85">
        <f t="shared" si="47"/>
        <v>107</v>
      </c>
      <c r="B109" s="98" t="s">
        <v>1297</v>
      </c>
      <c r="C109" s="98"/>
      <c r="D109" s="98"/>
      <c r="E109" s="104" t="s">
        <v>1297</v>
      </c>
      <c r="F109" s="117"/>
      <c r="G109" s="117"/>
      <c r="H109" s="98"/>
      <c r="I109" s="98"/>
      <c r="J109" s="98"/>
      <c r="K109" s="256"/>
      <c r="L109" s="256"/>
      <c r="M109" s="321"/>
      <c r="N109" s="322">
        <v>0</v>
      </c>
      <c r="O109" s="323"/>
      <c r="P109" s="324"/>
      <c r="Q109" s="325" t="s">
        <v>1297</v>
      </c>
      <c r="R109" s="98" t="s">
        <v>1297</v>
      </c>
      <c r="T109" t="str">
        <f t="shared" si="50"/>
        <v xml:space="preserve"> WHEN COUNTRY = 'BIB' THEN 0</v>
      </c>
      <c r="U109" t="str">
        <f>IF(LEN(C109)&gt;0,CONCATENATE(" WHEN COUNTRY = '",$B$2, "' THEN ",C109 ),"")</f>
        <v/>
      </c>
      <c r="V109" t="str">
        <f>IF(LEN(D109)&gt;0,CONCATENATE(" WHEN COUNTRY = '",$B$2, "' THEN ",D109 ),"")</f>
        <v/>
      </c>
      <c r="W109" s="94" t="str">
        <f t="shared" si="51"/>
        <v xml:space="preserve"> WHEN COUNTRY = 'KOPER' THEN 0</v>
      </c>
      <c r="X109" s="94" t="str">
        <f>IF(LEN(F109)&gt;0,CONCATENATE(" WHEN COUNTRY = '",$E$2, "' THEN ",F109 ),"")</f>
        <v/>
      </c>
      <c r="Y109" s="94" t="str">
        <f>IF(LEN(G109)&gt;0,CONCATENATE(" WHEN COUNTRY = '",$E$2, "' THEN ",G109 ),"")</f>
        <v/>
      </c>
      <c r="Z109" t="str">
        <f t="shared" si="33"/>
        <v/>
      </c>
      <c r="AA109" t="str">
        <f t="shared" si="34"/>
        <v/>
      </c>
      <c r="AB109" t="str">
        <f t="shared" si="35"/>
        <v/>
      </c>
      <c r="AC109" t="str">
        <f t="shared" si="36"/>
        <v/>
      </c>
      <c r="AD109" t="str">
        <f t="shared" si="37"/>
        <v/>
      </c>
      <c r="AE109" t="str">
        <f t="shared" si="38"/>
        <v/>
      </c>
      <c r="AF109" t="str">
        <f t="shared" si="39"/>
        <v xml:space="preserve"> WHEN COUNTRY = 'CIB' THEN 0</v>
      </c>
      <c r="AG109" t="str">
        <f t="shared" si="40"/>
        <v/>
      </c>
      <c r="AH109" t="str">
        <f t="shared" si="41"/>
        <v/>
      </c>
      <c r="AI109" t="str">
        <f t="shared" si="42"/>
        <v xml:space="preserve"> WHEN COUNTRY = 'ISPRO' THEN 0</v>
      </c>
      <c r="AJ109" t="str">
        <f t="shared" si="44"/>
        <v xml:space="preserve"> WHEN COUNTRY = 'ISBA' THEN 0</v>
      </c>
      <c r="AK109" s="95" t="str">
        <f t="shared" si="43"/>
        <v/>
      </c>
      <c r="AM109" t="str">
        <f t="shared" si="45"/>
        <v xml:space="preserve"> WHEN COUNTRY = 'BIB' THEN 0 WHEN COUNTRY = 'KOPER' THEN 0 WHEN COUNTRY = 'CIB' THEN 0 WHEN COUNTRY = 'ISPRO' THEN 0 WHEN COUNTRY = 'ISBA' THEN 0</v>
      </c>
      <c r="AN109" t="str">
        <f t="shared" si="46"/>
        <v>CASE  WHEN COUNTRY = 'BIB' THEN 0 WHEN COUNTRY = 'KOPER' THEN 0 WHEN COUNTRY = 'CIB' THEN 0 WHEN COUNTRY = 'ISPRO' THEN 0 WHEN COUNTRY = 'ISBA' THEN 0 END AS MISSING_VAL_IND_107,</v>
      </c>
    </row>
    <row r="110" spans="1:40" ht="16.5" thickBot="1" x14ac:dyDescent="0.3">
      <c r="A110" s="85">
        <f t="shared" si="47"/>
        <v>108</v>
      </c>
      <c r="B110" s="98"/>
      <c r="C110" s="98" t="s">
        <v>1326</v>
      </c>
      <c r="D110" s="98" t="s">
        <v>1327</v>
      </c>
      <c r="E110" s="104"/>
      <c r="F110" s="117" t="s">
        <v>1328</v>
      </c>
      <c r="G110" s="117" t="s">
        <v>1329</v>
      </c>
      <c r="H110" s="98"/>
      <c r="I110" s="98"/>
      <c r="J110" s="98"/>
      <c r="K110" s="256"/>
      <c r="L110" s="256"/>
      <c r="M110" s="321"/>
      <c r="N110" s="322"/>
      <c r="O110" s="323" t="s">
        <v>1667</v>
      </c>
      <c r="P110" s="324" t="s">
        <v>1697</v>
      </c>
      <c r="Q110" s="325" t="s">
        <v>2034</v>
      </c>
      <c r="R110" s="98" t="s">
        <v>2164</v>
      </c>
      <c r="T110" t="str">
        <f t="shared" si="50"/>
        <v/>
      </c>
      <c r="U110" t="str">
        <f>IF(LEN(C110)&gt;0,CONCATENATE(" WHEN COUNTRY = '",$B$2,"' AND SEGMENT= '",$C$3, "'  THEN ",C110 ),"")</f>
        <v xml:space="preserve"> WHEN COUNTRY = 'BIB' AND SEGMENT= 'CORPORATE'  THEN 4.2176456</v>
      </c>
      <c r="V110" t="str">
        <f>IF(LEN(D110)&gt;0,CONCATENATE(" WHEN COUNTRY = '",$B$2,"' AND SEGMENT= '",$D$3, "'  THEN ",D110 ),"")</f>
        <v xml:space="preserve"> WHEN COUNTRY = 'BIB' AND SEGMENT= 'RETAIL'  THEN 2.7173913</v>
      </c>
      <c r="W110" s="94" t="str">
        <f t="shared" si="51"/>
        <v/>
      </c>
      <c r="X110" s="94" t="str">
        <f>IF(LEN(F110)&gt;0,CONCATENATE(" WHEN COUNTRY = '",$E$2,"' AND SEGMENT= '",$F$3, "'  THEN ",F110 ),"")</f>
        <v xml:space="preserve"> WHEN COUNTRY = 'KOPER' AND SEGMENT= 'CORPORATE'  THEN 5.915803</v>
      </c>
      <c r="Y110" s="94" t="str">
        <f>IF(LEN(G110)&gt;0,CONCATENATE(" WHEN COUNTRY = '",$E$2,"' AND SEGMENT= '",$G$3, "'  THEN ",G110 ),"")</f>
        <v xml:space="preserve"> WHEN COUNTRY = 'KOPER' AND SEGMENT= 'SMALL/MICRO'  THEN 4.317695</v>
      </c>
      <c r="Z110" t="str">
        <f t="shared" si="33"/>
        <v/>
      </c>
      <c r="AA110" t="str">
        <f t="shared" si="34"/>
        <v/>
      </c>
      <c r="AB110" t="str">
        <f t="shared" si="35"/>
        <v/>
      </c>
      <c r="AC110" t="str">
        <f t="shared" si="36"/>
        <v/>
      </c>
      <c r="AD110" t="str">
        <f t="shared" si="37"/>
        <v/>
      </c>
      <c r="AE110" t="str">
        <f t="shared" si="38"/>
        <v/>
      </c>
      <c r="AF110" t="str">
        <f t="shared" si="39"/>
        <v/>
      </c>
      <c r="AG110" t="str">
        <f t="shared" si="40"/>
        <v xml:space="preserve"> WHEN COUNTRY = 'CIB' AND SEGMENT IN ('Large Corporate - Corporate','SME Corporate')  THEN 3.934493</v>
      </c>
      <c r="AH110" t="str">
        <f t="shared" si="41"/>
        <v xml:space="preserve"> WHEN COUNTRY = 'CIB' AND SEGMENT= 'Small Business - SME Retail'  THEN 1.968547</v>
      </c>
      <c r="AI110" t="str">
        <f t="shared" si="42"/>
        <v xml:space="preserve"> WHEN COUNTRY = 'ISPRO' THEN 4.201906</v>
      </c>
      <c r="AJ110" t="str">
        <f t="shared" si="44"/>
        <v xml:space="preserve"> WHEN COUNTRY = 'ISBA' THEN 2.667343</v>
      </c>
      <c r="AK110" s="95" t="str">
        <f t="shared" si="43"/>
        <v/>
      </c>
      <c r="AM110" t="str">
        <f t="shared" si="45"/>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v>
      </c>
      <c r="AN110" t="str">
        <f t="shared" si="4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row>
    <row r="111" spans="1:40" ht="16.5" thickBot="1" x14ac:dyDescent="0.3">
      <c r="A111" s="85">
        <f t="shared" si="47"/>
        <v>109</v>
      </c>
      <c r="B111" s="98" t="s">
        <v>1297</v>
      </c>
      <c r="C111" s="98"/>
      <c r="D111" s="98"/>
      <c r="E111" s="104" t="s">
        <v>1297</v>
      </c>
      <c r="F111" s="117"/>
      <c r="G111" s="117"/>
      <c r="H111" s="98"/>
      <c r="I111" s="98"/>
      <c r="J111" s="98"/>
      <c r="K111" s="256"/>
      <c r="L111" s="256"/>
      <c r="M111" s="321"/>
      <c r="N111" s="322">
        <v>0</v>
      </c>
      <c r="O111" s="323"/>
      <c r="P111" s="324"/>
      <c r="Q111" s="325" t="s">
        <v>1297</v>
      </c>
      <c r="R111" s="98" t="s">
        <v>1297</v>
      </c>
      <c r="T111" t="str">
        <f t="shared" si="50"/>
        <v xml:space="preserve"> WHEN COUNTRY = 'BIB' THEN 0</v>
      </c>
      <c r="U111" t="str">
        <f>IF(LEN(C111)&gt;0,CONCATENATE(" WHEN COUNTRY = '",$B$2, "' THEN ",C111 ),"")</f>
        <v/>
      </c>
      <c r="V111" t="str">
        <f>IF(LEN(D111)&gt;0,CONCATENATE(" WHEN COUNTRY = '",$B$2, "' THEN ",D111 ),"")</f>
        <v/>
      </c>
      <c r="W111" s="94" t="str">
        <f t="shared" si="51"/>
        <v xml:space="preserve"> WHEN COUNTRY = 'KOPER' THEN 0</v>
      </c>
      <c r="X111" s="94" t="str">
        <f>IF(LEN(F111)&gt;0,CONCATENATE(" WHEN COUNTRY = '",$E$2, "' THEN ",F111 ),"")</f>
        <v/>
      </c>
      <c r="Y111" s="94" t="str">
        <f>IF(LEN(G111)&gt;0,CONCATENATE(" WHEN COUNTRY = '",$E$2, "' THEN ",G111 ),"")</f>
        <v/>
      </c>
      <c r="Z111" t="str">
        <f t="shared" si="33"/>
        <v/>
      </c>
      <c r="AA111" t="str">
        <f t="shared" si="34"/>
        <v/>
      </c>
      <c r="AB111" t="str">
        <f t="shared" si="35"/>
        <v/>
      </c>
      <c r="AC111" t="str">
        <f t="shared" si="36"/>
        <v/>
      </c>
      <c r="AD111" t="str">
        <f t="shared" si="37"/>
        <v/>
      </c>
      <c r="AE111" t="str">
        <f t="shared" si="38"/>
        <v/>
      </c>
      <c r="AF111" t="str">
        <f t="shared" si="39"/>
        <v xml:space="preserve"> WHEN COUNTRY = 'CIB' THEN 0</v>
      </c>
      <c r="AG111" t="str">
        <f t="shared" si="40"/>
        <v/>
      </c>
      <c r="AH111" t="str">
        <f t="shared" si="41"/>
        <v/>
      </c>
      <c r="AI111" t="str">
        <f t="shared" si="42"/>
        <v xml:space="preserve"> WHEN COUNTRY = 'ISPRO' THEN 0</v>
      </c>
      <c r="AJ111" t="str">
        <f t="shared" si="44"/>
        <v xml:space="preserve"> WHEN COUNTRY = 'ISBA' THEN 0</v>
      </c>
      <c r="AK111" s="95" t="str">
        <f t="shared" si="43"/>
        <v/>
      </c>
      <c r="AM111" t="str">
        <f t="shared" si="45"/>
        <v xml:space="preserve"> WHEN COUNTRY = 'BIB' THEN 0 WHEN COUNTRY = 'KOPER' THEN 0 WHEN COUNTRY = 'CIB' THEN 0 WHEN COUNTRY = 'ISPRO' THEN 0 WHEN COUNTRY = 'ISBA' THEN 0</v>
      </c>
      <c r="AN111" t="str">
        <f t="shared" si="46"/>
        <v>CASE  WHEN COUNTRY = 'BIB' THEN 0 WHEN COUNTRY = 'KOPER' THEN 0 WHEN COUNTRY = 'CIB' THEN 0 WHEN COUNTRY = 'ISPRO' THEN 0 WHEN COUNTRY = 'ISBA' THEN 0 END AS MISSING_VAL_IND_109,</v>
      </c>
    </row>
    <row r="112" spans="1:40" ht="16.5" thickBot="1" x14ac:dyDescent="0.3">
      <c r="A112" s="85">
        <f t="shared" si="47"/>
        <v>110</v>
      </c>
      <c r="B112" s="98"/>
      <c r="C112" s="98" t="s">
        <v>1330</v>
      </c>
      <c r="D112" s="98" t="s">
        <v>1331</v>
      </c>
      <c r="E112" s="104"/>
      <c r="F112" s="117" t="s">
        <v>1332</v>
      </c>
      <c r="G112" s="117" t="s">
        <v>1333</v>
      </c>
      <c r="H112" s="98"/>
      <c r="I112" s="98"/>
      <c r="J112" s="98"/>
      <c r="K112" s="256"/>
      <c r="L112" s="256"/>
      <c r="M112" s="321"/>
      <c r="N112" s="322"/>
      <c r="O112" s="323" t="s">
        <v>1668</v>
      </c>
      <c r="P112" s="324" t="s">
        <v>1698</v>
      </c>
      <c r="Q112" s="325" t="s">
        <v>2035</v>
      </c>
      <c r="R112" s="98" t="s">
        <v>2165</v>
      </c>
      <c r="T112" t="str">
        <f t="shared" ref="T112:T143" si="56">IF(LEN(B112)&gt;0,CONCATENATE(" WHEN COUNTRY = '",$B$2, "' THEN ",B112 ),"")</f>
        <v/>
      </c>
      <c r="U112" t="str">
        <f>IF(LEN(C112)&gt;0,CONCATENATE(" WHEN COUNTRY = '",$B$2,"' AND SEGMENT= '",$C$3, "'  THEN ",C112 ),"")</f>
        <v xml:space="preserve"> WHEN COUNTRY = 'BIB' AND SEGMENT= 'CORPORATE'  THEN -216.50633</v>
      </c>
      <c r="V112" t="str">
        <f>IF(LEN(D112)&gt;0,CONCATENATE(" WHEN COUNTRY = '",$B$2,"' AND SEGMENT= '",$D$3, "'  THEN ",D112 ),"")</f>
        <v xml:space="preserve"> WHEN COUNTRY = 'BIB' AND SEGMENT= 'RETAIL'  THEN -108.9804</v>
      </c>
      <c r="W112" s="94" t="str">
        <f t="shared" ref="W112:W143" si="57">IF(LEN(E112)&gt;0,CONCATENATE(" WHEN COUNTRY = '",$E$2, "' THEN ",E112 ),"")</f>
        <v/>
      </c>
      <c r="X112" s="94" t="str">
        <f>IF(LEN(F112)&gt;0,CONCATENATE(" WHEN COUNTRY = '",$E$2,"' AND SEGMENT= '",$F$3, "'  THEN ",F112 ),"")</f>
        <v xml:space="preserve"> WHEN COUNTRY = 'KOPER' AND SEGMENT= 'CORPORATE'  THEN -122.5099</v>
      </c>
      <c r="Y112" s="94" t="str">
        <f>IF(LEN(G112)&gt;0,CONCATENATE(" WHEN COUNTRY = '",$E$2,"' AND SEGMENT= '",$G$3, "'  THEN ",G112 ),"")</f>
        <v xml:space="preserve"> WHEN COUNTRY = 'KOPER' AND SEGMENT= 'SMALL/MICRO'  THEN -84.6868</v>
      </c>
      <c r="Z112" t="str">
        <f t="shared" si="33"/>
        <v/>
      </c>
      <c r="AA112" t="str">
        <f t="shared" si="34"/>
        <v/>
      </c>
      <c r="AB112" t="str">
        <f t="shared" si="35"/>
        <v/>
      </c>
      <c r="AC112" t="str">
        <f t="shared" si="36"/>
        <v/>
      </c>
      <c r="AD112" t="str">
        <f t="shared" si="37"/>
        <v/>
      </c>
      <c r="AE112" t="str">
        <f t="shared" si="38"/>
        <v/>
      </c>
      <c r="AF112" t="str">
        <f t="shared" si="39"/>
        <v/>
      </c>
      <c r="AG112" t="str">
        <f t="shared" si="40"/>
        <v xml:space="preserve"> WHEN COUNTRY = 'CIB' AND SEGMENT IN ('Large Corporate - Corporate','SME Corporate')  THEN 1.042553</v>
      </c>
      <c r="AH112" t="str">
        <f t="shared" si="41"/>
        <v xml:space="preserve"> WHEN COUNTRY = 'CIB' AND SEGMENT= 'Small Business - SME Retail'  THEN 0.6630268</v>
      </c>
      <c r="AI112" t="str">
        <f t="shared" si="42"/>
        <v xml:space="preserve"> WHEN COUNTRY = 'ISPRO' THEN -627.0637</v>
      </c>
      <c r="AJ112" t="str">
        <f t="shared" si="44"/>
        <v xml:space="preserve"> WHEN COUNTRY = 'ISBA' THEN 0.731715</v>
      </c>
      <c r="AK112" s="95" t="str">
        <f t="shared" si="43"/>
        <v/>
      </c>
      <c r="AM112" t="str">
        <f t="shared" si="45"/>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v>
      </c>
      <c r="AN112" t="str">
        <f t="shared" si="4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row>
    <row r="113" spans="1:40" ht="16.5" thickBot="1" x14ac:dyDescent="0.3">
      <c r="A113" s="85">
        <f t="shared" si="47"/>
        <v>111</v>
      </c>
      <c r="B113" s="98" t="s">
        <v>1297</v>
      </c>
      <c r="C113" s="98"/>
      <c r="D113" s="98"/>
      <c r="E113" s="104" t="s">
        <v>1297</v>
      </c>
      <c r="F113" s="117"/>
      <c r="G113" s="117"/>
      <c r="H113" s="98"/>
      <c r="I113" s="98"/>
      <c r="J113" s="98"/>
      <c r="K113" s="256"/>
      <c r="L113" s="256"/>
      <c r="M113" s="321"/>
      <c r="N113" s="322">
        <v>0</v>
      </c>
      <c r="O113" s="323"/>
      <c r="P113" s="324"/>
      <c r="Q113" s="325" t="s">
        <v>1297</v>
      </c>
      <c r="R113" s="98" t="s">
        <v>1297</v>
      </c>
      <c r="T113" t="str">
        <f t="shared" si="56"/>
        <v xml:space="preserve"> WHEN COUNTRY = 'BIB' THEN 0</v>
      </c>
      <c r="U113" t="str">
        <f>IF(LEN(C113)&gt;0,CONCATENATE(" WHEN COUNTRY = '",$B$2, "' THEN ",C113 ),"")</f>
        <v/>
      </c>
      <c r="V113" t="str">
        <f>IF(LEN(D113)&gt;0,CONCATENATE(" WHEN COUNTRY = '",$B$2, "' THEN ",D113 ),"")</f>
        <v/>
      </c>
      <c r="W113" s="94" t="str">
        <f t="shared" si="57"/>
        <v xml:space="preserve"> WHEN COUNTRY = 'KOPER' THEN 0</v>
      </c>
      <c r="X113" s="94" t="str">
        <f>IF(LEN(F113)&gt;0,CONCATENATE(" WHEN COUNTRY = '",$E$2, "' THEN ",F113 ),"")</f>
        <v/>
      </c>
      <c r="Y113" s="94" t="str">
        <f>IF(LEN(G113)&gt;0,CONCATENATE(" WHEN COUNTRY = '",$E$2, "' THEN ",G113 ),"")</f>
        <v/>
      </c>
      <c r="Z113" t="str">
        <f t="shared" si="33"/>
        <v/>
      </c>
      <c r="AA113" t="str">
        <f t="shared" si="34"/>
        <v/>
      </c>
      <c r="AB113" t="str">
        <f t="shared" si="35"/>
        <v/>
      </c>
      <c r="AC113" t="str">
        <f t="shared" si="36"/>
        <v/>
      </c>
      <c r="AD113" t="str">
        <f t="shared" si="37"/>
        <v/>
      </c>
      <c r="AE113" t="str">
        <f t="shared" si="38"/>
        <v/>
      </c>
      <c r="AF113" t="str">
        <f t="shared" si="39"/>
        <v xml:space="preserve"> WHEN COUNTRY = 'CIB' THEN 0</v>
      </c>
      <c r="AG113" t="str">
        <f t="shared" si="40"/>
        <v/>
      </c>
      <c r="AH113" t="str">
        <f t="shared" si="41"/>
        <v/>
      </c>
      <c r="AI113" t="str">
        <f t="shared" si="42"/>
        <v xml:space="preserve"> WHEN COUNTRY = 'ISPRO' THEN 0</v>
      </c>
      <c r="AJ113" t="str">
        <f t="shared" si="44"/>
        <v xml:space="preserve"> WHEN COUNTRY = 'ISBA' THEN 0</v>
      </c>
      <c r="AK113" s="95" t="str">
        <f t="shared" si="43"/>
        <v/>
      </c>
      <c r="AM113" t="str">
        <f t="shared" si="45"/>
        <v xml:space="preserve"> WHEN COUNTRY = 'BIB' THEN 0 WHEN COUNTRY = 'KOPER' THEN 0 WHEN COUNTRY = 'CIB' THEN 0 WHEN COUNTRY = 'ISPRO' THEN 0 WHEN COUNTRY = 'ISBA' THEN 0</v>
      </c>
      <c r="AN113" t="str">
        <f t="shared" si="46"/>
        <v>CASE  WHEN COUNTRY = 'BIB' THEN 0 WHEN COUNTRY = 'KOPER' THEN 0 WHEN COUNTRY = 'CIB' THEN 0 WHEN COUNTRY = 'ISPRO' THEN 0 WHEN COUNTRY = 'ISBA' THEN 0 END AS MISSING_VAL_IND_111,</v>
      </c>
    </row>
    <row r="114" spans="1:40" ht="16.5" thickBot="1" x14ac:dyDescent="0.3">
      <c r="A114" s="85">
        <f t="shared" si="47"/>
        <v>112</v>
      </c>
      <c r="B114" s="98"/>
      <c r="C114" s="98" t="s">
        <v>1279</v>
      </c>
      <c r="D114" s="98" t="s">
        <v>1280</v>
      </c>
      <c r="E114" s="104"/>
      <c r="F114" s="117" t="s">
        <v>1281</v>
      </c>
      <c r="G114" s="117" t="s">
        <v>1282</v>
      </c>
      <c r="H114" s="98"/>
      <c r="I114" s="98"/>
      <c r="J114" s="98"/>
      <c r="K114" s="256"/>
      <c r="L114" s="256"/>
      <c r="M114" s="321"/>
      <c r="N114" s="322"/>
      <c r="O114" s="323" t="s">
        <v>1669</v>
      </c>
      <c r="P114" s="324" t="s">
        <v>1699</v>
      </c>
      <c r="Q114" s="325" t="s">
        <v>2130</v>
      </c>
      <c r="R114" s="98" t="s">
        <v>2166</v>
      </c>
      <c r="T114" t="str">
        <f t="shared" si="56"/>
        <v/>
      </c>
      <c r="U114" t="str">
        <f>IF(LEN(C114)&gt;0,CONCATENATE(" WHEN COUNTRY = '",$B$2,"' AND SEGMENT= '",$C$3, "'  THEN ",C114 ),"")</f>
        <v xml:space="preserve"> WHEN COUNTRY = 'BIB' AND SEGMENT= 'CORPORATE'  THEN 0.353852</v>
      </c>
      <c r="V114" t="str">
        <f>IF(LEN(D114)&gt;0,CONCATENATE(" WHEN COUNTRY = '",$B$2,"' AND SEGMENT= '",$D$3, "'  THEN ",D114 ),"")</f>
        <v xml:space="preserve"> WHEN COUNTRY = 'BIB' AND SEGMENT= 'RETAIL'  THEN 0.2644859</v>
      </c>
      <c r="W114" s="94" t="str">
        <f t="shared" si="57"/>
        <v/>
      </c>
      <c r="X114" s="94" t="str">
        <f>IF(LEN(F114)&gt;0,CONCATENATE(" WHEN COUNTRY = '",$E$2,"' AND SEGMENT= '",$F$3, "'  THEN ",F114 ),"")</f>
        <v xml:space="preserve"> WHEN COUNTRY = 'KOPER' AND SEGMENT= 'CORPORATE'  THEN 0.4720106</v>
      </c>
      <c r="Y114" s="94" t="str">
        <f>IF(LEN(G114)&gt;0,CONCATENATE(" WHEN COUNTRY = '",$E$2,"' AND SEGMENT= '",$G$3, "'  THEN ",G114 ),"")</f>
        <v xml:space="preserve"> WHEN COUNTRY = 'KOPER' AND SEGMENT= 'SMALL/MICRO'  THEN 0.2991793</v>
      </c>
      <c r="Z114" t="str">
        <f t="shared" si="33"/>
        <v/>
      </c>
      <c r="AA114" t="str">
        <f t="shared" si="34"/>
        <v/>
      </c>
      <c r="AB114" t="str">
        <f t="shared" si="35"/>
        <v/>
      </c>
      <c r="AC114" t="str">
        <f t="shared" si="36"/>
        <v/>
      </c>
      <c r="AD114" t="str">
        <f t="shared" si="37"/>
        <v/>
      </c>
      <c r="AE114" t="str">
        <f t="shared" si="38"/>
        <v/>
      </c>
      <c r="AF114" t="str">
        <f t="shared" si="39"/>
        <v/>
      </c>
      <c r="AG114" t="str">
        <f t="shared" si="40"/>
        <v xml:space="preserve"> WHEN COUNTRY = 'CIB' AND SEGMENT IN ('Large Corporate - Corporate','SME Corporate')  THEN 0.3001155</v>
      </c>
      <c r="AH114" t="str">
        <f t="shared" si="41"/>
        <v xml:space="preserve"> WHEN COUNTRY = 'CIB' AND SEGMENT= 'Small Business - SME Retail'  THEN 0.2424429</v>
      </c>
      <c r="AI114" t="str">
        <f t="shared" si="42"/>
        <v xml:space="preserve"> WHEN COUNTRY = 'ISPRO' THEN 0.7006088</v>
      </c>
      <c r="AJ114" t="str">
        <f t="shared" si="44"/>
        <v xml:space="preserve"> WHEN COUNTRY = 'ISBA' THEN 0.4147514</v>
      </c>
      <c r="AK114" s="95" t="str">
        <f t="shared" si="43"/>
        <v/>
      </c>
      <c r="AM114" t="str">
        <f t="shared" si="45"/>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v>
      </c>
      <c r="AN114" t="str">
        <f t="shared" si="4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row>
    <row r="115" spans="1:40" ht="16.5" thickBot="1" x14ac:dyDescent="0.3">
      <c r="A115" s="85">
        <f t="shared" si="47"/>
        <v>113</v>
      </c>
      <c r="B115" s="98" t="s">
        <v>1297</v>
      </c>
      <c r="C115" s="98"/>
      <c r="D115" s="98"/>
      <c r="E115" s="104" t="s">
        <v>1297</v>
      </c>
      <c r="F115" s="117"/>
      <c r="G115" s="117"/>
      <c r="H115" s="98"/>
      <c r="I115" s="98"/>
      <c r="J115" s="98"/>
      <c r="K115" s="256"/>
      <c r="L115" s="256"/>
      <c r="M115" s="321"/>
      <c r="N115" s="322">
        <v>0</v>
      </c>
      <c r="O115" s="323"/>
      <c r="P115" s="324"/>
      <c r="Q115" s="325" t="s">
        <v>1297</v>
      </c>
      <c r="R115" s="98" t="s">
        <v>1297</v>
      </c>
      <c r="T115" t="str">
        <f t="shared" si="56"/>
        <v xml:space="preserve"> WHEN COUNTRY = 'BIB' THEN 0</v>
      </c>
      <c r="U115" t="str">
        <f>IF(LEN(C115)&gt;0,CONCATENATE(" WHEN COUNTRY = '",$B$2, "' THEN ",C115 ),"")</f>
        <v/>
      </c>
      <c r="V115" t="str">
        <f>IF(LEN(D115)&gt;0,CONCATENATE(" WHEN COUNTRY = '",$B$2, "' THEN ",D115 ),"")</f>
        <v/>
      </c>
      <c r="W115" s="94" t="str">
        <f t="shared" si="57"/>
        <v xml:space="preserve"> WHEN COUNTRY = 'KOPER' THEN 0</v>
      </c>
      <c r="X115" s="94" t="str">
        <f>IF(LEN(F115)&gt;0,CONCATENATE(" WHEN COUNTRY = '",$E$2, "' THEN ",F115 ),"")</f>
        <v/>
      </c>
      <c r="Y115" s="94" t="str">
        <f>IF(LEN(G115)&gt;0,CONCATENATE(" WHEN COUNTRY = '",$E$2, "' THEN ",G115 ),"")</f>
        <v/>
      </c>
      <c r="Z115" t="str">
        <f t="shared" si="33"/>
        <v/>
      </c>
      <c r="AA115" t="str">
        <f t="shared" si="34"/>
        <v/>
      </c>
      <c r="AB115" t="str">
        <f t="shared" si="35"/>
        <v/>
      </c>
      <c r="AC115" t="str">
        <f t="shared" si="36"/>
        <v/>
      </c>
      <c r="AD115" t="str">
        <f t="shared" si="37"/>
        <v/>
      </c>
      <c r="AE115" t="str">
        <f t="shared" si="38"/>
        <v/>
      </c>
      <c r="AF115" t="str">
        <f t="shared" si="39"/>
        <v xml:space="preserve"> WHEN COUNTRY = 'CIB' THEN 0</v>
      </c>
      <c r="AG115" t="str">
        <f t="shared" si="40"/>
        <v/>
      </c>
      <c r="AH115" t="str">
        <f t="shared" si="41"/>
        <v/>
      </c>
      <c r="AI115" t="str">
        <f t="shared" si="42"/>
        <v xml:space="preserve"> WHEN COUNTRY = 'ISPRO' THEN 0</v>
      </c>
      <c r="AJ115" t="str">
        <f t="shared" si="44"/>
        <v xml:space="preserve"> WHEN COUNTRY = 'ISBA' THEN 0</v>
      </c>
      <c r="AK115" s="95" t="str">
        <f t="shared" si="43"/>
        <v/>
      </c>
      <c r="AM115" t="str">
        <f t="shared" si="45"/>
        <v xml:space="preserve"> WHEN COUNTRY = 'BIB' THEN 0 WHEN COUNTRY = 'KOPER' THEN 0 WHEN COUNTRY = 'CIB' THEN 0 WHEN COUNTRY = 'ISPRO' THEN 0 WHEN COUNTRY = 'ISBA' THEN 0</v>
      </c>
      <c r="AN115" t="str">
        <f t="shared" si="46"/>
        <v>CASE  WHEN COUNTRY = 'BIB' THEN 0 WHEN COUNTRY = 'KOPER' THEN 0 WHEN COUNTRY = 'CIB' THEN 0 WHEN COUNTRY = 'ISPRO' THEN 0 WHEN COUNTRY = 'ISBA' THEN 0 END AS MISSING_VAL_IND_113,</v>
      </c>
    </row>
    <row r="116" spans="1:40" ht="16.5" thickBot="1" x14ac:dyDescent="0.3">
      <c r="A116" s="85">
        <f t="shared" si="47"/>
        <v>114</v>
      </c>
      <c r="B116" s="98" t="s">
        <v>1297</v>
      </c>
      <c r="C116" s="98"/>
      <c r="D116" s="98"/>
      <c r="E116" s="104" t="s">
        <v>1297</v>
      </c>
      <c r="F116" s="117"/>
      <c r="G116" s="117"/>
      <c r="H116" s="98"/>
      <c r="I116" s="98"/>
      <c r="J116" s="98"/>
      <c r="K116" s="256"/>
      <c r="L116" s="256"/>
      <c r="M116" s="321"/>
      <c r="N116" s="322">
        <v>0</v>
      </c>
      <c r="O116" s="323"/>
      <c r="P116" s="324"/>
      <c r="Q116" s="325" t="s">
        <v>1297</v>
      </c>
      <c r="R116" s="98" t="s">
        <v>1297</v>
      </c>
      <c r="T116" t="str">
        <f t="shared" si="56"/>
        <v xml:space="preserve"> WHEN COUNTRY = 'BIB' THEN 0</v>
      </c>
      <c r="U116" t="str">
        <f>IF(LEN(C116)&gt;0,CONCATENATE(" WHEN COUNTRY = '",$B$2, "' THEN ",C116 ),"")</f>
        <v/>
      </c>
      <c r="V116" t="str">
        <f>IF(LEN(D116)&gt;0,CONCATENATE(" WHEN COUNTRY = '",$B$2, "' THEN ",D116 ),"")</f>
        <v/>
      </c>
      <c r="W116" s="94" t="str">
        <f t="shared" si="57"/>
        <v xml:space="preserve"> WHEN COUNTRY = 'KOPER' THEN 0</v>
      </c>
      <c r="X116" s="94" t="str">
        <f>IF(LEN(F116)&gt;0,CONCATENATE(" WHEN COUNTRY = '",$E$2, "' THEN ",F116 ),"")</f>
        <v/>
      </c>
      <c r="Y116" s="94" t="str">
        <f>IF(LEN(G116)&gt;0,CONCATENATE(" WHEN COUNTRY = '",$E$2, "' THEN ",G116 ),"")</f>
        <v/>
      </c>
      <c r="Z116" t="str">
        <f t="shared" si="33"/>
        <v/>
      </c>
      <c r="AA116" t="str">
        <f t="shared" si="34"/>
        <v/>
      </c>
      <c r="AB116" t="str">
        <f t="shared" si="35"/>
        <v/>
      </c>
      <c r="AC116" t="str">
        <f t="shared" si="36"/>
        <v/>
      </c>
      <c r="AD116" t="str">
        <f t="shared" si="37"/>
        <v/>
      </c>
      <c r="AE116" t="str">
        <f t="shared" si="38"/>
        <v/>
      </c>
      <c r="AF116" t="str">
        <f t="shared" si="39"/>
        <v xml:space="preserve"> WHEN COUNTRY = 'CIB' THEN 0</v>
      </c>
      <c r="AG116" t="str">
        <f t="shared" si="40"/>
        <v/>
      </c>
      <c r="AH116" t="str">
        <f t="shared" si="41"/>
        <v/>
      </c>
      <c r="AI116" t="str">
        <f t="shared" si="42"/>
        <v xml:space="preserve"> WHEN COUNTRY = 'ISPRO' THEN 0</v>
      </c>
      <c r="AJ116" t="str">
        <f t="shared" si="44"/>
        <v xml:space="preserve"> WHEN COUNTRY = 'ISBA' THEN 0</v>
      </c>
      <c r="AK116" s="95" t="str">
        <f t="shared" si="43"/>
        <v/>
      </c>
      <c r="AM116" t="str">
        <f t="shared" si="45"/>
        <v xml:space="preserve"> WHEN COUNTRY = 'BIB' THEN 0 WHEN COUNTRY = 'KOPER' THEN 0 WHEN COUNTRY = 'CIB' THEN 0 WHEN COUNTRY = 'ISPRO' THEN 0 WHEN COUNTRY = 'ISBA' THEN 0</v>
      </c>
      <c r="AN116" t="str">
        <f t="shared" si="46"/>
        <v>CASE  WHEN COUNTRY = 'BIB' THEN 0 WHEN COUNTRY = 'KOPER' THEN 0 WHEN COUNTRY = 'CIB' THEN 0 WHEN COUNTRY = 'ISPRO' THEN 0 WHEN COUNTRY = 'ISBA' THEN 0 END AS MISSING_VAL_IND_114,</v>
      </c>
    </row>
    <row r="117" spans="1:40" ht="16.5" thickBot="1" x14ac:dyDescent="0.3">
      <c r="A117" s="85">
        <f t="shared" si="47"/>
        <v>115</v>
      </c>
      <c r="B117" s="98"/>
      <c r="C117" s="98" t="s">
        <v>1283</v>
      </c>
      <c r="D117" s="98" t="s">
        <v>1284</v>
      </c>
      <c r="E117" s="104"/>
      <c r="F117" s="117" t="s">
        <v>1285</v>
      </c>
      <c r="G117" s="117" t="s">
        <v>1286</v>
      </c>
      <c r="H117" s="98"/>
      <c r="I117" s="98"/>
      <c r="J117" s="98"/>
      <c r="K117" s="256"/>
      <c r="L117" s="256"/>
      <c r="M117" s="321"/>
      <c r="N117" s="322"/>
      <c r="O117" s="323" t="s">
        <v>1670</v>
      </c>
      <c r="P117" s="324" t="s">
        <v>1700</v>
      </c>
      <c r="Q117" s="325" t="s">
        <v>2036</v>
      </c>
      <c r="R117" s="98" t="s">
        <v>2167</v>
      </c>
      <c r="T117" t="str">
        <f t="shared" si="56"/>
        <v/>
      </c>
      <c r="U117" t="str">
        <f>IF(LEN(C117)&gt;0,CONCATENATE(" WHEN COUNTRY = '",$B$2,"' AND SEGMENT= '",$C$3, "'  THEN ",C117 ),"")</f>
        <v xml:space="preserve"> WHEN COUNTRY = 'BIB' AND SEGMENT= 'CORPORATE'  THEN 0.02171407</v>
      </c>
      <c r="V117" t="str">
        <f>IF(LEN(D117)&gt;0,CONCATENATE(" WHEN COUNTRY = '",$B$2,"' AND SEGMENT= '",$D$3, "'  THEN ",D117 ),"")</f>
        <v xml:space="preserve"> WHEN COUNTRY = 'BIB' AND SEGMENT= 'RETAIL'  THEN 0.01998575</v>
      </c>
      <c r="W117" s="94" t="str">
        <f t="shared" si="57"/>
        <v/>
      </c>
      <c r="X117" s="94" t="str">
        <f>IF(LEN(F117)&gt;0,CONCATENATE(" WHEN COUNTRY = '",$E$2,"' AND SEGMENT= '",$F$3, "'  THEN ",F117 ),"")</f>
        <v xml:space="preserve"> WHEN COUNTRY = 'KOPER' AND SEGMENT= 'CORPORATE'  THEN 0.0217927</v>
      </c>
      <c r="Y117" s="94" t="str">
        <f>IF(LEN(G117)&gt;0,CONCATENATE(" WHEN COUNTRY = '",$E$2,"' AND SEGMENT= '",$G$3, "'  THEN ",G117 ),"")</f>
        <v xml:space="preserve"> WHEN COUNTRY = 'KOPER' AND SEGMENT= 'SMALL/MICRO'  THEN 0.0409422</v>
      </c>
      <c r="Z117" t="str">
        <f t="shared" si="33"/>
        <v/>
      </c>
      <c r="AA117" t="str">
        <f t="shared" si="34"/>
        <v/>
      </c>
      <c r="AB117" t="str">
        <f t="shared" si="35"/>
        <v/>
      </c>
      <c r="AC117" t="str">
        <f t="shared" si="36"/>
        <v/>
      </c>
      <c r="AD117" t="str">
        <f t="shared" si="37"/>
        <v/>
      </c>
      <c r="AE117" t="str">
        <f t="shared" si="38"/>
        <v/>
      </c>
      <c r="AF117" t="str">
        <f t="shared" si="39"/>
        <v/>
      </c>
      <c r="AG117" t="str">
        <f t="shared" si="40"/>
        <v xml:space="preserve"> WHEN COUNTRY = 'CIB' AND SEGMENT IN ('Large Corporate - Corporate','SME Corporate')  THEN 0.0257661</v>
      </c>
      <c r="AH117" t="str">
        <f t="shared" si="41"/>
        <v xml:space="preserve"> WHEN COUNTRY = 'CIB' AND SEGMENT= 'Small Business - SME Retail'  THEN 0.0281612</v>
      </c>
      <c r="AI117" t="str">
        <f t="shared" si="42"/>
        <v xml:space="preserve"> WHEN COUNTRY = 'ISPRO' THEN 0.021189</v>
      </c>
      <c r="AJ117" t="str">
        <f t="shared" si="44"/>
        <v xml:space="preserve"> WHEN COUNTRY = 'ISBA' THEN 0.0824298</v>
      </c>
      <c r="AK117" s="95" t="str">
        <f t="shared" si="43"/>
        <v/>
      </c>
      <c r="AM117" t="str">
        <f t="shared" si="45"/>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v>
      </c>
      <c r="AN117" t="str">
        <f t="shared" si="4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row>
    <row r="118" spans="1:40" ht="16.5" thickBot="1" x14ac:dyDescent="0.3">
      <c r="A118" s="85">
        <f t="shared" si="47"/>
        <v>116</v>
      </c>
      <c r="B118" s="98" t="s">
        <v>1297</v>
      </c>
      <c r="C118" s="98"/>
      <c r="D118" s="98"/>
      <c r="E118" s="104" t="s">
        <v>1297</v>
      </c>
      <c r="F118" s="117"/>
      <c r="G118" s="117"/>
      <c r="H118" s="98"/>
      <c r="I118" s="98"/>
      <c r="J118" s="98"/>
      <c r="K118" s="256"/>
      <c r="L118" s="256"/>
      <c r="M118" s="321"/>
      <c r="N118" s="322">
        <v>0</v>
      </c>
      <c r="O118" s="323"/>
      <c r="P118" s="324"/>
      <c r="Q118" s="325" t="s">
        <v>1297</v>
      </c>
      <c r="R118" s="98" t="s">
        <v>1297</v>
      </c>
      <c r="T118" t="str">
        <f t="shared" si="56"/>
        <v xml:space="preserve"> WHEN COUNTRY = 'BIB' THEN 0</v>
      </c>
      <c r="U118" t="str">
        <f t="shared" ref="U118:V120" si="58">IF(LEN(C118)&gt;0,CONCATENATE(" WHEN COUNTRY = '",$B$2, "' THEN ",C118 ),"")</f>
        <v/>
      </c>
      <c r="V118" t="str">
        <f t="shared" si="58"/>
        <v/>
      </c>
      <c r="W118" s="94" t="str">
        <f t="shared" si="57"/>
        <v xml:space="preserve"> WHEN COUNTRY = 'KOPER' THEN 0</v>
      </c>
      <c r="X118" s="94" t="str">
        <f>IF(LEN(F118)&gt;0,CONCATENATE(" WHEN COUNTRY = '",$E$2, "' THEN ",F118 ),"")</f>
        <v/>
      </c>
      <c r="Y118" s="94" t="str">
        <f>IF(LEN(G118)&gt;0,CONCATENATE(" WHEN COUNTRY = '",$E$2, "' THEN ",G118 ),"")</f>
        <v/>
      </c>
      <c r="Z118" t="str">
        <f t="shared" si="33"/>
        <v/>
      </c>
      <c r="AA118" t="str">
        <f t="shared" si="34"/>
        <v/>
      </c>
      <c r="AB118" t="str">
        <f t="shared" si="35"/>
        <v/>
      </c>
      <c r="AC118" t="str">
        <f t="shared" si="36"/>
        <v/>
      </c>
      <c r="AD118" t="str">
        <f t="shared" si="37"/>
        <v/>
      </c>
      <c r="AE118" t="str">
        <f t="shared" si="38"/>
        <v/>
      </c>
      <c r="AF118" t="str">
        <f t="shared" si="39"/>
        <v xml:space="preserve"> WHEN COUNTRY = 'CIB' THEN 0</v>
      </c>
      <c r="AG118" t="str">
        <f t="shared" si="40"/>
        <v/>
      </c>
      <c r="AH118" t="str">
        <f t="shared" si="41"/>
        <v/>
      </c>
      <c r="AI118" t="str">
        <f t="shared" si="42"/>
        <v xml:space="preserve"> WHEN COUNTRY = 'ISPRO' THEN 0</v>
      </c>
      <c r="AJ118" t="str">
        <f t="shared" si="44"/>
        <v xml:space="preserve"> WHEN COUNTRY = 'ISBA' THEN 0</v>
      </c>
      <c r="AK118" s="95" t="str">
        <f t="shared" si="43"/>
        <v/>
      </c>
      <c r="AM118" t="str">
        <f t="shared" si="45"/>
        <v xml:space="preserve"> WHEN COUNTRY = 'BIB' THEN 0 WHEN COUNTRY = 'KOPER' THEN 0 WHEN COUNTRY = 'CIB' THEN 0 WHEN COUNTRY = 'ISPRO' THEN 0 WHEN COUNTRY = 'ISBA' THEN 0</v>
      </c>
      <c r="AN118" t="str">
        <f t="shared" si="46"/>
        <v>CASE  WHEN COUNTRY = 'BIB' THEN 0 WHEN COUNTRY = 'KOPER' THEN 0 WHEN COUNTRY = 'CIB' THEN 0 WHEN COUNTRY = 'ISPRO' THEN 0 WHEN COUNTRY = 'ISBA' THEN 0 END AS MISSING_VAL_IND_116,</v>
      </c>
    </row>
    <row r="119" spans="1:40" ht="16.5" thickBot="1" x14ac:dyDescent="0.3">
      <c r="A119" s="85">
        <v>122</v>
      </c>
      <c r="B119" s="98"/>
      <c r="C119" s="98"/>
      <c r="D119" s="98"/>
      <c r="E119" s="104"/>
      <c r="F119" s="117" t="s">
        <v>1334</v>
      </c>
      <c r="G119" s="117" t="s">
        <v>1335</v>
      </c>
      <c r="H119" s="98"/>
      <c r="I119" s="98"/>
      <c r="J119" s="98"/>
      <c r="K119" s="256"/>
      <c r="L119" s="256"/>
      <c r="M119" s="321"/>
      <c r="N119" s="322"/>
      <c r="O119" s="323" t="s">
        <v>1671</v>
      </c>
      <c r="P119" s="324" t="s">
        <v>1701</v>
      </c>
      <c r="Q119" s="325" t="s">
        <v>2037</v>
      </c>
      <c r="R119" s="98" t="s">
        <v>2168</v>
      </c>
      <c r="T119" t="str">
        <f t="shared" si="56"/>
        <v/>
      </c>
      <c r="U119" t="str">
        <f t="shared" si="58"/>
        <v/>
      </c>
      <c r="V119" t="str">
        <f t="shared" si="58"/>
        <v/>
      </c>
      <c r="W119" s="94" t="str">
        <f t="shared" si="57"/>
        <v/>
      </c>
      <c r="X119" s="94" t="str">
        <f>IF(LEN(F119)&gt;0,CONCATENATE(" WHEN COUNTRY = '",$E$2,"' AND SEGMENT= '",$F$3, "'  THEN ",F119 ),"")</f>
        <v xml:space="preserve"> WHEN COUNTRY = 'KOPER' AND SEGMENT= 'CORPORATE'  THEN 3.177937</v>
      </c>
      <c r="Y119" s="94" t="str">
        <f>IF(LEN(G119)&gt;0,CONCATENATE(" WHEN COUNTRY = '",$E$2,"' AND SEGMENT= '",$G$3, "'  THEN ",G119 ),"")</f>
        <v xml:space="preserve"> WHEN COUNTRY = 'KOPER' AND SEGMENT= 'SMALL/MICRO'  THEN 4.598423</v>
      </c>
      <c r="Z119" t="str">
        <f t="shared" si="33"/>
        <v/>
      </c>
      <c r="AA119" t="str">
        <f t="shared" si="34"/>
        <v/>
      </c>
      <c r="AB119" t="str">
        <f t="shared" si="35"/>
        <v/>
      </c>
      <c r="AC119" t="str">
        <f t="shared" si="36"/>
        <v/>
      </c>
      <c r="AD119" t="str">
        <f t="shared" si="37"/>
        <v/>
      </c>
      <c r="AE119" t="str">
        <f t="shared" si="38"/>
        <v/>
      </c>
      <c r="AF119" t="str">
        <f t="shared" si="39"/>
        <v/>
      </c>
      <c r="AG119" t="str">
        <f t="shared" si="40"/>
        <v xml:space="preserve"> WHEN COUNTRY = 'CIB' AND SEGMENT IN ('Large Corporate - Corporate','SME Corporate')  THEN 4.282425</v>
      </c>
      <c r="AH119" t="str">
        <f t="shared" si="41"/>
        <v xml:space="preserve"> WHEN COUNTRY = 'CIB' AND SEGMENT= 'Small Business - SME Retail'  THEN 3.618711</v>
      </c>
      <c r="AI119" t="str">
        <f t="shared" si="42"/>
        <v xml:space="preserve"> WHEN COUNTRY = 'ISPRO' THEN 2.200115</v>
      </c>
      <c r="AJ119" t="str">
        <f t="shared" si="44"/>
        <v xml:space="preserve"> WHEN COUNTRY = 'ISBA' THEN 3.417171</v>
      </c>
      <c r="AK119" s="95" t="str">
        <f t="shared" si="43"/>
        <v/>
      </c>
      <c r="AM119" t="str">
        <f t="shared" si="45"/>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v>
      </c>
      <c r="AN119" t="str">
        <f t="shared" si="46"/>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row>
    <row r="120" spans="1:40" ht="16.5" thickBot="1" x14ac:dyDescent="0.3">
      <c r="A120" s="85">
        <f t="shared" si="47"/>
        <v>123</v>
      </c>
      <c r="B120" s="98"/>
      <c r="C120" s="98"/>
      <c r="D120" s="98"/>
      <c r="E120" s="104" t="s">
        <v>1297</v>
      </c>
      <c r="F120" s="117"/>
      <c r="G120" s="117"/>
      <c r="H120" s="98"/>
      <c r="I120" s="98"/>
      <c r="J120" s="98"/>
      <c r="K120" s="256"/>
      <c r="L120" s="256"/>
      <c r="M120" s="321"/>
      <c r="N120" s="322">
        <v>0</v>
      </c>
      <c r="O120" s="323"/>
      <c r="P120" s="324"/>
      <c r="Q120" s="325" t="s">
        <v>1297</v>
      </c>
      <c r="R120" s="98" t="s">
        <v>1297</v>
      </c>
      <c r="T120" t="str">
        <f t="shared" si="56"/>
        <v/>
      </c>
      <c r="U120" t="str">
        <f t="shared" si="58"/>
        <v/>
      </c>
      <c r="V120" t="str">
        <f t="shared" si="58"/>
        <v/>
      </c>
      <c r="W120" s="94" t="str">
        <f t="shared" si="57"/>
        <v xml:space="preserve"> WHEN COUNTRY = 'KOPER' THEN 0</v>
      </c>
      <c r="X120" s="94" t="str">
        <f>IF(LEN(F120)&gt;0,CONCATENATE(" WHEN COUNTRY = '",$E$2, "' THEN ",F120 ),"")</f>
        <v/>
      </c>
      <c r="Y120" s="94" t="str">
        <f>IF(LEN(G120)&gt;0,CONCATENATE(" WHEN COUNTRY = '",$E$2, "' THEN ",G120 ),"")</f>
        <v/>
      </c>
      <c r="Z120" t="str">
        <f t="shared" si="33"/>
        <v/>
      </c>
      <c r="AA120" t="str">
        <f t="shared" si="34"/>
        <v/>
      </c>
      <c r="AB120" t="str">
        <f t="shared" si="35"/>
        <v/>
      </c>
      <c r="AC120" t="str">
        <f t="shared" si="36"/>
        <v/>
      </c>
      <c r="AD120" t="str">
        <f t="shared" si="37"/>
        <v/>
      </c>
      <c r="AE120" t="str">
        <f t="shared" si="38"/>
        <v/>
      </c>
      <c r="AF120" t="str">
        <f t="shared" si="39"/>
        <v xml:space="preserve"> WHEN COUNTRY = 'CIB' THEN 0</v>
      </c>
      <c r="AG120" t="str">
        <f t="shared" si="40"/>
        <v/>
      </c>
      <c r="AH120" t="str">
        <f t="shared" si="41"/>
        <v/>
      </c>
      <c r="AI120" t="str">
        <f t="shared" si="42"/>
        <v xml:space="preserve"> WHEN COUNTRY = 'ISPRO' THEN 0</v>
      </c>
      <c r="AJ120" t="str">
        <f t="shared" si="44"/>
        <v xml:space="preserve"> WHEN COUNTRY = 'ISBA' THEN 0</v>
      </c>
      <c r="AK120" s="95" t="str">
        <f t="shared" si="43"/>
        <v/>
      </c>
      <c r="AM120" t="str">
        <f t="shared" si="45"/>
        <v xml:space="preserve"> WHEN COUNTRY = 'KOPER' THEN 0 WHEN COUNTRY = 'CIB' THEN 0 WHEN COUNTRY = 'ISPRO' THEN 0 WHEN COUNTRY = 'ISBA' THEN 0</v>
      </c>
      <c r="AN120" t="str">
        <f t="shared" si="46"/>
        <v>CASE  WHEN COUNTRY = 'KOPER' THEN 0 WHEN COUNTRY = 'CIB' THEN 0 WHEN COUNTRY = 'ISPRO' THEN 0 WHEN COUNTRY = 'ISBA' THEN 0 END AS MISSING_VAL_IND_123,</v>
      </c>
    </row>
    <row r="121" spans="1:40" ht="16.5" thickBot="1" x14ac:dyDescent="0.3">
      <c r="A121" s="85">
        <f t="shared" si="47"/>
        <v>124</v>
      </c>
      <c r="B121" s="98"/>
      <c r="C121" s="98" t="s">
        <v>1287</v>
      </c>
      <c r="D121" s="98" t="s">
        <v>1288</v>
      </c>
      <c r="E121" s="104"/>
      <c r="F121" s="117" t="s">
        <v>1289</v>
      </c>
      <c r="G121" s="117" t="s">
        <v>1290</v>
      </c>
      <c r="H121" s="98"/>
      <c r="I121" s="98"/>
      <c r="J121" s="98"/>
      <c r="K121" s="256"/>
      <c r="L121" s="256"/>
      <c r="M121" s="321"/>
      <c r="N121" s="322"/>
      <c r="O121" s="323" t="s">
        <v>1672</v>
      </c>
      <c r="P121" s="324" t="s">
        <v>1702</v>
      </c>
      <c r="Q121" s="325"/>
      <c r="R121" s="98" t="s">
        <v>2169</v>
      </c>
      <c r="T121" t="str">
        <f t="shared" si="56"/>
        <v/>
      </c>
      <c r="U121" t="str">
        <f>IF(LEN(C121)&gt;0,CONCATENATE(" WHEN COUNTRY = '",$B$2,"' AND SEGMENT= '",$C$3, "'  THEN ",C121 ),"")</f>
        <v xml:space="preserve"> WHEN COUNTRY = 'BIB' AND SEGMENT= 'CORPORATE'  THEN 0.805116</v>
      </c>
      <c r="V121" t="str">
        <f>IF(LEN(D121)&gt;0,CONCATENATE(" WHEN COUNTRY = '",$B$2,"' AND SEGMENT= '",$D$3, "'  THEN ",D121 ),"")</f>
        <v xml:space="preserve"> WHEN COUNTRY = 'BIB' AND SEGMENT= 'RETAIL'  THEN 0.6816625</v>
      </c>
      <c r="W121" s="94" t="str">
        <f t="shared" si="57"/>
        <v/>
      </c>
      <c r="X121" s="94" t="str">
        <f>IF(LEN(F121)&gt;0,CONCATENATE(" WHEN COUNTRY = '",$E$2,"' AND SEGMENT= '",$F$3, "'  THEN ",F121 ),"")</f>
        <v xml:space="preserve"> WHEN COUNTRY = 'KOPER' AND SEGMENT= 'CORPORATE'  THEN 0.8107947</v>
      </c>
      <c r="Y121" s="94" t="str">
        <f>IF(LEN(G121)&gt;0,CONCATENATE(" WHEN COUNTRY = '",$E$2,"' AND SEGMENT= '",$G$3, "'  THEN ",G121 ),"")</f>
        <v xml:space="preserve"> WHEN COUNTRY = 'KOPER' AND SEGMENT= 'SMALL/MICRO'  THEN 0.8284199</v>
      </c>
      <c r="Z121" t="str">
        <f t="shared" si="33"/>
        <v/>
      </c>
      <c r="AA121" t="str">
        <f t="shared" si="34"/>
        <v/>
      </c>
      <c r="AB121" t="str">
        <f t="shared" si="35"/>
        <v/>
      </c>
      <c r="AC121" t="str">
        <f t="shared" si="36"/>
        <v/>
      </c>
      <c r="AD121" t="str">
        <f t="shared" si="37"/>
        <v/>
      </c>
      <c r="AE121" t="str">
        <f t="shared" si="38"/>
        <v/>
      </c>
      <c r="AF121" t="str">
        <f t="shared" si="39"/>
        <v/>
      </c>
      <c r="AG121" t="str">
        <f t="shared" si="40"/>
        <v xml:space="preserve"> WHEN COUNTRY = 'CIB' AND SEGMENT IN ('Large Corporate - Corporate','SME Corporate')  THEN 0.8741036</v>
      </c>
      <c r="AH121" t="str">
        <f t="shared" si="41"/>
        <v xml:space="preserve"> WHEN COUNTRY = 'CIB' AND SEGMENT= 'Small Business - SME Retail'  THEN 1.143966</v>
      </c>
      <c r="AI121" t="str">
        <f t="shared" si="42"/>
        <v/>
      </c>
      <c r="AJ121" t="str">
        <f t="shared" si="44"/>
        <v xml:space="preserve"> WHEN COUNTRY = 'ISBA' THEN 1.086735</v>
      </c>
      <c r="AK121" s="95" t="str">
        <f t="shared" si="43"/>
        <v/>
      </c>
      <c r="AM121" t="str">
        <f t="shared" si="45"/>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v>
      </c>
      <c r="AN121" t="str">
        <f t="shared" si="46"/>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row>
    <row r="122" spans="1:40" ht="16.5" thickBot="1" x14ac:dyDescent="0.3">
      <c r="A122" s="85">
        <f t="shared" si="47"/>
        <v>125</v>
      </c>
      <c r="B122" s="98" t="s">
        <v>1297</v>
      </c>
      <c r="C122" s="98"/>
      <c r="D122" s="98"/>
      <c r="E122" s="104" t="s">
        <v>1297</v>
      </c>
      <c r="F122" s="117"/>
      <c r="G122" s="117"/>
      <c r="H122" s="98"/>
      <c r="I122" s="98"/>
      <c r="J122" s="98"/>
      <c r="K122" s="256"/>
      <c r="L122" s="256"/>
      <c r="M122" s="321"/>
      <c r="N122" s="322">
        <v>0</v>
      </c>
      <c r="O122" s="323"/>
      <c r="P122" s="324"/>
      <c r="Q122" s="325" t="s">
        <v>1297</v>
      </c>
      <c r="R122" s="98" t="s">
        <v>1297</v>
      </c>
      <c r="T122" t="str">
        <f t="shared" si="56"/>
        <v xml:space="preserve"> WHEN COUNTRY = 'BIB' THEN 0</v>
      </c>
      <c r="U122" t="str">
        <f>IF(LEN(C122)&gt;0,CONCATENATE(" WHEN COUNTRY = '",$B$2, "' THEN ",C122 ),"")</f>
        <v/>
      </c>
      <c r="V122" t="str">
        <f>IF(LEN(D122)&gt;0,CONCATENATE(" WHEN COUNTRY = '",$B$2, "' THEN ",D122 ),"")</f>
        <v/>
      </c>
      <c r="W122" s="94" t="str">
        <f t="shared" si="57"/>
        <v xml:space="preserve"> WHEN COUNTRY = 'KOPER' THEN 0</v>
      </c>
      <c r="X122" s="94" t="str">
        <f>IF(LEN(F122)&gt;0,CONCATENATE(" WHEN COUNTRY = '",$E$2, "' THEN ",F122 ),"")</f>
        <v/>
      </c>
      <c r="Y122" s="94" t="str">
        <f>IF(LEN(G122)&gt;0,CONCATENATE(" WHEN COUNTRY = '",$E$2, "' THEN ",G122 ),"")</f>
        <v/>
      </c>
      <c r="Z122" t="str">
        <f t="shared" si="33"/>
        <v/>
      </c>
      <c r="AA122" t="str">
        <f t="shared" si="34"/>
        <v/>
      </c>
      <c r="AB122" t="str">
        <f t="shared" si="35"/>
        <v/>
      </c>
      <c r="AC122" t="str">
        <f t="shared" si="36"/>
        <v/>
      </c>
      <c r="AD122" t="str">
        <f t="shared" si="37"/>
        <v/>
      </c>
      <c r="AE122" t="str">
        <f t="shared" si="38"/>
        <v/>
      </c>
      <c r="AF122" t="str">
        <f t="shared" si="39"/>
        <v xml:space="preserve"> WHEN COUNTRY = 'CIB' THEN 0</v>
      </c>
      <c r="AG122" t="str">
        <f t="shared" si="40"/>
        <v/>
      </c>
      <c r="AH122" t="str">
        <f t="shared" si="41"/>
        <v/>
      </c>
      <c r="AI122" t="str">
        <f t="shared" si="42"/>
        <v xml:space="preserve"> WHEN COUNTRY = 'ISPRO' THEN 0</v>
      </c>
      <c r="AJ122" t="str">
        <f t="shared" si="44"/>
        <v xml:space="preserve"> WHEN COUNTRY = 'ISBA' THEN 0</v>
      </c>
      <c r="AK122" s="95" t="str">
        <f t="shared" si="43"/>
        <v/>
      </c>
      <c r="AM122" t="str">
        <f t="shared" si="45"/>
        <v xml:space="preserve"> WHEN COUNTRY = 'BIB' THEN 0 WHEN COUNTRY = 'KOPER' THEN 0 WHEN COUNTRY = 'CIB' THEN 0 WHEN COUNTRY = 'ISPRO' THEN 0 WHEN COUNTRY = 'ISBA' THEN 0</v>
      </c>
      <c r="AN122" t="str">
        <f t="shared" si="46"/>
        <v>CASE  WHEN COUNTRY = 'BIB' THEN 0 WHEN COUNTRY = 'KOPER' THEN 0 WHEN COUNTRY = 'CIB' THEN 0 WHEN COUNTRY = 'ISPRO' THEN 0 WHEN COUNTRY = 'ISBA' THEN 0 END AS MISSING_VAL_IND_125,</v>
      </c>
    </row>
    <row r="123" spans="1:40" ht="16.5" thickBot="1" x14ac:dyDescent="0.3">
      <c r="A123" s="85">
        <f t="shared" si="47"/>
        <v>126</v>
      </c>
      <c r="B123" s="98"/>
      <c r="C123" s="98" t="s">
        <v>1291</v>
      </c>
      <c r="D123" s="98" t="s">
        <v>1292</v>
      </c>
      <c r="E123" s="104"/>
      <c r="F123" s="117" t="s">
        <v>1293</v>
      </c>
      <c r="G123" s="117" t="s">
        <v>1294</v>
      </c>
      <c r="H123" s="98"/>
      <c r="I123" s="98"/>
      <c r="J123" s="98"/>
      <c r="K123" s="256"/>
      <c r="L123" s="256"/>
      <c r="M123" s="321"/>
      <c r="N123" s="322"/>
      <c r="O123" s="323" t="s">
        <v>1673</v>
      </c>
      <c r="P123" s="324" t="s">
        <v>1703</v>
      </c>
      <c r="Q123" s="325" t="s">
        <v>2038</v>
      </c>
      <c r="R123" s="98" t="s">
        <v>2170</v>
      </c>
      <c r="T123" t="str">
        <f t="shared" si="56"/>
        <v/>
      </c>
      <c r="U123" t="str">
        <f>IF(LEN(C123)&gt;0,CONCATENATE(" WHEN COUNTRY = '",$B$2,"' AND SEGMENT= '",$C$3, "'  THEN ",C123 ),"")</f>
        <v xml:space="preserve"> WHEN COUNTRY = 'BIB' AND SEGMENT= 'CORPORATE'  THEN 0.03870615</v>
      </c>
      <c r="V123" t="str">
        <f>IF(LEN(D123)&gt;0,CONCATENATE(" WHEN COUNTRY = '",$B$2,"' AND SEGMENT= '",$D$3, "'  THEN ",D123 ),"")</f>
        <v xml:space="preserve"> WHEN COUNTRY = 'BIB' AND SEGMENT= 'RETAIL'  THEN 0.02951718</v>
      </c>
      <c r="W123" s="94" t="str">
        <f t="shared" si="57"/>
        <v/>
      </c>
      <c r="X123" s="94" t="str">
        <f>IF(LEN(F123)&gt;0,CONCATENATE(" WHEN COUNTRY = '",$E$2,"' AND SEGMENT= '",$F$3, "'  THEN ",F123 ),"")</f>
        <v xml:space="preserve"> WHEN COUNTRY = 'KOPER' AND SEGMENT= 'CORPORATE'  THEN 0.0423064</v>
      </c>
      <c r="Y123" s="94" t="str">
        <f>IF(LEN(G123)&gt;0,CONCATENATE(" WHEN COUNTRY = '",$E$2,"' AND SEGMENT= '",$G$3, "'  THEN ",G123 ),"")</f>
        <v xml:space="preserve"> WHEN COUNTRY = 'KOPER' AND SEGMENT= 'SMALL/MICRO'  THEN 0.0404819</v>
      </c>
      <c r="Z123" t="str">
        <f t="shared" si="33"/>
        <v/>
      </c>
      <c r="AA123" t="str">
        <f t="shared" si="34"/>
        <v/>
      </c>
      <c r="AB123" t="str">
        <f t="shared" si="35"/>
        <v/>
      </c>
      <c r="AC123" t="str">
        <f t="shared" si="36"/>
        <v/>
      </c>
      <c r="AD123" t="str">
        <f t="shared" si="37"/>
        <v/>
      </c>
      <c r="AE123" t="str">
        <f t="shared" si="38"/>
        <v/>
      </c>
      <c r="AF123" t="str">
        <f t="shared" si="39"/>
        <v/>
      </c>
      <c r="AG123" t="str">
        <f t="shared" si="40"/>
        <v xml:space="preserve"> WHEN COUNTRY = 'CIB' AND SEGMENT IN ('Large Corporate - Corporate','SME Corporate')  THEN 0.0327239</v>
      </c>
      <c r="AH123" t="str">
        <f t="shared" si="41"/>
        <v xml:space="preserve"> WHEN COUNTRY = 'CIB' AND SEGMENT= 'Small Business - SME Retail'  THEN 0.032116</v>
      </c>
      <c r="AI123" t="str">
        <f t="shared" si="42"/>
        <v xml:space="preserve"> WHEN COUNTRY = 'ISPRO' THEN 0.0564866</v>
      </c>
      <c r="AJ123" t="str">
        <f t="shared" si="44"/>
        <v xml:space="preserve"> WHEN COUNTRY = 'ISBA' THEN 0.1146618</v>
      </c>
      <c r="AK123" s="95" t="str">
        <f t="shared" si="43"/>
        <v/>
      </c>
      <c r="AM123" t="str">
        <f t="shared" si="45"/>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v>
      </c>
      <c r="AN123" t="str">
        <f t="shared" si="4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row>
    <row r="124" spans="1:40" ht="16.5" thickBot="1" x14ac:dyDescent="0.3">
      <c r="A124" s="85">
        <f t="shared" si="47"/>
        <v>127</v>
      </c>
      <c r="B124" s="98" t="s">
        <v>1297</v>
      </c>
      <c r="C124" s="98"/>
      <c r="D124" s="98"/>
      <c r="E124" s="104" t="s">
        <v>1297</v>
      </c>
      <c r="F124" s="117"/>
      <c r="G124" s="117"/>
      <c r="H124" s="98"/>
      <c r="I124" s="98"/>
      <c r="J124" s="98"/>
      <c r="K124" s="256"/>
      <c r="L124" s="256"/>
      <c r="M124" s="321"/>
      <c r="N124" s="322">
        <v>0</v>
      </c>
      <c r="O124" s="323"/>
      <c r="P124" s="324"/>
      <c r="Q124" s="325" t="s">
        <v>1297</v>
      </c>
      <c r="R124" s="98" t="s">
        <v>1297</v>
      </c>
      <c r="T124" t="str">
        <f t="shared" si="56"/>
        <v xml:space="preserve"> WHEN COUNTRY = 'BIB' THEN 0</v>
      </c>
      <c r="U124" t="str">
        <f>IF(LEN(C124)&gt;0,CONCATENATE(" WHEN COUNTRY = '",$B$2, "' THEN ",C124 ),"")</f>
        <v/>
      </c>
      <c r="V124" t="str">
        <f>IF(LEN(D124)&gt;0,CONCATENATE(" WHEN COUNTRY = '",$B$2, "' THEN ",D124 ),"")</f>
        <v/>
      </c>
      <c r="W124" s="94" t="str">
        <f t="shared" si="57"/>
        <v xml:space="preserve"> WHEN COUNTRY = 'KOPER' THEN 0</v>
      </c>
      <c r="X124" s="94" t="str">
        <f>IF(LEN(F124)&gt;0,CONCATENATE(" WHEN COUNTRY = '",$E$2, "' THEN ",F124 ),"")</f>
        <v/>
      </c>
      <c r="Y124" s="94" t="str">
        <f>IF(LEN(G124)&gt;0,CONCATENATE(" WHEN COUNTRY = '",$E$2, "' THEN ",G124 ),"")</f>
        <v/>
      </c>
      <c r="Z124" t="str">
        <f t="shared" si="33"/>
        <v/>
      </c>
      <c r="AA124" t="str">
        <f t="shared" si="34"/>
        <v/>
      </c>
      <c r="AB124" t="str">
        <f t="shared" si="35"/>
        <v/>
      </c>
      <c r="AC124" t="str">
        <f t="shared" si="36"/>
        <v/>
      </c>
      <c r="AD124" t="str">
        <f t="shared" si="37"/>
        <v/>
      </c>
      <c r="AE124" t="str">
        <f t="shared" si="38"/>
        <v/>
      </c>
      <c r="AF124" t="str">
        <f t="shared" si="39"/>
        <v xml:space="preserve"> WHEN COUNTRY = 'CIB' THEN 0</v>
      </c>
      <c r="AG124" t="str">
        <f t="shared" si="40"/>
        <v/>
      </c>
      <c r="AH124" t="str">
        <f t="shared" si="41"/>
        <v/>
      </c>
      <c r="AI124" t="str">
        <f t="shared" si="42"/>
        <v xml:space="preserve"> WHEN COUNTRY = 'ISPRO' THEN 0</v>
      </c>
      <c r="AJ124" t="str">
        <f t="shared" si="44"/>
        <v xml:space="preserve"> WHEN COUNTRY = 'ISBA' THEN 0</v>
      </c>
      <c r="AK124" s="95" t="str">
        <f t="shared" si="43"/>
        <v/>
      </c>
      <c r="AM124" t="str">
        <f t="shared" si="45"/>
        <v xml:space="preserve"> WHEN COUNTRY = 'BIB' THEN 0 WHEN COUNTRY = 'KOPER' THEN 0 WHEN COUNTRY = 'CIB' THEN 0 WHEN COUNTRY = 'ISPRO' THEN 0 WHEN COUNTRY = 'ISBA' THEN 0</v>
      </c>
      <c r="AN124" t="str">
        <f t="shared" si="46"/>
        <v>CASE  WHEN COUNTRY = 'BIB' THEN 0 WHEN COUNTRY = 'KOPER' THEN 0 WHEN COUNTRY = 'CIB' THEN 0 WHEN COUNTRY = 'ISPRO' THEN 0 WHEN COUNTRY = 'ISBA' THEN 0 END AS MISSING_VAL_IND_127,</v>
      </c>
    </row>
    <row r="125" spans="1:40" ht="16.5" thickBot="1" x14ac:dyDescent="0.3">
      <c r="A125" s="85">
        <f t="shared" si="47"/>
        <v>128</v>
      </c>
      <c r="B125" s="98" t="s">
        <v>1297</v>
      </c>
      <c r="C125" s="98"/>
      <c r="D125" s="98"/>
      <c r="E125" s="104" t="s">
        <v>1297</v>
      </c>
      <c r="F125" s="117"/>
      <c r="G125" s="117"/>
      <c r="H125" s="98"/>
      <c r="I125" s="98"/>
      <c r="J125" s="98"/>
      <c r="K125" s="256"/>
      <c r="L125" s="256"/>
      <c r="M125" s="321"/>
      <c r="N125" s="322">
        <v>0</v>
      </c>
      <c r="O125" s="323"/>
      <c r="P125" s="324"/>
      <c r="Q125" s="325"/>
      <c r="R125" s="98" t="s">
        <v>1297</v>
      </c>
      <c r="T125" t="str">
        <f t="shared" si="56"/>
        <v xml:space="preserve"> WHEN COUNTRY = 'BIB' THEN 0</v>
      </c>
      <c r="U125" t="str">
        <f>IF(LEN(C125)&gt;0,CONCATENATE(" WHEN COUNTRY = '",$B$2, "' THEN ",C125 ),"")</f>
        <v/>
      </c>
      <c r="V125" t="str">
        <f>IF(LEN(D125)&gt;0,CONCATENATE(" WHEN COUNTRY = '",$B$2, "' THEN ",D125 ),"")</f>
        <v/>
      </c>
      <c r="W125" s="94" t="str">
        <f t="shared" si="57"/>
        <v xml:space="preserve"> WHEN COUNTRY = 'KOPER' THEN 0</v>
      </c>
      <c r="X125" s="94" t="str">
        <f>IF(LEN(F125)&gt;0,CONCATENATE(" WHEN COUNTRY = '",$E$2, "' THEN ",F125 ),"")</f>
        <v/>
      </c>
      <c r="Y125" s="94" t="str">
        <f>IF(LEN(G125)&gt;0,CONCATENATE(" WHEN COUNTRY = '",$E$2, "' THEN ",G125 ),"")</f>
        <v/>
      </c>
      <c r="Z125" t="str">
        <f t="shared" si="33"/>
        <v/>
      </c>
      <c r="AA125" t="str">
        <f t="shared" si="34"/>
        <v/>
      </c>
      <c r="AB125" t="str">
        <f t="shared" si="35"/>
        <v/>
      </c>
      <c r="AC125" t="str">
        <f t="shared" si="36"/>
        <v/>
      </c>
      <c r="AD125" t="str">
        <f t="shared" si="37"/>
        <v/>
      </c>
      <c r="AE125" t="str">
        <f t="shared" si="38"/>
        <v/>
      </c>
      <c r="AF125" t="str">
        <f t="shared" si="39"/>
        <v xml:space="preserve"> WHEN COUNTRY = 'CIB' THEN 0</v>
      </c>
      <c r="AG125" t="str">
        <f t="shared" si="40"/>
        <v/>
      </c>
      <c r="AH125" t="str">
        <f t="shared" si="41"/>
        <v/>
      </c>
      <c r="AI125" t="str">
        <f t="shared" si="42"/>
        <v/>
      </c>
      <c r="AJ125" t="str">
        <f t="shared" si="44"/>
        <v xml:space="preserve"> WHEN COUNTRY = 'ISBA' THEN 0</v>
      </c>
      <c r="AK125" s="95" t="str">
        <f t="shared" si="43"/>
        <v/>
      </c>
      <c r="AM125" t="str">
        <f t="shared" si="45"/>
        <v xml:space="preserve"> WHEN COUNTRY = 'BIB' THEN 0 WHEN COUNTRY = 'KOPER' THEN 0 WHEN COUNTRY = 'CIB' THEN 0 WHEN COUNTRY = 'ISBA' THEN 0</v>
      </c>
      <c r="AN125" t="str">
        <f t="shared" si="46"/>
        <v>CASE  WHEN COUNTRY = 'BIB' THEN 0 WHEN COUNTRY = 'KOPER' THEN 0 WHEN COUNTRY = 'CIB' THEN 0 WHEN COUNTRY = 'ISBA' THEN 0 END AS MISSING_VAL_IND_128,</v>
      </c>
    </row>
    <row r="126" spans="1:40" ht="16.5" thickBot="1" x14ac:dyDescent="0.3">
      <c r="A126" s="85">
        <f t="shared" si="47"/>
        <v>129</v>
      </c>
      <c r="B126" s="98"/>
      <c r="C126" s="98" t="s">
        <v>1336</v>
      </c>
      <c r="D126" s="98" t="s">
        <v>1337</v>
      </c>
      <c r="E126" s="104"/>
      <c r="F126" s="117" t="s">
        <v>1338</v>
      </c>
      <c r="G126" s="117" t="s">
        <v>1339</v>
      </c>
      <c r="H126" s="98"/>
      <c r="I126" s="98"/>
      <c r="J126" s="98"/>
      <c r="K126" s="256"/>
      <c r="L126" s="256"/>
      <c r="M126" s="321"/>
      <c r="N126" s="322"/>
      <c r="O126" s="323" t="s">
        <v>1674</v>
      </c>
      <c r="P126" s="324" t="s">
        <v>1704</v>
      </c>
      <c r="Q126" s="325" t="s">
        <v>2039</v>
      </c>
      <c r="R126" s="98" t="s">
        <v>2171</v>
      </c>
      <c r="T126" t="str">
        <f t="shared" si="56"/>
        <v/>
      </c>
      <c r="U126" t="str">
        <f>IF(LEN(C126)&gt;0,CONCATENATE(" WHEN COUNTRY = '",$B$2,"' AND SEGMENT= '",$C$3, "'  THEN ",C126 ),"")</f>
        <v xml:space="preserve"> WHEN COUNTRY = 'BIB' AND SEGMENT= 'CORPORATE'  THEN 9.109025</v>
      </c>
      <c r="V126" t="str">
        <f>IF(LEN(D126)&gt;0,CONCATENATE(" WHEN COUNTRY = '",$B$2,"' AND SEGMENT= '",$D$3, "'  THEN ",D126 ),"")</f>
        <v xml:space="preserve"> WHEN COUNTRY = 'BIB' AND SEGMENT= 'RETAIL'  THEN 6.1172247</v>
      </c>
      <c r="W126" s="94" t="str">
        <f t="shared" si="57"/>
        <v/>
      </c>
      <c r="X126" s="94" t="str">
        <f>IF(LEN(F126)&gt;0,CONCATENATE(" WHEN COUNTRY = '",$E$2,"' AND SEGMENT= '",$F$3, "'  THEN ",F126 ),"")</f>
        <v xml:space="preserve"> WHEN COUNTRY = 'KOPER' AND SEGMENT= 'CORPORATE'  THEN 10.182</v>
      </c>
      <c r="Y126" s="94" t="str">
        <f>IF(LEN(G126)&gt;0,CONCATENATE(" WHEN COUNTRY = '",$E$2,"' AND SEGMENT= '",$G$3, "'  THEN ",G126 ),"")</f>
        <v xml:space="preserve"> WHEN COUNTRY = 'KOPER' AND SEGMENT= 'SMALL/MICRO'  THEN 12.60775</v>
      </c>
      <c r="Z126" t="str">
        <f t="shared" si="33"/>
        <v/>
      </c>
      <c r="AA126" t="str">
        <f t="shared" si="34"/>
        <v/>
      </c>
      <c r="AB126" t="str">
        <f t="shared" si="35"/>
        <v/>
      </c>
      <c r="AC126" t="str">
        <f t="shared" si="36"/>
        <v/>
      </c>
      <c r="AD126" t="str">
        <f t="shared" si="37"/>
        <v/>
      </c>
      <c r="AE126" t="str">
        <f t="shared" si="38"/>
        <v/>
      </c>
      <c r="AF126" t="str">
        <f t="shared" si="39"/>
        <v/>
      </c>
      <c r="AG126" t="str">
        <f t="shared" si="40"/>
        <v xml:space="preserve"> WHEN COUNTRY = 'CIB' AND SEGMENT IN ('Large Corporate - Corporate','SME Corporate')  THEN 11.49542</v>
      </c>
      <c r="AH126" t="str">
        <f t="shared" si="41"/>
        <v xml:space="preserve"> WHEN COUNTRY = 'CIB' AND SEGMENT= 'Small Business - SME Retail'  THEN 10.62415</v>
      </c>
      <c r="AI126" t="str">
        <f t="shared" si="42"/>
        <v xml:space="preserve"> WHEN COUNTRY = 'ISPRO' THEN 5.172458</v>
      </c>
      <c r="AJ126" t="str">
        <f t="shared" si="44"/>
        <v xml:space="preserve"> WHEN COUNTRY = 'ISBA' THEN 5.285714</v>
      </c>
      <c r="AK126" s="95" t="str">
        <f t="shared" si="43"/>
        <v/>
      </c>
      <c r="AM126" t="str">
        <f t="shared" si="45"/>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v>
      </c>
      <c r="AN126" t="str">
        <f t="shared" si="46"/>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row>
    <row r="127" spans="1:40" ht="16.5" thickBot="1" x14ac:dyDescent="0.3">
      <c r="A127" s="85">
        <f t="shared" si="47"/>
        <v>130</v>
      </c>
      <c r="B127" s="98" t="s">
        <v>1297</v>
      </c>
      <c r="C127" s="98"/>
      <c r="D127" s="98"/>
      <c r="E127" s="104" t="s">
        <v>1297</v>
      </c>
      <c r="F127" s="117"/>
      <c r="G127" s="117"/>
      <c r="H127" s="98"/>
      <c r="I127" s="98"/>
      <c r="J127" s="98"/>
      <c r="K127" s="256"/>
      <c r="L127" s="256"/>
      <c r="M127" s="321"/>
      <c r="N127" s="322">
        <v>0</v>
      </c>
      <c r="O127" s="323"/>
      <c r="P127" s="324"/>
      <c r="Q127" s="325" t="s">
        <v>1297</v>
      </c>
      <c r="R127" s="98" t="s">
        <v>1297</v>
      </c>
      <c r="T127" t="str">
        <f t="shared" si="56"/>
        <v xml:space="preserve"> WHEN COUNTRY = 'BIB' THEN 0</v>
      </c>
      <c r="U127" t="str">
        <f>IF(LEN(C127)&gt;0,CONCATENATE(" WHEN COUNTRY = '",$B$2, "' THEN ",C127 ),"")</f>
        <v/>
      </c>
      <c r="V127" t="str">
        <f>IF(LEN(D127)&gt;0,CONCATENATE(" WHEN COUNTRY = '",$B$2, "' THEN ",D127 ),"")</f>
        <v/>
      </c>
      <c r="W127" s="94" t="str">
        <f t="shared" si="57"/>
        <v xml:space="preserve"> WHEN COUNTRY = 'KOPER' THEN 0</v>
      </c>
      <c r="X127" s="94" t="str">
        <f>IF(LEN(F127)&gt;0,CONCATENATE(" WHEN COUNTRY = '",$E$2, "' THEN ",F127 ),"")</f>
        <v/>
      </c>
      <c r="Y127" s="94" t="str">
        <f>IF(LEN(G127)&gt;0,CONCATENATE(" WHEN COUNTRY = '",$E$2, "' THEN ",G127 ),"")</f>
        <v/>
      </c>
      <c r="Z127" t="str">
        <f t="shared" si="33"/>
        <v/>
      </c>
      <c r="AA127" t="str">
        <f t="shared" si="34"/>
        <v/>
      </c>
      <c r="AB127" t="str">
        <f t="shared" si="35"/>
        <v/>
      </c>
      <c r="AC127" t="str">
        <f t="shared" si="36"/>
        <v/>
      </c>
      <c r="AD127" t="str">
        <f t="shared" si="37"/>
        <v/>
      </c>
      <c r="AE127" t="str">
        <f t="shared" si="38"/>
        <v/>
      </c>
      <c r="AF127" t="str">
        <f t="shared" si="39"/>
        <v xml:space="preserve"> WHEN COUNTRY = 'CIB' THEN 0</v>
      </c>
      <c r="AG127" t="str">
        <f t="shared" si="40"/>
        <v/>
      </c>
      <c r="AH127" t="str">
        <f t="shared" si="41"/>
        <v/>
      </c>
      <c r="AI127" t="str">
        <f t="shared" si="42"/>
        <v xml:space="preserve"> WHEN COUNTRY = 'ISPRO' THEN 0</v>
      </c>
      <c r="AJ127" t="str">
        <f t="shared" si="44"/>
        <v xml:space="preserve"> WHEN COUNTRY = 'ISBA' THEN 0</v>
      </c>
      <c r="AK127" s="95" t="str">
        <f t="shared" si="43"/>
        <v/>
      </c>
      <c r="AM127" t="str">
        <f t="shared" si="45"/>
        <v xml:space="preserve"> WHEN COUNTRY = 'BIB' THEN 0 WHEN COUNTRY = 'KOPER' THEN 0 WHEN COUNTRY = 'CIB' THEN 0 WHEN COUNTRY = 'ISPRO' THEN 0 WHEN COUNTRY = 'ISBA' THEN 0</v>
      </c>
      <c r="AN127" t="str">
        <f t="shared" si="46"/>
        <v>CASE  WHEN COUNTRY = 'BIB' THEN 0 WHEN COUNTRY = 'KOPER' THEN 0 WHEN COUNTRY = 'CIB' THEN 0 WHEN COUNTRY = 'ISPRO' THEN 0 WHEN COUNTRY = 'ISBA' THEN 0 END AS MISSING_VAL_IND_130,</v>
      </c>
    </row>
    <row r="128" spans="1:40" ht="16.5" thickBot="1" x14ac:dyDescent="0.3">
      <c r="A128" s="85">
        <f t="shared" si="47"/>
        <v>131</v>
      </c>
      <c r="B128" s="98"/>
      <c r="C128" s="98" t="s">
        <v>1244</v>
      </c>
      <c r="D128" s="98" t="s">
        <v>1245</v>
      </c>
      <c r="E128" s="104"/>
      <c r="F128" s="117" t="s">
        <v>1246</v>
      </c>
      <c r="G128" s="117" t="s">
        <v>1247</v>
      </c>
      <c r="H128" s="98"/>
      <c r="I128" s="98"/>
      <c r="J128" s="98"/>
      <c r="K128" s="256"/>
      <c r="L128" s="256"/>
      <c r="M128" s="321"/>
      <c r="N128" s="322"/>
      <c r="O128" s="323" t="s">
        <v>1656</v>
      </c>
      <c r="P128" s="324" t="s">
        <v>1687</v>
      </c>
      <c r="Q128" s="325" t="s">
        <v>2026</v>
      </c>
      <c r="R128" s="98" t="s">
        <v>2172</v>
      </c>
      <c r="T128" t="str">
        <f t="shared" si="56"/>
        <v/>
      </c>
      <c r="U128" t="str">
        <f>IF(LEN(C128)&gt;0,CONCATENATE(" WHEN COUNTRY = '",$B$2,"' AND SEGMENT= '",$C$3, "'  THEN ",C128 ),"")</f>
        <v xml:space="preserve"> WHEN COUNTRY = 'BIB' AND SEGMENT= 'CORPORATE'  THEN 0.38435042</v>
      </c>
      <c r="V128" t="str">
        <f>IF(LEN(D128)&gt;0,CONCATENATE(" WHEN COUNTRY = '",$B$2,"' AND SEGMENT= '",$D$3, "'  THEN ",D128 ),"")</f>
        <v xml:space="preserve"> WHEN COUNTRY = 'BIB' AND SEGMENT= 'RETAIL'  THEN 0.25999987</v>
      </c>
      <c r="W128" s="94" t="str">
        <f t="shared" si="57"/>
        <v/>
      </c>
      <c r="X128" s="94" t="str">
        <f>IF(LEN(F128)&gt;0,CONCATENATE(" WHEN COUNTRY = '",$E$2,"' AND SEGMENT= '",$F$3, "'  THEN ",F128 ),"")</f>
        <v xml:space="preserve"> WHEN COUNTRY = 'KOPER' AND SEGMENT= 'CORPORATE'  THEN 0.4982336</v>
      </c>
      <c r="Y128" s="94" t="str">
        <f>IF(LEN(G128)&gt;0,CONCATENATE(" WHEN COUNTRY = '",$E$2,"' AND SEGMENT= '",$G$3, "'  THEN ",G128 ),"")</f>
        <v xml:space="preserve"> WHEN COUNTRY = 'KOPER' AND SEGMENT= 'SMALL/MICRO'  THEN 0.3419732</v>
      </c>
      <c r="Z128" t="str">
        <f t="shared" si="33"/>
        <v/>
      </c>
      <c r="AA128" t="str">
        <f t="shared" si="34"/>
        <v/>
      </c>
      <c r="AB128" t="str">
        <f t="shared" si="35"/>
        <v/>
      </c>
      <c r="AC128" t="str">
        <f t="shared" si="36"/>
        <v/>
      </c>
      <c r="AD128" t="str">
        <f t="shared" si="37"/>
        <v/>
      </c>
      <c r="AE128" t="str">
        <f t="shared" si="38"/>
        <v/>
      </c>
      <c r="AF128" t="str">
        <f t="shared" si="39"/>
        <v/>
      </c>
      <c r="AG128" t="str">
        <f t="shared" si="40"/>
        <v xml:space="preserve"> WHEN COUNTRY = 'CIB' AND SEGMENT IN ('Large Corporate - Corporate','SME Corporate')  THEN 0.3555136</v>
      </c>
      <c r="AH128" t="str">
        <f t="shared" si="41"/>
        <v xml:space="preserve"> WHEN COUNTRY = 'CIB' AND SEGMENT= 'Small Business - SME Retail'  THEN 0.3397027</v>
      </c>
      <c r="AI128" t="str">
        <f t="shared" si="42"/>
        <v xml:space="preserve"> WHEN COUNTRY = 'ISPRO' THEN 0.7600254</v>
      </c>
      <c r="AJ128" t="str">
        <f t="shared" si="44"/>
        <v xml:space="preserve"> WHEN COUNTRY = 'ISBA' THEN 0.5199887</v>
      </c>
      <c r="AK128" s="95" t="str">
        <f t="shared" si="43"/>
        <v/>
      </c>
      <c r="AM128" t="str">
        <f t="shared" si="45"/>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v>
      </c>
      <c r="AN128" t="str">
        <f t="shared" si="46"/>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row>
    <row r="129" spans="1:40" ht="16.5" thickBot="1" x14ac:dyDescent="0.3">
      <c r="A129" s="85">
        <f t="shared" si="47"/>
        <v>132</v>
      </c>
      <c r="B129" s="98" t="s">
        <v>1297</v>
      </c>
      <c r="C129" s="98"/>
      <c r="D129" s="98"/>
      <c r="E129" s="104" t="s">
        <v>1297</v>
      </c>
      <c r="F129" s="117"/>
      <c r="G129" s="117"/>
      <c r="H129" s="98"/>
      <c r="I129" s="98"/>
      <c r="J129" s="98"/>
      <c r="K129" s="256"/>
      <c r="L129" s="256"/>
      <c r="M129" s="321"/>
      <c r="N129" s="322">
        <v>0</v>
      </c>
      <c r="O129" s="323"/>
      <c r="P129" s="324"/>
      <c r="Q129" s="325" t="s">
        <v>1297</v>
      </c>
      <c r="R129" s="98" t="s">
        <v>1297</v>
      </c>
      <c r="T129" t="str">
        <f t="shared" si="56"/>
        <v xml:space="preserve"> WHEN COUNTRY = 'BIB' THEN 0</v>
      </c>
      <c r="U129" t="str">
        <f t="shared" ref="U129:U176" si="59">IF(LEN(C129)&gt;0,CONCATENATE(" WHEN COUNTRY = '",$B$2, "' THEN ",C129 ),"")</f>
        <v/>
      </c>
      <c r="V129" t="str">
        <f t="shared" ref="V129:V176" si="60">IF(LEN(D129)&gt;0,CONCATENATE(" WHEN COUNTRY = '",$B$2, "' THEN ",D129 ),"")</f>
        <v/>
      </c>
      <c r="W129" s="94" t="str">
        <f t="shared" si="57"/>
        <v xml:space="preserve"> WHEN COUNTRY = 'KOPER' THEN 0</v>
      </c>
      <c r="X129" s="94" t="str">
        <f t="shared" ref="X129:X176" si="61">IF(LEN(F129)&gt;0,CONCATENATE(" WHEN COUNTRY = '",$E$2, "' THEN ",F129 ),"")</f>
        <v/>
      </c>
      <c r="Y129" s="94" t="str">
        <f t="shared" ref="Y129:Y176" si="62">IF(LEN(G129)&gt;0,CONCATENATE(" WHEN COUNTRY = '",$E$2, "' THEN ",G129 ),"")</f>
        <v/>
      </c>
      <c r="Z129" t="str">
        <f t="shared" si="33"/>
        <v/>
      </c>
      <c r="AA129" t="str">
        <f t="shared" si="34"/>
        <v/>
      </c>
      <c r="AB129" t="str">
        <f t="shared" si="35"/>
        <v/>
      </c>
      <c r="AC129" t="str">
        <f t="shared" si="36"/>
        <v/>
      </c>
      <c r="AD129" t="str">
        <f t="shared" si="37"/>
        <v/>
      </c>
      <c r="AE129" t="str">
        <f t="shared" si="38"/>
        <v/>
      </c>
      <c r="AF129" t="str">
        <f t="shared" si="39"/>
        <v xml:space="preserve"> WHEN COUNTRY = 'CIB' THEN 0</v>
      </c>
      <c r="AG129" t="str">
        <f t="shared" si="40"/>
        <v/>
      </c>
      <c r="AH129" t="str">
        <f t="shared" si="41"/>
        <v/>
      </c>
      <c r="AI129" t="str">
        <f t="shared" si="42"/>
        <v xml:space="preserve"> WHEN COUNTRY = 'ISPRO' THEN 0</v>
      </c>
      <c r="AJ129" t="str">
        <f t="shared" si="44"/>
        <v xml:space="preserve"> WHEN COUNTRY = 'ISBA' THEN 0</v>
      </c>
      <c r="AK129" s="95" t="str">
        <f t="shared" si="43"/>
        <v/>
      </c>
      <c r="AM129" t="str">
        <f t="shared" si="45"/>
        <v xml:space="preserve"> WHEN COUNTRY = 'BIB' THEN 0 WHEN COUNTRY = 'KOPER' THEN 0 WHEN COUNTRY = 'CIB' THEN 0 WHEN COUNTRY = 'ISPRO' THEN 0 WHEN COUNTRY = 'ISBA' THEN 0</v>
      </c>
      <c r="AN129" t="str">
        <f t="shared" si="46"/>
        <v>CASE  WHEN COUNTRY = 'BIB' THEN 0 WHEN COUNTRY = 'KOPER' THEN 0 WHEN COUNTRY = 'CIB' THEN 0 WHEN COUNTRY = 'ISPRO' THEN 0 WHEN COUNTRY = 'ISBA' THEN 0 END AS MISSING_VAL_IND_132,</v>
      </c>
    </row>
    <row r="130" spans="1:40" ht="16.5" thickBot="1" x14ac:dyDescent="0.3">
      <c r="A130" s="85">
        <f t="shared" si="47"/>
        <v>133</v>
      </c>
      <c r="B130" s="98" t="s">
        <v>1297</v>
      </c>
      <c r="C130" s="98"/>
      <c r="D130" s="98"/>
      <c r="E130" s="104" t="s">
        <v>1297</v>
      </c>
      <c r="F130" s="117"/>
      <c r="G130" s="117"/>
      <c r="H130" s="98"/>
      <c r="I130" s="98"/>
      <c r="J130" s="98"/>
      <c r="K130" s="256"/>
      <c r="L130" s="256"/>
      <c r="M130" s="321"/>
      <c r="N130" s="322">
        <v>0</v>
      </c>
      <c r="O130" s="323"/>
      <c r="P130" s="324"/>
      <c r="Q130" s="325" t="s">
        <v>1297</v>
      </c>
      <c r="R130" s="98" t="s">
        <v>1297</v>
      </c>
      <c r="T130" t="str">
        <f t="shared" si="56"/>
        <v xml:space="preserve"> WHEN COUNTRY = 'BIB' THEN 0</v>
      </c>
      <c r="U130" t="str">
        <f t="shared" si="59"/>
        <v/>
      </c>
      <c r="V130" t="str">
        <f t="shared" si="60"/>
        <v/>
      </c>
      <c r="W130" s="94" t="str">
        <f t="shared" si="57"/>
        <v xml:space="preserve"> WHEN COUNTRY = 'KOPER' THEN 0</v>
      </c>
      <c r="X130" s="94" t="str">
        <f t="shared" si="61"/>
        <v/>
      </c>
      <c r="Y130" s="94" t="str">
        <f t="shared" si="62"/>
        <v/>
      </c>
      <c r="Z130" t="str">
        <f t="shared" si="33"/>
        <v/>
      </c>
      <c r="AA130" t="str">
        <f t="shared" si="34"/>
        <v/>
      </c>
      <c r="AB130" t="str">
        <f t="shared" si="35"/>
        <v/>
      </c>
      <c r="AC130" t="str">
        <f t="shared" si="36"/>
        <v/>
      </c>
      <c r="AD130" t="str">
        <f t="shared" si="37"/>
        <v/>
      </c>
      <c r="AE130" t="str">
        <f t="shared" si="38"/>
        <v/>
      </c>
      <c r="AF130" t="str">
        <f t="shared" si="39"/>
        <v xml:space="preserve"> WHEN COUNTRY = 'CIB' THEN 0</v>
      </c>
      <c r="AG130" t="str">
        <f t="shared" si="40"/>
        <v/>
      </c>
      <c r="AH130" t="str">
        <f t="shared" si="41"/>
        <v/>
      </c>
      <c r="AI130" t="str">
        <f t="shared" si="42"/>
        <v xml:space="preserve"> WHEN COUNTRY = 'ISPRO' THEN 0</v>
      </c>
      <c r="AJ130" t="str">
        <f t="shared" si="44"/>
        <v xml:space="preserve"> WHEN COUNTRY = 'ISBA' THEN 0</v>
      </c>
      <c r="AK130" s="95" t="str">
        <f t="shared" si="43"/>
        <v/>
      </c>
      <c r="AM130" t="str">
        <f t="shared" si="45"/>
        <v xml:space="preserve"> WHEN COUNTRY = 'BIB' THEN 0 WHEN COUNTRY = 'KOPER' THEN 0 WHEN COUNTRY = 'CIB' THEN 0 WHEN COUNTRY = 'ISPRO' THEN 0 WHEN COUNTRY = 'ISBA' THEN 0</v>
      </c>
      <c r="AN130" t="str">
        <f t="shared" si="46"/>
        <v>CASE  WHEN COUNTRY = 'BIB' THEN 0 WHEN COUNTRY = 'KOPER' THEN 0 WHEN COUNTRY = 'CIB' THEN 0 WHEN COUNTRY = 'ISPRO' THEN 0 WHEN COUNTRY = 'ISBA' THEN 0 END AS MISSING_VAL_IND_133,</v>
      </c>
    </row>
    <row r="131" spans="1:40" ht="16.5" thickBot="1" x14ac:dyDescent="0.3">
      <c r="A131" s="85">
        <f t="shared" si="47"/>
        <v>134</v>
      </c>
      <c r="B131" s="98"/>
      <c r="C131" s="98"/>
      <c r="D131" s="98"/>
      <c r="E131" s="104"/>
      <c r="F131" s="117"/>
      <c r="G131" s="117"/>
      <c r="H131" s="98"/>
      <c r="I131" s="98"/>
      <c r="J131" s="98"/>
      <c r="K131" s="256"/>
      <c r="L131" s="256"/>
      <c r="M131" s="321"/>
      <c r="N131" s="322"/>
      <c r="O131" s="323"/>
      <c r="P131" s="324"/>
      <c r="Q131" s="325"/>
      <c r="R131" s="98"/>
      <c r="T131" t="str">
        <f t="shared" si="56"/>
        <v/>
      </c>
      <c r="U131" t="str">
        <f t="shared" si="59"/>
        <v/>
      </c>
      <c r="V131" t="str">
        <f t="shared" si="60"/>
        <v/>
      </c>
      <c r="W131" s="94" t="str">
        <f t="shared" si="57"/>
        <v/>
      </c>
      <c r="X131" s="94" t="str">
        <f t="shared" si="61"/>
        <v/>
      </c>
      <c r="Y131" s="94" t="str">
        <f t="shared" si="62"/>
        <v/>
      </c>
      <c r="Z131" t="str">
        <f t="shared" si="33"/>
        <v/>
      </c>
      <c r="AA131" t="str">
        <f t="shared" si="34"/>
        <v/>
      </c>
      <c r="AB131" t="str">
        <f t="shared" si="35"/>
        <v/>
      </c>
      <c r="AC131" t="str">
        <f t="shared" si="36"/>
        <v/>
      </c>
      <c r="AD131" t="str">
        <f t="shared" si="37"/>
        <v/>
      </c>
      <c r="AE131" t="str">
        <f t="shared" si="38"/>
        <v/>
      </c>
      <c r="AF131" t="str">
        <f t="shared" si="39"/>
        <v/>
      </c>
      <c r="AG131" t="str">
        <f t="shared" si="40"/>
        <v/>
      </c>
      <c r="AH131" t="str">
        <f t="shared" si="41"/>
        <v/>
      </c>
      <c r="AI131" t="str">
        <f t="shared" si="42"/>
        <v/>
      </c>
      <c r="AJ131" t="str">
        <f t="shared" si="44"/>
        <v/>
      </c>
      <c r="AK131" s="95" t="str">
        <f t="shared" si="43"/>
        <v/>
      </c>
      <c r="AM131" t="str">
        <f t="shared" si="45"/>
        <v/>
      </c>
      <c r="AN131" t="str">
        <f t="shared" si="46"/>
        <v/>
      </c>
    </row>
    <row r="132" spans="1:40" ht="16.5" thickBot="1" x14ac:dyDescent="0.3">
      <c r="A132" s="85">
        <f t="shared" si="47"/>
        <v>135</v>
      </c>
      <c r="B132" s="98"/>
      <c r="C132" s="98"/>
      <c r="D132" s="98"/>
      <c r="E132" s="104"/>
      <c r="F132" s="117"/>
      <c r="G132" s="117"/>
      <c r="H132" s="98"/>
      <c r="I132" s="98"/>
      <c r="J132" s="98"/>
      <c r="K132" s="256"/>
      <c r="L132" s="256"/>
      <c r="M132" s="321"/>
      <c r="N132" s="322"/>
      <c r="O132" s="323"/>
      <c r="P132" s="324"/>
      <c r="Q132" s="325"/>
      <c r="R132" s="98"/>
      <c r="T132" t="str">
        <f t="shared" si="56"/>
        <v/>
      </c>
      <c r="U132" t="str">
        <f t="shared" si="59"/>
        <v/>
      </c>
      <c r="V132" t="str">
        <f t="shared" si="60"/>
        <v/>
      </c>
      <c r="W132" s="94" t="str">
        <f t="shared" si="57"/>
        <v/>
      </c>
      <c r="X132" s="94" t="str">
        <f t="shared" si="61"/>
        <v/>
      </c>
      <c r="Y132" s="94" t="str">
        <f t="shared" si="62"/>
        <v/>
      </c>
      <c r="Z132" t="str">
        <f t="shared" ref="Z132:Z195" si="63">IF(LEN(H132)&gt;0,CONCATENATE(" WHEN COUNTRY = '",$H$2, "' THEN ",H132 ),"")</f>
        <v/>
      </c>
      <c r="AA132" t="str">
        <f t="shared" ref="AA132:AA195" si="64">IF(LEN(I132)&gt;0,CONCATENATE(" WHEN COUNTRY = '",$H$2,"' AND SEGMENT IN ",$I$3, "  THEN ",I132 ),"")</f>
        <v/>
      </c>
      <c r="AB132" t="str">
        <f t="shared" ref="AB132:AB195" si="65">IF(LEN(J132)&gt;0,CONCATENATE(" WHEN COUNTRY = '",$H$2,"' AND SEGMENT= '",$J$3, "'  THEN ",J132 ),"")</f>
        <v/>
      </c>
      <c r="AC132" t="str">
        <f t="shared" ref="AC132:AC195" si="66">IF(LEN(K132)&gt;0,CONCATENATE(" WHEN COUNTRY = '",$K$2, "' THEN ",K132 ),"")</f>
        <v/>
      </c>
      <c r="AD132" t="str">
        <f t="shared" ref="AD132:AD195" si="67">IF(LEN(L132)&gt;0,CONCATENATE(" WHEN COUNTRY = '",$K$2,"' AND SEGMENT IN ",$L$3, "  THEN ",L132 ),"")</f>
        <v/>
      </c>
      <c r="AE132" t="str">
        <f t="shared" ref="AE132:AE195" si="68">IF(LEN(M132)&gt;0,CONCATENATE(" WHEN COUNTRY = '",$K$2,"' AND SEGMENT= '",$M$3, "'  THEN ",M132 ),"")</f>
        <v/>
      </c>
      <c r="AF132" t="str">
        <f t="shared" ref="AF132:AF195" si="69">IF(LEN(N132)&gt;0,CONCATENATE(" WHEN COUNTRY = '",$N$2, "' THEN ",N132 ),"")</f>
        <v/>
      </c>
      <c r="AG132" t="str">
        <f t="shared" ref="AG132:AG195" si="70">IF(LEN(O132)&gt;0,CONCATENATE(" WHEN COUNTRY = '",$N$2,"' AND SEGMENT IN ",$O$3, "  THEN ",O132 ),"")</f>
        <v/>
      </c>
      <c r="AH132" t="str">
        <f t="shared" ref="AH132:AH195" si="71">IF(LEN(P132)&gt;0,CONCATENATE(" WHEN COUNTRY = '",$N$2,"' AND SEGMENT= '",$P$3, "'  THEN ",P132 ),"")</f>
        <v/>
      </c>
      <c r="AI132" t="str">
        <f t="shared" ref="AI132:AI195" si="72">IF(LEN(Q132)&gt;0,CONCATENATE(" WHEN COUNTRY = '",$Q$2, "' THEN ",Q132 ),"")</f>
        <v/>
      </c>
      <c r="AJ132" t="str">
        <f t="shared" si="44"/>
        <v/>
      </c>
      <c r="AK132" s="95" t="str">
        <f t="shared" ref="AK132:AK195" si="73">IF(AND(LEN(T132)=0, LEN(W132)=0, LEN(Z132)=0, LEN(AC132)=0, LEN(AF132)=0,LEN(AI132)=0,LEN(AJ132)=0,LEN(S132)&gt;0),CONCATENATE(S132," AS MISSING_VAL_IND_",A132,","),"")</f>
        <v/>
      </c>
      <c r="AM132" t="str">
        <f t="shared" si="45"/>
        <v/>
      </c>
      <c r="AN132" t="str">
        <f t="shared" si="46"/>
        <v/>
      </c>
    </row>
    <row r="133" spans="1:40" ht="16.5" thickBot="1" x14ac:dyDescent="0.3">
      <c r="A133" s="85">
        <f t="shared" si="47"/>
        <v>136</v>
      </c>
      <c r="B133" s="98"/>
      <c r="C133" s="98"/>
      <c r="D133" s="98"/>
      <c r="E133" s="104"/>
      <c r="F133" s="117"/>
      <c r="G133" s="117"/>
      <c r="H133" s="98"/>
      <c r="I133" s="98"/>
      <c r="J133" s="98"/>
      <c r="K133" s="256"/>
      <c r="L133" s="256"/>
      <c r="M133" s="321"/>
      <c r="N133" s="322"/>
      <c r="O133" s="323"/>
      <c r="P133" s="324"/>
      <c r="Q133" s="325"/>
      <c r="R133" s="98"/>
      <c r="T133" t="str">
        <f t="shared" si="56"/>
        <v/>
      </c>
      <c r="U133" t="str">
        <f t="shared" si="59"/>
        <v/>
      </c>
      <c r="V133" t="str">
        <f t="shared" si="60"/>
        <v/>
      </c>
      <c r="W133" s="94" t="str">
        <f t="shared" si="57"/>
        <v/>
      </c>
      <c r="X133" s="94" t="str">
        <f t="shared" si="61"/>
        <v/>
      </c>
      <c r="Y133" s="94" t="str">
        <f t="shared" si="62"/>
        <v/>
      </c>
      <c r="Z133" t="str">
        <f t="shared" si="63"/>
        <v/>
      </c>
      <c r="AA133" t="str">
        <f t="shared" si="64"/>
        <v/>
      </c>
      <c r="AB133" t="str">
        <f t="shared" si="65"/>
        <v/>
      </c>
      <c r="AC133" t="str">
        <f t="shared" si="66"/>
        <v/>
      </c>
      <c r="AD133" t="str">
        <f t="shared" si="67"/>
        <v/>
      </c>
      <c r="AE133" t="str">
        <f t="shared" si="68"/>
        <v/>
      </c>
      <c r="AF133" t="str">
        <f t="shared" si="69"/>
        <v/>
      </c>
      <c r="AG133" t="str">
        <f t="shared" si="70"/>
        <v/>
      </c>
      <c r="AH133" t="str">
        <f t="shared" si="71"/>
        <v/>
      </c>
      <c r="AI133" t="str">
        <f t="shared" si="72"/>
        <v/>
      </c>
      <c r="AJ133" t="str">
        <f t="shared" ref="AJ133:AJ196" si="74">IF(LEN(R133)&gt;0,CONCATENATE(" WHEN COUNTRY = '",$R$2, "' THEN ",R133 ),"")</f>
        <v/>
      </c>
      <c r="AK133" s="95" t="str">
        <f t="shared" si="73"/>
        <v/>
      </c>
      <c r="AM133" t="str">
        <f t="shared" ref="AM133:AM196" si="75">CONCATENATE(T133,U133,V133,W133,X133,Y133,Z133,AA133,AB133,AC133,AD133,AE133,AF133,AG133,AH133,AI133,AJ133)</f>
        <v/>
      </c>
      <c r="AN133" t="str">
        <f t="shared" ref="AN133:AN196" si="76">IF(LEN(AK133)&gt;0,AK133,IF(LEN(AM133)&gt;0,"CASE "&amp;AM133&amp;" END AS MISSING_VAL_IND_"&amp;A133&amp;",",""))</f>
        <v/>
      </c>
    </row>
    <row r="134" spans="1:40" ht="16.5" thickBot="1" x14ac:dyDescent="0.3">
      <c r="A134" s="85">
        <f t="shared" ref="A134:A197" si="77">+A133+1</f>
        <v>137</v>
      </c>
      <c r="B134" s="98"/>
      <c r="C134" s="98"/>
      <c r="D134" s="98"/>
      <c r="E134" s="104"/>
      <c r="F134" s="117"/>
      <c r="G134" s="117"/>
      <c r="H134" s="98"/>
      <c r="I134" s="98"/>
      <c r="J134" s="98"/>
      <c r="K134" s="256"/>
      <c r="L134" s="256"/>
      <c r="M134" s="321"/>
      <c r="N134" s="322"/>
      <c r="O134" s="323"/>
      <c r="P134" s="324"/>
      <c r="Q134" s="325"/>
      <c r="R134" s="98"/>
      <c r="T134" t="str">
        <f t="shared" si="56"/>
        <v/>
      </c>
      <c r="U134" t="str">
        <f t="shared" si="59"/>
        <v/>
      </c>
      <c r="V134" t="str">
        <f t="shared" si="60"/>
        <v/>
      </c>
      <c r="W134" s="94" t="str">
        <f t="shared" si="57"/>
        <v/>
      </c>
      <c r="X134" s="94" t="str">
        <f t="shared" si="61"/>
        <v/>
      </c>
      <c r="Y134" s="94" t="str">
        <f t="shared" si="62"/>
        <v/>
      </c>
      <c r="Z134" t="str">
        <f t="shared" si="63"/>
        <v/>
      </c>
      <c r="AA134" t="str">
        <f t="shared" si="64"/>
        <v/>
      </c>
      <c r="AB134" t="str">
        <f t="shared" si="65"/>
        <v/>
      </c>
      <c r="AC134" t="str">
        <f t="shared" si="66"/>
        <v/>
      </c>
      <c r="AD134" t="str">
        <f t="shared" si="67"/>
        <v/>
      </c>
      <c r="AE134" t="str">
        <f t="shared" si="68"/>
        <v/>
      </c>
      <c r="AF134" t="str">
        <f t="shared" si="69"/>
        <v/>
      </c>
      <c r="AG134" t="str">
        <f t="shared" si="70"/>
        <v/>
      </c>
      <c r="AH134" t="str">
        <f t="shared" si="71"/>
        <v/>
      </c>
      <c r="AI134" t="str">
        <f t="shared" si="72"/>
        <v/>
      </c>
      <c r="AJ134" t="str">
        <f t="shared" si="74"/>
        <v/>
      </c>
      <c r="AK134" s="95" t="str">
        <f t="shared" si="73"/>
        <v/>
      </c>
      <c r="AM134" t="str">
        <f t="shared" si="75"/>
        <v/>
      </c>
      <c r="AN134" t="str">
        <f t="shared" si="76"/>
        <v/>
      </c>
    </row>
    <row r="135" spans="1:40" ht="16.5" thickBot="1" x14ac:dyDescent="0.3">
      <c r="A135" s="85">
        <f t="shared" si="77"/>
        <v>138</v>
      </c>
      <c r="B135" s="98"/>
      <c r="C135" s="98"/>
      <c r="D135" s="98"/>
      <c r="E135" s="104"/>
      <c r="F135" s="117"/>
      <c r="G135" s="117"/>
      <c r="H135" s="98"/>
      <c r="I135" s="98"/>
      <c r="J135" s="98"/>
      <c r="K135" s="256"/>
      <c r="L135" s="256"/>
      <c r="M135" s="321"/>
      <c r="N135" s="322"/>
      <c r="O135" s="323"/>
      <c r="P135" s="324"/>
      <c r="Q135" s="325"/>
      <c r="R135" s="98"/>
      <c r="S135" s="139">
        <v>-999</v>
      </c>
      <c r="T135" t="str">
        <f t="shared" si="56"/>
        <v/>
      </c>
      <c r="U135" t="str">
        <f t="shared" si="59"/>
        <v/>
      </c>
      <c r="V135" t="str">
        <f t="shared" si="60"/>
        <v/>
      </c>
      <c r="W135" s="94" t="str">
        <f t="shared" si="57"/>
        <v/>
      </c>
      <c r="X135" s="94" t="str">
        <f t="shared" si="61"/>
        <v/>
      </c>
      <c r="Y135" s="94" t="str">
        <f t="shared" si="62"/>
        <v/>
      </c>
      <c r="Z135" t="str">
        <f t="shared" si="63"/>
        <v/>
      </c>
      <c r="AA135" t="str">
        <f t="shared" si="64"/>
        <v/>
      </c>
      <c r="AB135" t="str">
        <f t="shared" si="65"/>
        <v/>
      </c>
      <c r="AC135" t="str">
        <f t="shared" si="66"/>
        <v/>
      </c>
      <c r="AD135" t="str">
        <f t="shared" si="67"/>
        <v/>
      </c>
      <c r="AE135" t="str">
        <f t="shared" si="68"/>
        <v/>
      </c>
      <c r="AF135" t="str">
        <f t="shared" si="69"/>
        <v/>
      </c>
      <c r="AG135" t="str">
        <f t="shared" si="70"/>
        <v/>
      </c>
      <c r="AH135" t="str">
        <f t="shared" si="71"/>
        <v/>
      </c>
      <c r="AI135" t="str">
        <f t="shared" si="72"/>
        <v/>
      </c>
      <c r="AJ135" t="str">
        <f t="shared" si="74"/>
        <v/>
      </c>
      <c r="AK135" s="95" t="str">
        <f t="shared" si="73"/>
        <v>-999 AS MISSING_VAL_IND_138,</v>
      </c>
      <c r="AM135" t="str">
        <f t="shared" si="75"/>
        <v/>
      </c>
      <c r="AN135" t="str">
        <f t="shared" si="76"/>
        <v>-999 AS MISSING_VAL_IND_138,</v>
      </c>
    </row>
    <row r="136" spans="1:40" ht="16.5" thickBot="1" x14ac:dyDescent="0.3">
      <c r="A136" s="85">
        <f t="shared" si="77"/>
        <v>139</v>
      </c>
      <c r="B136" s="98"/>
      <c r="C136" s="98"/>
      <c r="D136" s="98"/>
      <c r="E136" s="104"/>
      <c r="F136" s="117"/>
      <c r="G136" s="117"/>
      <c r="H136" s="98"/>
      <c r="I136" s="98"/>
      <c r="J136" s="98"/>
      <c r="K136" s="256"/>
      <c r="L136" s="256"/>
      <c r="M136" s="321"/>
      <c r="N136" s="322"/>
      <c r="O136" s="323"/>
      <c r="P136" s="324"/>
      <c r="Q136" s="325"/>
      <c r="R136" s="98"/>
      <c r="S136" s="139">
        <v>-999</v>
      </c>
      <c r="T136" t="str">
        <f t="shared" si="56"/>
        <v/>
      </c>
      <c r="U136" t="str">
        <f t="shared" si="59"/>
        <v/>
      </c>
      <c r="V136" t="str">
        <f t="shared" si="60"/>
        <v/>
      </c>
      <c r="W136" s="94" t="str">
        <f t="shared" si="57"/>
        <v/>
      </c>
      <c r="X136" s="94" t="str">
        <f t="shared" si="61"/>
        <v/>
      </c>
      <c r="Y136" s="94" t="str">
        <f t="shared" si="62"/>
        <v/>
      </c>
      <c r="Z136" t="str">
        <f t="shared" si="63"/>
        <v/>
      </c>
      <c r="AA136" t="str">
        <f t="shared" si="64"/>
        <v/>
      </c>
      <c r="AB136" t="str">
        <f t="shared" si="65"/>
        <v/>
      </c>
      <c r="AC136" t="str">
        <f t="shared" si="66"/>
        <v/>
      </c>
      <c r="AD136" t="str">
        <f t="shared" si="67"/>
        <v/>
      </c>
      <c r="AE136" t="str">
        <f t="shared" si="68"/>
        <v/>
      </c>
      <c r="AF136" t="str">
        <f t="shared" si="69"/>
        <v/>
      </c>
      <c r="AG136" t="str">
        <f t="shared" si="70"/>
        <v/>
      </c>
      <c r="AH136" t="str">
        <f t="shared" si="71"/>
        <v/>
      </c>
      <c r="AI136" t="str">
        <f t="shared" si="72"/>
        <v/>
      </c>
      <c r="AJ136" t="str">
        <f t="shared" si="74"/>
        <v/>
      </c>
      <c r="AK136" s="95" t="str">
        <f t="shared" si="73"/>
        <v>-999 AS MISSING_VAL_IND_139,</v>
      </c>
      <c r="AM136" t="str">
        <f t="shared" si="75"/>
        <v/>
      </c>
      <c r="AN136" t="str">
        <f t="shared" si="76"/>
        <v>-999 AS MISSING_VAL_IND_139,</v>
      </c>
    </row>
    <row r="137" spans="1:40" ht="16.5" thickBot="1" x14ac:dyDescent="0.3">
      <c r="A137" s="85">
        <f t="shared" si="77"/>
        <v>140</v>
      </c>
      <c r="B137" s="98"/>
      <c r="C137" s="98"/>
      <c r="D137" s="98"/>
      <c r="E137" s="104"/>
      <c r="F137" s="117"/>
      <c r="G137" s="117"/>
      <c r="H137" s="98"/>
      <c r="I137" s="98"/>
      <c r="J137" s="98"/>
      <c r="K137" s="256"/>
      <c r="L137" s="256"/>
      <c r="M137" s="321"/>
      <c r="N137" s="322"/>
      <c r="O137" s="323"/>
      <c r="P137" s="324"/>
      <c r="Q137" s="325"/>
      <c r="R137" s="98"/>
      <c r="S137" s="139">
        <v>-999</v>
      </c>
      <c r="T137" t="str">
        <f t="shared" si="56"/>
        <v/>
      </c>
      <c r="U137" t="str">
        <f t="shared" si="59"/>
        <v/>
      </c>
      <c r="V137" t="str">
        <f t="shared" si="60"/>
        <v/>
      </c>
      <c r="W137" s="94" t="str">
        <f t="shared" si="57"/>
        <v/>
      </c>
      <c r="X137" s="94" t="str">
        <f t="shared" si="61"/>
        <v/>
      </c>
      <c r="Y137" s="94" t="str">
        <f t="shared" si="62"/>
        <v/>
      </c>
      <c r="Z137" t="str">
        <f t="shared" si="63"/>
        <v/>
      </c>
      <c r="AA137" t="str">
        <f t="shared" si="64"/>
        <v/>
      </c>
      <c r="AB137" t="str">
        <f t="shared" si="65"/>
        <v/>
      </c>
      <c r="AC137" t="str">
        <f t="shared" si="66"/>
        <v/>
      </c>
      <c r="AD137" t="str">
        <f t="shared" si="67"/>
        <v/>
      </c>
      <c r="AE137" t="str">
        <f t="shared" si="68"/>
        <v/>
      </c>
      <c r="AF137" t="str">
        <f t="shared" si="69"/>
        <v/>
      </c>
      <c r="AG137" t="str">
        <f t="shared" si="70"/>
        <v/>
      </c>
      <c r="AH137" t="str">
        <f t="shared" si="71"/>
        <v/>
      </c>
      <c r="AI137" t="str">
        <f t="shared" si="72"/>
        <v/>
      </c>
      <c r="AJ137" t="str">
        <f t="shared" si="74"/>
        <v/>
      </c>
      <c r="AK137" s="95" t="str">
        <f t="shared" si="73"/>
        <v>-999 AS MISSING_VAL_IND_140,</v>
      </c>
      <c r="AM137" t="str">
        <f t="shared" si="75"/>
        <v/>
      </c>
      <c r="AN137" t="str">
        <f t="shared" si="76"/>
        <v>-999 AS MISSING_VAL_IND_140,</v>
      </c>
    </row>
    <row r="138" spans="1:40" ht="16.5" thickBot="1" x14ac:dyDescent="0.3">
      <c r="A138" s="85">
        <f t="shared" si="77"/>
        <v>141</v>
      </c>
      <c r="B138" s="98"/>
      <c r="C138" s="98"/>
      <c r="D138" s="98"/>
      <c r="E138" s="104"/>
      <c r="F138" s="117"/>
      <c r="G138" s="117"/>
      <c r="H138" s="98"/>
      <c r="I138" s="98"/>
      <c r="J138" s="98"/>
      <c r="K138" s="256"/>
      <c r="L138" s="256"/>
      <c r="M138" s="321"/>
      <c r="N138" s="322"/>
      <c r="O138" s="323"/>
      <c r="P138" s="324"/>
      <c r="Q138" s="325"/>
      <c r="R138" s="98"/>
      <c r="S138" s="139">
        <v>-999</v>
      </c>
      <c r="T138" t="str">
        <f t="shared" si="56"/>
        <v/>
      </c>
      <c r="U138" t="str">
        <f t="shared" si="59"/>
        <v/>
      </c>
      <c r="V138" t="str">
        <f t="shared" si="60"/>
        <v/>
      </c>
      <c r="W138" s="94" t="str">
        <f t="shared" si="57"/>
        <v/>
      </c>
      <c r="X138" s="94" t="str">
        <f t="shared" si="61"/>
        <v/>
      </c>
      <c r="Y138" s="94" t="str">
        <f t="shared" si="62"/>
        <v/>
      </c>
      <c r="Z138" t="str">
        <f t="shared" si="63"/>
        <v/>
      </c>
      <c r="AA138" t="str">
        <f t="shared" si="64"/>
        <v/>
      </c>
      <c r="AB138" t="str">
        <f t="shared" si="65"/>
        <v/>
      </c>
      <c r="AC138" t="str">
        <f t="shared" si="66"/>
        <v/>
      </c>
      <c r="AD138" t="str">
        <f t="shared" si="67"/>
        <v/>
      </c>
      <c r="AE138" t="str">
        <f t="shared" si="68"/>
        <v/>
      </c>
      <c r="AF138" t="str">
        <f t="shared" si="69"/>
        <v/>
      </c>
      <c r="AG138" t="str">
        <f t="shared" si="70"/>
        <v/>
      </c>
      <c r="AH138" t="str">
        <f t="shared" si="71"/>
        <v/>
      </c>
      <c r="AI138" t="str">
        <f t="shared" si="72"/>
        <v/>
      </c>
      <c r="AJ138" t="str">
        <f t="shared" si="74"/>
        <v/>
      </c>
      <c r="AK138" s="95" t="str">
        <f t="shared" si="73"/>
        <v>-999 AS MISSING_VAL_IND_141,</v>
      </c>
      <c r="AM138" t="str">
        <f t="shared" si="75"/>
        <v/>
      </c>
      <c r="AN138" t="str">
        <f t="shared" si="76"/>
        <v>-999 AS MISSING_VAL_IND_141,</v>
      </c>
    </row>
    <row r="139" spans="1:40" ht="16.5" thickBot="1" x14ac:dyDescent="0.3">
      <c r="A139" s="85">
        <f t="shared" si="77"/>
        <v>142</v>
      </c>
      <c r="B139" s="98"/>
      <c r="C139" s="98"/>
      <c r="D139" s="98"/>
      <c r="E139" s="104"/>
      <c r="F139" s="117"/>
      <c r="G139" s="117"/>
      <c r="H139" s="98"/>
      <c r="I139" s="98"/>
      <c r="J139" s="98"/>
      <c r="K139" s="256"/>
      <c r="L139" s="256"/>
      <c r="M139" s="321"/>
      <c r="N139" s="322"/>
      <c r="O139" s="323"/>
      <c r="P139" s="324"/>
      <c r="Q139" s="325"/>
      <c r="R139" s="98"/>
      <c r="S139" s="139">
        <v>-999</v>
      </c>
      <c r="T139" t="str">
        <f t="shared" si="56"/>
        <v/>
      </c>
      <c r="U139" t="str">
        <f t="shared" si="59"/>
        <v/>
      </c>
      <c r="V139" t="str">
        <f t="shared" si="60"/>
        <v/>
      </c>
      <c r="W139" s="94" t="str">
        <f t="shared" si="57"/>
        <v/>
      </c>
      <c r="X139" s="94" t="str">
        <f t="shared" si="61"/>
        <v/>
      </c>
      <c r="Y139" s="94" t="str">
        <f t="shared" si="62"/>
        <v/>
      </c>
      <c r="Z139" t="str">
        <f t="shared" si="63"/>
        <v/>
      </c>
      <c r="AA139" t="str">
        <f t="shared" si="64"/>
        <v/>
      </c>
      <c r="AB139" t="str">
        <f t="shared" si="65"/>
        <v/>
      </c>
      <c r="AC139" t="str">
        <f t="shared" si="66"/>
        <v/>
      </c>
      <c r="AD139" t="str">
        <f t="shared" si="67"/>
        <v/>
      </c>
      <c r="AE139" t="str">
        <f t="shared" si="68"/>
        <v/>
      </c>
      <c r="AF139" t="str">
        <f t="shared" si="69"/>
        <v/>
      </c>
      <c r="AG139" t="str">
        <f t="shared" si="70"/>
        <v/>
      </c>
      <c r="AH139" t="str">
        <f t="shared" si="71"/>
        <v/>
      </c>
      <c r="AI139" t="str">
        <f t="shared" si="72"/>
        <v/>
      </c>
      <c r="AJ139" t="str">
        <f t="shared" si="74"/>
        <v/>
      </c>
      <c r="AK139" s="95" t="str">
        <f t="shared" si="73"/>
        <v>-999 AS MISSING_VAL_IND_142,</v>
      </c>
      <c r="AM139" t="str">
        <f t="shared" si="75"/>
        <v/>
      </c>
      <c r="AN139" t="str">
        <f t="shared" si="76"/>
        <v>-999 AS MISSING_VAL_IND_142,</v>
      </c>
    </row>
    <row r="140" spans="1:40" ht="16.5" thickBot="1" x14ac:dyDescent="0.3">
      <c r="A140" s="85">
        <f t="shared" si="77"/>
        <v>143</v>
      </c>
      <c r="B140" s="98"/>
      <c r="C140" s="98"/>
      <c r="D140" s="98"/>
      <c r="E140" s="104"/>
      <c r="F140" s="117"/>
      <c r="G140" s="117"/>
      <c r="H140" s="98"/>
      <c r="I140" s="98"/>
      <c r="J140" s="98"/>
      <c r="K140" s="256"/>
      <c r="L140" s="256"/>
      <c r="M140" s="321"/>
      <c r="N140" s="322"/>
      <c r="O140" s="323"/>
      <c r="P140" s="324"/>
      <c r="Q140" s="325"/>
      <c r="R140" s="98"/>
      <c r="S140" s="139">
        <v>-999</v>
      </c>
      <c r="T140" t="str">
        <f t="shared" si="56"/>
        <v/>
      </c>
      <c r="U140" t="str">
        <f t="shared" si="59"/>
        <v/>
      </c>
      <c r="V140" t="str">
        <f t="shared" si="60"/>
        <v/>
      </c>
      <c r="W140" s="94" t="str">
        <f t="shared" si="57"/>
        <v/>
      </c>
      <c r="X140" s="94" t="str">
        <f t="shared" si="61"/>
        <v/>
      </c>
      <c r="Y140" s="94" t="str">
        <f t="shared" si="62"/>
        <v/>
      </c>
      <c r="Z140" t="str">
        <f t="shared" si="63"/>
        <v/>
      </c>
      <c r="AA140" t="str">
        <f t="shared" si="64"/>
        <v/>
      </c>
      <c r="AB140" t="str">
        <f t="shared" si="65"/>
        <v/>
      </c>
      <c r="AC140" t="str">
        <f t="shared" si="66"/>
        <v/>
      </c>
      <c r="AD140" t="str">
        <f t="shared" si="67"/>
        <v/>
      </c>
      <c r="AE140" t="str">
        <f t="shared" si="68"/>
        <v/>
      </c>
      <c r="AF140" t="str">
        <f t="shared" si="69"/>
        <v/>
      </c>
      <c r="AG140" t="str">
        <f t="shared" si="70"/>
        <v/>
      </c>
      <c r="AH140" t="str">
        <f t="shared" si="71"/>
        <v/>
      </c>
      <c r="AI140" t="str">
        <f t="shared" si="72"/>
        <v/>
      </c>
      <c r="AJ140" t="str">
        <f t="shared" si="74"/>
        <v/>
      </c>
      <c r="AK140" s="95" t="str">
        <f t="shared" si="73"/>
        <v>-999 AS MISSING_VAL_IND_143,</v>
      </c>
      <c r="AM140" t="str">
        <f t="shared" si="75"/>
        <v/>
      </c>
      <c r="AN140" t="str">
        <f t="shared" si="76"/>
        <v>-999 AS MISSING_VAL_IND_143,</v>
      </c>
    </row>
    <row r="141" spans="1:40" ht="16.5" thickBot="1" x14ac:dyDescent="0.3">
      <c r="A141" s="85">
        <f t="shared" si="77"/>
        <v>144</v>
      </c>
      <c r="B141" s="98"/>
      <c r="C141" s="98"/>
      <c r="D141" s="98"/>
      <c r="E141" s="104"/>
      <c r="F141" s="117"/>
      <c r="G141" s="117"/>
      <c r="H141" s="98"/>
      <c r="I141" s="98"/>
      <c r="J141" s="98"/>
      <c r="K141" s="256"/>
      <c r="L141" s="256"/>
      <c r="M141" s="321"/>
      <c r="N141" s="322"/>
      <c r="O141" s="323"/>
      <c r="P141" s="324"/>
      <c r="Q141" s="325"/>
      <c r="R141" s="98"/>
      <c r="S141" s="139">
        <v>-999</v>
      </c>
      <c r="T141" t="str">
        <f t="shared" si="56"/>
        <v/>
      </c>
      <c r="U141" t="str">
        <f t="shared" si="59"/>
        <v/>
      </c>
      <c r="V141" t="str">
        <f t="shared" si="60"/>
        <v/>
      </c>
      <c r="W141" s="94" t="str">
        <f t="shared" si="57"/>
        <v/>
      </c>
      <c r="X141" s="94" t="str">
        <f t="shared" si="61"/>
        <v/>
      </c>
      <c r="Y141" s="94" t="str">
        <f t="shared" si="62"/>
        <v/>
      </c>
      <c r="Z141" t="str">
        <f t="shared" si="63"/>
        <v/>
      </c>
      <c r="AA141" t="str">
        <f t="shared" si="64"/>
        <v/>
      </c>
      <c r="AB141" t="str">
        <f t="shared" si="65"/>
        <v/>
      </c>
      <c r="AC141" t="str">
        <f t="shared" si="66"/>
        <v/>
      </c>
      <c r="AD141" t="str">
        <f t="shared" si="67"/>
        <v/>
      </c>
      <c r="AE141" t="str">
        <f t="shared" si="68"/>
        <v/>
      </c>
      <c r="AF141" t="str">
        <f t="shared" si="69"/>
        <v/>
      </c>
      <c r="AG141" t="str">
        <f t="shared" si="70"/>
        <v/>
      </c>
      <c r="AH141" t="str">
        <f t="shared" si="71"/>
        <v/>
      </c>
      <c r="AI141" t="str">
        <f t="shared" si="72"/>
        <v/>
      </c>
      <c r="AJ141" t="str">
        <f t="shared" si="74"/>
        <v/>
      </c>
      <c r="AK141" s="95" t="str">
        <f t="shared" si="73"/>
        <v>-999 AS MISSING_VAL_IND_144,</v>
      </c>
      <c r="AM141" t="str">
        <f t="shared" si="75"/>
        <v/>
      </c>
      <c r="AN141" t="str">
        <f t="shared" si="76"/>
        <v>-999 AS MISSING_VAL_IND_144,</v>
      </c>
    </row>
    <row r="142" spans="1:40" ht="16.5" thickBot="1" x14ac:dyDescent="0.3">
      <c r="A142" s="85">
        <f t="shared" si="77"/>
        <v>145</v>
      </c>
      <c r="B142" s="98"/>
      <c r="C142" s="98"/>
      <c r="D142" s="98"/>
      <c r="E142" s="104"/>
      <c r="F142" s="117"/>
      <c r="G142" s="117"/>
      <c r="H142" s="98"/>
      <c r="I142" s="98"/>
      <c r="J142" s="98"/>
      <c r="K142" s="256"/>
      <c r="L142" s="256"/>
      <c r="M142" s="321"/>
      <c r="N142" s="322"/>
      <c r="O142" s="323"/>
      <c r="P142" s="324"/>
      <c r="Q142" s="325"/>
      <c r="R142" s="98"/>
      <c r="S142" s="139">
        <v>-999</v>
      </c>
      <c r="T142" t="str">
        <f t="shared" si="56"/>
        <v/>
      </c>
      <c r="U142" t="str">
        <f t="shared" si="59"/>
        <v/>
      </c>
      <c r="V142" t="str">
        <f t="shared" si="60"/>
        <v/>
      </c>
      <c r="W142" s="94" t="str">
        <f t="shared" si="57"/>
        <v/>
      </c>
      <c r="X142" s="94" t="str">
        <f t="shared" si="61"/>
        <v/>
      </c>
      <c r="Y142" s="94" t="str">
        <f t="shared" si="62"/>
        <v/>
      </c>
      <c r="Z142" t="str">
        <f t="shared" si="63"/>
        <v/>
      </c>
      <c r="AA142" t="str">
        <f t="shared" si="64"/>
        <v/>
      </c>
      <c r="AB142" t="str">
        <f t="shared" si="65"/>
        <v/>
      </c>
      <c r="AC142" t="str">
        <f t="shared" si="66"/>
        <v/>
      </c>
      <c r="AD142" t="str">
        <f t="shared" si="67"/>
        <v/>
      </c>
      <c r="AE142" t="str">
        <f t="shared" si="68"/>
        <v/>
      </c>
      <c r="AF142" t="str">
        <f t="shared" si="69"/>
        <v/>
      </c>
      <c r="AG142" t="str">
        <f t="shared" si="70"/>
        <v/>
      </c>
      <c r="AH142" t="str">
        <f t="shared" si="71"/>
        <v/>
      </c>
      <c r="AI142" t="str">
        <f t="shared" si="72"/>
        <v/>
      </c>
      <c r="AJ142" t="str">
        <f t="shared" si="74"/>
        <v/>
      </c>
      <c r="AK142" s="95" t="str">
        <f t="shared" si="73"/>
        <v>-999 AS MISSING_VAL_IND_145,</v>
      </c>
      <c r="AM142" t="str">
        <f t="shared" si="75"/>
        <v/>
      </c>
      <c r="AN142" t="str">
        <f t="shared" si="76"/>
        <v>-999 AS MISSING_VAL_IND_145,</v>
      </c>
    </row>
    <row r="143" spans="1:40" ht="16.5" thickBot="1" x14ac:dyDescent="0.3">
      <c r="A143" s="85">
        <f t="shared" si="77"/>
        <v>146</v>
      </c>
      <c r="B143" s="98"/>
      <c r="C143" s="98"/>
      <c r="D143" s="98"/>
      <c r="E143" s="104"/>
      <c r="F143" s="117"/>
      <c r="G143" s="117"/>
      <c r="H143" s="98"/>
      <c r="I143" s="98"/>
      <c r="J143" s="98"/>
      <c r="K143" s="256"/>
      <c r="L143" s="256"/>
      <c r="M143" s="321"/>
      <c r="N143" s="322"/>
      <c r="O143" s="323"/>
      <c r="P143" s="324"/>
      <c r="Q143" s="325"/>
      <c r="R143" s="98"/>
      <c r="S143" s="139">
        <v>-999</v>
      </c>
      <c r="T143" t="str">
        <f t="shared" si="56"/>
        <v/>
      </c>
      <c r="U143" t="str">
        <f t="shared" si="59"/>
        <v/>
      </c>
      <c r="V143" t="str">
        <f t="shared" si="60"/>
        <v/>
      </c>
      <c r="W143" s="94" t="str">
        <f t="shared" si="57"/>
        <v/>
      </c>
      <c r="X143" s="94" t="str">
        <f t="shared" si="61"/>
        <v/>
      </c>
      <c r="Y143" s="94" t="str">
        <f t="shared" si="62"/>
        <v/>
      </c>
      <c r="Z143" t="str">
        <f t="shared" si="63"/>
        <v/>
      </c>
      <c r="AA143" t="str">
        <f t="shared" si="64"/>
        <v/>
      </c>
      <c r="AB143" t="str">
        <f t="shared" si="65"/>
        <v/>
      </c>
      <c r="AC143" t="str">
        <f t="shared" si="66"/>
        <v/>
      </c>
      <c r="AD143" t="str">
        <f t="shared" si="67"/>
        <v/>
      </c>
      <c r="AE143" t="str">
        <f t="shared" si="68"/>
        <v/>
      </c>
      <c r="AF143" t="str">
        <f t="shared" si="69"/>
        <v/>
      </c>
      <c r="AG143" t="str">
        <f t="shared" si="70"/>
        <v/>
      </c>
      <c r="AH143" t="str">
        <f t="shared" si="71"/>
        <v/>
      </c>
      <c r="AI143" t="str">
        <f t="shared" si="72"/>
        <v/>
      </c>
      <c r="AJ143" t="str">
        <f t="shared" si="74"/>
        <v/>
      </c>
      <c r="AK143" s="95" t="str">
        <f t="shared" si="73"/>
        <v>-999 AS MISSING_VAL_IND_146,</v>
      </c>
      <c r="AM143" t="str">
        <f t="shared" si="75"/>
        <v/>
      </c>
      <c r="AN143" t="str">
        <f t="shared" si="76"/>
        <v>-999 AS MISSING_VAL_IND_146,</v>
      </c>
    </row>
    <row r="144" spans="1:40" ht="16.5" thickBot="1" x14ac:dyDescent="0.3">
      <c r="A144" s="85">
        <f t="shared" si="77"/>
        <v>147</v>
      </c>
      <c r="B144" s="98"/>
      <c r="C144" s="98"/>
      <c r="D144" s="98"/>
      <c r="E144" s="104"/>
      <c r="F144" s="117"/>
      <c r="G144" s="117"/>
      <c r="H144" s="98"/>
      <c r="I144" s="98"/>
      <c r="J144" s="98"/>
      <c r="K144" s="256"/>
      <c r="L144" s="256"/>
      <c r="M144" s="321"/>
      <c r="N144" s="322"/>
      <c r="O144" s="323"/>
      <c r="P144" s="324"/>
      <c r="Q144" s="325"/>
      <c r="R144" s="98"/>
      <c r="S144" s="139">
        <v>-999</v>
      </c>
      <c r="T144" t="str">
        <f t="shared" ref="T144:T175" si="78">IF(LEN(B144)&gt;0,CONCATENATE(" WHEN COUNTRY = '",$B$2, "' THEN ",B144 ),"")</f>
        <v/>
      </c>
      <c r="U144" t="str">
        <f t="shared" si="59"/>
        <v/>
      </c>
      <c r="V144" t="str">
        <f t="shared" si="60"/>
        <v/>
      </c>
      <c r="W144" s="94" t="str">
        <f t="shared" ref="W144:W175" si="79">IF(LEN(E144)&gt;0,CONCATENATE(" WHEN COUNTRY = '",$E$2, "' THEN ",E144 ),"")</f>
        <v/>
      </c>
      <c r="X144" s="94" t="str">
        <f t="shared" si="61"/>
        <v/>
      </c>
      <c r="Y144" s="94" t="str">
        <f t="shared" si="62"/>
        <v/>
      </c>
      <c r="Z144" t="str">
        <f t="shared" si="63"/>
        <v/>
      </c>
      <c r="AA144" t="str">
        <f t="shared" si="64"/>
        <v/>
      </c>
      <c r="AB144" t="str">
        <f t="shared" si="65"/>
        <v/>
      </c>
      <c r="AC144" t="str">
        <f t="shared" si="66"/>
        <v/>
      </c>
      <c r="AD144" t="str">
        <f t="shared" si="67"/>
        <v/>
      </c>
      <c r="AE144" t="str">
        <f t="shared" si="68"/>
        <v/>
      </c>
      <c r="AF144" t="str">
        <f t="shared" si="69"/>
        <v/>
      </c>
      <c r="AG144" t="str">
        <f t="shared" si="70"/>
        <v/>
      </c>
      <c r="AH144" t="str">
        <f t="shared" si="71"/>
        <v/>
      </c>
      <c r="AI144" t="str">
        <f t="shared" si="72"/>
        <v/>
      </c>
      <c r="AJ144" t="str">
        <f t="shared" si="74"/>
        <v/>
      </c>
      <c r="AK144" s="95" t="str">
        <f t="shared" si="73"/>
        <v>-999 AS MISSING_VAL_IND_147,</v>
      </c>
      <c r="AM144" t="str">
        <f t="shared" si="75"/>
        <v/>
      </c>
      <c r="AN144" t="str">
        <f t="shared" si="76"/>
        <v>-999 AS MISSING_VAL_IND_147,</v>
      </c>
    </row>
    <row r="145" spans="1:40" ht="16.5" thickBot="1" x14ac:dyDescent="0.3">
      <c r="A145" s="85">
        <f t="shared" si="77"/>
        <v>148</v>
      </c>
      <c r="B145" s="98"/>
      <c r="C145" s="98"/>
      <c r="D145" s="98"/>
      <c r="E145" s="104"/>
      <c r="F145" s="117"/>
      <c r="G145" s="117"/>
      <c r="H145" s="98"/>
      <c r="I145" s="98"/>
      <c r="J145" s="98"/>
      <c r="K145" s="256"/>
      <c r="L145" s="256"/>
      <c r="M145" s="321"/>
      <c r="N145" s="322"/>
      <c r="O145" s="323"/>
      <c r="P145" s="324"/>
      <c r="Q145" s="325"/>
      <c r="R145" s="98"/>
      <c r="S145" s="139">
        <v>-999</v>
      </c>
      <c r="T145" t="str">
        <f t="shared" si="78"/>
        <v/>
      </c>
      <c r="U145" t="str">
        <f t="shared" si="59"/>
        <v/>
      </c>
      <c r="V145" t="str">
        <f t="shared" si="60"/>
        <v/>
      </c>
      <c r="W145" s="94" t="str">
        <f t="shared" si="79"/>
        <v/>
      </c>
      <c r="X145" s="94" t="str">
        <f t="shared" si="61"/>
        <v/>
      </c>
      <c r="Y145" s="94" t="str">
        <f t="shared" si="62"/>
        <v/>
      </c>
      <c r="Z145" t="str">
        <f t="shared" si="63"/>
        <v/>
      </c>
      <c r="AA145" t="str">
        <f t="shared" si="64"/>
        <v/>
      </c>
      <c r="AB145" t="str">
        <f t="shared" si="65"/>
        <v/>
      </c>
      <c r="AC145" t="str">
        <f t="shared" si="66"/>
        <v/>
      </c>
      <c r="AD145" t="str">
        <f t="shared" si="67"/>
        <v/>
      </c>
      <c r="AE145" t="str">
        <f t="shared" si="68"/>
        <v/>
      </c>
      <c r="AF145" t="str">
        <f t="shared" si="69"/>
        <v/>
      </c>
      <c r="AG145" t="str">
        <f t="shared" si="70"/>
        <v/>
      </c>
      <c r="AH145" t="str">
        <f t="shared" si="71"/>
        <v/>
      </c>
      <c r="AI145" t="str">
        <f t="shared" si="72"/>
        <v/>
      </c>
      <c r="AJ145" t="str">
        <f t="shared" si="74"/>
        <v/>
      </c>
      <c r="AK145" s="95" t="str">
        <f t="shared" si="73"/>
        <v>-999 AS MISSING_VAL_IND_148,</v>
      </c>
      <c r="AM145" t="str">
        <f t="shared" si="75"/>
        <v/>
      </c>
      <c r="AN145" t="str">
        <f t="shared" si="76"/>
        <v>-999 AS MISSING_VAL_IND_148,</v>
      </c>
    </row>
    <row r="146" spans="1:40" ht="16.5" thickBot="1" x14ac:dyDescent="0.3">
      <c r="A146" s="85">
        <f t="shared" si="77"/>
        <v>149</v>
      </c>
      <c r="B146" s="98"/>
      <c r="C146" s="98"/>
      <c r="D146" s="98"/>
      <c r="E146" s="104"/>
      <c r="F146" s="117"/>
      <c r="G146" s="117"/>
      <c r="H146" s="98"/>
      <c r="I146" s="98"/>
      <c r="J146" s="98"/>
      <c r="K146" s="256"/>
      <c r="L146" s="256"/>
      <c r="M146" s="321"/>
      <c r="N146" s="322"/>
      <c r="O146" s="323"/>
      <c r="P146" s="324"/>
      <c r="Q146" s="325"/>
      <c r="R146" s="98"/>
      <c r="S146" s="139">
        <v>-999</v>
      </c>
      <c r="T146" t="str">
        <f t="shared" si="78"/>
        <v/>
      </c>
      <c r="U146" t="str">
        <f t="shared" si="59"/>
        <v/>
      </c>
      <c r="V146" t="str">
        <f t="shared" si="60"/>
        <v/>
      </c>
      <c r="W146" s="94" t="str">
        <f t="shared" si="79"/>
        <v/>
      </c>
      <c r="X146" s="94" t="str">
        <f t="shared" si="61"/>
        <v/>
      </c>
      <c r="Y146" s="94" t="str">
        <f t="shared" si="62"/>
        <v/>
      </c>
      <c r="Z146" t="str">
        <f t="shared" si="63"/>
        <v/>
      </c>
      <c r="AA146" t="str">
        <f t="shared" si="64"/>
        <v/>
      </c>
      <c r="AB146" t="str">
        <f t="shared" si="65"/>
        <v/>
      </c>
      <c r="AC146" t="str">
        <f t="shared" si="66"/>
        <v/>
      </c>
      <c r="AD146" t="str">
        <f t="shared" si="67"/>
        <v/>
      </c>
      <c r="AE146" t="str">
        <f t="shared" si="68"/>
        <v/>
      </c>
      <c r="AF146" t="str">
        <f t="shared" si="69"/>
        <v/>
      </c>
      <c r="AG146" t="str">
        <f t="shared" si="70"/>
        <v/>
      </c>
      <c r="AH146" t="str">
        <f t="shared" si="71"/>
        <v/>
      </c>
      <c r="AI146" t="str">
        <f t="shared" si="72"/>
        <v/>
      </c>
      <c r="AJ146" t="str">
        <f t="shared" si="74"/>
        <v/>
      </c>
      <c r="AK146" s="95" t="str">
        <f t="shared" si="73"/>
        <v>-999 AS MISSING_VAL_IND_149,</v>
      </c>
      <c r="AM146" t="str">
        <f t="shared" si="75"/>
        <v/>
      </c>
      <c r="AN146" t="str">
        <f t="shared" si="76"/>
        <v>-999 AS MISSING_VAL_IND_149,</v>
      </c>
    </row>
    <row r="147" spans="1:40" ht="16.5" thickBot="1" x14ac:dyDescent="0.3">
      <c r="A147" s="85">
        <f t="shared" si="77"/>
        <v>150</v>
      </c>
      <c r="B147" s="98"/>
      <c r="C147" s="98"/>
      <c r="D147" s="98"/>
      <c r="E147" s="104"/>
      <c r="F147" s="117"/>
      <c r="G147" s="117"/>
      <c r="H147" s="98"/>
      <c r="I147" s="98"/>
      <c r="J147" s="98"/>
      <c r="K147" s="256"/>
      <c r="L147" s="256"/>
      <c r="M147" s="321"/>
      <c r="N147" s="322"/>
      <c r="O147" s="323"/>
      <c r="P147" s="324"/>
      <c r="Q147" s="325"/>
      <c r="R147" s="98"/>
      <c r="S147" s="139">
        <v>-999</v>
      </c>
      <c r="T147" t="str">
        <f t="shared" si="78"/>
        <v/>
      </c>
      <c r="U147" t="str">
        <f t="shared" si="59"/>
        <v/>
      </c>
      <c r="V147" t="str">
        <f t="shared" si="60"/>
        <v/>
      </c>
      <c r="W147" s="94" t="str">
        <f t="shared" si="79"/>
        <v/>
      </c>
      <c r="X147" s="94" t="str">
        <f t="shared" si="61"/>
        <v/>
      </c>
      <c r="Y147" s="94" t="str">
        <f t="shared" si="62"/>
        <v/>
      </c>
      <c r="Z147" t="str">
        <f t="shared" si="63"/>
        <v/>
      </c>
      <c r="AA147" t="str">
        <f t="shared" si="64"/>
        <v/>
      </c>
      <c r="AB147" t="str">
        <f t="shared" si="65"/>
        <v/>
      </c>
      <c r="AC147" t="str">
        <f t="shared" si="66"/>
        <v/>
      </c>
      <c r="AD147" t="str">
        <f t="shared" si="67"/>
        <v/>
      </c>
      <c r="AE147" t="str">
        <f t="shared" si="68"/>
        <v/>
      </c>
      <c r="AF147" t="str">
        <f t="shared" si="69"/>
        <v/>
      </c>
      <c r="AG147" t="str">
        <f t="shared" si="70"/>
        <v/>
      </c>
      <c r="AH147" t="str">
        <f t="shared" si="71"/>
        <v/>
      </c>
      <c r="AI147" t="str">
        <f t="shared" si="72"/>
        <v/>
      </c>
      <c r="AJ147" t="str">
        <f t="shared" si="74"/>
        <v/>
      </c>
      <c r="AK147" s="95" t="str">
        <f t="shared" si="73"/>
        <v>-999 AS MISSING_VAL_IND_150,</v>
      </c>
      <c r="AM147" t="str">
        <f t="shared" si="75"/>
        <v/>
      </c>
      <c r="AN147" t="str">
        <f t="shared" si="76"/>
        <v>-999 AS MISSING_VAL_IND_150,</v>
      </c>
    </row>
    <row r="148" spans="1:40" ht="16.5" thickBot="1" x14ac:dyDescent="0.3">
      <c r="A148" s="85">
        <f t="shared" si="77"/>
        <v>151</v>
      </c>
      <c r="B148" s="98"/>
      <c r="C148" s="98"/>
      <c r="D148" s="98"/>
      <c r="E148" s="104"/>
      <c r="F148" s="117"/>
      <c r="G148" s="117"/>
      <c r="H148" s="98"/>
      <c r="I148" s="98"/>
      <c r="J148" s="98"/>
      <c r="K148" s="256"/>
      <c r="L148" s="256"/>
      <c r="M148" s="321"/>
      <c r="N148" s="322"/>
      <c r="O148" s="323"/>
      <c r="P148" s="324"/>
      <c r="Q148" s="325"/>
      <c r="R148" s="98"/>
      <c r="S148" s="139">
        <v>-999</v>
      </c>
      <c r="T148" t="str">
        <f t="shared" si="78"/>
        <v/>
      </c>
      <c r="U148" t="str">
        <f t="shared" si="59"/>
        <v/>
      </c>
      <c r="V148" t="str">
        <f t="shared" si="60"/>
        <v/>
      </c>
      <c r="W148" s="94" t="str">
        <f t="shared" si="79"/>
        <v/>
      </c>
      <c r="X148" s="94" t="str">
        <f t="shared" si="61"/>
        <v/>
      </c>
      <c r="Y148" s="94" t="str">
        <f t="shared" si="62"/>
        <v/>
      </c>
      <c r="Z148" t="str">
        <f t="shared" si="63"/>
        <v/>
      </c>
      <c r="AA148" t="str">
        <f t="shared" si="64"/>
        <v/>
      </c>
      <c r="AB148" t="str">
        <f t="shared" si="65"/>
        <v/>
      </c>
      <c r="AC148" t="str">
        <f t="shared" si="66"/>
        <v/>
      </c>
      <c r="AD148" t="str">
        <f t="shared" si="67"/>
        <v/>
      </c>
      <c r="AE148" t="str">
        <f t="shared" si="68"/>
        <v/>
      </c>
      <c r="AF148" t="str">
        <f t="shared" si="69"/>
        <v/>
      </c>
      <c r="AG148" t="str">
        <f t="shared" si="70"/>
        <v/>
      </c>
      <c r="AH148" t="str">
        <f t="shared" si="71"/>
        <v/>
      </c>
      <c r="AI148" t="str">
        <f t="shared" si="72"/>
        <v/>
      </c>
      <c r="AJ148" t="str">
        <f t="shared" si="74"/>
        <v/>
      </c>
      <c r="AK148" s="95" t="str">
        <f t="shared" si="73"/>
        <v>-999 AS MISSING_VAL_IND_151,</v>
      </c>
      <c r="AM148" t="str">
        <f t="shared" si="75"/>
        <v/>
      </c>
      <c r="AN148" t="str">
        <f t="shared" si="76"/>
        <v>-999 AS MISSING_VAL_IND_151,</v>
      </c>
    </row>
    <row r="149" spans="1:40" ht="16.5" thickBot="1" x14ac:dyDescent="0.3">
      <c r="A149" s="85">
        <f t="shared" si="77"/>
        <v>152</v>
      </c>
      <c r="B149" s="98"/>
      <c r="C149" s="98"/>
      <c r="D149" s="98"/>
      <c r="E149" s="104"/>
      <c r="F149" s="117"/>
      <c r="G149" s="117"/>
      <c r="H149" s="98"/>
      <c r="I149" s="98"/>
      <c r="J149" s="98"/>
      <c r="K149" s="256"/>
      <c r="L149" s="256"/>
      <c r="M149" s="321"/>
      <c r="N149" s="322"/>
      <c r="O149" s="323"/>
      <c r="P149" s="324"/>
      <c r="Q149" s="325"/>
      <c r="R149" s="98"/>
      <c r="S149" s="139">
        <v>-999</v>
      </c>
      <c r="T149" t="str">
        <f t="shared" si="78"/>
        <v/>
      </c>
      <c r="U149" t="str">
        <f t="shared" si="59"/>
        <v/>
      </c>
      <c r="V149" t="str">
        <f t="shared" si="60"/>
        <v/>
      </c>
      <c r="W149" s="94" t="str">
        <f t="shared" si="79"/>
        <v/>
      </c>
      <c r="X149" s="94" t="str">
        <f t="shared" si="61"/>
        <v/>
      </c>
      <c r="Y149" s="94" t="str">
        <f t="shared" si="62"/>
        <v/>
      </c>
      <c r="Z149" t="str">
        <f t="shared" si="63"/>
        <v/>
      </c>
      <c r="AA149" t="str">
        <f t="shared" si="64"/>
        <v/>
      </c>
      <c r="AB149" t="str">
        <f t="shared" si="65"/>
        <v/>
      </c>
      <c r="AC149" t="str">
        <f t="shared" si="66"/>
        <v/>
      </c>
      <c r="AD149" t="str">
        <f t="shared" si="67"/>
        <v/>
      </c>
      <c r="AE149" t="str">
        <f t="shared" si="68"/>
        <v/>
      </c>
      <c r="AF149" t="str">
        <f t="shared" si="69"/>
        <v/>
      </c>
      <c r="AG149" t="str">
        <f t="shared" si="70"/>
        <v/>
      </c>
      <c r="AH149" t="str">
        <f t="shared" si="71"/>
        <v/>
      </c>
      <c r="AI149" t="str">
        <f t="shared" si="72"/>
        <v/>
      </c>
      <c r="AJ149" t="str">
        <f t="shared" si="74"/>
        <v/>
      </c>
      <c r="AK149" s="95" t="str">
        <f t="shared" si="73"/>
        <v>-999 AS MISSING_VAL_IND_152,</v>
      </c>
      <c r="AM149" t="str">
        <f t="shared" si="75"/>
        <v/>
      </c>
      <c r="AN149" t="str">
        <f t="shared" si="76"/>
        <v>-999 AS MISSING_VAL_IND_152,</v>
      </c>
    </row>
    <row r="150" spans="1:40" ht="16.5" thickBot="1" x14ac:dyDescent="0.3">
      <c r="A150" s="85">
        <f t="shared" si="77"/>
        <v>153</v>
      </c>
      <c r="B150" s="98"/>
      <c r="C150" s="98"/>
      <c r="D150" s="98"/>
      <c r="E150" s="104"/>
      <c r="F150" s="117"/>
      <c r="G150" s="117"/>
      <c r="H150" s="98"/>
      <c r="I150" s="98"/>
      <c r="J150" s="98"/>
      <c r="K150" s="256"/>
      <c r="L150" s="256"/>
      <c r="M150" s="321"/>
      <c r="N150" s="322"/>
      <c r="O150" s="323"/>
      <c r="P150" s="324"/>
      <c r="Q150" s="325"/>
      <c r="R150" s="98"/>
      <c r="S150" s="139">
        <v>-999</v>
      </c>
      <c r="T150" t="str">
        <f t="shared" si="78"/>
        <v/>
      </c>
      <c r="U150" t="str">
        <f t="shared" si="59"/>
        <v/>
      </c>
      <c r="V150" t="str">
        <f t="shared" si="60"/>
        <v/>
      </c>
      <c r="W150" s="94" t="str">
        <f t="shared" si="79"/>
        <v/>
      </c>
      <c r="X150" s="94" t="str">
        <f t="shared" si="61"/>
        <v/>
      </c>
      <c r="Y150" s="94" t="str">
        <f t="shared" si="62"/>
        <v/>
      </c>
      <c r="Z150" t="str">
        <f t="shared" si="63"/>
        <v/>
      </c>
      <c r="AA150" t="str">
        <f t="shared" si="64"/>
        <v/>
      </c>
      <c r="AB150" t="str">
        <f t="shared" si="65"/>
        <v/>
      </c>
      <c r="AC150" t="str">
        <f t="shared" si="66"/>
        <v/>
      </c>
      <c r="AD150" t="str">
        <f t="shared" si="67"/>
        <v/>
      </c>
      <c r="AE150" t="str">
        <f t="shared" si="68"/>
        <v/>
      </c>
      <c r="AF150" t="str">
        <f t="shared" si="69"/>
        <v/>
      </c>
      <c r="AG150" t="str">
        <f t="shared" si="70"/>
        <v/>
      </c>
      <c r="AH150" t="str">
        <f t="shared" si="71"/>
        <v/>
      </c>
      <c r="AI150" t="str">
        <f t="shared" si="72"/>
        <v/>
      </c>
      <c r="AJ150" t="str">
        <f t="shared" si="74"/>
        <v/>
      </c>
      <c r="AK150" s="95" t="str">
        <f t="shared" si="73"/>
        <v>-999 AS MISSING_VAL_IND_153,</v>
      </c>
      <c r="AM150" t="str">
        <f t="shared" si="75"/>
        <v/>
      </c>
      <c r="AN150" t="str">
        <f t="shared" si="76"/>
        <v>-999 AS MISSING_VAL_IND_153,</v>
      </c>
    </row>
    <row r="151" spans="1:40" ht="16.5" thickBot="1" x14ac:dyDescent="0.3">
      <c r="A151" s="85">
        <f t="shared" si="77"/>
        <v>154</v>
      </c>
      <c r="B151" s="98"/>
      <c r="C151" s="98"/>
      <c r="D151" s="98"/>
      <c r="E151" s="104"/>
      <c r="F151" s="117"/>
      <c r="G151" s="117"/>
      <c r="H151" s="98"/>
      <c r="I151" s="98"/>
      <c r="J151" s="98"/>
      <c r="K151" s="256"/>
      <c r="L151" s="256"/>
      <c r="M151" s="321"/>
      <c r="N151" s="322"/>
      <c r="O151" s="323"/>
      <c r="P151" s="324"/>
      <c r="Q151" s="325"/>
      <c r="R151" s="98"/>
      <c r="S151" s="139">
        <v>-999</v>
      </c>
      <c r="T151" t="str">
        <f t="shared" si="78"/>
        <v/>
      </c>
      <c r="U151" t="str">
        <f t="shared" si="59"/>
        <v/>
      </c>
      <c r="V151" t="str">
        <f t="shared" si="60"/>
        <v/>
      </c>
      <c r="W151" s="94" t="str">
        <f t="shared" si="79"/>
        <v/>
      </c>
      <c r="X151" s="94" t="str">
        <f t="shared" si="61"/>
        <v/>
      </c>
      <c r="Y151" s="94" t="str">
        <f t="shared" si="62"/>
        <v/>
      </c>
      <c r="Z151" t="str">
        <f t="shared" si="63"/>
        <v/>
      </c>
      <c r="AA151" t="str">
        <f t="shared" si="64"/>
        <v/>
      </c>
      <c r="AB151" t="str">
        <f t="shared" si="65"/>
        <v/>
      </c>
      <c r="AC151" t="str">
        <f t="shared" si="66"/>
        <v/>
      </c>
      <c r="AD151" t="str">
        <f t="shared" si="67"/>
        <v/>
      </c>
      <c r="AE151" t="str">
        <f t="shared" si="68"/>
        <v/>
      </c>
      <c r="AF151" t="str">
        <f t="shared" si="69"/>
        <v/>
      </c>
      <c r="AG151" t="str">
        <f t="shared" si="70"/>
        <v/>
      </c>
      <c r="AH151" t="str">
        <f t="shared" si="71"/>
        <v/>
      </c>
      <c r="AI151" t="str">
        <f t="shared" si="72"/>
        <v/>
      </c>
      <c r="AJ151" t="str">
        <f t="shared" si="74"/>
        <v/>
      </c>
      <c r="AK151" s="95" t="str">
        <f t="shared" si="73"/>
        <v>-999 AS MISSING_VAL_IND_154,</v>
      </c>
      <c r="AM151" t="str">
        <f t="shared" si="75"/>
        <v/>
      </c>
      <c r="AN151" t="str">
        <f t="shared" si="76"/>
        <v>-999 AS MISSING_VAL_IND_154,</v>
      </c>
    </row>
    <row r="152" spans="1:40" ht="16.5" thickBot="1" x14ac:dyDescent="0.3">
      <c r="A152" s="85">
        <f t="shared" si="77"/>
        <v>155</v>
      </c>
      <c r="B152" s="98"/>
      <c r="C152" s="98"/>
      <c r="D152" s="98"/>
      <c r="E152" s="104"/>
      <c r="F152" s="117"/>
      <c r="G152" s="117"/>
      <c r="H152" s="98"/>
      <c r="I152" s="98"/>
      <c r="J152" s="98"/>
      <c r="K152" s="256"/>
      <c r="L152" s="256"/>
      <c r="M152" s="321"/>
      <c r="N152" s="322"/>
      <c r="O152" s="323"/>
      <c r="P152" s="324"/>
      <c r="Q152" s="325"/>
      <c r="R152" s="98"/>
      <c r="S152" s="139">
        <v>-999</v>
      </c>
      <c r="T152" t="str">
        <f t="shared" si="78"/>
        <v/>
      </c>
      <c r="U152" t="str">
        <f t="shared" si="59"/>
        <v/>
      </c>
      <c r="V152" t="str">
        <f t="shared" si="60"/>
        <v/>
      </c>
      <c r="W152" s="94" t="str">
        <f t="shared" si="79"/>
        <v/>
      </c>
      <c r="X152" s="94" t="str">
        <f t="shared" si="61"/>
        <v/>
      </c>
      <c r="Y152" s="94" t="str">
        <f t="shared" si="62"/>
        <v/>
      </c>
      <c r="Z152" t="str">
        <f t="shared" si="63"/>
        <v/>
      </c>
      <c r="AA152" t="str">
        <f t="shared" si="64"/>
        <v/>
      </c>
      <c r="AB152" t="str">
        <f t="shared" si="65"/>
        <v/>
      </c>
      <c r="AC152" t="str">
        <f t="shared" si="66"/>
        <v/>
      </c>
      <c r="AD152" t="str">
        <f t="shared" si="67"/>
        <v/>
      </c>
      <c r="AE152" t="str">
        <f t="shared" si="68"/>
        <v/>
      </c>
      <c r="AF152" t="str">
        <f t="shared" si="69"/>
        <v/>
      </c>
      <c r="AG152" t="str">
        <f t="shared" si="70"/>
        <v/>
      </c>
      <c r="AH152" t="str">
        <f t="shared" si="71"/>
        <v/>
      </c>
      <c r="AI152" t="str">
        <f t="shared" si="72"/>
        <v/>
      </c>
      <c r="AJ152" t="str">
        <f t="shared" si="74"/>
        <v/>
      </c>
      <c r="AK152" s="95" t="str">
        <f t="shared" si="73"/>
        <v>-999 AS MISSING_VAL_IND_155,</v>
      </c>
      <c r="AM152" t="str">
        <f t="shared" si="75"/>
        <v/>
      </c>
      <c r="AN152" t="str">
        <f t="shared" si="76"/>
        <v>-999 AS MISSING_VAL_IND_155,</v>
      </c>
    </row>
    <row r="153" spans="1:40" ht="16.5" thickBot="1" x14ac:dyDescent="0.3">
      <c r="A153" s="85">
        <f t="shared" si="77"/>
        <v>156</v>
      </c>
      <c r="B153" s="98"/>
      <c r="C153" s="98"/>
      <c r="D153" s="98"/>
      <c r="E153" s="104"/>
      <c r="F153" s="117"/>
      <c r="G153" s="117"/>
      <c r="H153" s="98"/>
      <c r="I153" s="98"/>
      <c r="J153" s="98"/>
      <c r="K153" s="256"/>
      <c r="L153" s="256"/>
      <c r="M153" s="321"/>
      <c r="N153" s="322"/>
      <c r="O153" s="323"/>
      <c r="P153" s="324"/>
      <c r="Q153" s="325"/>
      <c r="R153" s="98"/>
      <c r="S153" s="139">
        <v>-999</v>
      </c>
      <c r="T153" t="str">
        <f t="shared" si="78"/>
        <v/>
      </c>
      <c r="U153" t="str">
        <f t="shared" si="59"/>
        <v/>
      </c>
      <c r="V153" t="str">
        <f t="shared" si="60"/>
        <v/>
      </c>
      <c r="W153" s="94" t="str">
        <f t="shared" si="79"/>
        <v/>
      </c>
      <c r="X153" s="94" t="str">
        <f t="shared" si="61"/>
        <v/>
      </c>
      <c r="Y153" s="94" t="str">
        <f t="shared" si="62"/>
        <v/>
      </c>
      <c r="Z153" t="str">
        <f t="shared" si="63"/>
        <v/>
      </c>
      <c r="AA153" t="str">
        <f t="shared" si="64"/>
        <v/>
      </c>
      <c r="AB153" t="str">
        <f t="shared" si="65"/>
        <v/>
      </c>
      <c r="AC153" t="str">
        <f t="shared" si="66"/>
        <v/>
      </c>
      <c r="AD153" t="str">
        <f t="shared" si="67"/>
        <v/>
      </c>
      <c r="AE153" t="str">
        <f t="shared" si="68"/>
        <v/>
      </c>
      <c r="AF153" t="str">
        <f t="shared" si="69"/>
        <v/>
      </c>
      <c r="AG153" t="str">
        <f t="shared" si="70"/>
        <v/>
      </c>
      <c r="AH153" t="str">
        <f t="shared" si="71"/>
        <v/>
      </c>
      <c r="AI153" t="str">
        <f t="shared" si="72"/>
        <v/>
      </c>
      <c r="AJ153" t="str">
        <f t="shared" si="74"/>
        <v/>
      </c>
      <c r="AK153" s="95" t="str">
        <f t="shared" si="73"/>
        <v>-999 AS MISSING_VAL_IND_156,</v>
      </c>
      <c r="AM153" t="str">
        <f t="shared" si="75"/>
        <v/>
      </c>
      <c r="AN153" t="str">
        <f t="shared" si="76"/>
        <v>-999 AS MISSING_VAL_IND_156,</v>
      </c>
    </row>
    <row r="154" spans="1:40" ht="16.5" thickBot="1" x14ac:dyDescent="0.3">
      <c r="A154" s="85">
        <f t="shared" si="77"/>
        <v>157</v>
      </c>
      <c r="B154" s="98"/>
      <c r="C154" s="98"/>
      <c r="D154" s="98"/>
      <c r="E154" s="104"/>
      <c r="F154" s="117"/>
      <c r="G154" s="117"/>
      <c r="H154" s="98"/>
      <c r="I154" s="98"/>
      <c r="J154" s="98"/>
      <c r="K154" s="256"/>
      <c r="L154" s="256"/>
      <c r="M154" s="321"/>
      <c r="N154" s="322"/>
      <c r="O154" s="323"/>
      <c r="P154" s="324"/>
      <c r="Q154" s="325"/>
      <c r="R154" s="98"/>
      <c r="S154" s="139">
        <v>-999</v>
      </c>
      <c r="T154" t="str">
        <f t="shared" si="78"/>
        <v/>
      </c>
      <c r="U154" t="str">
        <f t="shared" si="59"/>
        <v/>
      </c>
      <c r="V154" t="str">
        <f t="shared" si="60"/>
        <v/>
      </c>
      <c r="W154" s="94" t="str">
        <f t="shared" si="79"/>
        <v/>
      </c>
      <c r="X154" s="94" t="str">
        <f t="shared" si="61"/>
        <v/>
      </c>
      <c r="Y154" s="94" t="str">
        <f t="shared" si="62"/>
        <v/>
      </c>
      <c r="Z154" t="str">
        <f t="shared" si="63"/>
        <v/>
      </c>
      <c r="AA154" t="str">
        <f t="shared" si="64"/>
        <v/>
      </c>
      <c r="AB154" t="str">
        <f t="shared" si="65"/>
        <v/>
      </c>
      <c r="AC154" t="str">
        <f t="shared" si="66"/>
        <v/>
      </c>
      <c r="AD154" t="str">
        <f t="shared" si="67"/>
        <v/>
      </c>
      <c r="AE154" t="str">
        <f t="shared" si="68"/>
        <v/>
      </c>
      <c r="AF154" t="str">
        <f t="shared" si="69"/>
        <v/>
      </c>
      <c r="AG154" t="str">
        <f t="shared" si="70"/>
        <v/>
      </c>
      <c r="AH154" t="str">
        <f t="shared" si="71"/>
        <v/>
      </c>
      <c r="AI154" t="str">
        <f t="shared" si="72"/>
        <v/>
      </c>
      <c r="AJ154" t="str">
        <f t="shared" si="74"/>
        <v/>
      </c>
      <c r="AK154" s="95" t="str">
        <f t="shared" si="73"/>
        <v>-999 AS MISSING_VAL_IND_157,</v>
      </c>
      <c r="AM154" t="str">
        <f t="shared" si="75"/>
        <v/>
      </c>
      <c r="AN154" t="str">
        <f t="shared" si="76"/>
        <v>-999 AS MISSING_VAL_IND_157,</v>
      </c>
    </row>
    <row r="155" spans="1:40" ht="16.5" thickBot="1" x14ac:dyDescent="0.3">
      <c r="A155" s="85">
        <f t="shared" si="77"/>
        <v>158</v>
      </c>
      <c r="B155" s="98"/>
      <c r="C155" s="98"/>
      <c r="D155" s="98"/>
      <c r="E155" s="104"/>
      <c r="F155" s="117"/>
      <c r="G155" s="117"/>
      <c r="H155" s="98"/>
      <c r="I155" s="98"/>
      <c r="J155" s="98"/>
      <c r="K155" s="256"/>
      <c r="L155" s="256"/>
      <c r="M155" s="321"/>
      <c r="N155" s="322"/>
      <c r="O155" s="323"/>
      <c r="P155" s="324"/>
      <c r="Q155" s="325"/>
      <c r="R155" s="98"/>
      <c r="S155" s="139">
        <v>-999</v>
      </c>
      <c r="T155" t="str">
        <f t="shared" si="78"/>
        <v/>
      </c>
      <c r="U155" t="str">
        <f t="shared" si="59"/>
        <v/>
      </c>
      <c r="V155" t="str">
        <f t="shared" si="60"/>
        <v/>
      </c>
      <c r="W155" s="94" t="str">
        <f t="shared" si="79"/>
        <v/>
      </c>
      <c r="X155" s="94" t="str">
        <f t="shared" si="61"/>
        <v/>
      </c>
      <c r="Y155" s="94" t="str">
        <f t="shared" si="62"/>
        <v/>
      </c>
      <c r="Z155" t="str">
        <f t="shared" si="63"/>
        <v/>
      </c>
      <c r="AA155" t="str">
        <f t="shared" si="64"/>
        <v/>
      </c>
      <c r="AB155" t="str">
        <f t="shared" si="65"/>
        <v/>
      </c>
      <c r="AC155" t="str">
        <f t="shared" si="66"/>
        <v/>
      </c>
      <c r="AD155" t="str">
        <f t="shared" si="67"/>
        <v/>
      </c>
      <c r="AE155" t="str">
        <f t="shared" si="68"/>
        <v/>
      </c>
      <c r="AF155" t="str">
        <f t="shared" si="69"/>
        <v/>
      </c>
      <c r="AG155" t="str">
        <f t="shared" si="70"/>
        <v/>
      </c>
      <c r="AH155" t="str">
        <f t="shared" si="71"/>
        <v/>
      </c>
      <c r="AI155" t="str">
        <f t="shared" si="72"/>
        <v/>
      </c>
      <c r="AJ155" t="str">
        <f t="shared" si="74"/>
        <v/>
      </c>
      <c r="AK155" s="95" t="str">
        <f t="shared" si="73"/>
        <v>-999 AS MISSING_VAL_IND_158,</v>
      </c>
      <c r="AM155" t="str">
        <f t="shared" si="75"/>
        <v/>
      </c>
      <c r="AN155" t="str">
        <f t="shared" si="76"/>
        <v>-999 AS MISSING_VAL_IND_158,</v>
      </c>
    </row>
    <row r="156" spans="1:40" ht="16.5" thickBot="1" x14ac:dyDescent="0.3">
      <c r="A156" s="85">
        <f t="shared" si="77"/>
        <v>159</v>
      </c>
      <c r="B156" s="98"/>
      <c r="C156" s="98"/>
      <c r="D156" s="98"/>
      <c r="E156" s="104"/>
      <c r="F156" s="117"/>
      <c r="G156" s="117"/>
      <c r="H156" s="98"/>
      <c r="I156" s="98"/>
      <c r="J156" s="98"/>
      <c r="K156" s="256"/>
      <c r="L156" s="256"/>
      <c r="M156" s="321"/>
      <c r="N156" s="322"/>
      <c r="O156" s="323"/>
      <c r="P156" s="324"/>
      <c r="Q156" s="325"/>
      <c r="R156" s="98"/>
      <c r="S156" s="139">
        <v>-999</v>
      </c>
      <c r="T156" t="str">
        <f t="shared" si="78"/>
        <v/>
      </c>
      <c r="U156" t="str">
        <f t="shared" si="59"/>
        <v/>
      </c>
      <c r="V156" t="str">
        <f t="shared" si="60"/>
        <v/>
      </c>
      <c r="W156" s="94" t="str">
        <f t="shared" si="79"/>
        <v/>
      </c>
      <c r="X156" s="94" t="str">
        <f t="shared" si="61"/>
        <v/>
      </c>
      <c r="Y156" s="94" t="str">
        <f t="shared" si="62"/>
        <v/>
      </c>
      <c r="Z156" t="str">
        <f t="shared" si="63"/>
        <v/>
      </c>
      <c r="AA156" t="str">
        <f t="shared" si="64"/>
        <v/>
      </c>
      <c r="AB156" t="str">
        <f t="shared" si="65"/>
        <v/>
      </c>
      <c r="AC156" t="str">
        <f t="shared" si="66"/>
        <v/>
      </c>
      <c r="AD156" t="str">
        <f t="shared" si="67"/>
        <v/>
      </c>
      <c r="AE156" t="str">
        <f t="shared" si="68"/>
        <v/>
      </c>
      <c r="AF156" t="str">
        <f t="shared" si="69"/>
        <v/>
      </c>
      <c r="AG156" t="str">
        <f t="shared" si="70"/>
        <v/>
      </c>
      <c r="AH156" t="str">
        <f t="shared" si="71"/>
        <v/>
      </c>
      <c r="AI156" t="str">
        <f t="shared" si="72"/>
        <v/>
      </c>
      <c r="AJ156" t="str">
        <f t="shared" si="74"/>
        <v/>
      </c>
      <c r="AK156" s="95" t="str">
        <f t="shared" si="73"/>
        <v>-999 AS MISSING_VAL_IND_159,</v>
      </c>
      <c r="AM156" t="str">
        <f t="shared" si="75"/>
        <v/>
      </c>
      <c r="AN156" t="str">
        <f t="shared" si="76"/>
        <v>-999 AS MISSING_VAL_IND_159,</v>
      </c>
    </row>
    <row r="157" spans="1:40" ht="16.5" thickBot="1" x14ac:dyDescent="0.3">
      <c r="A157" s="85">
        <f t="shared" si="77"/>
        <v>160</v>
      </c>
      <c r="B157" s="98"/>
      <c r="C157" s="98"/>
      <c r="D157" s="98"/>
      <c r="E157" s="104"/>
      <c r="F157" s="117"/>
      <c r="G157" s="117"/>
      <c r="H157" s="98"/>
      <c r="I157" s="98"/>
      <c r="J157" s="98"/>
      <c r="K157" s="256"/>
      <c r="L157" s="256"/>
      <c r="M157" s="321"/>
      <c r="N157" s="322"/>
      <c r="O157" s="323"/>
      <c r="P157" s="324"/>
      <c r="Q157" s="325"/>
      <c r="R157" s="98"/>
      <c r="S157" s="139">
        <v>-999</v>
      </c>
      <c r="T157" t="str">
        <f t="shared" si="78"/>
        <v/>
      </c>
      <c r="U157" t="str">
        <f t="shared" si="59"/>
        <v/>
      </c>
      <c r="V157" t="str">
        <f t="shared" si="60"/>
        <v/>
      </c>
      <c r="W157" s="94" t="str">
        <f t="shared" si="79"/>
        <v/>
      </c>
      <c r="X157" s="94" t="str">
        <f t="shared" si="61"/>
        <v/>
      </c>
      <c r="Y157" s="94" t="str">
        <f t="shared" si="62"/>
        <v/>
      </c>
      <c r="Z157" t="str">
        <f t="shared" si="63"/>
        <v/>
      </c>
      <c r="AA157" t="str">
        <f t="shared" si="64"/>
        <v/>
      </c>
      <c r="AB157" t="str">
        <f t="shared" si="65"/>
        <v/>
      </c>
      <c r="AC157" t="str">
        <f t="shared" si="66"/>
        <v/>
      </c>
      <c r="AD157" t="str">
        <f t="shared" si="67"/>
        <v/>
      </c>
      <c r="AE157" t="str">
        <f t="shared" si="68"/>
        <v/>
      </c>
      <c r="AF157" t="str">
        <f t="shared" si="69"/>
        <v/>
      </c>
      <c r="AG157" t="str">
        <f t="shared" si="70"/>
        <v/>
      </c>
      <c r="AH157" t="str">
        <f t="shared" si="71"/>
        <v/>
      </c>
      <c r="AI157" t="str">
        <f t="shared" si="72"/>
        <v/>
      </c>
      <c r="AJ157" t="str">
        <f t="shared" si="74"/>
        <v/>
      </c>
      <c r="AK157" s="95" t="str">
        <f t="shared" si="73"/>
        <v>-999 AS MISSING_VAL_IND_160,</v>
      </c>
      <c r="AM157" t="str">
        <f t="shared" si="75"/>
        <v/>
      </c>
      <c r="AN157" t="str">
        <f t="shared" si="76"/>
        <v>-999 AS MISSING_VAL_IND_160,</v>
      </c>
    </row>
    <row r="158" spans="1:40" ht="16.5" thickBot="1" x14ac:dyDescent="0.3">
      <c r="A158" s="85">
        <f t="shared" si="77"/>
        <v>161</v>
      </c>
      <c r="B158" s="98"/>
      <c r="C158" s="98"/>
      <c r="D158" s="98"/>
      <c r="E158" s="104"/>
      <c r="F158" s="117"/>
      <c r="G158" s="117"/>
      <c r="H158" s="98"/>
      <c r="I158" s="98"/>
      <c r="J158" s="98"/>
      <c r="K158" s="256"/>
      <c r="L158" s="256"/>
      <c r="M158" s="321"/>
      <c r="N158" s="322"/>
      <c r="O158" s="323"/>
      <c r="P158" s="324"/>
      <c r="Q158" s="325"/>
      <c r="R158" s="98"/>
      <c r="S158" s="139">
        <v>-999</v>
      </c>
      <c r="T158" t="str">
        <f t="shared" si="78"/>
        <v/>
      </c>
      <c r="U158" t="str">
        <f t="shared" si="59"/>
        <v/>
      </c>
      <c r="V158" t="str">
        <f t="shared" si="60"/>
        <v/>
      </c>
      <c r="W158" s="94" t="str">
        <f t="shared" si="79"/>
        <v/>
      </c>
      <c r="X158" s="94" t="str">
        <f t="shared" si="61"/>
        <v/>
      </c>
      <c r="Y158" s="94" t="str">
        <f t="shared" si="62"/>
        <v/>
      </c>
      <c r="Z158" t="str">
        <f t="shared" si="63"/>
        <v/>
      </c>
      <c r="AA158" t="str">
        <f t="shared" si="64"/>
        <v/>
      </c>
      <c r="AB158" t="str">
        <f t="shared" si="65"/>
        <v/>
      </c>
      <c r="AC158" t="str">
        <f t="shared" si="66"/>
        <v/>
      </c>
      <c r="AD158" t="str">
        <f t="shared" si="67"/>
        <v/>
      </c>
      <c r="AE158" t="str">
        <f t="shared" si="68"/>
        <v/>
      </c>
      <c r="AF158" t="str">
        <f t="shared" si="69"/>
        <v/>
      </c>
      <c r="AG158" t="str">
        <f t="shared" si="70"/>
        <v/>
      </c>
      <c r="AH158" t="str">
        <f t="shared" si="71"/>
        <v/>
      </c>
      <c r="AI158" t="str">
        <f t="shared" si="72"/>
        <v/>
      </c>
      <c r="AJ158" t="str">
        <f t="shared" si="74"/>
        <v/>
      </c>
      <c r="AK158" s="95" t="str">
        <f t="shared" si="73"/>
        <v>-999 AS MISSING_VAL_IND_161,</v>
      </c>
      <c r="AM158" t="str">
        <f t="shared" si="75"/>
        <v/>
      </c>
      <c r="AN158" t="str">
        <f t="shared" si="76"/>
        <v>-999 AS MISSING_VAL_IND_161,</v>
      </c>
    </row>
    <row r="159" spans="1:40" ht="16.5" thickBot="1" x14ac:dyDescent="0.3">
      <c r="A159" s="85">
        <f t="shared" si="77"/>
        <v>162</v>
      </c>
      <c r="B159" s="98"/>
      <c r="C159" s="98"/>
      <c r="D159" s="98"/>
      <c r="E159" s="104"/>
      <c r="F159" s="117"/>
      <c r="G159" s="117"/>
      <c r="H159" s="98"/>
      <c r="I159" s="98"/>
      <c r="J159" s="98"/>
      <c r="K159" s="256"/>
      <c r="L159" s="256"/>
      <c r="M159" s="321"/>
      <c r="N159" s="322"/>
      <c r="O159" s="323"/>
      <c r="P159" s="324"/>
      <c r="Q159" s="325"/>
      <c r="R159" s="98"/>
      <c r="S159" s="139">
        <v>-999</v>
      </c>
      <c r="T159" t="str">
        <f t="shared" si="78"/>
        <v/>
      </c>
      <c r="U159" t="str">
        <f t="shared" si="59"/>
        <v/>
      </c>
      <c r="V159" t="str">
        <f t="shared" si="60"/>
        <v/>
      </c>
      <c r="W159" s="94" t="str">
        <f t="shared" si="79"/>
        <v/>
      </c>
      <c r="X159" s="94" t="str">
        <f t="shared" si="61"/>
        <v/>
      </c>
      <c r="Y159" s="94" t="str">
        <f t="shared" si="62"/>
        <v/>
      </c>
      <c r="Z159" t="str">
        <f t="shared" si="63"/>
        <v/>
      </c>
      <c r="AA159" t="str">
        <f t="shared" si="64"/>
        <v/>
      </c>
      <c r="AB159" t="str">
        <f t="shared" si="65"/>
        <v/>
      </c>
      <c r="AC159" t="str">
        <f t="shared" si="66"/>
        <v/>
      </c>
      <c r="AD159" t="str">
        <f t="shared" si="67"/>
        <v/>
      </c>
      <c r="AE159" t="str">
        <f t="shared" si="68"/>
        <v/>
      </c>
      <c r="AF159" t="str">
        <f t="shared" si="69"/>
        <v/>
      </c>
      <c r="AG159" t="str">
        <f t="shared" si="70"/>
        <v/>
      </c>
      <c r="AH159" t="str">
        <f t="shared" si="71"/>
        <v/>
      </c>
      <c r="AI159" t="str">
        <f t="shared" si="72"/>
        <v/>
      </c>
      <c r="AJ159" t="str">
        <f t="shared" si="74"/>
        <v/>
      </c>
      <c r="AK159" s="95" t="str">
        <f t="shared" si="73"/>
        <v>-999 AS MISSING_VAL_IND_162,</v>
      </c>
      <c r="AM159" t="str">
        <f t="shared" si="75"/>
        <v/>
      </c>
      <c r="AN159" t="str">
        <f t="shared" si="76"/>
        <v>-999 AS MISSING_VAL_IND_162,</v>
      </c>
    </row>
    <row r="160" spans="1:40" ht="16.5" thickBot="1" x14ac:dyDescent="0.3">
      <c r="A160" s="85">
        <f t="shared" si="77"/>
        <v>163</v>
      </c>
      <c r="B160" s="98"/>
      <c r="C160" s="98"/>
      <c r="D160" s="98"/>
      <c r="E160" s="104"/>
      <c r="F160" s="117"/>
      <c r="G160" s="117"/>
      <c r="H160" s="98"/>
      <c r="I160" s="98"/>
      <c r="J160" s="98"/>
      <c r="K160" s="256"/>
      <c r="L160" s="256"/>
      <c r="M160" s="321"/>
      <c r="N160" s="322"/>
      <c r="O160" s="323"/>
      <c r="P160" s="324"/>
      <c r="Q160" s="325"/>
      <c r="R160" s="98"/>
      <c r="S160" s="139">
        <v>-999</v>
      </c>
      <c r="T160" t="str">
        <f t="shared" si="78"/>
        <v/>
      </c>
      <c r="U160" t="str">
        <f t="shared" si="59"/>
        <v/>
      </c>
      <c r="V160" t="str">
        <f t="shared" si="60"/>
        <v/>
      </c>
      <c r="W160" s="94" t="str">
        <f t="shared" si="79"/>
        <v/>
      </c>
      <c r="X160" s="94" t="str">
        <f t="shared" si="61"/>
        <v/>
      </c>
      <c r="Y160" s="94" t="str">
        <f t="shared" si="62"/>
        <v/>
      </c>
      <c r="Z160" t="str">
        <f t="shared" si="63"/>
        <v/>
      </c>
      <c r="AA160" t="str">
        <f t="shared" si="64"/>
        <v/>
      </c>
      <c r="AB160" t="str">
        <f t="shared" si="65"/>
        <v/>
      </c>
      <c r="AC160" t="str">
        <f t="shared" si="66"/>
        <v/>
      </c>
      <c r="AD160" t="str">
        <f t="shared" si="67"/>
        <v/>
      </c>
      <c r="AE160" t="str">
        <f t="shared" si="68"/>
        <v/>
      </c>
      <c r="AF160" t="str">
        <f t="shared" si="69"/>
        <v/>
      </c>
      <c r="AG160" t="str">
        <f t="shared" si="70"/>
        <v/>
      </c>
      <c r="AH160" t="str">
        <f t="shared" si="71"/>
        <v/>
      </c>
      <c r="AI160" t="str">
        <f t="shared" si="72"/>
        <v/>
      </c>
      <c r="AJ160" t="str">
        <f t="shared" si="74"/>
        <v/>
      </c>
      <c r="AK160" s="95" t="str">
        <f t="shared" si="73"/>
        <v>-999 AS MISSING_VAL_IND_163,</v>
      </c>
      <c r="AM160" t="str">
        <f t="shared" si="75"/>
        <v/>
      </c>
      <c r="AN160" t="str">
        <f t="shared" si="76"/>
        <v>-999 AS MISSING_VAL_IND_163,</v>
      </c>
    </row>
    <row r="161" spans="1:40" ht="16.5" thickBot="1" x14ac:dyDescent="0.3">
      <c r="A161" s="85">
        <f t="shared" si="77"/>
        <v>164</v>
      </c>
      <c r="B161" s="98"/>
      <c r="C161" s="98"/>
      <c r="D161" s="98"/>
      <c r="E161" s="104"/>
      <c r="F161" s="117"/>
      <c r="G161" s="117"/>
      <c r="H161" s="98"/>
      <c r="I161" s="98"/>
      <c r="J161" s="98"/>
      <c r="K161" s="256"/>
      <c r="L161" s="256"/>
      <c r="M161" s="321"/>
      <c r="N161" s="322"/>
      <c r="O161" s="323"/>
      <c r="P161" s="324"/>
      <c r="Q161" s="325"/>
      <c r="R161" s="98"/>
      <c r="S161" s="139">
        <v>-999</v>
      </c>
      <c r="T161" t="str">
        <f t="shared" si="78"/>
        <v/>
      </c>
      <c r="U161" t="str">
        <f t="shared" si="59"/>
        <v/>
      </c>
      <c r="V161" t="str">
        <f t="shared" si="60"/>
        <v/>
      </c>
      <c r="W161" s="94" t="str">
        <f t="shared" si="79"/>
        <v/>
      </c>
      <c r="X161" s="94" t="str">
        <f t="shared" si="61"/>
        <v/>
      </c>
      <c r="Y161" s="94" t="str">
        <f t="shared" si="62"/>
        <v/>
      </c>
      <c r="Z161" t="str">
        <f t="shared" si="63"/>
        <v/>
      </c>
      <c r="AA161" t="str">
        <f t="shared" si="64"/>
        <v/>
      </c>
      <c r="AB161" t="str">
        <f t="shared" si="65"/>
        <v/>
      </c>
      <c r="AC161" t="str">
        <f t="shared" si="66"/>
        <v/>
      </c>
      <c r="AD161" t="str">
        <f t="shared" si="67"/>
        <v/>
      </c>
      <c r="AE161" t="str">
        <f t="shared" si="68"/>
        <v/>
      </c>
      <c r="AF161" t="str">
        <f t="shared" si="69"/>
        <v/>
      </c>
      <c r="AG161" t="str">
        <f t="shared" si="70"/>
        <v/>
      </c>
      <c r="AH161" t="str">
        <f t="shared" si="71"/>
        <v/>
      </c>
      <c r="AI161" t="str">
        <f t="shared" si="72"/>
        <v/>
      </c>
      <c r="AJ161" t="str">
        <f t="shared" si="74"/>
        <v/>
      </c>
      <c r="AK161" s="95" t="str">
        <f t="shared" si="73"/>
        <v>-999 AS MISSING_VAL_IND_164,</v>
      </c>
      <c r="AM161" t="str">
        <f t="shared" si="75"/>
        <v/>
      </c>
      <c r="AN161" t="str">
        <f t="shared" si="76"/>
        <v>-999 AS MISSING_VAL_IND_164,</v>
      </c>
    </row>
    <row r="162" spans="1:40" ht="16.5" thickBot="1" x14ac:dyDescent="0.3">
      <c r="A162" s="85">
        <f t="shared" si="77"/>
        <v>165</v>
      </c>
      <c r="B162" s="98"/>
      <c r="C162" s="98"/>
      <c r="D162" s="98"/>
      <c r="E162" s="104"/>
      <c r="F162" s="117"/>
      <c r="G162" s="117"/>
      <c r="H162" s="98"/>
      <c r="I162" s="98"/>
      <c r="J162" s="98"/>
      <c r="K162" s="256"/>
      <c r="L162" s="256"/>
      <c r="M162" s="321"/>
      <c r="N162" s="322"/>
      <c r="O162" s="323"/>
      <c r="P162" s="324"/>
      <c r="Q162" s="325"/>
      <c r="R162" s="98"/>
      <c r="S162" s="139">
        <v>-999</v>
      </c>
      <c r="T162" t="str">
        <f t="shared" si="78"/>
        <v/>
      </c>
      <c r="U162" t="str">
        <f t="shared" si="59"/>
        <v/>
      </c>
      <c r="V162" t="str">
        <f t="shared" si="60"/>
        <v/>
      </c>
      <c r="W162" s="94" t="str">
        <f t="shared" si="79"/>
        <v/>
      </c>
      <c r="X162" s="94" t="str">
        <f t="shared" si="61"/>
        <v/>
      </c>
      <c r="Y162" s="94" t="str">
        <f t="shared" si="62"/>
        <v/>
      </c>
      <c r="Z162" t="str">
        <f t="shared" si="63"/>
        <v/>
      </c>
      <c r="AA162" t="str">
        <f t="shared" si="64"/>
        <v/>
      </c>
      <c r="AB162" t="str">
        <f t="shared" si="65"/>
        <v/>
      </c>
      <c r="AC162" t="str">
        <f t="shared" si="66"/>
        <v/>
      </c>
      <c r="AD162" t="str">
        <f t="shared" si="67"/>
        <v/>
      </c>
      <c r="AE162" t="str">
        <f t="shared" si="68"/>
        <v/>
      </c>
      <c r="AF162" t="str">
        <f t="shared" si="69"/>
        <v/>
      </c>
      <c r="AG162" t="str">
        <f t="shared" si="70"/>
        <v/>
      </c>
      <c r="AH162" t="str">
        <f t="shared" si="71"/>
        <v/>
      </c>
      <c r="AI162" t="str">
        <f t="shared" si="72"/>
        <v/>
      </c>
      <c r="AJ162" t="str">
        <f t="shared" si="74"/>
        <v/>
      </c>
      <c r="AK162" s="95" t="str">
        <f t="shared" si="73"/>
        <v>-999 AS MISSING_VAL_IND_165,</v>
      </c>
      <c r="AM162" t="str">
        <f t="shared" si="75"/>
        <v/>
      </c>
      <c r="AN162" t="str">
        <f t="shared" si="76"/>
        <v>-999 AS MISSING_VAL_IND_165,</v>
      </c>
    </row>
    <row r="163" spans="1:40" ht="16.5" thickBot="1" x14ac:dyDescent="0.3">
      <c r="A163" s="85">
        <f t="shared" si="77"/>
        <v>166</v>
      </c>
      <c r="B163" s="98"/>
      <c r="C163" s="98"/>
      <c r="D163" s="98"/>
      <c r="E163" s="104"/>
      <c r="F163" s="117"/>
      <c r="G163" s="117"/>
      <c r="H163" s="98"/>
      <c r="I163" s="98"/>
      <c r="J163" s="98"/>
      <c r="K163" s="256"/>
      <c r="L163" s="256"/>
      <c r="M163" s="321"/>
      <c r="N163" s="322"/>
      <c r="O163" s="323"/>
      <c r="P163" s="324"/>
      <c r="Q163" s="325"/>
      <c r="R163" s="98"/>
      <c r="S163" s="139">
        <v>-999</v>
      </c>
      <c r="T163" t="str">
        <f t="shared" si="78"/>
        <v/>
      </c>
      <c r="U163" t="str">
        <f t="shared" si="59"/>
        <v/>
      </c>
      <c r="V163" t="str">
        <f t="shared" si="60"/>
        <v/>
      </c>
      <c r="W163" s="94" t="str">
        <f t="shared" si="79"/>
        <v/>
      </c>
      <c r="X163" s="94" t="str">
        <f t="shared" si="61"/>
        <v/>
      </c>
      <c r="Y163" s="94" t="str">
        <f t="shared" si="62"/>
        <v/>
      </c>
      <c r="Z163" t="str">
        <f t="shared" si="63"/>
        <v/>
      </c>
      <c r="AA163" t="str">
        <f t="shared" si="64"/>
        <v/>
      </c>
      <c r="AB163" t="str">
        <f t="shared" si="65"/>
        <v/>
      </c>
      <c r="AC163" t="str">
        <f t="shared" si="66"/>
        <v/>
      </c>
      <c r="AD163" t="str">
        <f t="shared" si="67"/>
        <v/>
      </c>
      <c r="AE163" t="str">
        <f t="shared" si="68"/>
        <v/>
      </c>
      <c r="AF163" t="str">
        <f t="shared" si="69"/>
        <v/>
      </c>
      <c r="AG163" t="str">
        <f t="shared" si="70"/>
        <v/>
      </c>
      <c r="AH163" t="str">
        <f t="shared" si="71"/>
        <v/>
      </c>
      <c r="AI163" t="str">
        <f t="shared" si="72"/>
        <v/>
      </c>
      <c r="AJ163" t="str">
        <f t="shared" si="74"/>
        <v/>
      </c>
      <c r="AK163" s="95" t="str">
        <f t="shared" si="73"/>
        <v>-999 AS MISSING_VAL_IND_166,</v>
      </c>
      <c r="AM163" t="str">
        <f t="shared" si="75"/>
        <v/>
      </c>
      <c r="AN163" t="str">
        <f t="shared" si="76"/>
        <v>-999 AS MISSING_VAL_IND_166,</v>
      </c>
    </row>
    <row r="164" spans="1:40" ht="16.5" thickBot="1" x14ac:dyDescent="0.3">
      <c r="A164" s="85">
        <f t="shared" si="77"/>
        <v>167</v>
      </c>
      <c r="B164" s="98"/>
      <c r="C164" s="98"/>
      <c r="D164" s="98"/>
      <c r="E164" s="104"/>
      <c r="F164" s="117"/>
      <c r="G164" s="117"/>
      <c r="H164" s="98"/>
      <c r="I164" s="98"/>
      <c r="J164" s="98"/>
      <c r="K164" s="256"/>
      <c r="L164" s="256"/>
      <c r="M164" s="321"/>
      <c r="N164" s="322"/>
      <c r="O164" s="323"/>
      <c r="P164" s="324"/>
      <c r="Q164" s="325"/>
      <c r="R164" s="98"/>
      <c r="S164" s="139">
        <v>-999</v>
      </c>
      <c r="T164" t="str">
        <f t="shared" si="78"/>
        <v/>
      </c>
      <c r="U164" t="str">
        <f t="shared" si="59"/>
        <v/>
      </c>
      <c r="V164" t="str">
        <f t="shared" si="60"/>
        <v/>
      </c>
      <c r="W164" s="94" t="str">
        <f t="shared" si="79"/>
        <v/>
      </c>
      <c r="X164" s="94" t="str">
        <f t="shared" si="61"/>
        <v/>
      </c>
      <c r="Y164" s="94" t="str">
        <f t="shared" si="62"/>
        <v/>
      </c>
      <c r="Z164" t="str">
        <f t="shared" si="63"/>
        <v/>
      </c>
      <c r="AA164" t="str">
        <f t="shared" si="64"/>
        <v/>
      </c>
      <c r="AB164" t="str">
        <f t="shared" si="65"/>
        <v/>
      </c>
      <c r="AC164" t="str">
        <f t="shared" si="66"/>
        <v/>
      </c>
      <c r="AD164" t="str">
        <f t="shared" si="67"/>
        <v/>
      </c>
      <c r="AE164" t="str">
        <f t="shared" si="68"/>
        <v/>
      </c>
      <c r="AF164" t="str">
        <f t="shared" si="69"/>
        <v/>
      </c>
      <c r="AG164" t="str">
        <f t="shared" si="70"/>
        <v/>
      </c>
      <c r="AH164" t="str">
        <f t="shared" si="71"/>
        <v/>
      </c>
      <c r="AI164" t="str">
        <f t="shared" si="72"/>
        <v/>
      </c>
      <c r="AJ164" t="str">
        <f t="shared" si="74"/>
        <v/>
      </c>
      <c r="AK164" s="95" t="str">
        <f t="shared" si="73"/>
        <v>-999 AS MISSING_VAL_IND_167,</v>
      </c>
      <c r="AM164" t="str">
        <f t="shared" si="75"/>
        <v/>
      </c>
      <c r="AN164" t="str">
        <f t="shared" si="76"/>
        <v>-999 AS MISSING_VAL_IND_167,</v>
      </c>
    </row>
    <row r="165" spans="1:40" ht="16.5" thickBot="1" x14ac:dyDescent="0.3">
      <c r="A165" s="85">
        <f t="shared" si="77"/>
        <v>168</v>
      </c>
      <c r="B165" s="98"/>
      <c r="C165" s="98"/>
      <c r="D165" s="98"/>
      <c r="E165" s="104"/>
      <c r="F165" s="117"/>
      <c r="G165" s="117"/>
      <c r="H165" s="98"/>
      <c r="I165" s="98"/>
      <c r="J165" s="98"/>
      <c r="K165" s="256"/>
      <c r="L165" s="256"/>
      <c r="M165" s="321"/>
      <c r="N165" s="322"/>
      <c r="O165" s="323"/>
      <c r="P165" s="324"/>
      <c r="Q165" s="325"/>
      <c r="R165" s="98"/>
      <c r="S165" s="139">
        <v>-999</v>
      </c>
      <c r="T165" t="str">
        <f t="shared" si="78"/>
        <v/>
      </c>
      <c r="U165" t="str">
        <f t="shared" si="59"/>
        <v/>
      </c>
      <c r="V165" t="str">
        <f t="shared" si="60"/>
        <v/>
      </c>
      <c r="W165" s="94" t="str">
        <f t="shared" si="79"/>
        <v/>
      </c>
      <c r="X165" s="94" t="str">
        <f t="shared" si="61"/>
        <v/>
      </c>
      <c r="Y165" s="94" t="str">
        <f t="shared" si="62"/>
        <v/>
      </c>
      <c r="Z165" t="str">
        <f t="shared" si="63"/>
        <v/>
      </c>
      <c r="AA165" t="str">
        <f t="shared" si="64"/>
        <v/>
      </c>
      <c r="AB165" t="str">
        <f t="shared" si="65"/>
        <v/>
      </c>
      <c r="AC165" t="str">
        <f t="shared" si="66"/>
        <v/>
      </c>
      <c r="AD165" t="str">
        <f t="shared" si="67"/>
        <v/>
      </c>
      <c r="AE165" t="str">
        <f t="shared" si="68"/>
        <v/>
      </c>
      <c r="AF165" t="str">
        <f t="shared" si="69"/>
        <v/>
      </c>
      <c r="AG165" t="str">
        <f t="shared" si="70"/>
        <v/>
      </c>
      <c r="AH165" t="str">
        <f t="shared" si="71"/>
        <v/>
      </c>
      <c r="AI165" t="str">
        <f t="shared" si="72"/>
        <v/>
      </c>
      <c r="AJ165" t="str">
        <f t="shared" si="74"/>
        <v/>
      </c>
      <c r="AK165" s="95" t="str">
        <f t="shared" si="73"/>
        <v>-999 AS MISSING_VAL_IND_168,</v>
      </c>
      <c r="AM165" t="str">
        <f t="shared" si="75"/>
        <v/>
      </c>
      <c r="AN165" t="str">
        <f t="shared" si="76"/>
        <v>-999 AS MISSING_VAL_IND_168,</v>
      </c>
    </row>
    <row r="166" spans="1:40" ht="16.5" thickBot="1" x14ac:dyDescent="0.3">
      <c r="A166" s="85">
        <f t="shared" si="77"/>
        <v>169</v>
      </c>
      <c r="B166" s="98"/>
      <c r="C166" s="98"/>
      <c r="D166" s="98"/>
      <c r="E166" s="104"/>
      <c r="F166" s="117"/>
      <c r="G166" s="117"/>
      <c r="H166" s="98"/>
      <c r="I166" s="98"/>
      <c r="J166" s="98"/>
      <c r="K166" s="256"/>
      <c r="L166" s="256"/>
      <c r="M166" s="321"/>
      <c r="N166" s="322"/>
      <c r="O166" s="323"/>
      <c r="P166" s="324"/>
      <c r="Q166" s="325"/>
      <c r="R166" s="98"/>
      <c r="S166" s="139">
        <v>-999</v>
      </c>
      <c r="T166" t="str">
        <f t="shared" si="78"/>
        <v/>
      </c>
      <c r="U166" t="str">
        <f t="shared" si="59"/>
        <v/>
      </c>
      <c r="V166" t="str">
        <f t="shared" si="60"/>
        <v/>
      </c>
      <c r="W166" s="94" t="str">
        <f t="shared" si="79"/>
        <v/>
      </c>
      <c r="X166" s="94" t="str">
        <f t="shared" si="61"/>
        <v/>
      </c>
      <c r="Y166" s="94" t="str">
        <f t="shared" si="62"/>
        <v/>
      </c>
      <c r="Z166" t="str">
        <f t="shared" si="63"/>
        <v/>
      </c>
      <c r="AA166" t="str">
        <f t="shared" si="64"/>
        <v/>
      </c>
      <c r="AB166" t="str">
        <f t="shared" si="65"/>
        <v/>
      </c>
      <c r="AC166" t="str">
        <f t="shared" si="66"/>
        <v/>
      </c>
      <c r="AD166" t="str">
        <f t="shared" si="67"/>
        <v/>
      </c>
      <c r="AE166" t="str">
        <f t="shared" si="68"/>
        <v/>
      </c>
      <c r="AF166" t="str">
        <f t="shared" si="69"/>
        <v/>
      </c>
      <c r="AG166" t="str">
        <f t="shared" si="70"/>
        <v/>
      </c>
      <c r="AH166" t="str">
        <f t="shared" si="71"/>
        <v/>
      </c>
      <c r="AI166" t="str">
        <f t="shared" si="72"/>
        <v/>
      </c>
      <c r="AJ166" t="str">
        <f t="shared" si="74"/>
        <v/>
      </c>
      <c r="AK166" s="95" t="str">
        <f t="shared" si="73"/>
        <v>-999 AS MISSING_VAL_IND_169,</v>
      </c>
      <c r="AM166" t="str">
        <f t="shared" si="75"/>
        <v/>
      </c>
      <c r="AN166" t="str">
        <f t="shared" si="76"/>
        <v>-999 AS MISSING_VAL_IND_169,</v>
      </c>
    </row>
    <row r="167" spans="1:40" ht="16.5" thickBot="1" x14ac:dyDescent="0.3">
      <c r="A167" s="85">
        <f t="shared" si="77"/>
        <v>170</v>
      </c>
      <c r="B167" s="98"/>
      <c r="C167" s="98"/>
      <c r="D167" s="98"/>
      <c r="E167" s="104"/>
      <c r="F167" s="117"/>
      <c r="G167" s="117"/>
      <c r="H167" s="98"/>
      <c r="I167" s="98"/>
      <c r="J167" s="98"/>
      <c r="K167" s="256"/>
      <c r="L167" s="256"/>
      <c r="M167" s="321"/>
      <c r="N167" s="322"/>
      <c r="O167" s="323"/>
      <c r="P167" s="324"/>
      <c r="Q167" s="325"/>
      <c r="R167" s="98"/>
      <c r="S167" s="139">
        <v>-999</v>
      </c>
      <c r="T167" t="str">
        <f t="shared" si="78"/>
        <v/>
      </c>
      <c r="U167" t="str">
        <f t="shared" si="59"/>
        <v/>
      </c>
      <c r="V167" t="str">
        <f t="shared" si="60"/>
        <v/>
      </c>
      <c r="W167" s="94" t="str">
        <f t="shared" si="79"/>
        <v/>
      </c>
      <c r="X167" s="94" t="str">
        <f t="shared" si="61"/>
        <v/>
      </c>
      <c r="Y167" s="94" t="str">
        <f t="shared" si="62"/>
        <v/>
      </c>
      <c r="Z167" t="str">
        <f t="shared" si="63"/>
        <v/>
      </c>
      <c r="AA167" t="str">
        <f t="shared" si="64"/>
        <v/>
      </c>
      <c r="AB167" t="str">
        <f t="shared" si="65"/>
        <v/>
      </c>
      <c r="AC167" t="str">
        <f t="shared" si="66"/>
        <v/>
      </c>
      <c r="AD167" t="str">
        <f t="shared" si="67"/>
        <v/>
      </c>
      <c r="AE167" t="str">
        <f t="shared" si="68"/>
        <v/>
      </c>
      <c r="AF167" t="str">
        <f t="shared" si="69"/>
        <v/>
      </c>
      <c r="AG167" t="str">
        <f t="shared" si="70"/>
        <v/>
      </c>
      <c r="AH167" t="str">
        <f t="shared" si="71"/>
        <v/>
      </c>
      <c r="AI167" t="str">
        <f t="shared" si="72"/>
        <v/>
      </c>
      <c r="AJ167" t="str">
        <f t="shared" si="74"/>
        <v/>
      </c>
      <c r="AK167" s="95" t="str">
        <f t="shared" si="73"/>
        <v>-999 AS MISSING_VAL_IND_170,</v>
      </c>
      <c r="AM167" t="str">
        <f t="shared" si="75"/>
        <v/>
      </c>
      <c r="AN167" t="str">
        <f t="shared" si="76"/>
        <v>-999 AS MISSING_VAL_IND_170,</v>
      </c>
    </row>
    <row r="168" spans="1:40" ht="16.5" thickBot="1" x14ac:dyDescent="0.3">
      <c r="A168" s="85">
        <f t="shared" si="77"/>
        <v>171</v>
      </c>
      <c r="B168" s="98"/>
      <c r="C168" s="98"/>
      <c r="D168" s="98"/>
      <c r="E168" s="104"/>
      <c r="F168" s="117"/>
      <c r="G168" s="117"/>
      <c r="H168" s="98"/>
      <c r="I168" s="98"/>
      <c r="J168" s="98"/>
      <c r="K168" s="256"/>
      <c r="L168" s="256"/>
      <c r="M168" s="321"/>
      <c r="N168" s="322"/>
      <c r="O168" s="323"/>
      <c r="P168" s="324"/>
      <c r="Q168" s="325"/>
      <c r="R168" s="98"/>
      <c r="S168" s="139">
        <v>-999</v>
      </c>
      <c r="T168" t="str">
        <f t="shared" si="78"/>
        <v/>
      </c>
      <c r="U168" t="str">
        <f t="shared" si="59"/>
        <v/>
      </c>
      <c r="V168" t="str">
        <f t="shared" si="60"/>
        <v/>
      </c>
      <c r="W168" s="94" t="str">
        <f t="shared" si="79"/>
        <v/>
      </c>
      <c r="X168" s="94" t="str">
        <f t="shared" si="61"/>
        <v/>
      </c>
      <c r="Y168" s="94" t="str">
        <f t="shared" si="62"/>
        <v/>
      </c>
      <c r="Z168" t="str">
        <f t="shared" si="63"/>
        <v/>
      </c>
      <c r="AA168" t="str">
        <f t="shared" si="64"/>
        <v/>
      </c>
      <c r="AB168" t="str">
        <f t="shared" si="65"/>
        <v/>
      </c>
      <c r="AC168" t="str">
        <f t="shared" si="66"/>
        <v/>
      </c>
      <c r="AD168" t="str">
        <f t="shared" si="67"/>
        <v/>
      </c>
      <c r="AE168" t="str">
        <f t="shared" si="68"/>
        <v/>
      </c>
      <c r="AF168" t="str">
        <f t="shared" si="69"/>
        <v/>
      </c>
      <c r="AG168" t="str">
        <f t="shared" si="70"/>
        <v/>
      </c>
      <c r="AH168" t="str">
        <f t="shared" si="71"/>
        <v/>
      </c>
      <c r="AI168" t="str">
        <f t="shared" si="72"/>
        <v/>
      </c>
      <c r="AJ168" t="str">
        <f t="shared" si="74"/>
        <v/>
      </c>
      <c r="AK168" s="95" t="str">
        <f t="shared" si="73"/>
        <v>-999 AS MISSING_VAL_IND_171,</v>
      </c>
      <c r="AM168" t="str">
        <f t="shared" si="75"/>
        <v/>
      </c>
      <c r="AN168" t="str">
        <f t="shared" si="76"/>
        <v>-999 AS MISSING_VAL_IND_171,</v>
      </c>
    </row>
    <row r="169" spans="1:40" ht="16.5" thickBot="1" x14ac:dyDescent="0.3">
      <c r="A169" s="85">
        <f t="shared" si="77"/>
        <v>172</v>
      </c>
      <c r="B169" s="98"/>
      <c r="C169" s="98"/>
      <c r="D169" s="98"/>
      <c r="E169" s="104"/>
      <c r="F169" s="117"/>
      <c r="G169" s="117"/>
      <c r="H169" s="98" t="s">
        <v>1297</v>
      </c>
      <c r="I169" s="98"/>
      <c r="J169" s="98"/>
      <c r="K169" s="256"/>
      <c r="L169" s="256"/>
      <c r="M169" s="321"/>
      <c r="N169" s="322">
        <v>0</v>
      </c>
      <c r="O169" s="323"/>
      <c r="P169" s="324"/>
      <c r="Q169" s="325" t="s">
        <v>1297</v>
      </c>
      <c r="R169" s="98" t="s">
        <v>1297</v>
      </c>
      <c r="T169" t="str">
        <f t="shared" si="78"/>
        <v/>
      </c>
      <c r="U169" t="str">
        <f t="shared" si="59"/>
        <v/>
      </c>
      <c r="V169" t="str">
        <f t="shared" si="60"/>
        <v/>
      </c>
      <c r="W169" s="94" t="str">
        <f t="shared" si="79"/>
        <v/>
      </c>
      <c r="X169" s="94" t="str">
        <f t="shared" si="61"/>
        <v/>
      </c>
      <c r="Y169" s="94" t="str">
        <f t="shared" si="62"/>
        <v/>
      </c>
      <c r="Z169" t="str">
        <f t="shared" si="63"/>
        <v xml:space="preserve"> WHEN COUNTRY = 'BIR' THEN 0</v>
      </c>
      <c r="AA169" t="str">
        <f t="shared" si="64"/>
        <v/>
      </c>
      <c r="AB169" t="str">
        <f t="shared" si="65"/>
        <v/>
      </c>
      <c r="AC169" t="str">
        <f t="shared" si="66"/>
        <v/>
      </c>
      <c r="AD169" t="str">
        <f t="shared" si="67"/>
        <v/>
      </c>
      <c r="AE169" t="str">
        <f t="shared" si="68"/>
        <v/>
      </c>
      <c r="AF169" t="str">
        <f t="shared" si="69"/>
        <v xml:space="preserve"> WHEN COUNTRY = 'CIB' THEN 0</v>
      </c>
      <c r="AG169" t="str">
        <f t="shared" si="70"/>
        <v/>
      </c>
      <c r="AH169" t="str">
        <f t="shared" si="71"/>
        <v/>
      </c>
      <c r="AI169" t="str">
        <f t="shared" si="72"/>
        <v xml:space="preserve"> WHEN COUNTRY = 'ISPRO' THEN 0</v>
      </c>
      <c r="AJ169" t="str">
        <f t="shared" si="74"/>
        <v xml:space="preserve"> WHEN COUNTRY = 'ISBA' THEN 0</v>
      </c>
      <c r="AK169" s="95" t="str">
        <f t="shared" si="73"/>
        <v/>
      </c>
      <c r="AM169" t="str">
        <f t="shared" si="75"/>
        <v xml:space="preserve"> WHEN COUNTRY = 'BIR' THEN 0 WHEN COUNTRY = 'CIB' THEN 0 WHEN COUNTRY = 'ISPRO' THEN 0 WHEN COUNTRY = 'ISBA' THEN 0</v>
      </c>
      <c r="AN169" t="str">
        <f t="shared" si="76"/>
        <v>CASE  WHEN COUNTRY = 'BIR' THEN 0 WHEN COUNTRY = 'CIB' THEN 0 WHEN COUNTRY = 'ISPRO' THEN 0 WHEN COUNTRY = 'ISBA' THEN 0 END AS MISSING_VAL_IND_172,</v>
      </c>
    </row>
    <row r="170" spans="1:40" ht="16.5" thickBot="1" x14ac:dyDescent="0.3">
      <c r="A170" s="85">
        <f t="shared" si="77"/>
        <v>173</v>
      </c>
      <c r="B170" s="98"/>
      <c r="C170" s="98"/>
      <c r="D170" s="98"/>
      <c r="E170" s="104"/>
      <c r="F170" s="117"/>
      <c r="G170" s="117"/>
      <c r="H170" s="98" t="s">
        <v>1297</v>
      </c>
      <c r="I170" s="98"/>
      <c r="J170" s="98"/>
      <c r="K170" s="256"/>
      <c r="L170" s="256"/>
      <c r="M170" s="321"/>
      <c r="N170" s="322">
        <v>0</v>
      </c>
      <c r="O170" s="323"/>
      <c r="P170" s="324"/>
      <c r="Q170" s="325" t="s">
        <v>1297</v>
      </c>
      <c r="R170" s="98" t="s">
        <v>1297</v>
      </c>
      <c r="T170" t="str">
        <f t="shared" si="78"/>
        <v/>
      </c>
      <c r="U170" t="str">
        <f t="shared" si="59"/>
        <v/>
      </c>
      <c r="V170" t="str">
        <f t="shared" si="60"/>
        <v/>
      </c>
      <c r="W170" s="94" t="str">
        <f t="shared" si="79"/>
        <v/>
      </c>
      <c r="X170" s="94" t="str">
        <f t="shared" si="61"/>
        <v/>
      </c>
      <c r="Y170" s="94" t="str">
        <f t="shared" si="62"/>
        <v/>
      </c>
      <c r="Z170" t="str">
        <f t="shared" si="63"/>
        <v xml:space="preserve"> WHEN COUNTRY = 'BIR' THEN 0</v>
      </c>
      <c r="AA170" t="str">
        <f t="shared" si="64"/>
        <v/>
      </c>
      <c r="AB170" t="str">
        <f t="shared" si="65"/>
        <v/>
      </c>
      <c r="AC170" t="str">
        <f t="shared" si="66"/>
        <v/>
      </c>
      <c r="AD170" t="str">
        <f t="shared" si="67"/>
        <v/>
      </c>
      <c r="AE170" t="str">
        <f t="shared" si="68"/>
        <v/>
      </c>
      <c r="AF170" t="str">
        <f t="shared" si="69"/>
        <v xml:space="preserve"> WHEN COUNTRY = 'CIB' THEN 0</v>
      </c>
      <c r="AG170" t="str">
        <f t="shared" si="70"/>
        <v/>
      </c>
      <c r="AH170" t="str">
        <f t="shared" si="71"/>
        <v/>
      </c>
      <c r="AI170" t="str">
        <f t="shared" si="72"/>
        <v xml:space="preserve"> WHEN COUNTRY = 'ISPRO' THEN 0</v>
      </c>
      <c r="AJ170" t="str">
        <f t="shared" si="74"/>
        <v xml:space="preserve"> WHEN COUNTRY = 'ISBA' THEN 0</v>
      </c>
      <c r="AK170" s="95" t="str">
        <f t="shared" si="73"/>
        <v/>
      </c>
      <c r="AM170" t="str">
        <f t="shared" si="75"/>
        <v xml:space="preserve"> WHEN COUNTRY = 'BIR' THEN 0 WHEN COUNTRY = 'CIB' THEN 0 WHEN COUNTRY = 'ISPRO' THEN 0 WHEN COUNTRY = 'ISBA' THEN 0</v>
      </c>
      <c r="AN170" t="str">
        <f t="shared" si="76"/>
        <v>CASE  WHEN COUNTRY = 'BIR' THEN 0 WHEN COUNTRY = 'CIB' THEN 0 WHEN COUNTRY = 'ISPRO' THEN 0 WHEN COUNTRY = 'ISBA' THEN 0 END AS MISSING_VAL_IND_173,</v>
      </c>
    </row>
    <row r="171" spans="1:40" ht="16.5" thickBot="1" x14ac:dyDescent="0.3">
      <c r="A171" s="85">
        <f t="shared" si="77"/>
        <v>174</v>
      </c>
      <c r="B171" s="98"/>
      <c r="C171" s="98"/>
      <c r="D171" s="98"/>
      <c r="E171" s="104"/>
      <c r="F171" s="117"/>
      <c r="G171" s="117"/>
      <c r="H171" s="98" t="s">
        <v>1297</v>
      </c>
      <c r="I171" s="98"/>
      <c r="J171" s="98"/>
      <c r="K171" s="256"/>
      <c r="L171" s="256"/>
      <c r="M171" s="321"/>
      <c r="N171" s="322">
        <v>0</v>
      </c>
      <c r="O171" s="323"/>
      <c r="P171" s="324"/>
      <c r="Q171" s="325" t="s">
        <v>1297</v>
      </c>
      <c r="R171" s="98" t="s">
        <v>1297</v>
      </c>
      <c r="T171" t="str">
        <f t="shared" si="78"/>
        <v/>
      </c>
      <c r="U171" t="str">
        <f t="shared" si="59"/>
        <v/>
      </c>
      <c r="V171" t="str">
        <f t="shared" si="60"/>
        <v/>
      </c>
      <c r="W171" s="94" t="str">
        <f t="shared" si="79"/>
        <v/>
      </c>
      <c r="X171" s="94" t="str">
        <f t="shared" si="61"/>
        <v/>
      </c>
      <c r="Y171" s="94" t="str">
        <f t="shared" si="62"/>
        <v/>
      </c>
      <c r="Z171" t="str">
        <f t="shared" si="63"/>
        <v xml:space="preserve"> WHEN COUNTRY = 'BIR' THEN 0</v>
      </c>
      <c r="AA171" t="str">
        <f t="shared" si="64"/>
        <v/>
      </c>
      <c r="AB171" t="str">
        <f t="shared" si="65"/>
        <v/>
      </c>
      <c r="AC171" t="str">
        <f t="shared" si="66"/>
        <v/>
      </c>
      <c r="AD171" t="str">
        <f t="shared" si="67"/>
        <v/>
      </c>
      <c r="AE171" t="str">
        <f t="shared" si="68"/>
        <v/>
      </c>
      <c r="AF171" t="str">
        <f t="shared" si="69"/>
        <v xml:space="preserve"> WHEN COUNTRY = 'CIB' THEN 0</v>
      </c>
      <c r="AG171" t="str">
        <f t="shared" si="70"/>
        <v/>
      </c>
      <c r="AH171" t="str">
        <f t="shared" si="71"/>
        <v/>
      </c>
      <c r="AI171" t="str">
        <f t="shared" si="72"/>
        <v xml:space="preserve"> WHEN COUNTRY = 'ISPRO' THEN 0</v>
      </c>
      <c r="AJ171" t="str">
        <f t="shared" si="74"/>
        <v xml:space="preserve"> WHEN COUNTRY = 'ISBA' THEN 0</v>
      </c>
      <c r="AK171" s="95" t="str">
        <f t="shared" si="73"/>
        <v/>
      </c>
      <c r="AM171" t="str">
        <f t="shared" si="75"/>
        <v xml:space="preserve"> WHEN COUNTRY = 'BIR' THEN 0 WHEN COUNTRY = 'CIB' THEN 0 WHEN COUNTRY = 'ISPRO' THEN 0 WHEN COUNTRY = 'ISBA' THEN 0</v>
      </c>
      <c r="AN171" t="str">
        <f t="shared" si="76"/>
        <v>CASE  WHEN COUNTRY = 'BIR' THEN 0 WHEN COUNTRY = 'CIB' THEN 0 WHEN COUNTRY = 'ISPRO' THEN 0 WHEN COUNTRY = 'ISBA' THEN 0 END AS MISSING_VAL_IND_174,</v>
      </c>
    </row>
    <row r="172" spans="1:40" ht="16.5" thickBot="1" x14ac:dyDescent="0.3">
      <c r="A172" s="85">
        <f t="shared" si="77"/>
        <v>175</v>
      </c>
      <c r="B172" s="98"/>
      <c r="C172" s="98"/>
      <c r="D172" s="98"/>
      <c r="E172" s="104"/>
      <c r="F172" s="117"/>
      <c r="G172" s="117"/>
      <c r="H172" s="98" t="s">
        <v>1297</v>
      </c>
      <c r="I172" s="98"/>
      <c r="J172" s="98"/>
      <c r="K172" s="256"/>
      <c r="L172" s="256"/>
      <c r="M172" s="321"/>
      <c r="N172" s="322">
        <v>0</v>
      </c>
      <c r="O172" s="323"/>
      <c r="P172" s="324"/>
      <c r="Q172" s="325" t="s">
        <v>1297</v>
      </c>
      <c r="R172" s="98" t="s">
        <v>1297</v>
      </c>
      <c r="T172" t="str">
        <f t="shared" si="78"/>
        <v/>
      </c>
      <c r="U172" t="str">
        <f t="shared" si="59"/>
        <v/>
      </c>
      <c r="V172" t="str">
        <f t="shared" si="60"/>
        <v/>
      </c>
      <c r="W172" s="94" t="str">
        <f t="shared" si="79"/>
        <v/>
      </c>
      <c r="X172" s="94" t="str">
        <f t="shared" si="61"/>
        <v/>
      </c>
      <c r="Y172" s="94" t="str">
        <f t="shared" si="62"/>
        <v/>
      </c>
      <c r="Z172" t="str">
        <f t="shared" si="63"/>
        <v xml:space="preserve"> WHEN COUNTRY = 'BIR' THEN 0</v>
      </c>
      <c r="AA172" t="str">
        <f t="shared" si="64"/>
        <v/>
      </c>
      <c r="AB172" t="str">
        <f t="shared" si="65"/>
        <v/>
      </c>
      <c r="AC172" t="str">
        <f t="shared" si="66"/>
        <v/>
      </c>
      <c r="AD172" t="str">
        <f t="shared" si="67"/>
        <v/>
      </c>
      <c r="AE172" t="str">
        <f t="shared" si="68"/>
        <v/>
      </c>
      <c r="AF172" t="str">
        <f t="shared" si="69"/>
        <v xml:space="preserve"> WHEN COUNTRY = 'CIB' THEN 0</v>
      </c>
      <c r="AG172" t="str">
        <f t="shared" si="70"/>
        <v/>
      </c>
      <c r="AH172" t="str">
        <f t="shared" si="71"/>
        <v/>
      </c>
      <c r="AI172" t="str">
        <f t="shared" si="72"/>
        <v xml:space="preserve"> WHEN COUNTRY = 'ISPRO' THEN 0</v>
      </c>
      <c r="AJ172" t="str">
        <f t="shared" si="74"/>
        <v xml:space="preserve"> WHEN COUNTRY = 'ISBA' THEN 0</v>
      </c>
      <c r="AK172" s="95" t="str">
        <f t="shared" si="73"/>
        <v/>
      </c>
      <c r="AM172" t="str">
        <f t="shared" si="75"/>
        <v xml:space="preserve"> WHEN COUNTRY = 'BIR' THEN 0 WHEN COUNTRY = 'CIB' THEN 0 WHEN COUNTRY = 'ISPRO' THEN 0 WHEN COUNTRY = 'ISBA' THEN 0</v>
      </c>
      <c r="AN172" t="str">
        <f t="shared" si="76"/>
        <v>CASE  WHEN COUNTRY = 'BIR' THEN 0 WHEN COUNTRY = 'CIB' THEN 0 WHEN COUNTRY = 'ISPRO' THEN 0 WHEN COUNTRY = 'ISBA' THEN 0 END AS MISSING_VAL_IND_175,</v>
      </c>
    </row>
    <row r="173" spans="1:40" ht="16.5" thickBot="1" x14ac:dyDescent="0.3">
      <c r="A173" s="85">
        <f t="shared" si="77"/>
        <v>176</v>
      </c>
      <c r="B173" s="98"/>
      <c r="C173" s="98"/>
      <c r="D173" s="98"/>
      <c r="E173" s="104"/>
      <c r="F173" s="117"/>
      <c r="G173" s="117"/>
      <c r="H173" s="98"/>
      <c r="I173" s="98"/>
      <c r="J173" s="98"/>
      <c r="K173" s="256"/>
      <c r="L173" s="256"/>
      <c r="M173" s="321"/>
      <c r="N173" s="322"/>
      <c r="O173" s="323"/>
      <c r="P173" s="324"/>
      <c r="Q173" s="325" t="s">
        <v>1297</v>
      </c>
      <c r="R173" s="98"/>
      <c r="T173" t="str">
        <f t="shared" si="78"/>
        <v/>
      </c>
      <c r="U173" t="str">
        <f t="shared" si="59"/>
        <v/>
      </c>
      <c r="V173" t="str">
        <f t="shared" si="60"/>
        <v/>
      </c>
      <c r="W173" s="94" t="str">
        <f t="shared" si="79"/>
        <v/>
      </c>
      <c r="X173" s="94" t="str">
        <f t="shared" si="61"/>
        <v/>
      </c>
      <c r="Y173" s="94" t="str">
        <f t="shared" si="62"/>
        <v/>
      </c>
      <c r="Z173" t="str">
        <f t="shared" si="63"/>
        <v/>
      </c>
      <c r="AA173" t="str">
        <f t="shared" si="64"/>
        <v/>
      </c>
      <c r="AB173" t="str">
        <f t="shared" si="65"/>
        <v/>
      </c>
      <c r="AC173" t="str">
        <f t="shared" si="66"/>
        <v/>
      </c>
      <c r="AD173" t="str">
        <f t="shared" si="67"/>
        <v/>
      </c>
      <c r="AE173" t="str">
        <f t="shared" si="68"/>
        <v/>
      </c>
      <c r="AF173" t="str">
        <f t="shared" si="69"/>
        <v/>
      </c>
      <c r="AG173" t="str">
        <f t="shared" si="70"/>
        <v/>
      </c>
      <c r="AH173" t="str">
        <f t="shared" si="71"/>
        <v/>
      </c>
      <c r="AI173" t="str">
        <f t="shared" si="72"/>
        <v xml:space="preserve"> WHEN COUNTRY = 'ISPRO' THEN 0</v>
      </c>
      <c r="AJ173" t="str">
        <f t="shared" si="74"/>
        <v/>
      </c>
      <c r="AK173" s="95" t="str">
        <f t="shared" si="73"/>
        <v/>
      </c>
      <c r="AM173" t="str">
        <f t="shared" si="75"/>
        <v xml:space="preserve"> WHEN COUNTRY = 'ISPRO' THEN 0</v>
      </c>
      <c r="AN173" t="str">
        <f t="shared" si="76"/>
        <v>CASE  WHEN COUNTRY = 'ISPRO' THEN 0 END AS MISSING_VAL_IND_176,</v>
      </c>
    </row>
    <row r="174" spans="1:40" ht="16.5" thickBot="1" x14ac:dyDescent="0.3">
      <c r="A174" s="85">
        <f t="shared" si="77"/>
        <v>177</v>
      </c>
      <c r="B174" s="98"/>
      <c r="C174" s="98"/>
      <c r="D174" s="98"/>
      <c r="E174" s="104" t="s">
        <v>1297</v>
      </c>
      <c r="F174" s="117"/>
      <c r="G174" s="117"/>
      <c r="H174" s="98"/>
      <c r="I174" s="98"/>
      <c r="J174" s="98"/>
      <c r="K174" s="256">
        <v>0</v>
      </c>
      <c r="L174" s="256"/>
      <c r="M174" s="321"/>
      <c r="N174" s="322"/>
      <c r="O174" s="323"/>
      <c r="P174" s="324"/>
      <c r="Q174" s="325"/>
      <c r="R174" s="98" t="s">
        <v>1297</v>
      </c>
      <c r="T174" t="str">
        <f t="shared" si="78"/>
        <v/>
      </c>
      <c r="U174" t="str">
        <f t="shared" si="59"/>
        <v/>
      </c>
      <c r="V174" t="str">
        <f t="shared" si="60"/>
        <v/>
      </c>
      <c r="W174" s="94" t="str">
        <f t="shared" si="79"/>
        <v xml:space="preserve"> WHEN COUNTRY = 'KOPER' THEN 0</v>
      </c>
      <c r="X174" s="94" t="str">
        <f t="shared" si="61"/>
        <v/>
      </c>
      <c r="Y174" s="94" t="str">
        <f t="shared" si="62"/>
        <v/>
      </c>
      <c r="Z174" t="str">
        <f t="shared" si="63"/>
        <v/>
      </c>
      <c r="AA174" t="str">
        <f t="shared" si="64"/>
        <v/>
      </c>
      <c r="AB174" t="str">
        <f t="shared" si="65"/>
        <v/>
      </c>
      <c r="AC174" t="str">
        <f t="shared" si="66"/>
        <v xml:space="preserve"> WHEN COUNTRY = 'ALEX' THEN 0</v>
      </c>
      <c r="AD174" t="str">
        <f t="shared" si="67"/>
        <v/>
      </c>
      <c r="AE174" t="str">
        <f t="shared" si="68"/>
        <v/>
      </c>
      <c r="AF174" t="str">
        <f t="shared" si="69"/>
        <v/>
      </c>
      <c r="AG174" t="str">
        <f t="shared" si="70"/>
        <v/>
      </c>
      <c r="AH174" t="str">
        <f t="shared" si="71"/>
        <v/>
      </c>
      <c r="AI174" t="str">
        <f t="shared" si="72"/>
        <v/>
      </c>
      <c r="AJ174" t="str">
        <f t="shared" si="74"/>
        <v xml:space="preserve"> WHEN COUNTRY = 'ISBA' THEN 0</v>
      </c>
      <c r="AK174" s="95" t="str">
        <f t="shared" si="73"/>
        <v/>
      </c>
      <c r="AM174" t="str">
        <f t="shared" si="75"/>
        <v xml:space="preserve"> WHEN COUNTRY = 'KOPER' THEN 0 WHEN COUNTRY = 'ALEX' THEN 0 WHEN COUNTRY = 'ISBA' THEN 0</v>
      </c>
      <c r="AN174" t="str">
        <f t="shared" si="76"/>
        <v>CASE  WHEN COUNTRY = 'KOPER' THEN 0 WHEN COUNTRY = 'ALEX' THEN 0 WHEN COUNTRY = 'ISBA' THEN 0 END AS MISSING_VAL_IND_177,</v>
      </c>
    </row>
    <row r="175" spans="1:40" ht="16.5" thickBot="1" x14ac:dyDescent="0.3">
      <c r="A175" s="85">
        <f t="shared" si="77"/>
        <v>178</v>
      </c>
      <c r="B175" s="98"/>
      <c r="C175" s="98"/>
      <c r="D175" s="98"/>
      <c r="E175" s="104"/>
      <c r="F175" s="117"/>
      <c r="G175" s="117"/>
      <c r="H175" s="98"/>
      <c r="I175" s="98"/>
      <c r="J175" s="98"/>
      <c r="K175" s="256"/>
      <c r="L175" s="256"/>
      <c r="M175" s="321"/>
      <c r="N175" s="322"/>
      <c r="O175" s="323"/>
      <c r="P175" s="324"/>
      <c r="Q175" s="325" t="s">
        <v>2040</v>
      </c>
      <c r="R175" s="98"/>
      <c r="S175" s="139">
        <v>-999</v>
      </c>
      <c r="T175" t="str">
        <f t="shared" si="78"/>
        <v/>
      </c>
      <c r="U175" t="str">
        <f t="shared" si="59"/>
        <v/>
      </c>
      <c r="V175" t="str">
        <f t="shared" si="60"/>
        <v/>
      </c>
      <c r="W175" s="94" t="str">
        <f t="shared" si="79"/>
        <v/>
      </c>
      <c r="X175" s="94" t="str">
        <f t="shared" si="61"/>
        <v/>
      </c>
      <c r="Y175" s="94" t="str">
        <f t="shared" si="62"/>
        <v/>
      </c>
      <c r="Z175" t="str">
        <f t="shared" si="63"/>
        <v/>
      </c>
      <c r="AA175" t="str">
        <f t="shared" si="64"/>
        <v/>
      </c>
      <c r="AB175" t="str">
        <f t="shared" si="65"/>
        <v/>
      </c>
      <c r="AC175" t="str">
        <f t="shared" si="66"/>
        <v/>
      </c>
      <c r="AD175" t="str">
        <f t="shared" si="67"/>
        <v/>
      </c>
      <c r="AE175" t="str">
        <f t="shared" si="68"/>
        <v/>
      </c>
      <c r="AF175" t="str">
        <f t="shared" si="69"/>
        <v/>
      </c>
      <c r="AG175" t="str">
        <f t="shared" si="70"/>
        <v/>
      </c>
      <c r="AH175" t="str">
        <f t="shared" si="71"/>
        <v/>
      </c>
      <c r="AI175" t="str">
        <f t="shared" si="72"/>
        <v xml:space="preserve"> WHEN COUNTRY = 'ISPRO' THEN 0.0404063</v>
      </c>
      <c r="AJ175" t="str">
        <f t="shared" si="74"/>
        <v/>
      </c>
      <c r="AK175" s="95" t="str">
        <f t="shared" si="73"/>
        <v/>
      </c>
      <c r="AM175" t="str">
        <f t="shared" si="75"/>
        <v xml:space="preserve"> WHEN COUNTRY = 'ISPRO' THEN 0.0404063</v>
      </c>
      <c r="AN175" t="str">
        <f t="shared" si="76"/>
        <v>CASE  WHEN COUNTRY = 'ISPRO' THEN 0.0404063 END AS MISSING_VAL_IND_178,</v>
      </c>
    </row>
    <row r="176" spans="1:40" ht="16.5" thickBot="1" x14ac:dyDescent="0.3">
      <c r="A176" s="85">
        <f t="shared" si="77"/>
        <v>179</v>
      </c>
      <c r="B176" s="98"/>
      <c r="C176" s="98"/>
      <c r="D176" s="98"/>
      <c r="E176" s="104"/>
      <c r="F176" s="117"/>
      <c r="G176" s="117"/>
      <c r="H176" s="98"/>
      <c r="I176" s="98"/>
      <c r="J176" s="98"/>
      <c r="K176" s="256"/>
      <c r="L176" s="256"/>
      <c r="M176" s="321"/>
      <c r="N176" s="322"/>
      <c r="O176" s="323"/>
      <c r="P176" s="324"/>
      <c r="Q176" s="325" t="s">
        <v>2041</v>
      </c>
      <c r="R176" s="98"/>
      <c r="S176" s="139">
        <v>-999</v>
      </c>
      <c r="T176" t="str">
        <f t="shared" ref="T176:T211" si="80">IF(LEN(B176)&gt;0,CONCATENATE(" WHEN COUNTRY = '",$B$2, "' THEN ",B176 ),"")</f>
        <v/>
      </c>
      <c r="U176" t="str">
        <f t="shared" si="59"/>
        <v/>
      </c>
      <c r="V176" t="str">
        <f t="shared" si="60"/>
        <v/>
      </c>
      <c r="W176" s="94" t="str">
        <f t="shared" ref="W176:W211" si="81">IF(LEN(E176)&gt;0,CONCATENATE(" WHEN COUNTRY = '",$E$2, "' THEN ",E176 ),"")</f>
        <v/>
      </c>
      <c r="X176" s="94" t="str">
        <f t="shared" si="61"/>
        <v/>
      </c>
      <c r="Y176" s="94" t="str">
        <f t="shared" si="62"/>
        <v/>
      </c>
      <c r="Z176" t="str">
        <f t="shared" si="63"/>
        <v/>
      </c>
      <c r="AA176" t="str">
        <f t="shared" si="64"/>
        <v/>
      </c>
      <c r="AB176" t="str">
        <f t="shared" si="65"/>
        <v/>
      </c>
      <c r="AC176" t="str">
        <f t="shared" si="66"/>
        <v/>
      </c>
      <c r="AD176" t="str">
        <f t="shared" si="67"/>
        <v/>
      </c>
      <c r="AE176" t="str">
        <f t="shared" si="68"/>
        <v/>
      </c>
      <c r="AF176" t="str">
        <f t="shared" si="69"/>
        <v/>
      </c>
      <c r="AG176" t="str">
        <f t="shared" si="70"/>
        <v/>
      </c>
      <c r="AH176" t="str">
        <f t="shared" si="71"/>
        <v/>
      </c>
      <c r="AI176" t="str">
        <f t="shared" si="72"/>
        <v xml:space="preserve"> WHEN COUNTRY = 'ISPRO' THEN 0.173903</v>
      </c>
      <c r="AJ176" t="str">
        <f t="shared" si="74"/>
        <v/>
      </c>
      <c r="AK176" s="95" t="str">
        <f t="shared" si="73"/>
        <v/>
      </c>
      <c r="AM176" t="str">
        <f t="shared" si="75"/>
        <v xml:space="preserve"> WHEN COUNTRY = 'ISPRO' THEN 0.173903</v>
      </c>
      <c r="AN176" t="str">
        <f t="shared" si="76"/>
        <v>CASE  WHEN COUNTRY = 'ISPRO' THEN 0.173903 END AS MISSING_VAL_IND_179,</v>
      </c>
    </row>
    <row r="177" spans="1:40" ht="16.5" thickBot="1" x14ac:dyDescent="0.3">
      <c r="A177" s="85">
        <f t="shared" si="77"/>
        <v>180</v>
      </c>
      <c r="B177" s="98"/>
      <c r="C177" s="98" t="s">
        <v>1340</v>
      </c>
      <c r="D177" s="98" t="s">
        <v>1341</v>
      </c>
      <c r="E177" s="104"/>
      <c r="F177" s="117" t="s">
        <v>1342</v>
      </c>
      <c r="G177" s="117" t="s">
        <v>1343</v>
      </c>
      <c r="H177" s="98"/>
      <c r="I177" s="98">
        <v>3215334</v>
      </c>
      <c r="J177" s="98">
        <v>2743855</v>
      </c>
      <c r="K177" s="256"/>
      <c r="L177" s="256"/>
      <c r="M177" s="321"/>
      <c r="N177" s="322"/>
      <c r="O177" s="323" t="s">
        <v>1675</v>
      </c>
      <c r="P177" s="324" t="s">
        <v>1705</v>
      </c>
      <c r="Q177" s="325" t="s">
        <v>2042</v>
      </c>
      <c r="R177" s="98" t="s">
        <v>2189</v>
      </c>
      <c r="T177" t="str">
        <f t="shared" si="80"/>
        <v/>
      </c>
      <c r="U177" t="str">
        <f>IF(LEN(C177)&gt;0,CONCATENATE(" WHEN COUNTRY = '",$B$2,"' AND SEGMENT= '",$C$3, "'  THEN ",C177 ),"")</f>
        <v xml:space="preserve"> WHEN COUNTRY = 'BIB' AND SEGMENT= 'CORPORATE'  THEN 6.8720946</v>
      </c>
      <c r="V177" t="str">
        <f>IF(LEN(D177)&gt;0,CONCATENATE(" WHEN COUNTRY = '",$B$2,"' AND SEGMENT= '",$D$3, "'  THEN ",D177 ),"")</f>
        <v xml:space="preserve"> WHEN COUNTRY = 'BIB' AND SEGMENT= 'RETAIL'  THEN 3.5886025</v>
      </c>
      <c r="W177" s="94" t="str">
        <f t="shared" si="81"/>
        <v/>
      </c>
      <c r="X177" s="94" t="str">
        <f>IF(LEN(F177)&gt;0,CONCATENATE(" WHEN COUNTRY = '",$E$2,"' AND SEGMENT= '",$F$3, "'  THEN ",F177 ),"")</f>
        <v xml:space="preserve"> WHEN COUNTRY = 'KOPER' AND SEGMENT= 'CORPORATE'  THEN 1.790829</v>
      </c>
      <c r="Y177" s="94" t="str">
        <f>IF(LEN(G177)&gt;0,CONCATENATE(" WHEN COUNTRY = '",$E$2,"' AND SEGMENT= '",$G$3, "'  THEN ",G177 ),"")</f>
        <v xml:space="preserve"> WHEN COUNTRY = 'KOPER' AND SEGMENT= 'SMALL/MICRO'  THEN 1.016172</v>
      </c>
      <c r="Z177" t="str">
        <f t="shared" si="63"/>
        <v/>
      </c>
      <c r="AA177" t="str">
        <f t="shared" si="64"/>
        <v xml:space="preserve"> WHEN COUNTRY = 'BIR' AND SEGMENT IN ('CORPORATE','SME Corporate')  THEN 3215334</v>
      </c>
      <c r="AB177" t="str">
        <f t="shared" si="65"/>
        <v xml:space="preserve"> WHEN COUNTRY = 'BIR' AND SEGMENT= 'SME Retail'  THEN 2743855</v>
      </c>
      <c r="AC177" t="str">
        <f t="shared" si="66"/>
        <v/>
      </c>
      <c r="AD177" t="str">
        <f t="shared" si="67"/>
        <v/>
      </c>
      <c r="AE177" t="str">
        <f t="shared" si="68"/>
        <v/>
      </c>
      <c r="AF177" t="str">
        <f t="shared" si="69"/>
        <v/>
      </c>
      <c r="AG177" t="str">
        <f t="shared" si="70"/>
        <v xml:space="preserve"> WHEN COUNTRY = 'CIB' AND SEGMENT IN ('Large Corporate - Corporate','SME Corporate')  THEN 1.757586</v>
      </c>
      <c r="AH177" t="str">
        <f t="shared" si="71"/>
        <v xml:space="preserve"> WHEN COUNTRY = 'CIB' AND SEGMENT= 'Small Business - SME Retail'  THEN 1.01636</v>
      </c>
      <c r="AI177" t="str">
        <f t="shared" si="72"/>
        <v xml:space="preserve"> WHEN COUNTRY = 'ISPRO' THEN 0.3689227</v>
      </c>
      <c r="AJ177" t="str">
        <f t="shared" si="74"/>
        <v xml:space="preserve"> WHEN COUNTRY = 'ISBA' THEN 0.5012376</v>
      </c>
      <c r="AK177" s="95" t="str">
        <f t="shared" si="73"/>
        <v/>
      </c>
      <c r="AM177" t="str">
        <f t="shared" si="7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v>
      </c>
      <c r="AN177" t="str">
        <f t="shared" si="7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row>
    <row r="178" spans="1:40" ht="16.5" thickBot="1" x14ac:dyDescent="0.3">
      <c r="A178" s="85">
        <f t="shared" si="77"/>
        <v>181</v>
      </c>
      <c r="B178" s="98"/>
      <c r="C178" s="98" t="s">
        <v>818</v>
      </c>
      <c r="D178" s="98" t="s">
        <v>1344</v>
      </c>
      <c r="E178" s="104"/>
      <c r="F178" s="117" t="s">
        <v>1345</v>
      </c>
      <c r="G178" s="117" t="s">
        <v>1295</v>
      </c>
      <c r="H178" s="98"/>
      <c r="I178" s="98" t="s">
        <v>1499</v>
      </c>
      <c r="J178" s="98" t="s">
        <v>1507</v>
      </c>
      <c r="K178" s="256"/>
      <c r="L178" s="256"/>
      <c r="M178" s="321"/>
      <c r="N178" s="322"/>
      <c r="O178" s="323" t="s">
        <v>1676</v>
      </c>
      <c r="P178" s="324" t="s">
        <v>1706</v>
      </c>
      <c r="Q178" s="325" t="s">
        <v>2043</v>
      </c>
      <c r="R178" s="98" t="s">
        <v>2190</v>
      </c>
      <c r="T178" t="str">
        <f t="shared" si="80"/>
        <v/>
      </c>
      <c r="U178" t="str">
        <f>IF(LEN(C178)&gt;0,CONCATENATE(" WHEN COUNTRY = '",$B$2,"' AND SEGMENT= '",$C$3, "'  THEN ",C178 ),"")</f>
        <v xml:space="preserve"> WHEN COUNTRY = 'BIB' AND SEGMENT= 'CORPORATE'  THEN 1</v>
      </c>
      <c r="V178" t="str">
        <f>IF(LEN(D178)&gt;0,CONCATENATE(" WHEN COUNTRY = '",$B$2,"' AND SEGMENT= '",$D$3, "'  THEN ",D178 ),"")</f>
        <v xml:space="preserve"> WHEN COUNTRY = 'BIB' AND SEGMENT= 'RETAIL'  THEN 1.0003474</v>
      </c>
      <c r="W178" s="94" t="str">
        <f t="shared" si="81"/>
        <v/>
      </c>
      <c r="X178" s="94" t="str">
        <f>IF(LEN(F178)&gt;0,CONCATENATE(" WHEN COUNTRY = '",$E$2,"' AND SEGMENT= '",$F$3, "'  THEN ",F178 ),"")</f>
        <v xml:space="preserve"> WHEN COUNTRY = 'KOPER' AND SEGMENT= 'CORPORATE'  THEN 1.000179</v>
      </c>
      <c r="Y178" s="94" t="str">
        <f>IF(LEN(G178)&gt;0,CONCATENATE(" WHEN COUNTRY = '",$E$2,"' AND SEGMENT= '",$G$3, "'  THEN ",G178 ),"")</f>
        <v xml:space="preserve"> WHEN COUNTRY = 'KOPER' AND SEGMENT= 'SMALL/MICRO'  THEN 0.9867917</v>
      </c>
      <c r="Z178" t="str">
        <f t="shared" si="63"/>
        <v/>
      </c>
      <c r="AA178" t="str">
        <f t="shared" si="64"/>
        <v xml:space="preserve"> WHEN COUNTRY = 'BIR' AND SEGMENT IN ('CORPORATE','SME Corporate')  THEN 0.9972165</v>
      </c>
      <c r="AB178" t="str">
        <f t="shared" si="65"/>
        <v xml:space="preserve"> WHEN COUNTRY = 'BIR' AND SEGMENT= 'SME Retail'  THEN 0.2571281</v>
      </c>
      <c r="AC178" t="str">
        <f t="shared" si="66"/>
        <v/>
      </c>
      <c r="AD178" t="str">
        <f t="shared" si="67"/>
        <v/>
      </c>
      <c r="AE178" t="str">
        <f t="shared" si="68"/>
        <v/>
      </c>
      <c r="AF178" t="str">
        <f t="shared" si="69"/>
        <v/>
      </c>
      <c r="AG178" t="str">
        <f t="shared" si="70"/>
        <v xml:space="preserve"> WHEN COUNTRY = 'CIB' AND SEGMENT IN ('Large Corporate - Corporate','SME Corporate')  THEN 0.9910419</v>
      </c>
      <c r="AH178" t="str">
        <f t="shared" si="71"/>
        <v xml:space="preserve"> WHEN COUNTRY = 'CIB' AND SEGMENT= 'Small Business - SME Retail'  THEN 0.9805786</v>
      </c>
      <c r="AI178" t="str">
        <f t="shared" si="72"/>
        <v xml:space="preserve"> WHEN COUNTRY = 'ISPRO' THEN 0.8090018</v>
      </c>
      <c r="AJ178" t="str">
        <f t="shared" si="74"/>
        <v xml:space="preserve"> WHEN COUNTRY = 'ISBA' THEN 0.992571</v>
      </c>
      <c r="AK178" s="95" t="str">
        <f t="shared" si="73"/>
        <v/>
      </c>
      <c r="AM178" t="str">
        <f t="shared" si="7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v>
      </c>
      <c r="AN178" t="str">
        <f t="shared" si="7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row>
    <row r="179" spans="1:40" ht="16.5" thickBot="1" x14ac:dyDescent="0.3">
      <c r="A179" s="85">
        <f t="shared" si="77"/>
        <v>182</v>
      </c>
      <c r="B179" s="98"/>
      <c r="C179" s="98" t="s">
        <v>1346</v>
      </c>
      <c r="D179" s="98" t="s">
        <v>1347</v>
      </c>
      <c r="E179" s="104"/>
      <c r="F179" s="117" t="s">
        <v>1348</v>
      </c>
      <c r="G179" s="117" t="s">
        <v>1349</v>
      </c>
      <c r="H179" s="98"/>
      <c r="I179" s="98">
        <v>3165683</v>
      </c>
      <c r="J179" s="98">
        <v>2612905</v>
      </c>
      <c r="K179" s="256"/>
      <c r="L179" s="256"/>
      <c r="M179" s="321"/>
      <c r="N179" s="322"/>
      <c r="O179" s="323" t="s">
        <v>1677</v>
      </c>
      <c r="P179" s="324" t="s">
        <v>1707</v>
      </c>
      <c r="Q179" s="325" t="s">
        <v>2044</v>
      </c>
      <c r="R179" s="98" t="s">
        <v>2191</v>
      </c>
      <c r="T179" t="str">
        <f t="shared" si="80"/>
        <v/>
      </c>
      <c r="U179" t="str">
        <f>IF(LEN(C179)&gt;0,CONCATENATE(" WHEN COUNTRY = '",$B$2,"' AND SEGMENT= '",$C$3, "'  THEN ",C179 ),"")</f>
        <v xml:space="preserve"> WHEN COUNTRY = 'BIB' AND SEGMENT= 'CORPORATE'  THEN 6.8988957</v>
      </c>
      <c r="V179" t="str">
        <f>IF(LEN(D179)&gt;0,CONCATENATE(" WHEN COUNTRY = '",$B$2,"' AND SEGMENT= '",$D$3, "'  THEN ",D179 ),"")</f>
        <v xml:space="preserve"> WHEN COUNTRY = 'BIB' AND SEGMENT= 'RETAIL'  THEN 3.5528727</v>
      </c>
      <c r="W179" s="94" t="str">
        <f t="shared" si="81"/>
        <v/>
      </c>
      <c r="X179" s="94" t="str">
        <f>IF(LEN(F179)&gt;0,CONCATENATE(" WHEN COUNTRY = '",$E$2,"' AND SEGMENT= '",$F$3, "'  THEN ",F179 ),"")</f>
        <v xml:space="preserve"> WHEN COUNTRY = 'KOPER' AND SEGMENT= 'CORPORATE'  THEN 1.912064</v>
      </c>
      <c r="Y179" s="94" t="str">
        <f>IF(LEN(G179)&gt;0,CONCATENATE(" WHEN COUNTRY = '",$E$2,"' AND SEGMENT= '",$G$3, "'  THEN ",G179 ),"")</f>
        <v xml:space="preserve"> WHEN COUNTRY = 'KOPER' AND SEGMENT= 'SMALL/MICRO'  THEN 1.021909</v>
      </c>
      <c r="Z179" t="str">
        <f t="shared" si="63"/>
        <v/>
      </c>
      <c r="AA179" t="str">
        <f t="shared" si="64"/>
        <v xml:space="preserve"> WHEN COUNTRY = 'BIR' AND SEGMENT IN ('CORPORATE','SME Corporate')  THEN 3165683</v>
      </c>
      <c r="AB179" t="str">
        <f t="shared" si="65"/>
        <v xml:space="preserve"> WHEN COUNTRY = 'BIR' AND SEGMENT= 'SME Retail'  THEN 2612905</v>
      </c>
      <c r="AC179" t="str">
        <f t="shared" si="66"/>
        <v/>
      </c>
      <c r="AD179" t="str">
        <f t="shared" si="67"/>
        <v/>
      </c>
      <c r="AE179" t="str">
        <f t="shared" si="68"/>
        <v/>
      </c>
      <c r="AF179" t="str">
        <f t="shared" si="69"/>
        <v/>
      </c>
      <c r="AG179" t="str">
        <f t="shared" si="70"/>
        <v xml:space="preserve"> WHEN COUNTRY = 'CIB' AND SEGMENT IN ('Large Corporate - Corporate','SME Corporate')  THEN 1.873253</v>
      </c>
      <c r="AH179" t="str">
        <f t="shared" si="71"/>
        <v xml:space="preserve"> WHEN COUNTRY = 'CIB' AND SEGMENT= 'Small Business - SME Retail'  THEN 0.9947514</v>
      </c>
      <c r="AI179" t="str">
        <f t="shared" si="72"/>
        <v xml:space="preserve"> WHEN COUNTRY = 'ISPRO' THEN 0.3543275</v>
      </c>
      <c r="AJ179" t="str">
        <f t="shared" si="74"/>
        <v xml:space="preserve"> WHEN COUNTRY = 'ISBA' THEN 0.4744703</v>
      </c>
      <c r="AK179" s="95" t="str">
        <f t="shared" si="73"/>
        <v/>
      </c>
      <c r="AM179" t="str">
        <f t="shared" si="7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v>
      </c>
      <c r="AN179" t="str">
        <f t="shared" si="7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row>
    <row r="180" spans="1:40" ht="16.5" thickBot="1" x14ac:dyDescent="0.3">
      <c r="A180" s="85">
        <f t="shared" si="77"/>
        <v>183</v>
      </c>
      <c r="B180" s="98"/>
      <c r="C180" s="98" t="s">
        <v>1350</v>
      </c>
      <c r="D180" s="98" t="s">
        <v>1351</v>
      </c>
      <c r="E180" s="104"/>
      <c r="F180" s="117" t="s">
        <v>1352</v>
      </c>
      <c r="G180" s="117" t="s">
        <v>1353</v>
      </c>
      <c r="H180" s="98"/>
      <c r="I180" s="98" t="s">
        <v>1500</v>
      </c>
      <c r="J180" s="98" t="s">
        <v>1508</v>
      </c>
      <c r="K180" s="256"/>
      <c r="L180" s="256"/>
      <c r="M180" s="321"/>
      <c r="N180" s="322"/>
      <c r="O180" s="323" t="s">
        <v>1297</v>
      </c>
      <c r="P180" s="324" t="s">
        <v>1708</v>
      </c>
      <c r="Q180" s="325" t="s">
        <v>2045</v>
      </c>
      <c r="R180" s="98" t="s">
        <v>2192</v>
      </c>
      <c r="T180" t="str">
        <f t="shared" si="80"/>
        <v/>
      </c>
      <c r="U180" t="str">
        <f>IF(LEN(C180)&gt;0,CONCATENATE(" WHEN COUNTRY = '",$B$2,"' AND SEGMENT= '",$C$3, "'  THEN ",C180 ),"")</f>
        <v xml:space="preserve"> WHEN COUNTRY = 'BIB' AND SEGMENT= 'CORPORATE'  THEN 13.82958</v>
      </c>
      <c r="V180" t="str">
        <f>IF(LEN(D180)&gt;0,CONCATENATE(" WHEN COUNTRY = '",$B$2,"' AND SEGMENT= '",$D$3, "'  THEN ",D180 ),"")</f>
        <v xml:space="preserve"> WHEN COUNTRY = 'BIB' AND SEGMENT= 'RETAIL'  THEN 7.1755738</v>
      </c>
      <c r="W180" s="94" t="str">
        <f t="shared" si="81"/>
        <v/>
      </c>
      <c r="X180" s="94" t="str">
        <f>IF(LEN(F180)&gt;0,CONCATENATE(" WHEN COUNTRY = '",$E$2,"' AND SEGMENT= '",$F$3, "'  THEN ",F180 ),"")</f>
        <v xml:space="preserve"> WHEN COUNTRY = 'KOPER' AND SEGMENT= 'CORPORATE'  THEN 3.64347</v>
      </c>
      <c r="Y180" s="94" t="str">
        <f>IF(LEN(G180)&gt;0,CONCATENATE(" WHEN COUNTRY = '",$E$2,"' AND SEGMENT= '",$G$3, "'  THEN ",G180 ),"")</f>
        <v xml:space="preserve"> WHEN COUNTRY = 'KOPER' AND SEGMENT= 'SMALL/MICRO'  THEN 2.104347</v>
      </c>
      <c r="Z180" t="str">
        <f t="shared" si="63"/>
        <v/>
      </c>
      <c r="AA180" t="str">
        <f t="shared" si="64"/>
        <v xml:space="preserve"> WHEN COUNTRY = 'BIR' AND SEGMENT IN ('CORPORATE','SME Corporate')  THEN 0.0304758</v>
      </c>
      <c r="AB180" t="str">
        <f t="shared" si="65"/>
        <v xml:space="preserve"> WHEN COUNTRY = 'BIR' AND SEGMENT= 'SME Retail'  THEN 0.0748125</v>
      </c>
      <c r="AC180" t="str">
        <f t="shared" si="66"/>
        <v/>
      </c>
      <c r="AD180" t="str">
        <f t="shared" si="67"/>
        <v/>
      </c>
      <c r="AE180" t="str">
        <f t="shared" si="68"/>
        <v/>
      </c>
      <c r="AF180" t="str">
        <f t="shared" si="69"/>
        <v/>
      </c>
      <c r="AG180" t="str">
        <f t="shared" si="70"/>
        <v xml:space="preserve"> WHEN COUNTRY = 'CIB' AND SEGMENT IN ('Large Corporate - Corporate','SME Corporate')  THEN 0</v>
      </c>
      <c r="AH180" t="str">
        <f t="shared" si="71"/>
        <v xml:space="preserve"> WHEN COUNTRY = 'CIB' AND SEGMENT= 'Small Business - SME Retail'  THEN 0.013313</v>
      </c>
      <c r="AI180" t="str">
        <f t="shared" si="72"/>
        <v xml:space="preserve"> WHEN COUNTRY = 'ISPRO' THEN 0.0236671</v>
      </c>
      <c r="AJ180" t="str">
        <f t="shared" si="74"/>
        <v xml:space="preserve"> WHEN COUNTRY = 'ISBA' THEN 0.0010909</v>
      </c>
      <c r="AK180" s="95" t="str">
        <f t="shared" si="73"/>
        <v/>
      </c>
      <c r="AM180" t="str">
        <f t="shared" si="7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v>
      </c>
      <c r="AN180" t="str">
        <f t="shared" si="7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row>
    <row r="181" spans="1:40" ht="16.5" thickBot="1" x14ac:dyDescent="0.3">
      <c r="A181" s="85">
        <f t="shared" si="77"/>
        <v>184</v>
      </c>
      <c r="B181" s="98"/>
      <c r="C181" s="98"/>
      <c r="D181" s="98"/>
      <c r="E181" s="104"/>
      <c r="F181" s="117"/>
      <c r="G181" s="117"/>
      <c r="H181" s="98"/>
      <c r="I181" s="98">
        <v>2</v>
      </c>
      <c r="J181" s="98" t="s">
        <v>1509</v>
      </c>
      <c r="K181" s="256"/>
      <c r="L181" s="256"/>
      <c r="M181" s="321"/>
      <c r="N181" s="322"/>
      <c r="O181" s="323"/>
      <c r="P181" s="324"/>
      <c r="Q181" s="325" t="s">
        <v>2046</v>
      </c>
      <c r="R181" s="98"/>
      <c r="S181" s="139">
        <v>-999</v>
      </c>
      <c r="T181" t="str">
        <f t="shared" si="80"/>
        <v/>
      </c>
      <c r="U181" t="str">
        <f>IF(LEN(C181)&gt;0,CONCATENATE(" WHEN COUNTRY = '",$B$2, "' THEN ",C181 ),"")</f>
        <v/>
      </c>
      <c r="V181" t="str">
        <f>IF(LEN(D181)&gt;0,CONCATENATE(" WHEN COUNTRY = '",$B$2, "' THEN ",D181 ),"")</f>
        <v/>
      </c>
      <c r="W181" s="94" t="str">
        <f t="shared" si="81"/>
        <v/>
      </c>
      <c r="X181" s="94" t="str">
        <f>IF(LEN(F181)&gt;0,CONCATENATE(" WHEN COUNTRY = '",$E$2, "' THEN ",F181 ),"")</f>
        <v/>
      </c>
      <c r="Y181" s="94" t="str">
        <f>IF(LEN(G181)&gt;0,CONCATENATE(" WHEN COUNTRY = '",$E$2, "' THEN ",G181 ),"")</f>
        <v/>
      </c>
      <c r="Z181" t="str">
        <f t="shared" si="63"/>
        <v/>
      </c>
      <c r="AA181" t="str">
        <f t="shared" si="64"/>
        <v xml:space="preserve"> WHEN COUNTRY = 'BIR' AND SEGMENT IN ('CORPORATE','SME Corporate')  THEN 2</v>
      </c>
      <c r="AB181" t="str">
        <f t="shared" si="65"/>
        <v xml:space="preserve"> WHEN COUNTRY = 'BIR' AND SEGMENT= 'SME Retail'  THEN 1.5</v>
      </c>
      <c r="AC181" t="str">
        <f t="shared" si="66"/>
        <v/>
      </c>
      <c r="AD181" t="str">
        <f t="shared" si="67"/>
        <v/>
      </c>
      <c r="AE181" t="str">
        <f t="shared" si="68"/>
        <v/>
      </c>
      <c r="AF181" t="str">
        <f t="shared" si="69"/>
        <v/>
      </c>
      <c r="AG181" t="str">
        <f t="shared" si="70"/>
        <v/>
      </c>
      <c r="AH181" t="str">
        <f t="shared" si="71"/>
        <v/>
      </c>
      <c r="AI181" t="str">
        <f t="shared" si="72"/>
        <v xml:space="preserve"> WHEN COUNTRY = 'ISPRO' THEN 0.0638298</v>
      </c>
      <c r="AJ181" t="str">
        <f t="shared" si="74"/>
        <v/>
      </c>
      <c r="AK181" s="95" t="str">
        <f t="shared" si="73"/>
        <v/>
      </c>
      <c r="AM181" t="str">
        <f t="shared" si="75"/>
        <v xml:space="preserve"> WHEN COUNTRY = 'BIR' AND SEGMENT IN ('CORPORATE','SME Corporate')  THEN 2 WHEN COUNTRY = 'BIR' AND SEGMENT= 'SME Retail'  THEN 1.5 WHEN COUNTRY = 'ISPRO' THEN 0.0638298</v>
      </c>
      <c r="AN181" t="str">
        <f t="shared" si="76"/>
        <v>CASE  WHEN COUNTRY = 'BIR' AND SEGMENT IN ('CORPORATE','SME Corporate')  THEN 2 WHEN COUNTRY = 'BIR' AND SEGMENT= 'SME Retail'  THEN 1.5 WHEN COUNTRY = 'ISPRO' THEN 0.0638298 END AS MISSING_VAL_IND_184,</v>
      </c>
    </row>
    <row r="182" spans="1:40" ht="16.5" thickBot="1" x14ac:dyDescent="0.3">
      <c r="A182" s="85">
        <f t="shared" si="77"/>
        <v>185</v>
      </c>
      <c r="B182" s="98"/>
      <c r="C182" s="98"/>
      <c r="D182" s="98"/>
      <c r="E182" s="104"/>
      <c r="F182" s="117"/>
      <c r="G182" s="117"/>
      <c r="H182" s="98"/>
      <c r="I182" s="98"/>
      <c r="J182" s="98"/>
      <c r="K182" s="256"/>
      <c r="L182" s="256"/>
      <c r="M182" s="321"/>
      <c r="N182" s="322"/>
      <c r="O182" s="323"/>
      <c r="P182" s="324"/>
      <c r="Q182" s="325" t="s">
        <v>2047</v>
      </c>
      <c r="R182" s="98"/>
      <c r="S182" s="139">
        <v>-999</v>
      </c>
      <c r="T182" t="str">
        <f t="shared" si="80"/>
        <v/>
      </c>
      <c r="U182" t="str">
        <f>IF(LEN(C182)&gt;0,CONCATENATE(" WHEN COUNTRY = '",$B$2, "' THEN ",C182 ),"")</f>
        <v/>
      </c>
      <c r="V182" t="str">
        <f>IF(LEN(D182)&gt;0,CONCATENATE(" WHEN COUNTRY = '",$B$2, "' THEN ",D182 ),"")</f>
        <v/>
      </c>
      <c r="W182" s="94" t="str">
        <f t="shared" si="81"/>
        <v/>
      </c>
      <c r="X182" s="94" t="str">
        <f>IF(LEN(F182)&gt;0,CONCATENATE(" WHEN COUNTRY = '",$E$2, "' THEN ",F182 ),"")</f>
        <v/>
      </c>
      <c r="Y182" s="94" t="str">
        <f>IF(LEN(G182)&gt;0,CONCATENATE(" WHEN COUNTRY = '",$E$2, "' THEN ",G182 ),"")</f>
        <v/>
      </c>
      <c r="Z182" t="str">
        <f t="shared" si="63"/>
        <v/>
      </c>
      <c r="AA182" t="str">
        <f t="shared" si="64"/>
        <v/>
      </c>
      <c r="AB182" t="str">
        <f t="shared" si="65"/>
        <v/>
      </c>
      <c r="AC182" t="str">
        <f t="shared" si="66"/>
        <v/>
      </c>
      <c r="AD182" t="str">
        <f t="shared" si="67"/>
        <v/>
      </c>
      <c r="AE182" t="str">
        <f t="shared" si="68"/>
        <v/>
      </c>
      <c r="AF182" t="str">
        <f t="shared" si="69"/>
        <v/>
      </c>
      <c r="AG182" t="str">
        <f t="shared" si="70"/>
        <v/>
      </c>
      <c r="AH182" t="str">
        <f t="shared" si="71"/>
        <v/>
      </c>
      <c r="AI182" t="str">
        <f t="shared" si="72"/>
        <v xml:space="preserve"> WHEN COUNTRY = 'ISPRO' THEN 0.2368421</v>
      </c>
      <c r="AJ182" t="str">
        <f t="shared" si="74"/>
        <v/>
      </c>
      <c r="AK182" s="95" t="str">
        <f t="shared" si="73"/>
        <v/>
      </c>
      <c r="AM182" t="str">
        <f t="shared" si="75"/>
        <v xml:space="preserve"> WHEN COUNTRY = 'ISPRO' THEN 0.2368421</v>
      </c>
      <c r="AN182" t="str">
        <f t="shared" si="76"/>
        <v>CASE  WHEN COUNTRY = 'ISPRO' THEN 0.2368421 END AS MISSING_VAL_IND_185,</v>
      </c>
    </row>
    <row r="183" spans="1:40" ht="16.5" thickBot="1" x14ac:dyDescent="0.3">
      <c r="A183" s="85">
        <f t="shared" si="77"/>
        <v>186</v>
      </c>
      <c r="B183" s="98"/>
      <c r="C183" s="98" t="s">
        <v>1354</v>
      </c>
      <c r="D183" s="98" t="s">
        <v>1355</v>
      </c>
      <c r="E183" s="104"/>
      <c r="F183" s="117" t="s">
        <v>1356</v>
      </c>
      <c r="G183" s="117" t="s">
        <v>1357</v>
      </c>
      <c r="H183" s="98"/>
      <c r="I183" s="98">
        <v>2</v>
      </c>
      <c r="J183" s="98" t="s">
        <v>1509</v>
      </c>
      <c r="K183" s="256"/>
      <c r="L183" s="256"/>
      <c r="M183" s="321"/>
      <c r="N183" s="322"/>
      <c r="O183" s="323"/>
      <c r="P183" s="324"/>
      <c r="Q183" s="325" t="s">
        <v>2048</v>
      </c>
      <c r="R183" s="98" t="s">
        <v>1456</v>
      </c>
      <c r="T183" t="str">
        <f t="shared" si="80"/>
        <v/>
      </c>
      <c r="U183" t="str">
        <f>IF(LEN(C183)&gt;0,CONCATENATE(" WHEN COUNTRY = '",$B$2,"' AND SEGMENT= '",$C$3, "'  THEN ",C183 ),"")</f>
        <v xml:space="preserve"> WHEN COUNTRY = 'BIB' AND SEGMENT= 'CORPORATE'  THEN 1.5752341</v>
      </c>
      <c r="V183" t="str">
        <f>IF(LEN(D183)&gt;0,CONCATENATE(" WHEN COUNTRY = '",$B$2,"' AND SEGMENT= '",$D$3, "'  THEN ",D183 ),"")</f>
        <v xml:space="preserve"> WHEN COUNTRY = 'BIB' AND SEGMENT= 'RETAIL'  THEN 2.2650061</v>
      </c>
      <c r="W183" s="94" t="str">
        <f t="shared" si="81"/>
        <v/>
      </c>
      <c r="X183" s="94" t="str">
        <f>IF(LEN(F183)&gt;0,CONCATENATE(" WHEN COUNTRY = '",$E$2,"' AND SEGMENT= '",$F$3, "'  THEN ",F183 ),"")</f>
        <v xml:space="preserve"> WHEN COUNTRY = 'KOPER' AND SEGMENT= 'CORPORATE'  THEN 1.338586</v>
      </c>
      <c r="Y183" s="94" t="str">
        <f>IF(LEN(G183)&gt;0,CONCATENATE(" WHEN COUNTRY = '",$E$2,"' AND SEGMENT= '",$G$3, "'  THEN ",G183 ),"")</f>
        <v xml:space="preserve"> WHEN COUNTRY = 'KOPER' AND SEGMENT= 'SMALL/MICRO'  THEN 2.833333</v>
      </c>
      <c r="Z183" t="str">
        <f t="shared" si="63"/>
        <v/>
      </c>
      <c r="AA183" t="str">
        <f t="shared" si="64"/>
        <v xml:space="preserve"> WHEN COUNTRY = 'BIR' AND SEGMENT IN ('CORPORATE','SME Corporate')  THEN 2</v>
      </c>
      <c r="AB183" t="str">
        <f t="shared" si="65"/>
        <v xml:space="preserve"> WHEN COUNTRY = 'BIR' AND SEGMENT= 'SME Retail'  THEN 1.5</v>
      </c>
      <c r="AC183" t="str">
        <f t="shared" si="66"/>
        <v/>
      </c>
      <c r="AD183" t="str">
        <f t="shared" si="67"/>
        <v/>
      </c>
      <c r="AE183" t="str">
        <f t="shared" si="68"/>
        <v/>
      </c>
      <c r="AF183" t="str">
        <f t="shared" si="69"/>
        <v/>
      </c>
      <c r="AG183" t="str">
        <f t="shared" si="70"/>
        <v/>
      </c>
      <c r="AH183" t="str">
        <f t="shared" si="71"/>
        <v/>
      </c>
      <c r="AI183" t="str">
        <f t="shared" si="72"/>
        <v xml:space="preserve"> WHEN COUNTRY = 'ISPRO' THEN 0.6666667</v>
      </c>
      <c r="AJ183" t="str">
        <f t="shared" si="74"/>
        <v xml:space="preserve"> WHEN COUNTRY = 'ISBA' THEN 3</v>
      </c>
      <c r="AK183" s="95" t="str">
        <f t="shared" si="73"/>
        <v/>
      </c>
      <c r="AM183" t="str">
        <f t="shared" si="7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v>
      </c>
      <c r="AN183" t="str">
        <f t="shared" si="7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row>
    <row r="184" spans="1:40" ht="16.5" thickBot="1" x14ac:dyDescent="0.3">
      <c r="A184" s="85">
        <f t="shared" si="77"/>
        <v>187</v>
      </c>
      <c r="B184" s="98" t="s">
        <v>1297</v>
      </c>
      <c r="C184" s="98"/>
      <c r="D184" s="98"/>
      <c r="E184" s="104" t="s">
        <v>1297</v>
      </c>
      <c r="F184" s="117"/>
      <c r="G184" s="117"/>
      <c r="H184" s="98">
        <v>0</v>
      </c>
      <c r="I184" s="98"/>
      <c r="J184" s="98"/>
      <c r="K184" s="256"/>
      <c r="L184" s="256"/>
      <c r="M184" s="321"/>
      <c r="N184" s="322">
        <v>0</v>
      </c>
      <c r="O184" s="323"/>
      <c r="P184" s="324"/>
      <c r="Q184" s="325" t="s">
        <v>1297</v>
      </c>
      <c r="R184" s="98" t="s">
        <v>1297</v>
      </c>
      <c r="T184" t="str">
        <f t="shared" si="80"/>
        <v xml:space="preserve"> WHEN COUNTRY = 'BIB' THEN 0</v>
      </c>
      <c r="U184" t="str">
        <f t="shared" ref="U184:U207" si="82">IF(LEN(C184)&gt;0,CONCATENATE(" WHEN COUNTRY = '",$B$2, "' THEN ",C184 ),"")</f>
        <v/>
      </c>
      <c r="V184" t="str">
        <f t="shared" ref="V184:V207" si="83">IF(LEN(D184)&gt;0,CONCATENATE(" WHEN COUNTRY = '",$B$2, "' THEN ",D184 ),"")</f>
        <v/>
      </c>
      <c r="W184" s="94" t="str">
        <f t="shared" si="81"/>
        <v xml:space="preserve"> WHEN COUNTRY = 'KOPER' THEN 0</v>
      </c>
      <c r="X184" s="94" t="str">
        <f t="shared" ref="X184:X207" si="84">IF(LEN(F184)&gt;0,CONCATENATE(" WHEN COUNTRY = '",$E$2, "' THEN ",F184 ),"")</f>
        <v/>
      </c>
      <c r="Y184" s="94" t="str">
        <f t="shared" ref="Y184:Y207" si="85">IF(LEN(G184)&gt;0,CONCATENATE(" WHEN COUNTRY = '",$E$2, "' THEN ",G184 ),"")</f>
        <v/>
      </c>
      <c r="Z184" t="str">
        <f t="shared" si="63"/>
        <v xml:space="preserve"> WHEN COUNTRY = 'BIR' THEN 0</v>
      </c>
      <c r="AA184" t="str">
        <f t="shared" si="64"/>
        <v/>
      </c>
      <c r="AB184" t="str">
        <f t="shared" si="65"/>
        <v/>
      </c>
      <c r="AC184" t="str">
        <f t="shared" si="66"/>
        <v/>
      </c>
      <c r="AD184" t="str">
        <f t="shared" si="67"/>
        <v/>
      </c>
      <c r="AE184" t="str">
        <f t="shared" si="68"/>
        <v/>
      </c>
      <c r="AF184" t="str">
        <f t="shared" si="69"/>
        <v xml:space="preserve"> WHEN COUNTRY = 'CIB' THEN 0</v>
      </c>
      <c r="AG184" t="str">
        <f t="shared" si="70"/>
        <v/>
      </c>
      <c r="AH184" t="str">
        <f t="shared" si="71"/>
        <v/>
      </c>
      <c r="AI184" t="str">
        <f t="shared" si="72"/>
        <v xml:space="preserve"> WHEN COUNTRY = 'ISPRO' THEN 0</v>
      </c>
      <c r="AJ184" t="str">
        <f t="shared" si="74"/>
        <v xml:space="preserve"> WHEN COUNTRY = 'ISBA' THEN 0</v>
      </c>
      <c r="AK184" s="95" t="str">
        <f t="shared" si="73"/>
        <v/>
      </c>
      <c r="AM184" t="str">
        <f t="shared" si="75"/>
        <v xml:space="preserve"> WHEN COUNTRY = 'BIB' THEN 0 WHEN COUNTRY = 'KOPER' THEN 0 WHEN COUNTRY = 'BIR' THEN 0 WHEN COUNTRY = 'CIB' THEN 0 WHEN COUNTRY = 'ISPRO' THEN 0 WHEN COUNTRY = 'ISBA' THEN 0</v>
      </c>
      <c r="AN184" t="str">
        <f t="shared" si="76"/>
        <v>CASE  WHEN COUNTRY = 'BIB' THEN 0 WHEN COUNTRY = 'KOPER' THEN 0 WHEN COUNTRY = 'BIR' THEN 0 WHEN COUNTRY = 'CIB' THEN 0 WHEN COUNTRY = 'ISPRO' THEN 0 WHEN COUNTRY = 'ISBA' THEN 0 END AS MISSING_VAL_IND_187,</v>
      </c>
    </row>
    <row r="185" spans="1:40" ht="16.5" thickBot="1" x14ac:dyDescent="0.3">
      <c r="A185" s="85">
        <f t="shared" si="77"/>
        <v>188</v>
      </c>
      <c r="B185" s="98" t="s">
        <v>1297</v>
      </c>
      <c r="C185" s="98"/>
      <c r="D185" s="98"/>
      <c r="E185" s="104" t="s">
        <v>1297</v>
      </c>
      <c r="F185" s="117"/>
      <c r="G185" s="117"/>
      <c r="H185" s="98">
        <v>0</v>
      </c>
      <c r="I185" s="98"/>
      <c r="J185" s="98"/>
      <c r="K185" s="256"/>
      <c r="L185" s="256"/>
      <c r="M185" s="321"/>
      <c r="N185" s="322">
        <v>0</v>
      </c>
      <c r="O185" s="323"/>
      <c r="P185" s="324"/>
      <c r="Q185" s="325" t="s">
        <v>1297</v>
      </c>
      <c r="R185" s="98" t="s">
        <v>1297</v>
      </c>
      <c r="T185" t="str">
        <f t="shared" si="80"/>
        <v xml:space="preserve"> WHEN COUNTRY = 'BIB' THEN 0</v>
      </c>
      <c r="U185" t="str">
        <f t="shared" si="82"/>
        <v/>
      </c>
      <c r="V185" t="str">
        <f t="shared" si="83"/>
        <v/>
      </c>
      <c r="W185" s="94" t="str">
        <f t="shared" si="81"/>
        <v xml:space="preserve"> WHEN COUNTRY = 'KOPER' THEN 0</v>
      </c>
      <c r="X185" s="94" t="str">
        <f t="shared" si="84"/>
        <v/>
      </c>
      <c r="Y185" s="94" t="str">
        <f t="shared" si="85"/>
        <v/>
      </c>
      <c r="Z185" t="str">
        <f t="shared" si="63"/>
        <v xml:space="preserve"> WHEN COUNTRY = 'BIR' THEN 0</v>
      </c>
      <c r="AA185" t="str">
        <f t="shared" si="64"/>
        <v/>
      </c>
      <c r="AB185" t="str">
        <f t="shared" si="65"/>
        <v/>
      </c>
      <c r="AC185" t="str">
        <f t="shared" si="66"/>
        <v/>
      </c>
      <c r="AD185" t="str">
        <f t="shared" si="67"/>
        <v/>
      </c>
      <c r="AE185" t="str">
        <f t="shared" si="68"/>
        <v/>
      </c>
      <c r="AF185" t="str">
        <f t="shared" si="69"/>
        <v xml:space="preserve"> WHEN COUNTRY = 'CIB' THEN 0</v>
      </c>
      <c r="AG185" t="str">
        <f t="shared" si="70"/>
        <v/>
      </c>
      <c r="AH185" t="str">
        <f t="shared" si="71"/>
        <v/>
      </c>
      <c r="AI185" t="str">
        <f t="shared" si="72"/>
        <v xml:space="preserve"> WHEN COUNTRY = 'ISPRO' THEN 0</v>
      </c>
      <c r="AJ185" t="str">
        <f t="shared" si="74"/>
        <v xml:space="preserve"> WHEN COUNTRY = 'ISBA' THEN 0</v>
      </c>
      <c r="AK185" s="95" t="str">
        <f t="shared" si="73"/>
        <v/>
      </c>
      <c r="AM185" t="str">
        <f t="shared" si="75"/>
        <v xml:space="preserve"> WHEN COUNTRY = 'BIB' THEN 0 WHEN COUNTRY = 'KOPER' THEN 0 WHEN COUNTRY = 'BIR' THEN 0 WHEN COUNTRY = 'CIB' THEN 0 WHEN COUNTRY = 'ISPRO' THEN 0 WHEN COUNTRY = 'ISBA' THEN 0</v>
      </c>
      <c r="AN185" t="str">
        <f t="shared" si="76"/>
        <v>CASE  WHEN COUNTRY = 'BIB' THEN 0 WHEN COUNTRY = 'KOPER' THEN 0 WHEN COUNTRY = 'BIR' THEN 0 WHEN COUNTRY = 'CIB' THEN 0 WHEN COUNTRY = 'ISPRO' THEN 0 WHEN COUNTRY = 'ISBA' THEN 0 END AS MISSING_VAL_IND_188,</v>
      </c>
    </row>
    <row r="186" spans="1:40" ht="16.5" thickBot="1" x14ac:dyDescent="0.3">
      <c r="A186" s="85">
        <f t="shared" si="77"/>
        <v>189</v>
      </c>
      <c r="B186" s="98"/>
      <c r="C186" s="98"/>
      <c r="D186" s="98"/>
      <c r="E186" s="104" t="s">
        <v>1297</v>
      </c>
      <c r="F186" s="117"/>
      <c r="G186" s="117"/>
      <c r="H186" s="98">
        <v>0</v>
      </c>
      <c r="I186" s="98"/>
      <c r="J186" s="98"/>
      <c r="K186" s="256"/>
      <c r="L186" s="256"/>
      <c r="M186" s="321"/>
      <c r="N186" s="322"/>
      <c r="O186" s="323"/>
      <c r="P186" s="324"/>
      <c r="Q186" s="325" t="s">
        <v>1297</v>
      </c>
      <c r="R186" s="98"/>
      <c r="T186" t="str">
        <f t="shared" si="80"/>
        <v/>
      </c>
      <c r="U186" t="str">
        <f t="shared" si="82"/>
        <v/>
      </c>
      <c r="V186" t="str">
        <f t="shared" si="83"/>
        <v/>
      </c>
      <c r="W186" s="94" t="str">
        <f t="shared" si="81"/>
        <v xml:space="preserve"> WHEN COUNTRY = 'KOPER' THEN 0</v>
      </c>
      <c r="X186" s="94" t="str">
        <f t="shared" si="84"/>
        <v/>
      </c>
      <c r="Y186" s="94" t="str">
        <f t="shared" si="85"/>
        <v/>
      </c>
      <c r="Z186" t="str">
        <f t="shared" si="63"/>
        <v xml:space="preserve"> WHEN COUNTRY = 'BIR' THEN 0</v>
      </c>
      <c r="AA186" t="str">
        <f t="shared" si="64"/>
        <v/>
      </c>
      <c r="AB186" t="str">
        <f t="shared" si="65"/>
        <v/>
      </c>
      <c r="AC186" t="str">
        <f t="shared" si="66"/>
        <v/>
      </c>
      <c r="AD186" t="str">
        <f t="shared" si="67"/>
        <v/>
      </c>
      <c r="AE186" t="str">
        <f t="shared" si="68"/>
        <v/>
      </c>
      <c r="AF186" t="str">
        <f t="shared" si="69"/>
        <v/>
      </c>
      <c r="AG186" t="str">
        <f t="shared" si="70"/>
        <v/>
      </c>
      <c r="AH186" t="str">
        <f t="shared" si="71"/>
        <v/>
      </c>
      <c r="AI186" t="str">
        <f t="shared" si="72"/>
        <v xml:space="preserve"> WHEN COUNTRY = 'ISPRO' THEN 0</v>
      </c>
      <c r="AJ186" t="str">
        <f t="shared" si="74"/>
        <v/>
      </c>
      <c r="AK186" s="95" t="str">
        <f t="shared" si="73"/>
        <v/>
      </c>
      <c r="AM186" t="str">
        <f t="shared" si="75"/>
        <v xml:space="preserve"> WHEN COUNTRY = 'KOPER' THEN 0 WHEN COUNTRY = 'BIR' THEN 0 WHEN COUNTRY = 'ISPRO' THEN 0</v>
      </c>
      <c r="AN186" t="str">
        <f t="shared" si="76"/>
        <v>CASE  WHEN COUNTRY = 'KOPER' THEN 0 WHEN COUNTRY = 'BIR' THEN 0 WHEN COUNTRY = 'ISPRO' THEN 0 END AS MISSING_VAL_IND_189,</v>
      </c>
    </row>
    <row r="187" spans="1:40" ht="16.5" thickBot="1" x14ac:dyDescent="0.3">
      <c r="A187" s="85">
        <f t="shared" si="77"/>
        <v>190</v>
      </c>
      <c r="B187" s="98"/>
      <c r="C187" s="98"/>
      <c r="D187" s="98"/>
      <c r="E187" s="104"/>
      <c r="F187" s="117"/>
      <c r="G187" s="117"/>
      <c r="H187" s="98">
        <v>0</v>
      </c>
      <c r="I187" s="98"/>
      <c r="J187" s="98"/>
      <c r="K187" s="256">
        <v>0</v>
      </c>
      <c r="L187" s="256"/>
      <c r="M187" s="321"/>
      <c r="N187" s="322">
        <v>0</v>
      </c>
      <c r="O187" s="323"/>
      <c r="P187" s="324"/>
      <c r="Q187" s="325"/>
      <c r="R187" s="98"/>
      <c r="S187" s="139">
        <v>-999</v>
      </c>
      <c r="T187" t="str">
        <f t="shared" si="80"/>
        <v/>
      </c>
      <c r="U187" t="str">
        <f t="shared" si="82"/>
        <v/>
      </c>
      <c r="V187" t="str">
        <f t="shared" si="83"/>
        <v/>
      </c>
      <c r="W187" s="94" t="str">
        <f t="shared" si="81"/>
        <v/>
      </c>
      <c r="X187" s="94" t="str">
        <f t="shared" si="84"/>
        <v/>
      </c>
      <c r="Y187" s="94" t="str">
        <f t="shared" si="85"/>
        <v/>
      </c>
      <c r="Z187" t="str">
        <f t="shared" si="63"/>
        <v xml:space="preserve"> WHEN COUNTRY = 'BIR' THEN 0</v>
      </c>
      <c r="AA187" t="str">
        <f t="shared" si="64"/>
        <v/>
      </c>
      <c r="AB187" t="str">
        <f t="shared" si="65"/>
        <v/>
      </c>
      <c r="AC187" t="str">
        <f t="shared" si="66"/>
        <v xml:space="preserve"> WHEN COUNTRY = 'ALEX' THEN 0</v>
      </c>
      <c r="AD187" t="str">
        <f t="shared" si="67"/>
        <v/>
      </c>
      <c r="AE187" t="str">
        <f t="shared" si="68"/>
        <v/>
      </c>
      <c r="AF187" t="str">
        <f t="shared" si="69"/>
        <v xml:space="preserve"> WHEN COUNTRY = 'CIB' THEN 0</v>
      </c>
      <c r="AG187" t="str">
        <f t="shared" si="70"/>
        <v/>
      </c>
      <c r="AH187" t="str">
        <f t="shared" si="71"/>
        <v/>
      </c>
      <c r="AI187" t="str">
        <f t="shared" si="72"/>
        <v/>
      </c>
      <c r="AJ187" t="str">
        <f t="shared" si="74"/>
        <v/>
      </c>
      <c r="AK187" s="95" t="str">
        <f t="shared" si="73"/>
        <v/>
      </c>
      <c r="AM187" t="str">
        <f t="shared" si="75"/>
        <v xml:space="preserve"> WHEN COUNTRY = 'BIR' THEN 0 WHEN COUNTRY = 'ALEX' THEN 0 WHEN COUNTRY = 'CIB' THEN 0</v>
      </c>
      <c r="AN187" t="str">
        <f t="shared" si="76"/>
        <v>CASE  WHEN COUNTRY = 'BIR' THEN 0 WHEN COUNTRY = 'ALEX' THEN 0 WHEN COUNTRY = 'CIB' THEN 0 END AS MISSING_VAL_IND_190,</v>
      </c>
    </row>
    <row r="188" spans="1:40" ht="16.5" thickBot="1" x14ac:dyDescent="0.3">
      <c r="A188" s="85">
        <f t="shared" si="77"/>
        <v>191</v>
      </c>
      <c r="B188" s="98"/>
      <c r="C188" s="98"/>
      <c r="D188" s="98"/>
      <c r="E188" s="104"/>
      <c r="F188" s="117"/>
      <c r="G188" s="117"/>
      <c r="H188" s="98">
        <v>0</v>
      </c>
      <c r="I188" s="98"/>
      <c r="J188" s="98"/>
      <c r="K188" s="256" t="s">
        <v>1978</v>
      </c>
      <c r="L188" s="256"/>
      <c r="M188" s="321"/>
      <c r="N188" s="322">
        <v>0</v>
      </c>
      <c r="O188" s="323"/>
      <c r="P188" s="324"/>
      <c r="Q188" s="325"/>
      <c r="R188" s="98"/>
      <c r="S188" s="139">
        <v>-999</v>
      </c>
      <c r="T188" t="str">
        <f t="shared" si="80"/>
        <v/>
      </c>
      <c r="U188" t="str">
        <f t="shared" si="82"/>
        <v/>
      </c>
      <c r="V188" t="str">
        <f t="shared" si="83"/>
        <v/>
      </c>
      <c r="W188" s="94" t="str">
        <f t="shared" si="81"/>
        <v/>
      </c>
      <c r="X188" s="94" t="str">
        <f t="shared" si="84"/>
        <v/>
      </c>
      <c r="Y188" s="94" t="str">
        <f t="shared" si="85"/>
        <v/>
      </c>
      <c r="Z188" t="str">
        <f t="shared" si="63"/>
        <v xml:space="preserve"> WHEN COUNTRY = 'BIR' THEN 0</v>
      </c>
      <c r="AA188" t="str">
        <f t="shared" si="64"/>
        <v/>
      </c>
      <c r="AB188" t="str">
        <f t="shared" si="65"/>
        <v/>
      </c>
      <c r="AC188" t="str">
        <f t="shared" si="66"/>
        <v xml:space="preserve"> WHEN COUNTRY = 'ALEX' THEN 0 </v>
      </c>
      <c r="AD188" t="str">
        <f t="shared" si="67"/>
        <v/>
      </c>
      <c r="AE188" t="str">
        <f t="shared" si="68"/>
        <v/>
      </c>
      <c r="AF188" t="str">
        <f t="shared" si="69"/>
        <v xml:space="preserve"> WHEN COUNTRY = 'CIB' THEN 0</v>
      </c>
      <c r="AG188" t="str">
        <f t="shared" si="70"/>
        <v/>
      </c>
      <c r="AH188" t="str">
        <f t="shared" si="71"/>
        <v/>
      </c>
      <c r="AI188" t="str">
        <f t="shared" si="72"/>
        <v/>
      </c>
      <c r="AJ188" t="str">
        <f t="shared" si="74"/>
        <v/>
      </c>
      <c r="AK188" s="95" t="str">
        <f t="shared" si="73"/>
        <v/>
      </c>
      <c r="AM188" t="str">
        <f t="shared" si="75"/>
        <v xml:space="preserve"> WHEN COUNTRY = 'BIR' THEN 0 WHEN COUNTRY = 'ALEX' THEN 0  WHEN COUNTRY = 'CIB' THEN 0</v>
      </c>
      <c r="AN188" t="str">
        <f t="shared" si="76"/>
        <v>CASE  WHEN COUNTRY = 'BIR' THEN 0 WHEN COUNTRY = 'ALEX' THEN 0  WHEN COUNTRY = 'CIB' THEN 0 END AS MISSING_VAL_IND_191,</v>
      </c>
    </row>
    <row r="189" spans="1:40" ht="16.5" thickBot="1" x14ac:dyDescent="0.3">
      <c r="A189" s="85">
        <f t="shared" si="77"/>
        <v>192</v>
      </c>
      <c r="B189" s="98"/>
      <c r="C189" s="98"/>
      <c r="D189" s="98"/>
      <c r="E189" s="104" t="s">
        <v>1297</v>
      </c>
      <c r="F189" s="117"/>
      <c r="G189" s="117"/>
      <c r="H189" s="98">
        <v>0</v>
      </c>
      <c r="I189" s="98"/>
      <c r="J189" s="98"/>
      <c r="K189" s="256">
        <v>0</v>
      </c>
      <c r="L189" s="256"/>
      <c r="M189" s="321"/>
      <c r="N189" s="322">
        <v>0</v>
      </c>
      <c r="O189" s="323"/>
      <c r="P189" s="324"/>
      <c r="Q189" s="325" t="s">
        <v>1297</v>
      </c>
      <c r="R189" s="98" t="s">
        <v>1297</v>
      </c>
      <c r="T189" t="str">
        <f t="shared" si="80"/>
        <v/>
      </c>
      <c r="U189" t="str">
        <f t="shared" si="82"/>
        <v/>
      </c>
      <c r="V189" t="str">
        <f t="shared" si="83"/>
        <v/>
      </c>
      <c r="W189" s="94" t="str">
        <f t="shared" si="81"/>
        <v xml:space="preserve"> WHEN COUNTRY = 'KOPER' THEN 0</v>
      </c>
      <c r="X189" s="94" t="str">
        <f t="shared" si="84"/>
        <v/>
      </c>
      <c r="Y189" s="94" t="str">
        <f t="shared" si="85"/>
        <v/>
      </c>
      <c r="Z189" t="str">
        <f t="shared" si="63"/>
        <v xml:space="preserve"> WHEN COUNTRY = 'BIR' THEN 0</v>
      </c>
      <c r="AA189" t="str">
        <f t="shared" si="64"/>
        <v/>
      </c>
      <c r="AB189" t="str">
        <f t="shared" si="65"/>
        <v/>
      </c>
      <c r="AC189" t="str">
        <f t="shared" si="66"/>
        <v xml:space="preserve"> WHEN COUNTRY = 'ALEX' THEN 0</v>
      </c>
      <c r="AD189" t="str">
        <f t="shared" si="67"/>
        <v/>
      </c>
      <c r="AE189" t="str">
        <f t="shared" si="68"/>
        <v/>
      </c>
      <c r="AF189" t="str">
        <f t="shared" si="69"/>
        <v xml:space="preserve"> WHEN COUNTRY = 'CIB' THEN 0</v>
      </c>
      <c r="AG189" t="str">
        <f t="shared" si="70"/>
        <v/>
      </c>
      <c r="AH189" t="str">
        <f t="shared" si="71"/>
        <v/>
      </c>
      <c r="AI189" t="str">
        <f t="shared" si="72"/>
        <v xml:space="preserve"> WHEN COUNTRY = 'ISPRO' THEN 0</v>
      </c>
      <c r="AJ189" t="str">
        <f t="shared" si="74"/>
        <v xml:space="preserve"> WHEN COUNTRY = 'ISBA' THEN 0</v>
      </c>
      <c r="AK189" s="95" t="str">
        <f t="shared" si="73"/>
        <v/>
      </c>
      <c r="AM189" t="str">
        <f t="shared" si="75"/>
        <v xml:space="preserve"> WHEN COUNTRY = 'KOPER' THEN 0 WHEN COUNTRY = 'BIR' THEN 0 WHEN COUNTRY = 'ALEX' THEN 0 WHEN COUNTRY = 'CIB' THEN 0 WHEN COUNTRY = 'ISPRO' THEN 0 WHEN COUNTRY = 'ISBA' THEN 0</v>
      </c>
      <c r="AN189" t="str">
        <f t="shared" si="76"/>
        <v>CASE  WHEN COUNTRY = 'KOPER' THEN 0 WHEN COUNTRY = 'BIR' THEN 0 WHEN COUNTRY = 'ALEX' THEN 0 WHEN COUNTRY = 'CIB' THEN 0 WHEN COUNTRY = 'ISPRO' THEN 0 WHEN COUNTRY = 'ISBA' THEN 0 END AS MISSING_VAL_IND_192,</v>
      </c>
    </row>
    <row r="190" spans="1:40" ht="16.5" thickBot="1" x14ac:dyDescent="0.3">
      <c r="A190" s="85">
        <f t="shared" si="77"/>
        <v>193</v>
      </c>
      <c r="B190" s="98" t="s">
        <v>1297</v>
      </c>
      <c r="C190" s="98"/>
      <c r="D190" s="98"/>
      <c r="E190" s="104" t="s">
        <v>1297</v>
      </c>
      <c r="F190" s="117"/>
      <c r="G190" s="117"/>
      <c r="H190" s="98">
        <v>0</v>
      </c>
      <c r="I190" s="98"/>
      <c r="J190" s="98"/>
      <c r="K190" s="256">
        <v>0</v>
      </c>
      <c r="L190" s="256"/>
      <c r="M190" s="321"/>
      <c r="N190" s="322">
        <v>0</v>
      </c>
      <c r="O190" s="323"/>
      <c r="P190" s="324"/>
      <c r="Q190" s="325" t="s">
        <v>1297</v>
      </c>
      <c r="R190" s="98" t="s">
        <v>1297</v>
      </c>
      <c r="T190" t="str">
        <f t="shared" si="80"/>
        <v xml:space="preserve"> WHEN COUNTRY = 'BIB' THEN 0</v>
      </c>
      <c r="U190" t="str">
        <f t="shared" si="82"/>
        <v/>
      </c>
      <c r="V190" t="str">
        <f t="shared" si="83"/>
        <v/>
      </c>
      <c r="W190" s="94" t="str">
        <f t="shared" si="81"/>
        <v xml:space="preserve"> WHEN COUNTRY = 'KOPER' THEN 0</v>
      </c>
      <c r="X190" s="94" t="str">
        <f t="shared" si="84"/>
        <v/>
      </c>
      <c r="Y190" s="94" t="str">
        <f t="shared" si="85"/>
        <v/>
      </c>
      <c r="Z190" t="str">
        <f t="shared" si="63"/>
        <v xml:space="preserve"> WHEN COUNTRY = 'BIR' THEN 0</v>
      </c>
      <c r="AA190" t="str">
        <f t="shared" si="64"/>
        <v/>
      </c>
      <c r="AB190" t="str">
        <f t="shared" si="65"/>
        <v/>
      </c>
      <c r="AC190" t="str">
        <f t="shared" si="66"/>
        <v xml:space="preserve"> WHEN COUNTRY = 'ALEX' THEN 0</v>
      </c>
      <c r="AD190" t="str">
        <f t="shared" si="67"/>
        <v/>
      </c>
      <c r="AE190" t="str">
        <f t="shared" si="68"/>
        <v/>
      </c>
      <c r="AF190" t="str">
        <f t="shared" si="69"/>
        <v xml:space="preserve"> WHEN COUNTRY = 'CIB' THEN 0</v>
      </c>
      <c r="AG190" t="str">
        <f t="shared" si="70"/>
        <v/>
      </c>
      <c r="AH190" t="str">
        <f t="shared" si="71"/>
        <v/>
      </c>
      <c r="AI190" t="str">
        <f t="shared" si="72"/>
        <v xml:space="preserve"> WHEN COUNTRY = 'ISPRO' THEN 0</v>
      </c>
      <c r="AJ190" t="str">
        <f t="shared" si="74"/>
        <v xml:space="preserve"> WHEN COUNTRY = 'ISBA' THEN 0</v>
      </c>
      <c r="AK190" s="95" t="str">
        <f t="shared" si="73"/>
        <v/>
      </c>
      <c r="AM190" t="str">
        <f t="shared" si="75"/>
        <v xml:space="preserve"> WHEN COUNTRY = 'BIB' THEN 0 WHEN COUNTRY = 'KOPER' THEN 0 WHEN COUNTRY = 'BIR' THEN 0 WHEN COUNTRY = 'ALEX' THEN 0 WHEN COUNTRY = 'CIB' THEN 0 WHEN COUNTRY = 'ISPRO' THEN 0 WHEN COUNTRY = 'ISBA' THEN 0</v>
      </c>
      <c r="AN190" t="str">
        <f t="shared" si="76"/>
        <v>CASE  WHEN COUNTRY = 'BIB' THEN 0 WHEN COUNTRY = 'KOPER' THEN 0 WHEN COUNTRY = 'BIR' THEN 0 WHEN COUNTRY = 'ALEX' THEN 0 WHEN COUNTRY = 'CIB' THEN 0 WHEN COUNTRY = 'ISPRO' THEN 0 WHEN COUNTRY = 'ISBA' THEN 0 END AS MISSING_VAL_IND_193,</v>
      </c>
    </row>
    <row r="191" spans="1:40" ht="16.5" thickBot="1" x14ac:dyDescent="0.3">
      <c r="A191" s="85">
        <f t="shared" si="77"/>
        <v>194</v>
      </c>
      <c r="B191" s="98"/>
      <c r="C191" s="98"/>
      <c r="D191" s="98"/>
      <c r="E191" s="104"/>
      <c r="F191" s="117"/>
      <c r="G191" s="117"/>
      <c r="H191" s="98">
        <v>0</v>
      </c>
      <c r="I191" s="98"/>
      <c r="J191" s="98"/>
      <c r="K191" s="256">
        <v>0</v>
      </c>
      <c r="L191" s="256"/>
      <c r="M191" s="321"/>
      <c r="N191" s="322">
        <v>0</v>
      </c>
      <c r="O191" s="323"/>
      <c r="P191" s="324"/>
      <c r="Q191" s="325"/>
      <c r="R191" s="98"/>
      <c r="S191" s="139">
        <v>-999</v>
      </c>
      <c r="T191" t="str">
        <f t="shared" si="80"/>
        <v/>
      </c>
      <c r="U191" t="str">
        <f t="shared" si="82"/>
        <v/>
      </c>
      <c r="V191" t="str">
        <f t="shared" si="83"/>
        <v/>
      </c>
      <c r="W191" s="94" t="str">
        <f t="shared" si="81"/>
        <v/>
      </c>
      <c r="X191" s="94" t="str">
        <f t="shared" si="84"/>
        <v/>
      </c>
      <c r="Y191" s="94" t="str">
        <f t="shared" si="85"/>
        <v/>
      </c>
      <c r="Z191" t="str">
        <f t="shared" si="63"/>
        <v xml:space="preserve"> WHEN COUNTRY = 'BIR' THEN 0</v>
      </c>
      <c r="AA191" t="str">
        <f t="shared" si="64"/>
        <v/>
      </c>
      <c r="AB191" t="str">
        <f t="shared" si="65"/>
        <v/>
      </c>
      <c r="AC191" t="str">
        <f t="shared" si="66"/>
        <v xml:space="preserve"> WHEN COUNTRY = 'ALEX' THEN 0</v>
      </c>
      <c r="AD191" t="str">
        <f t="shared" si="67"/>
        <v/>
      </c>
      <c r="AE191" t="str">
        <f t="shared" si="68"/>
        <v/>
      </c>
      <c r="AF191" t="str">
        <f t="shared" si="69"/>
        <v xml:space="preserve"> WHEN COUNTRY = 'CIB' THEN 0</v>
      </c>
      <c r="AG191" t="str">
        <f t="shared" si="70"/>
        <v/>
      </c>
      <c r="AH191" t="str">
        <f t="shared" si="71"/>
        <v/>
      </c>
      <c r="AI191" t="str">
        <f t="shared" si="72"/>
        <v/>
      </c>
      <c r="AJ191" t="str">
        <f t="shared" si="74"/>
        <v/>
      </c>
      <c r="AK191" s="95" t="str">
        <f t="shared" si="73"/>
        <v/>
      </c>
      <c r="AM191" t="str">
        <f t="shared" si="75"/>
        <v xml:space="preserve"> WHEN COUNTRY = 'BIR' THEN 0 WHEN COUNTRY = 'ALEX' THEN 0 WHEN COUNTRY = 'CIB' THEN 0</v>
      </c>
      <c r="AN191" t="str">
        <f t="shared" si="76"/>
        <v>CASE  WHEN COUNTRY = 'BIR' THEN 0 WHEN COUNTRY = 'ALEX' THEN 0 WHEN COUNTRY = 'CIB' THEN 0 END AS MISSING_VAL_IND_194,</v>
      </c>
    </row>
    <row r="192" spans="1:40" ht="16.5" thickBot="1" x14ac:dyDescent="0.3">
      <c r="A192" s="85">
        <f t="shared" si="77"/>
        <v>195</v>
      </c>
      <c r="B192" s="98"/>
      <c r="C192" s="98"/>
      <c r="D192" s="98"/>
      <c r="E192" s="104"/>
      <c r="F192" s="117"/>
      <c r="G192" s="117"/>
      <c r="H192" s="98">
        <v>0</v>
      </c>
      <c r="I192" s="98"/>
      <c r="J192" s="98"/>
      <c r="K192" s="256">
        <v>0</v>
      </c>
      <c r="L192" s="256"/>
      <c r="M192" s="321"/>
      <c r="N192" s="322">
        <v>0</v>
      </c>
      <c r="O192" s="323"/>
      <c r="P192" s="324"/>
      <c r="Q192" s="325"/>
      <c r="R192" s="98"/>
      <c r="S192" s="139">
        <v>-999</v>
      </c>
      <c r="T192" t="str">
        <f t="shared" si="80"/>
        <v/>
      </c>
      <c r="U192" t="str">
        <f t="shared" si="82"/>
        <v/>
      </c>
      <c r="V192" t="str">
        <f t="shared" si="83"/>
        <v/>
      </c>
      <c r="W192" s="94" t="str">
        <f t="shared" si="81"/>
        <v/>
      </c>
      <c r="X192" s="94" t="str">
        <f t="shared" si="84"/>
        <v/>
      </c>
      <c r="Y192" s="94" t="str">
        <f t="shared" si="85"/>
        <v/>
      </c>
      <c r="Z192" t="str">
        <f t="shared" si="63"/>
        <v xml:space="preserve"> WHEN COUNTRY = 'BIR' THEN 0</v>
      </c>
      <c r="AA192" t="str">
        <f t="shared" si="64"/>
        <v/>
      </c>
      <c r="AB192" t="str">
        <f t="shared" si="65"/>
        <v/>
      </c>
      <c r="AC192" t="str">
        <f t="shared" si="66"/>
        <v xml:space="preserve"> WHEN COUNTRY = 'ALEX' THEN 0</v>
      </c>
      <c r="AD192" t="str">
        <f t="shared" si="67"/>
        <v/>
      </c>
      <c r="AE192" t="str">
        <f t="shared" si="68"/>
        <v/>
      </c>
      <c r="AF192" t="str">
        <f t="shared" si="69"/>
        <v xml:space="preserve"> WHEN COUNTRY = 'CIB' THEN 0</v>
      </c>
      <c r="AG192" t="str">
        <f t="shared" si="70"/>
        <v/>
      </c>
      <c r="AH192" t="str">
        <f t="shared" si="71"/>
        <v/>
      </c>
      <c r="AI192" t="str">
        <f t="shared" si="72"/>
        <v/>
      </c>
      <c r="AJ192" t="str">
        <f t="shared" si="74"/>
        <v/>
      </c>
      <c r="AK192" s="95" t="str">
        <f t="shared" si="73"/>
        <v/>
      </c>
      <c r="AM192" t="str">
        <f t="shared" si="75"/>
        <v xml:space="preserve"> WHEN COUNTRY = 'BIR' THEN 0 WHEN COUNTRY = 'ALEX' THEN 0 WHEN COUNTRY = 'CIB' THEN 0</v>
      </c>
      <c r="AN192" t="str">
        <f t="shared" si="76"/>
        <v>CASE  WHEN COUNTRY = 'BIR' THEN 0 WHEN COUNTRY = 'ALEX' THEN 0 WHEN COUNTRY = 'CIB' THEN 0 END AS MISSING_VAL_IND_195,</v>
      </c>
    </row>
    <row r="193" spans="1:40" ht="16.5" thickBot="1" x14ac:dyDescent="0.3">
      <c r="A193" s="85">
        <f t="shared" si="77"/>
        <v>196</v>
      </c>
      <c r="B193" s="98"/>
      <c r="C193" s="98"/>
      <c r="D193" s="98"/>
      <c r="E193" s="104" t="s">
        <v>1297</v>
      </c>
      <c r="F193" s="117"/>
      <c r="G193" s="117"/>
      <c r="H193" s="98">
        <v>0</v>
      </c>
      <c r="I193" s="98"/>
      <c r="J193" s="98"/>
      <c r="K193" s="256">
        <v>0</v>
      </c>
      <c r="L193" s="256"/>
      <c r="M193" s="321"/>
      <c r="N193" s="322">
        <v>0</v>
      </c>
      <c r="O193" s="323"/>
      <c r="P193" s="324"/>
      <c r="Q193" s="325" t="s">
        <v>1297</v>
      </c>
      <c r="R193" s="98" t="s">
        <v>1297</v>
      </c>
      <c r="T193" t="str">
        <f t="shared" si="80"/>
        <v/>
      </c>
      <c r="U193" t="str">
        <f t="shared" si="82"/>
        <v/>
      </c>
      <c r="V193" t="str">
        <f t="shared" si="83"/>
        <v/>
      </c>
      <c r="W193" s="94" t="str">
        <f t="shared" si="81"/>
        <v xml:space="preserve"> WHEN COUNTRY = 'KOPER' THEN 0</v>
      </c>
      <c r="X193" s="94" t="str">
        <f t="shared" si="84"/>
        <v/>
      </c>
      <c r="Y193" s="94" t="str">
        <f t="shared" si="85"/>
        <v/>
      </c>
      <c r="Z193" t="str">
        <f t="shared" si="63"/>
        <v xml:space="preserve"> WHEN COUNTRY = 'BIR' THEN 0</v>
      </c>
      <c r="AA193" t="str">
        <f t="shared" si="64"/>
        <v/>
      </c>
      <c r="AB193" t="str">
        <f t="shared" si="65"/>
        <v/>
      </c>
      <c r="AC193" t="str">
        <f t="shared" si="66"/>
        <v xml:space="preserve"> WHEN COUNTRY = 'ALEX' THEN 0</v>
      </c>
      <c r="AD193" t="str">
        <f t="shared" si="67"/>
        <v/>
      </c>
      <c r="AE193" t="str">
        <f t="shared" si="68"/>
        <v/>
      </c>
      <c r="AF193" t="str">
        <f t="shared" si="69"/>
        <v xml:space="preserve"> WHEN COUNTRY = 'CIB' THEN 0</v>
      </c>
      <c r="AG193" t="str">
        <f t="shared" si="70"/>
        <v/>
      </c>
      <c r="AH193" t="str">
        <f t="shared" si="71"/>
        <v/>
      </c>
      <c r="AI193" t="str">
        <f t="shared" si="72"/>
        <v xml:space="preserve"> WHEN COUNTRY = 'ISPRO' THEN 0</v>
      </c>
      <c r="AJ193" t="str">
        <f t="shared" si="74"/>
        <v xml:space="preserve"> WHEN COUNTRY = 'ISBA' THEN 0</v>
      </c>
      <c r="AK193" s="95" t="str">
        <f t="shared" si="73"/>
        <v/>
      </c>
      <c r="AM193" t="str">
        <f t="shared" si="75"/>
        <v xml:space="preserve"> WHEN COUNTRY = 'KOPER' THEN 0 WHEN COUNTRY = 'BIR' THEN 0 WHEN COUNTRY = 'ALEX' THEN 0 WHEN COUNTRY = 'CIB' THEN 0 WHEN COUNTRY = 'ISPRO' THEN 0 WHEN COUNTRY = 'ISBA' THEN 0</v>
      </c>
      <c r="AN193" t="str">
        <f t="shared" si="76"/>
        <v>CASE  WHEN COUNTRY = 'KOPER' THEN 0 WHEN COUNTRY = 'BIR' THEN 0 WHEN COUNTRY = 'ALEX' THEN 0 WHEN COUNTRY = 'CIB' THEN 0 WHEN COUNTRY = 'ISPRO' THEN 0 WHEN COUNTRY = 'ISBA' THEN 0 END AS MISSING_VAL_IND_196,</v>
      </c>
    </row>
    <row r="194" spans="1:40" ht="16.5" thickBot="1" x14ac:dyDescent="0.3">
      <c r="A194" s="85">
        <f t="shared" si="77"/>
        <v>197</v>
      </c>
      <c r="B194" s="98" t="s">
        <v>1297</v>
      </c>
      <c r="C194" s="98"/>
      <c r="D194" s="98"/>
      <c r="E194" s="104" t="s">
        <v>1297</v>
      </c>
      <c r="F194" s="117"/>
      <c r="G194" s="117"/>
      <c r="H194" s="98">
        <v>0</v>
      </c>
      <c r="I194" s="98"/>
      <c r="J194" s="98"/>
      <c r="K194" s="256">
        <v>0</v>
      </c>
      <c r="L194" s="256"/>
      <c r="M194" s="321"/>
      <c r="N194" s="322">
        <v>0</v>
      </c>
      <c r="O194" s="323"/>
      <c r="P194" s="324"/>
      <c r="Q194" s="325" t="s">
        <v>1297</v>
      </c>
      <c r="R194" s="98" t="s">
        <v>1297</v>
      </c>
      <c r="T194" t="str">
        <f t="shared" si="80"/>
        <v xml:space="preserve"> WHEN COUNTRY = 'BIB' THEN 0</v>
      </c>
      <c r="U194" t="str">
        <f t="shared" si="82"/>
        <v/>
      </c>
      <c r="V194" t="str">
        <f t="shared" si="83"/>
        <v/>
      </c>
      <c r="W194" s="94" t="str">
        <f t="shared" si="81"/>
        <v xml:space="preserve"> WHEN COUNTRY = 'KOPER' THEN 0</v>
      </c>
      <c r="X194" s="94" t="str">
        <f t="shared" si="84"/>
        <v/>
      </c>
      <c r="Y194" s="94" t="str">
        <f t="shared" si="85"/>
        <v/>
      </c>
      <c r="Z194" t="str">
        <f t="shared" si="63"/>
        <v xml:space="preserve"> WHEN COUNTRY = 'BIR' THEN 0</v>
      </c>
      <c r="AA194" t="str">
        <f t="shared" si="64"/>
        <v/>
      </c>
      <c r="AB194" t="str">
        <f t="shared" si="65"/>
        <v/>
      </c>
      <c r="AC194" t="str">
        <f t="shared" si="66"/>
        <v xml:space="preserve"> WHEN COUNTRY = 'ALEX' THEN 0</v>
      </c>
      <c r="AD194" t="str">
        <f t="shared" si="67"/>
        <v/>
      </c>
      <c r="AE194" t="str">
        <f t="shared" si="68"/>
        <v/>
      </c>
      <c r="AF194" t="str">
        <f t="shared" si="69"/>
        <v xml:space="preserve"> WHEN COUNTRY = 'CIB' THEN 0</v>
      </c>
      <c r="AG194" t="str">
        <f t="shared" si="70"/>
        <v/>
      </c>
      <c r="AH194" t="str">
        <f t="shared" si="71"/>
        <v/>
      </c>
      <c r="AI194" t="str">
        <f t="shared" si="72"/>
        <v xml:space="preserve"> WHEN COUNTRY = 'ISPRO' THEN 0</v>
      </c>
      <c r="AJ194" t="str">
        <f t="shared" si="74"/>
        <v xml:space="preserve"> WHEN COUNTRY = 'ISBA' THEN 0</v>
      </c>
      <c r="AK194" s="95" t="str">
        <f t="shared" si="73"/>
        <v/>
      </c>
      <c r="AM194" t="str">
        <f t="shared" si="75"/>
        <v xml:space="preserve"> WHEN COUNTRY = 'BIB' THEN 0 WHEN COUNTRY = 'KOPER' THEN 0 WHEN COUNTRY = 'BIR' THEN 0 WHEN COUNTRY = 'ALEX' THEN 0 WHEN COUNTRY = 'CIB' THEN 0 WHEN COUNTRY = 'ISPRO' THEN 0 WHEN COUNTRY = 'ISBA' THEN 0</v>
      </c>
      <c r="AN194" t="str">
        <f t="shared" si="76"/>
        <v>CASE  WHEN COUNTRY = 'BIB' THEN 0 WHEN COUNTRY = 'KOPER' THEN 0 WHEN COUNTRY = 'BIR' THEN 0 WHEN COUNTRY = 'ALEX' THEN 0 WHEN COUNTRY = 'CIB' THEN 0 WHEN COUNTRY = 'ISPRO' THEN 0 WHEN COUNTRY = 'ISBA' THEN 0 END AS MISSING_VAL_IND_197,</v>
      </c>
    </row>
    <row r="195" spans="1:40" ht="16.5" thickBot="1" x14ac:dyDescent="0.3">
      <c r="A195" s="85">
        <f t="shared" si="77"/>
        <v>198</v>
      </c>
      <c r="B195" s="98"/>
      <c r="C195" s="98"/>
      <c r="D195" s="98"/>
      <c r="E195" s="104"/>
      <c r="F195" s="117"/>
      <c r="G195" s="117"/>
      <c r="H195" s="98">
        <v>0</v>
      </c>
      <c r="I195" s="98"/>
      <c r="J195" s="98"/>
      <c r="K195" s="256">
        <v>0</v>
      </c>
      <c r="L195" s="256"/>
      <c r="M195" s="321"/>
      <c r="N195" s="322"/>
      <c r="O195" s="323"/>
      <c r="P195" s="324"/>
      <c r="Q195" s="325"/>
      <c r="R195" s="98"/>
      <c r="S195" s="139">
        <v>-999</v>
      </c>
      <c r="T195" t="str">
        <f t="shared" si="80"/>
        <v/>
      </c>
      <c r="U195" t="str">
        <f t="shared" si="82"/>
        <v/>
      </c>
      <c r="V195" t="str">
        <f t="shared" si="83"/>
        <v/>
      </c>
      <c r="W195" s="94" t="str">
        <f t="shared" si="81"/>
        <v/>
      </c>
      <c r="X195" s="94" t="str">
        <f t="shared" si="84"/>
        <v/>
      </c>
      <c r="Y195" s="94" t="str">
        <f t="shared" si="85"/>
        <v/>
      </c>
      <c r="Z195" t="str">
        <f t="shared" si="63"/>
        <v xml:space="preserve"> WHEN COUNTRY = 'BIR' THEN 0</v>
      </c>
      <c r="AA195" t="str">
        <f t="shared" si="64"/>
        <v/>
      </c>
      <c r="AB195" t="str">
        <f t="shared" si="65"/>
        <v/>
      </c>
      <c r="AC195" t="str">
        <f t="shared" si="66"/>
        <v xml:space="preserve"> WHEN COUNTRY = 'ALEX' THEN 0</v>
      </c>
      <c r="AD195" t="str">
        <f t="shared" si="67"/>
        <v/>
      </c>
      <c r="AE195" t="str">
        <f t="shared" si="68"/>
        <v/>
      </c>
      <c r="AF195" t="str">
        <f t="shared" si="69"/>
        <v/>
      </c>
      <c r="AG195" t="str">
        <f t="shared" si="70"/>
        <v/>
      </c>
      <c r="AH195" t="str">
        <f t="shared" si="71"/>
        <v/>
      </c>
      <c r="AI195" t="str">
        <f t="shared" si="72"/>
        <v/>
      </c>
      <c r="AJ195" t="str">
        <f t="shared" si="74"/>
        <v/>
      </c>
      <c r="AK195" s="95" t="str">
        <f t="shared" si="73"/>
        <v/>
      </c>
      <c r="AM195" t="str">
        <f t="shared" si="75"/>
        <v xml:space="preserve"> WHEN COUNTRY = 'BIR' THEN 0 WHEN COUNTRY = 'ALEX' THEN 0</v>
      </c>
      <c r="AN195" t="str">
        <f t="shared" si="76"/>
        <v>CASE  WHEN COUNTRY = 'BIR' THEN 0 WHEN COUNTRY = 'ALEX' THEN 0 END AS MISSING_VAL_IND_198,</v>
      </c>
    </row>
    <row r="196" spans="1:40" ht="16.5" thickBot="1" x14ac:dyDescent="0.3">
      <c r="A196" s="85">
        <f t="shared" si="77"/>
        <v>199</v>
      </c>
      <c r="B196" s="98"/>
      <c r="C196" s="98"/>
      <c r="D196" s="98"/>
      <c r="E196" s="104"/>
      <c r="F196" s="117"/>
      <c r="G196" s="117"/>
      <c r="H196" s="98">
        <v>0</v>
      </c>
      <c r="I196" s="98"/>
      <c r="J196" s="98"/>
      <c r="K196" s="256">
        <v>0</v>
      </c>
      <c r="L196" s="256"/>
      <c r="M196" s="321"/>
      <c r="N196" s="322"/>
      <c r="O196" s="323"/>
      <c r="P196" s="324"/>
      <c r="Q196" s="325"/>
      <c r="R196" s="98"/>
      <c r="S196" s="139">
        <v>-999</v>
      </c>
      <c r="T196" t="str">
        <f t="shared" si="80"/>
        <v/>
      </c>
      <c r="U196" t="str">
        <f t="shared" si="82"/>
        <v/>
      </c>
      <c r="V196" t="str">
        <f t="shared" si="83"/>
        <v/>
      </c>
      <c r="W196" s="94" t="str">
        <f t="shared" si="81"/>
        <v/>
      </c>
      <c r="X196" s="94" t="str">
        <f t="shared" si="84"/>
        <v/>
      </c>
      <c r="Y196" s="94" t="str">
        <f t="shared" si="85"/>
        <v/>
      </c>
      <c r="Z196" t="str">
        <f t="shared" ref="Z196:Z222" si="86">IF(LEN(H196)&gt;0,CONCATENATE(" WHEN COUNTRY = '",$H$2, "' THEN ",H196 ),"")</f>
        <v xml:space="preserve"> WHEN COUNTRY = 'BIR' THEN 0</v>
      </c>
      <c r="AA196" t="str">
        <f t="shared" ref="AA196:AA222" si="87">IF(LEN(I196)&gt;0,CONCATENATE(" WHEN COUNTRY = '",$H$2,"' AND SEGMENT IN ",$I$3, "  THEN ",I196 ),"")</f>
        <v/>
      </c>
      <c r="AB196" t="str">
        <f t="shared" ref="AB196:AB222" si="88">IF(LEN(J196)&gt;0,CONCATENATE(" WHEN COUNTRY = '",$H$2,"' AND SEGMENT= '",$J$3, "'  THEN ",J196 ),"")</f>
        <v/>
      </c>
      <c r="AC196" t="str">
        <f t="shared" ref="AC196:AC222" si="89">IF(LEN(K196)&gt;0,CONCATENATE(" WHEN COUNTRY = '",$K$2, "' THEN ",K196 ),"")</f>
        <v xml:space="preserve"> WHEN COUNTRY = 'ALEX' THEN 0</v>
      </c>
      <c r="AD196" t="str">
        <f t="shared" ref="AD196:AD222" si="90">IF(LEN(L196)&gt;0,CONCATENATE(" WHEN COUNTRY = '",$K$2,"' AND SEGMENT IN ",$L$3, "  THEN ",L196 ),"")</f>
        <v/>
      </c>
      <c r="AE196" t="str">
        <f t="shared" ref="AE196:AE222" si="91">IF(LEN(M196)&gt;0,CONCATENATE(" WHEN COUNTRY = '",$K$2,"' AND SEGMENT= '",$M$3, "'  THEN ",M196 ),"")</f>
        <v/>
      </c>
      <c r="AF196" t="str">
        <f t="shared" ref="AF196:AF222" si="92">IF(LEN(N196)&gt;0,CONCATENATE(" WHEN COUNTRY = '",$N$2, "' THEN ",N196 ),"")</f>
        <v/>
      </c>
      <c r="AG196" t="str">
        <f t="shared" ref="AG196:AG222" si="93">IF(LEN(O196)&gt;0,CONCATENATE(" WHEN COUNTRY = '",$N$2,"' AND SEGMENT IN ",$O$3, "  THEN ",O196 ),"")</f>
        <v/>
      </c>
      <c r="AH196" t="str">
        <f t="shared" ref="AH196:AH222" si="94">IF(LEN(P196)&gt;0,CONCATENATE(" WHEN COUNTRY = '",$N$2,"' AND SEGMENT= '",$P$3, "'  THEN ",P196 ),"")</f>
        <v/>
      </c>
      <c r="AI196" t="str">
        <f t="shared" ref="AI196:AI222" si="95">IF(LEN(Q196)&gt;0,CONCATENATE(" WHEN COUNTRY = '",$Q$2, "' THEN ",Q196 ),"")</f>
        <v/>
      </c>
      <c r="AJ196" t="str">
        <f t="shared" si="74"/>
        <v/>
      </c>
      <c r="AK196" s="95" t="str">
        <f t="shared" ref="AK196:AK222" si="96">IF(AND(LEN(T196)=0, LEN(W196)=0, LEN(Z196)=0, LEN(AC196)=0, LEN(AF196)=0,LEN(AI196)=0,LEN(AJ196)=0,LEN(S196)&gt;0),CONCATENATE(S196," AS MISSING_VAL_IND_",A196,","),"")</f>
        <v/>
      </c>
      <c r="AM196" t="str">
        <f t="shared" si="75"/>
        <v xml:space="preserve"> WHEN COUNTRY = 'BIR' THEN 0 WHEN COUNTRY = 'ALEX' THEN 0</v>
      </c>
      <c r="AN196" t="str">
        <f t="shared" si="76"/>
        <v>CASE  WHEN COUNTRY = 'BIR' THEN 0 WHEN COUNTRY = 'ALEX' THEN 0 END AS MISSING_VAL_IND_199,</v>
      </c>
    </row>
    <row r="197" spans="1:40" ht="16.5" thickBot="1" x14ac:dyDescent="0.3">
      <c r="A197" s="85">
        <f t="shared" si="77"/>
        <v>200</v>
      </c>
      <c r="B197" s="98"/>
      <c r="C197" s="98"/>
      <c r="D197" s="98"/>
      <c r="E197" s="104" t="s">
        <v>1297</v>
      </c>
      <c r="F197" s="117"/>
      <c r="G197" s="117"/>
      <c r="H197" s="98">
        <v>0</v>
      </c>
      <c r="I197" s="98"/>
      <c r="J197" s="98"/>
      <c r="K197" s="256">
        <v>0</v>
      </c>
      <c r="L197" s="256"/>
      <c r="M197" s="321"/>
      <c r="N197" s="322"/>
      <c r="O197" s="323"/>
      <c r="P197" s="324"/>
      <c r="Q197" s="325" t="s">
        <v>1297</v>
      </c>
      <c r="R197" s="98" t="s">
        <v>1297</v>
      </c>
      <c r="T197" t="str">
        <f t="shared" si="80"/>
        <v/>
      </c>
      <c r="U197" t="str">
        <f t="shared" si="82"/>
        <v/>
      </c>
      <c r="V197" t="str">
        <f t="shared" si="83"/>
        <v/>
      </c>
      <c r="W197" s="94" t="str">
        <f t="shared" si="81"/>
        <v xml:space="preserve"> WHEN COUNTRY = 'KOPER' THEN 0</v>
      </c>
      <c r="X197" s="94" t="str">
        <f t="shared" si="84"/>
        <v/>
      </c>
      <c r="Y197" s="94" t="str">
        <f t="shared" si="85"/>
        <v/>
      </c>
      <c r="Z197" t="str">
        <f t="shared" si="86"/>
        <v xml:space="preserve"> WHEN COUNTRY = 'BIR' THEN 0</v>
      </c>
      <c r="AA197" t="str">
        <f t="shared" si="87"/>
        <v/>
      </c>
      <c r="AB197" t="str">
        <f t="shared" si="88"/>
        <v/>
      </c>
      <c r="AC197" t="str">
        <f t="shared" si="89"/>
        <v xml:space="preserve"> WHEN COUNTRY = 'ALEX' THEN 0</v>
      </c>
      <c r="AD197" t="str">
        <f t="shared" si="90"/>
        <v/>
      </c>
      <c r="AE197" t="str">
        <f t="shared" si="91"/>
        <v/>
      </c>
      <c r="AF197" t="str">
        <f t="shared" si="92"/>
        <v/>
      </c>
      <c r="AG197" t="str">
        <f t="shared" si="93"/>
        <v/>
      </c>
      <c r="AH197" t="str">
        <f t="shared" si="94"/>
        <v/>
      </c>
      <c r="AI197" t="str">
        <f t="shared" si="95"/>
        <v xml:space="preserve"> WHEN COUNTRY = 'ISPRO' THEN 0</v>
      </c>
      <c r="AJ197" t="str">
        <f t="shared" ref="AJ197:AJ222" si="97">IF(LEN(R197)&gt;0,CONCATENATE(" WHEN COUNTRY = '",$R$2, "' THEN ",R197 ),"")</f>
        <v xml:space="preserve"> WHEN COUNTRY = 'ISBA' THEN 0</v>
      </c>
      <c r="AK197" s="95" t="str">
        <f t="shared" si="96"/>
        <v/>
      </c>
      <c r="AM197" t="str">
        <f t="shared" ref="AM197:AM222" si="98">CONCATENATE(T197,U197,V197,W197,X197,Y197,Z197,AA197,AB197,AC197,AD197,AE197,AF197,AG197,AH197,AI197,AJ197)</f>
        <v xml:space="preserve"> WHEN COUNTRY = 'KOPER' THEN 0 WHEN COUNTRY = 'BIR' THEN 0 WHEN COUNTRY = 'ALEX' THEN 0 WHEN COUNTRY = 'ISPRO' THEN 0 WHEN COUNTRY = 'ISBA' THEN 0</v>
      </c>
      <c r="AN197" t="str">
        <f t="shared" ref="AN197:AN222" si="99">IF(LEN(AK197)&gt;0,AK197,IF(LEN(AM197)&gt;0,"CASE "&amp;AM197&amp;" END AS MISSING_VAL_IND_"&amp;A197&amp;",",""))</f>
        <v>CASE  WHEN COUNTRY = 'KOPER' THEN 0 WHEN COUNTRY = 'BIR' THEN 0 WHEN COUNTRY = 'ALEX' THEN 0 WHEN COUNTRY = 'ISPRO' THEN 0 WHEN COUNTRY = 'ISBA' THEN 0 END AS MISSING_VAL_IND_200,</v>
      </c>
    </row>
    <row r="198" spans="1:40" ht="16.5" thickBot="1" x14ac:dyDescent="0.3">
      <c r="A198" s="85">
        <f t="shared" ref="A198:A222" si="100">+A197+1</f>
        <v>201</v>
      </c>
      <c r="B198" s="98" t="s">
        <v>1297</v>
      </c>
      <c r="C198" s="98"/>
      <c r="D198" s="98"/>
      <c r="E198" s="104" t="s">
        <v>1297</v>
      </c>
      <c r="F198" s="117"/>
      <c r="G198" s="117"/>
      <c r="H198" s="98">
        <v>0</v>
      </c>
      <c r="I198" s="98"/>
      <c r="J198" s="98"/>
      <c r="K198" s="256">
        <v>0</v>
      </c>
      <c r="L198" s="256"/>
      <c r="M198" s="321"/>
      <c r="N198" s="322">
        <v>0</v>
      </c>
      <c r="O198" s="323"/>
      <c r="P198" s="324"/>
      <c r="Q198" s="325" t="s">
        <v>1297</v>
      </c>
      <c r="R198" s="98" t="s">
        <v>1297</v>
      </c>
      <c r="T198" t="str">
        <f t="shared" si="80"/>
        <v xml:space="preserve"> WHEN COUNTRY = 'BIB' THEN 0</v>
      </c>
      <c r="U198" t="str">
        <f t="shared" si="82"/>
        <v/>
      </c>
      <c r="V198" t="str">
        <f t="shared" si="83"/>
        <v/>
      </c>
      <c r="W198" s="94" t="str">
        <f t="shared" si="81"/>
        <v xml:space="preserve"> WHEN COUNTRY = 'KOPER' THEN 0</v>
      </c>
      <c r="X198" s="94" t="str">
        <f t="shared" si="84"/>
        <v/>
      </c>
      <c r="Y198" s="94" t="str">
        <f t="shared" si="85"/>
        <v/>
      </c>
      <c r="Z198" t="str">
        <f t="shared" si="86"/>
        <v xml:space="preserve"> WHEN COUNTRY = 'BIR' THEN 0</v>
      </c>
      <c r="AA198" t="str">
        <f t="shared" si="87"/>
        <v/>
      </c>
      <c r="AB198" t="str">
        <f t="shared" si="88"/>
        <v/>
      </c>
      <c r="AC198" t="str">
        <f t="shared" si="89"/>
        <v xml:space="preserve"> WHEN COUNTRY = 'ALEX' THEN 0</v>
      </c>
      <c r="AD198" t="str">
        <f t="shared" si="90"/>
        <v/>
      </c>
      <c r="AE198" t="str">
        <f t="shared" si="91"/>
        <v/>
      </c>
      <c r="AF198" t="str">
        <f t="shared" si="92"/>
        <v xml:space="preserve"> WHEN COUNTRY = 'CIB' THEN 0</v>
      </c>
      <c r="AG198" t="str">
        <f t="shared" si="93"/>
        <v/>
      </c>
      <c r="AH198" t="str">
        <f t="shared" si="94"/>
        <v/>
      </c>
      <c r="AI198" t="str">
        <f t="shared" si="95"/>
        <v xml:space="preserve"> WHEN COUNTRY = 'ISPRO' THEN 0</v>
      </c>
      <c r="AJ198" t="str">
        <f t="shared" si="97"/>
        <v xml:space="preserve"> WHEN COUNTRY = 'ISBA' THEN 0</v>
      </c>
      <c r="AK198" s="95" t="str">
        <f t="shared" si="96"/>
        <v/>
      </c>
      <c r="AM198" t="str">
        <f t="shared" si="98"/>
        <v xml:space="preserve"> WHEN COUNTRY = 'BIB' THEN 0 WHEN COUNTRY = 'KOPER' THEN 0 WHEN COUNTRY = 'BIR' THEN 0 WHEN COUNTRY = 'ALEX' THEN 0 WHEN COUNTRY = 'CIB' THEN 0 WHEN COUNTRY = 'ISPRO' THEN 0 WHEN COUNTRY = 'ISBA' THEN 0</v>
      </c>
      <c r="AN198" t="str">
        <f t="shared" si="99"/>
        <v>CASE  WHEN COUNTRY = 'BIB' THEN 0 WHEN COUNTRY = 'KOPER' THEN 0 WHEN COUNTRY = 'BIR' THEN 0 WHEN COUNTRY = 'ALEX' THEN 0 WHEN COUNTRY = 'CIB' THEN 0 WHEN COUNTRY = 'ISPRO' THEN 0 WHEN COUNTRY = 'ISBA' THEN 0 END AS MISSING_VAL_IND_201,</v>
      </c>
    </row>
    <row r="199" spans="1:40" ht="16.5" thickBot="1" x14ac:dyDescent="0.3">
      <c r="A199" s="85">
        <f t="shared" si="100"/>
        <v>202</v>
      </c>
      <c r="B199" s="98"/>
      <c r="C199" s="98"/>
      <c r="D199" s="98"/>
      <c r="E199" s="104"/>
      <c r="F199" s="117"/>
      <c r="G199" s="117"/>
      <c r="H199" s="98"/>
      <c r="I199" s="98"/>
      <c r="J199" s="98"/>
      <c r="K199" s="256">
        <v>0</v>
      </c>
      <c r="L199" s="256"/>
      <c r="M199" s="321"/>
      <c r="N199" s="322">
        <v>0</v>
      </c>
      <c r="O199" s="323"/>
      <c r="P199" s="324"/>
      <c r="Q199" s="325"/>
      <c r="R199" s="98"/>
      <c r="S199" s="139">
        <v>-999</v>
      </c>
      <c r="T199" t="str">
        <f t="shared" si="80"/>
        <v/>
      </c>
      <c r="U199" t="str">
        <f t="shared" si="82"/>
        <v/>
      </c>
      <c r="V199" t="str">
        <f t="shared" si="83"/>
        <v/>
      </c>
      <c r="W199" s="94" t="str">
        <f t="shared" si="81"/>
        <v/>
      </c>
      <c r="X199" s="94" t="str">
        <f t="shared" si="84"/>
        <v/>
      </c>
      <c r="Y199" s="94" t="str">
        <f t="shared" si="85"/>
        <v/>
      </c>
      <c r="Z199" t="str">
        <f t="shared" si="86"/>
        <v/>
      </c>
      <c r="AA199" t="str">
        <f t="shared" si="87"/>
        <v/>
      </c>
      <c r="AB199" t="str">
        <f t="shared" si="88"/>
        <v/>
      </c>
      <c r="AC199" t="str">
        <f t="shared" si="89"/>
        <v xml:space="preserve"> WHEN COUNTRY = 'ALEX' THEN 0</v>
      </c>
      <c r="AD199" t="str">
        <f t="shared" si="90"/>
        <v/>
      </c>
      <c r="AE199" t="str">
        <f t="shared" si="91"/>
        <v/>
      </c>
      <c r="AF199" t="str">
        <f t="shared" si="92"/>
        <v xml:space="preserve"> WHEN COUNTRY = 'CIB' THEN 0</v>
      </c>
      <c r="AG199" t="str">
        <f t="shared" si="93"/>
        <v/>
      </c>
      <c r="AH199" t="str">
        <f t="shared" si="94"/>
        <v/>
      </c>
      <c r="AI199" t="str">
        <f t="shared" si="95"/>
        <v/>
      </c>
      <c r="AJ199" t="str">
        <f t="shared" si="97"/>
        <v/>
      </c>
      <c r="AK199" s="95" t="str">
        <f t="shared" si="96"/>
        <v/>
      </c>
      <c r="AM199" t="str">
        <f t="shared" si="98"/>
        <v xml:space="preserve"> WHEN COUNTRY = 'ALEX' THEN 0 WHEN COUNTRY = 'CIB' THEN 0</v>
      </c>
      <c r="AN199" t="str">
        <f t="shared" si="99"/>
        <v>CASE  WHEN COUNTRY = 'ALEX' THEN 0 WHEN COUNTRY = 'CIB' THEN 0 END AS MISSING_VAL_IND_202,</v>
      </c>
    </row>
    <row r="200" spans="1:40" ht="16.5" thickBot="1" x14ac:dyDescent="0.3">
      <c r="A200" s="85">
        <f t="shared" si="100"/>
        <v>203</v>
      </c>
      <c r="B200" s="98"/>
      <c r="C200" s="98"/>
      <c r="D200" s="98"/>
      <c r="E200" s="104"/>
      <c r="F200" s="117"/>
      <c r="G200" s="117"/>
      <c r="H200" s="98"/>
      <c r="I200" s="98"/>
      <c r="J200" s="98"/>
      <c r="K200" s="256">
        <v>0</v>
      </c>
      <c r="L200" s="256"/>
      <c r="M200" s="321"/>
      <c r="N200" s="322"/>
      <c r="O200" s="323"/>
      <c r="P200" s="324"/>
      <c r="Q200" s="325"/>
      <c r="R200" s="98"/>
      <c r="S200" s="139">
        <v>-999</v>
      </c>
      <c r="T200" t="str">
        <f t="shared" si="80"/>
        <v/>
      </c>
      <c r="U200" t="str">
        <f t="shared" si="82"/>
        <v/>
      </c>
      <c r="V200" t="str">
        <f t="shared" si="83"/>
        <v/>
      </c>
      <c r="W200" s="94" t="str">
        <f t="shared" si="81"/>
        <v/>
      </c>
      <c r="X200" s="94" t="str">
        <f t="shared" si="84"/>
        <v/>
      </c>
      <c r="Y200" s="94" t="str">
        <f t="shared" si="85"/>
        <v/>
      </c>
      <c r="Z200" t="str">
        <f t="shared" si="86"/>
        <v/>
      </c>
      <c r="AA200" t="str">
        <f t="shared" si="87"/>
        <v/>
      </c>
      <c r="AB200" t="str">
        <f t="shared" si="88"/>
        <v/>
      </c>
      <c r="AC200" t="str">
        <f t="shared" si="89"/>
        <v xml:space="preserve"> WHEN COUNTRY = 'ALEX' THEN 0</v>
      </c>
      <c r="AD200" t="str">
        <f t="shared" si="90"/>
        <v/>
      </c>
      <c r="AE200" t="str">
        <f t="shared" si="91"/>
        <v/>
      </c>
      <c r="AF200" t="str">
        <f t="shared" si="92"/>
        <v/>
      </c>
      <c r="AG200" t="str">
        <f t="shared" si="93"/>
        <v/>
      </c>
      <c r="AH200" t="str">
        <f t="shared" si="94"/>
        <v/>
      </c>
      <c r="AI200" t="str">
        <f t="shared" si="95"/>
        <v/>
      </c>
      <c r="AJ200" t="str">
        <f t="shared" si="97"/>
        <v/>
      </c>
      <c r="AK200" s="95" t="str">
        <f t="shared" si="96"/>
        <v/>
      </c>
      <c r="AM200" t="str">
        <f t="shared" si="98"/>
        <v xml:space="preserve"> WHEN COUNTRY = 'ALEX' THEN 0</v>
      </c>
      <c r="AN200" t="str">
        <f t="shared" si="99"/>
        <v>CASE  WHEN COUNTRY = 'ALEX' THEN 0 END AS MISSING_VAL_IND_203,</v>
      </c>
    </row>
    <row r="201" spans="1:40" ht="16.5" thickBot="1" x14ac:dyDescent="0.3">
      <c r="A201" s="85">
        <f t="shared" si="100"/>
        <v>204</v>
      </c>
      <c r="B201" s="98"/>
      <c r="C201" s="98"/>
      <c r="D201" s="98"/>
      <c r="E201" s="104" t="s">
        <v>1297</v>
      </c>
      <c r="F201" s="117"/>
      <c r="G201" s="117"/>
      <c r="H201" s="98"/>
      <c r="I201" s="98"/>
      <c r="J201" s="98"/>
      <c r="K201" s="256">
        <v>0</v>
      </c>
      <c r="L201" s="256"/>
      <c r="M201" s="321"/>
      <c r="N201" s="322">
        <v>0</v>
      </c>
      <c r="O201" s="323"/>
      <c r="P201" s="324"/>
      <c r="Q201" s="325" t="s">
        <v>1297</v>
      </c>
      <c r="R201" s="98"/>
      <c r="T201" t="str">
        <f t="shared" si="80"/>
        <v/>
      </c>
      <c r="U201" t="str">
        <f t="shared" si="82"/>
        <v/>
      </c>
      <c r="V201" t="str">
        <f t="shared" si="83"/>
        <v/>
      </c>
      <c r="W201" s="94" t="str">
        <f t="shared" si="81"/>
        <v xml:space="preserve"> WHEN COUNTRY = 'KOPER' THEN 0</v>
      </c>
      <c r="X201" s="94" t="str">
        <f t="shared" si="84"/>
        <v/>
      </c>
      <c r="Y201" s="94" t="str">
        <f t="shared" si="85"/>
        <v/>
      </c>
      <c r="Z201" t="str">
        <f t="shared" si="86"/>
        <v/>
      </c>
      <c r="AA201" t="str">
        <f t="shared" si="87"/>
        <v/>
      </c>
      <c r="AB201" t="str">
        <f t="shared" si="88"/>
        <v/>
      </c>
      <c r="AC201" t="str">
        <f t="shared" si="89"/>
        <v xml:space="preserve"> WHEN COUNTRY = 'ALEX' THEN 0</v>
      </c>
      <c r="AD201" t="str">
        <f t="shared" si="90"/>
        <v/>
      </c>
      <c r="AE201" t="str">
        <f t="shared" si="91"/>
        <v/>
      </c>
      <c r="AF201" t="str">
        <f t="shared" si="92"/>
        <v xml:space="preserve"> WHEN COUNTRY = 'CIB' THEN 0</v>
      </c>
      <c r="AG201" t="str">
        <f t="shared" si="93"/>
        <v/>
      </c>
      <c r="AH201" t="str">
        <f t="shared" si="94"/>
        <v/>
      </c>
      <c r="AI201" t="str">
        <f t="shared" si="95"/>
        <v xml:space="preserve"> WHEN COUNTRY = 'ISPRO' THEN 0</v>
      </c>
      <c r="AJ201" t="str">
        <f t="shared" si="97"/>
        <v/>
      </c>
      <c r="AK201" s="95" t="str">
        <f t="shared" si="96"/>
        <v/>
      </c>
      <c r="AM201" t="str">
        <f t="shared" si="98"/>
        <v xml:space="preserve"> WHEN COUNTRY = 'KOPER' THEN 0 WHEN COUNTRY = 'ALEX' THEN 0 WHEN COUNTRY = 'CIB' THEN 0 WHEN COUNTRY = 'ISPRO' THEN 0</v>
      </c>
      <c r="AN201" t="str">
        <f t="shared" si="99"/>
        <v>CASE  WHEN COUNTRY = 'KOPER' THEN 0 WHEN COUNTRY = 'ALEX' THEN 0 WHEN COUNTRY = 'CIB' THEN 0 WHEN COUNTRY = 'ISPRO' THEN 0 END AS MISSING_VAL_IND_204,</v>
      </c>
    </row>
    <row r="202" spans="1:40" ht="16.5" thickBot="1" x14ac:dyDescent="0.3">
      <c r="A202" s="85">
        <f t="shared" si="100"/>
        <v>205</v>
      </c>
      <c r="B202" s="98" t="s">
        <v>1297</v>
      </c>
      <c r="C202" s="98"/>
      <c r="D202" s="98"/>
      <c r="E202" s="104" t="s">
        <v>1297</v>
      </c>
      <c r="F202" s="117"/>
      <c r="G202" s="117"/>
      <c r="H202" s="98"/>
      <c r="I202" s="98"/>
      <c r="J202" s="98"/>
      <c r="K202" s="256">
        <v>0</v>
      </c>
      <c r="L202" s="256"/>
      <c r="M202" s="321"/>
      <c r="N202" s="322">
        <v>0</v>
      </c>
      <c r="O202" s="323"/>
      <c r="P202" s="324"/>
      <c r="Q202" s="325" t="s">
        <v>1297</v>
      </c>
      <c r="R202" s="98"/>
      <c r="T202" t="str">
        <f t="shared" si="80"/>
        <v xml:space="preserve"> WHEN COUNTRY = 'BIB' THEN 0</v>
      </c>
      <c r="U202" t="str">
        <f t="shared" si="82"/>
        <v/>
      </c>
      <c r="V202" t="str">
        <f t="shared" si="83"/>
        <v/>
      </c>
      <c r="W202" s="94" t="str">
        <f t="shared" si="81"/>
        <v xml:space="preserve"> WHEN COUNTRY = 'KOPER' THEN 0</v>
      </c>
      <c r="X202" s="94" t="str">
        <f t="shared" si="84"/>
        <v/>
      </c>
      <c r="Y202" s="94" t="str">
        <f t="shared" si="85"/>
        <v/>
      </c>
      <c r="Z202" t="str">
        <f t="shared" si="86"/>
        <v/>
      </c>
      <c r="AA202" t="str">
        <f t="shared" si="87"/>
        <v/>
      </c>
      <c r="AB202" t="str">
        <f t="shared" si="88"/>
        <v/>
      </c>
      <c r="AC202" t="str">
        <f t="shared" si="89"/>
        <v xml:space="preserve"> WHEN COUNTRY = 'ALEX' THEN 0</v>
      </c>
      <c r="AD202" t="str">
        <f t="shared" si="90"/>
        <v/>
      </c>
      <c r="AE202" t="str">
        <f t="shared" si="91"/>
        <v/>
      </c>
      <c r="AF202" t="str">
        <f t="shared" si="92"/>
        <v xml:space="preserve"> WHEN COUNTRY = 'CIB' THEN 0</v>
      </c>
      <c r="AG202" t="str">
        <f t="shared" si="93"/>
        <v/>
      </c>
      <c r="AH202" t="str">
        <f t="shared" si="94"/>
        <v/>
      </c>
      <c r="AI202" t="str">
        <f t="shared" si="95"/>
        <v xml:space="preserve"> WHEN COUNTRY = 'ISPRO' THEN 0</v>
      </c>
      <c r="AJ202" t="str">
        <f t="shared" si="97"/>
        <v/>
      </c>
      <c r="AK202" s="95" t="str">
        <f t="shared" si="96"/>
        <v/>
      </c>
      <c r="AM202" t="str">
        <f t="shared" si="98"/>
        <v xml:space="preserve"> WHEN COUNTRY = 'BIB' THEN 0 WHEN COUNTRY = 'KOPER' THEN 0 WHEN COUNTRY = 'ALEX' THEN 0 WHEN COUNTRY = 'CIB' THEN 0 WHEN COUNTRY = 'ISPRO' THEN 0</v>
      </c>
      <c r="AN202" t="str">
        <f t="shared" si="99"/>
        <v>CASE  WHEN COUNTRY = 'BIB' THEN 0 WHEN COUNTRY = 'KOPER' THEN 0 WHEN COUNTRY = 'ALEX' THEN 0 WHEN COUNTRY = 'CIB' THEN 0 WHEN COUNTRY = 'ISPRO' THEN 0 END AS MISSING_VAL_IND_205,</v>
      </c>
    </row>
    <row r="203" spans="1:40" ht="16.5" thickBot="1" x14ac:dyDescent="0.3">
      <c r="A203" s="85">
        <f t="shared" si="100"/>
        <v>206</v>
      </c>
      <c r="B203" s="98"/>
      <c r="C203" s="98"/>
      <c r="D203" s="98"/>
      <c r="E203" s="104"/>
      <c r="F203" s="117"/>
      <c r="G203" s="117"/>
      <c r="H203" s="98" t="s">
        <v>1297</v>
      </c>
      <c r="I203" s="98"/>
      <c r="J203" s="98"/>
      <c r="K203" s="256">
        <v>0</v>
      </c>
      <c r="L203" s="256"/>
      <c r="M203" s="321"/>
      <c r="N203" s="322"/>
      <c r="O203" s="323"/>
      <c r="P203" s="324"/>
      <c r="Q203" s="325"/>
      <c r="R203" s="98"/>
      <c r="T203" t="str">
        <f t="shared" si="80"/>
        <v/>
      </c>
      <c r="U203" t="str">
        <f t="shared" si="82"/>
        <v/>
      </c>
      <c r="V203" t="str">
        <f t="shared" si="83"/>
        <v/>
      </c>
      <c r="W203" s="94" t="str">
        <f t="shared" si="81"/>
        <v/>
      </c>
      <c r="X203" s="94" t="str">
        <f t="shared" si="84"/>
        <v/>
      </c>
      <c r="Y203" s="94" t="str">
        <f t="shared" si="85"/>
        <v/>
      </c>
      <c r="Z203" t="str">
        <f t="shared" si="86"/>
        <v xml:space="preserve"> WHEN COUNTRY = 'BIR' THEN 0</v>
      </c>
      <c r="AA203" t="str">
        <f t="shared" si="87"/>
        <v/>
      </c>
      <c r="AB203" t="str">
        <f t="shared" si="88"/>
        <v/>
      </c>
      <c r="AC203" t="str">
        <f t="shared" si="89"/>
        <v xml:space="preserve"> WHEN COUNTRY = 'ALEX' THEN 0</v>
      </c>
      <c r="AD203" t="str">
        <f t="shared" si="90"/>
        <v/>
      </c>
      <c r="AE203" t="str">
        <f t="shared" si="91"/>
        <v/>
      </c>
      <c r="AF203" t="str">
        <f t="shared" si="92"/>
        <v/>
      </c>
      <c r="AG203" t="str">
        <f t="shared" si="93"/>
        <v/>
      </c>
      <c r="AH203" t="str">
        <f t="shared" si="94"/>
        <v/>
      </c>
      <c r="AI203" t="str">
        <f t="shared" si="95"/>
        <v/>
      </c>
      <c r="AJ203" t="str">
        <f t="shared" si="97"/>
        <v/>
      </c>
      <c r="AK203" s="95" t="str">
        <f t="shared" si="96"/>
        <v/>
      </c>
      <c r="AM203" t="str">
        <f t="shared" si="98"/>
        <v xml:space="preserve"> WHEN COUNTRY = 'BIR' THEN 0 WHEN COUNTRY = 'ALEX' THEN 0</v>
      </c>
      <c r="AN203" t="str">
        <f t="shared" si="99"/>
        <v>CASE  WHEN COUNTRY = 'BIR' THEN 0 WHEN COUNTRY = 'ALEX' THEN 0 END AS MISSING_VAL_IND_206,</v>
      </c>
    </row>
    <row r="204" spans="1:40" ht="16.5" thickBot="1" x14ac:dyDescent="0.3">
      <c r="A204" s="85">
        <f t="shared" si="100"/>
        <v>207</v>
      </c>
      <c r="B204" s="98"/>
      <c r="C204" s="98"/>
      <c r="D204" s="98"/>
      <c r="E204" s="104"/>
      <c r="F204" s="117"/>
      <c r="G204" s="117"/>
      <c r="H204" s="98"/>
      <c r="I204" s="98"/>
      <c r="J204" s="98"/>
      <c r="K204" s="256">
        <v>0</v>
      </c>
      <c r="L204" s="256"/>
      <c r="M204" s="321"/>
      <c r="N204" s="322"/>
      <c r="O204" s="323"/>
      <c r="P204" s="324"/>
      <c r="Q204" s="325"/>
      <c r="R204" s="98"/>
      <c r="T204" t="str">
        <f t="shared" si="80"/>
        <v/>
      </c>
      <c r="U204" t="str">
        <f t="shared" si="82"/>
        <v/>
      </c>
      <c r="V204" t="str">
        <f t="shared" si="83"/>
        <v/>
      </c>
      <c r="W204" s="94" t="str">
        <f t="shared" si="81"/>
        <v/>
      </c>
      <c r="X204" s="94" t="str">
        <f t="shared" si="84"/>
        <v/>
      </c>
      <c r="Y204" s="94" t="str">
        <f t="shared" si="85"/>
        <v/>
      </c>
      <c r="Z204" t="str">
        <f t="shared" si="86"/>
        <v/>
      </c>
      <c r="AA204" t="str">
        <f t="shared" si="87"/>
        <v/>
      </c>
      <c r="AB204" t="str">
        <f t="shared" si="88"/>
        <v/>
      </c>
      <c r="AC204" t="str">
        <f t="shared" si="89"/>
        <v xml:space="preserve"> WHEN COUNTRY = 'ALEX' THEN 0</v>
      </c>
      <c r="AD204" t="str">
        <f t="shared" si="90"/>
        <v/>
      </c>
      <c r="AE204" t="str">
        <f t="shared" si="91"/>
        <v/>
      </c>
      <c r="AF204" t="str">
        <f t="shared" si="92"/>
        <v/>
      </c>
      <c r="AG204" t="str">
        <f t="shared" si="93"/>
        <v/>
      </c>
      <c r="AH204" t="str">
        <f t="shared" si="94"/>
        <v/>
      </c>
      <c r="AI204" t="str">
        <f t="shared" si="95"/>
        <v/>
      </c>
      <c r="AJ204" t="str">
        <f t="shared" si="97"/>
        <v/>
      </c>
      <c r="AK204" s="95" t="str">
        <f t="shared" si="96"/>
        <v/>
      </c>
      <c r="AM204" t="str">
        <f t="shared" si="98"/>
        <v xml:space="preserve"> WHEN COUNTRY = 'ALEX' THEN 0</v>
      </c>
      <c r="AN204" t="str">
        <f t="shared" si="99"/>
        <v>CASE  WHEN COUNTRY = 'ALEX' THEN 0 END AS MISSING_VAL_IND_207,</v>
      </c>
    </row>
    <row r="205" spans="1:40" ht="16.5" thickBot="1" x14ac:dyDescent="0.3">
      <c r="A205" s="85">
        <f t="shared" si="100"/>
        <v>208</v>
      </c>
      <c r="B205" s="98"/>
      <c r="C205" s="98"/>
      <c r="D205" s="98"/>
      <c r="E205" s="104" t="s">
        <v>1297</v>
      </c>
      <c r="F205" s="117"/>
      <c r="G205" s="117"/>
      <c r="H205" s="98" t="s">
        <v>1297</v>
      </c>
      <c r="I205" s="98"/>
      <c r="J205" s="98"/>
      <c r="K205" s="256">
        <v>0</v>
      </c>
      <c r="L205" s="256"/>
      <c r="M205" s="321"/>
      <c r="N205" s="322"/>
      <c r="O205" s="323"/>
      <c r="P205" s="324"/>
      <c r="Q205" s="325" t="s">
        <v>1297</v>
      </c>
      <c r="R205" s="98" t="s">
        <v>1297</v>
      </c>
      <c r="T205" t="str">
        <f t="shared" si="80"/>
        <v/>
      </c>
      <c r="U205" t="str">
        <f t="shared" si="82"/>
        <v/>
      </c>
      <c r="V205" t="str">
        <f t="shared" si="83"/>
        <v/>
      </c>
      <c r="W205" s="94" t="str">
        <f t="shared" si="81"/>
        <v xml:space="preserve"> WHEN COUNTRY = 'KOPER' THEN 0</v>
      </c>
      <c r="X205" s="94" t="str">
        <f t="shared" si="84"/>
        <v/>
      </c>
      <c r="Y205" s="94" t="str">
        <f t="shared" si="85"/>
        <v/>
      </c>
      <c r="Z205" t="str">
        <f t="shared" si="86"/>
        <v xml:space="preserve"> WHEN COUNTRY = 'BIR' THEN 0</v>
      </c>
      <c r="AA205" t="str">
        <f t="shared" si="87"/>
        <v/>
      </c>
      <c r="AB205" t="str">
        <f t="shared" si="88"/>
        <v/>
      </c>
      <c r="AC205" t="str">
        <f t="shared" si="89"/>
        <v xml:space="preserve"> WHEN COUNTRY = 'ALEX' THEN 0</v>
      </c>
      <c r="AD205" t="str">
        <f t="shared" si="90"/>
        <v/>
      </c>
      <c r="AE205" t="str">
        <f t="shared" si="91"/>
        <v/>
      </c>
      <c r="AF205" t="str">
        <f t="shared" si="92"/>
        <v/>
      </c>
      <c r="AG205" t="str">
        <f t="shared" si="93"/>
        <v/>
      </c>
      <c r="AH205" t="str">
        <f t="shared" si="94"/>
        <v/>
      </c>
      <c r="AI205" t="str">
        <f t="shared" si="95"/>
        <v xml:space="preserve"> WHEN COUNTRY = 'ISPRO' THEN 0</v>
      </c>
      <c r="AJ205" t="str">
        <f t="shared" si="97"/>
        <v xml:space="preserve"> WHEN COUNTRY = 'ISBA' THEN 0</v>
      </c>
      <c r="AK205" s="95" t="str">
        <f t="shared" si="96"/>
        <v/>
      </c>
      <c r="AM205" t="str">
        <f t="shared" si="98"/>
        <v xml:space="preserve"> WHEN COUNTRY = 'KOPER' THEN 0 WHEN COUNTRY = 'BIR' THEN 0 WHEN COUNTRY = 'ALEX' THEN 0 WHEN COUNTRY = 'ISPRO' THEN 0 WHEN COUNTRY = 'ISBA' THEN 0</v>
      </c>
      <c r="AN205" t="str">
        <f t="shared" si="99"/>
        <v>CASE  WHEN COUNTRY = 'KOPER' THEN 0 WHEN COUNTRY = 'BIR' THEN 0 WHEN COUNTRY = 'ALEX' THEN 0 WHEN COUNTRY = 'ISPRO' THEN 0 WHEN COUNTRY = 'ISBA' THEN 0 END AS MISSING_VAL_IND_208,</v>
      </c>
    </row>
    <row r="206" spans="1:40" ht="16.5" thickBot="1" x14ac:dyDescent="0.3">
      <c r="A206" s="85">
        <f t="shared" si="100"/>
        <v>209</v>
      </c>
      <c r="B206" s="98"/>
      <c r="C206" s="98"/>
      <c r="D206" s="98"/>
      <c r="E206" s="104" t="s">
        <v>1297</v>
      </c>
      <c r="F206" s="117"/>
      <c r="G206" s="117"/>
      <c r="H206" s="98" t="s">
        <v>1297</v>
      </c>
      <c r="I206" s="98"/>
      <c r="J206" s="98"/>
      <c r="K206" s="256">
        <v>0</v>
      </c>
      <c r="L206" s="256"/>
      <c r="M206" s="321"/>
      <c r="N206" s="322"/>
      <c r="O206" s="323"/>
      <c r="P206" s="324"/>
      <c r="Q206" s="325" t="s">
        <v>1297</v>
      </c>
      <c r="R206" s="98" t="s">
        <v>1297</v>
      </c>
      <c r="T206" t="str">
        <f t="shared" si="80"/>
        <v/>
      </c>
      <c r="U206" t="str">
        <f t="shared" si="82"/>
        <v/>
      </c>
      <c r="V206" t="str">
        <f t="shared" si="83"/>
        <v/>
      </c>
      <c r="W206" s="94" t="str">
        <f t="shared" si="81"/>
        <v xml:space="preserve"> WHEN COUNTRY = 'KOPER' THEN 0</v>
      </c>
      <c r="X206" s="94" t="str">
        <f t="shared" si="84"/>
        <v/>
      </c>
      <c r="Y206" s="94" t="str">
        <f t="shared" si="85"/>
        <v/>
      </c>
      <c r="Z206" t="str">
        <f t="shared" si="86"/>
        <v xml:space="preserve"> WHEN COUNTRY = 'BIR' THEN 0</v>
      </c>
      <c r="AA206" t="str">
        <f t="shared" si="87"/>
        <v/>
      </c>
      <c r="AB206" t="str">
        <f t="shared" si="88"/>
        <v/>
      </c>
      <c r="AC206" t="str">
        <f t="shared" si="89"/>
        <v xml:space="preserve"> WHEN COUNTRY = 'ALEX' THEN 0</v>
      </c>
      <c r="AD206" t="str">
        <f t="shared" si="90"/>
        <v/>
      </c>
      <c r="AE206" t="str">
        <f t="shared" si="91"/>
        <v/>
      </c>
      <c r="AF206" t="str">
        <f t="shared" si="92"/>
        <v/>
      </c>
      <c r="AG206" t="str">
        <f t="shared" si="93"/>
        <v/>
      </c>
      <c r="AH206" t="str">
        <f t="shared" si="94"/>
        <v/>
      </c>
      <c r="AI206" t="str">
        <f t="shared" si="95"/>
        <v xml:space="preserve"> WHEN COUNTRY = 'ISPRO' THEN 0</v>
      </c>
      <c r="AJ206" t="str">
        <f t="shared" si="97"/>
        <v xml:space="preserve"> WHEN COUNTRY = 'ISBA' THEN 0</v>
      </c>
      <c r="AK206" s="95" t="str">
        <f t="shared" si="96"/>
        <v/>
      </c>
      <c r="AM206" t="str">
        <f t="shared" si="98"/>
        <v xml:space="preserve"> WHEN COUNTRY = 'KOPER' THEN 0 WHEN COUNTRY = 'BIR' THEN 0 WHEN COUNTRY = 'ALEX' THEN 0 WHEN COUNTRY = 'ISPRO' THEN 0 WHEN COUNTRY = 'ISBA' THEN 0</v>
      </c>
      <c r="AN206" t="str">
        <f t="shared" si="99"/>
        <v>CASE  WHEN COUNTRY = 'KOPER' THEN 0 WHEN COUNTRY = 'BIR' THEN 0 WHEN COUNTRY = 'ALEX' THEN 0 WHEN COUNTRY = 'ISPRO' THEN 0 WHEN COUNTRY = 'ISBA' THEN 0 END AS MISSING_VAL_IND_209,</v>
      </c>
    </row>
    <row r="207" spans="1:40" ht="16.5" thickBot="1" x14ac:dyDescent="0.3">
      <c r="A207" s="85">
        <f t="shared" si="100"/>
        <v>210</v>
      </c>
      <c r="B207" s="98" t="s">
        <v>1297</v>
      </c>
      <c r="C207" s="98"/>
      <c r="D207" s="98"/>
      <c r="E207" s="104"/>
      <c r="F207" s="117"/>
      <c r="G207" s="117"/>
      <c r="H207" s="98"/>
      <c r="I207" s="98"/>
      <c r="J207" s="98"/>
      <c r="K207" s="256"/>
      <c r="L207" s="256"/>
      <c r="M207" s="321"/>
      <c r="N207" s="322"/>
      <c r="O207" s="323"/>
      <c r="P207" s="324"/>
      <c r="Q207" s="325" t="s">
        <v>1297</v>
      </c>
      <c r="R207" s="98"/>
      <c r="T207" t="str">
        <f t="shared" si="80"/>
        <v xml:space="preserve"> WHEN COUNTRY = 'BIB' THEN 0</v>
      </c>
      <c r="U207" t="str">
        <f t="shared" si="82"/>
        <v/>
      </c>
      <c r="V207" t="str">
        <f t="shared" si="83"/>
        <v/>
      </c>
      <c r="W207" s="94" t="str">
        <f t="shared" si="81"/>
        <v/>
      </c>
      <c r="X207" s="94" t="str">
        <f t="shared" si="84"/>
        <v/>
      </c>
      <c r="Y207" s="94" t="str">
        <f t="shared" si="85"/>
        <v/>
      </c>
      <c r="Z207" t="str">
        <f t="shared" si="86"/>
        <v/>
      </c>
      <c r="AA207" t="str">
        <f t="shared" si="87"/>
        <v/>
      </c>
      <c r="AB207" t="str">
        <f t="shared" si="88"/>
        <v/>
      </c>
      <c r="AC207" t="str">
        <f t="shared" si="89"/>
        <v/>
      </c>
      <c r="AD207" t="str">
        <f t="shared" si="90"/>
        <v/>
      </c>
      <c r="AE207" t="str">
        <f t="shared" si="91"/>
        <v/>
      </c>
      <c r="AF207" t="str">
        <f t="shared" si="92"/>
        <v/>
      </c>
      <c r="AG207" t="str">
        <f t="shared" si="93"/>
        <v/>
      </c>
      <c r="AH207" t="str">
        <f t="shared" si="94"/>
        <v/>
      </c>
      <c r="AI207" t="str">
        <f t="shared" si="95"/>
        <v xml:space="preserve"> WHEN COUNTRY = 'ISPRO' THEN 0</v>
      </c>
      <c r="AJ207" t="str">
        <f t="shared" si="97"/>
        <v/>
      </c>
      <c r="AK207" s="95" t="str">
        <f t="shared" si="96"/>
        <v/>
      </c>
      <c r="AM207" t="str">
        <f t="shared" si="98"/>
        <v xml:space="preserve"> WHEN COUNTRY = 'BIB' THEN 0 WHEN COUNTRY = 'ISPRO' THEN 0</v>
      </c>
      <c r="AN207" t="str">
        <f t="shared" si="99"/>
        <v>CASE  WHEN COUNTRY = 'BIB' THEN 0 WHEN COUNTRY = 'ISPRO' THEN 0 END AS MISSING_VAL_IND_210,</v>
      </c>
    </row>
    <row r="208" spans="1:40" s="111" customFormat="1" ht="16.5" thickBot="1" x14ac:dyDescent="0.3">
      <c r="A208" s="85">
        <f t="shared" si="100"/>
        <v>211</v>
      </c>
      <c r="B208" s="98"/>
      <c r="C208" s="98" t="s">
        <v>1297</v>
      </c>
      <c r="D208" s="98" t="s">
        <v>1297</v>
      </c>
      <c r="E208" s="104"/>
      <c r="F208" s="118" t="s">
        <v>1386</v>
      </c>
      <c r="G208" s="118" t="s">
        <v>1387</v>
      </c>
      <c r="H208" s="98"/>
      <c r="I208" s="98" t="s">
        <v>1510</v>
      </c>
      <c r="J208" s="98" t="s">
        <v>1510</v>
      </c>
      <c r="K208" s="256"/>
      <c r="L208" s="256"/>
      <c r="M208" s="321"/>
      <c r="N208" s="322"/>
      <c r="O208" s="323" t="s">
        <v>1952</v>
      </c>
      <c r="P208" s="324" t="s">
        <v>1952</v>
      </c>
      <c r="Q208" s="325" t="s">
        <v>2049</v>
      </c>
      <c r="R208" s="98" t="s">
        <v>2181</v>
      </c>
      <c r="S208" s="113"/>
      <c r="T208" t="str">
        <f t="shared" si="80"/>
        <v/>
      </c>
      <c r="U208" t="str">
        <f>IF(LEN(C208)&gt;0,CONCATENATE(" WHEN COUNTRY = '",$B$2,"' AND SEGMENT= '",$C$3, "'  THEN ",C208 ),"")</f>
        <v xml:space="preserve"> WHEN COUNTRY = 'BIB' AND SEGMENT= 'CORPORATE'  THEN 0</v>
      </c>
      <c r="V208" t="str">
        <f>IF(LEN(D208)&gt;0,CONCATENATE(" WHEN COUNTRY = '",$B$2,"' AND SEGMENT= '",$D$3, "'  THEN ",D208 ),"")</f>
        <v xml:space="preserve"> WHEN COUNTRY = 'BIB' AND SEGMENT= 'RETAIL'  THEN 0</v>
      </c>
      <c r="W208" s="94" t="str">
        <f t="shared" si="81"/>
        <v/>
      </c>
      <c r="X208" s="94" t="str">
        <f>IF(LEN(F208)&gt;0,CONCATENATE(" WHEN COUNTRY = '",$E$2,"' AND SEGMENT= '",$F$3, "'  THEN ",F208 ),"")</f>
        <v xml:space="preserve"> WHEN COUNTRY = 'KOPER' AND SEGMENT= 'CORPORATE'  THEN 1380</v>
      </c>
      <c r="Y208" s="94" t="str">
        <f>IF(LEN(G208)&gt;0,CONCATENATE(" WHEN COUNTRY = '",$E$2,"' AND SEGMENT= '",$G$3, "'  THEN ",G208 ),"")</f>
        <v xml:space="preserve"> WHEN COUNTRY = 'KOPER' AND SEGMENT= 'SMALL/MICRO'  THEN 1259</v>
      </c>
      <c r="Z208" t="str">
        <f t="shared" si="86"/>
        <v/>
      </c>
      <c r="AA208" t="str">
        <f t="shared" si="87"/>
        <v xml:space="preserve"> WHEN COUNTRY = 'BIR' AND SEGMENT IN ('CORPORATE','SME Corporate')  THEN 365</v>
      </c>
      <c r="AB208" t="str">
        <f t="shared" si="88"/>
        <v xml:space="preserve"> WHEN COUNTRY = 'BIR' AND SEGMENT= 'SME Retail'  THEN 365</v>
      </c>
      <c r="AC208" t="str">
        <f t="shared" si="89"/>
        <v/>
      </c>
      <c r="AD208" t="str">
        <f t="shared" si="90"/>
        <v/>
      </c>
      <c r="AE208" t="str">
        <f t="shared" si="91"/>
        <v/>
      </c>
      <c r="AF208" t="str">
        <f t="shared" si="92"/>
        <v/>
      </c>
      <c r="AG208" t="str">
        <f t="shared" si="93"/>
        <v xml:space="preserve"> WHEN COUNTRY = 'CIB' AND SEGMENT IN ('Large Corporate - Corporate','SME Corporate')  THEN 364</v>
      </c>
      <c r="AH208" t="str">
        <f t="shared" si="94"/>
        <v xml:space="preserve"> WHEN COUNTRY = 'CIB' AND SEGMENT= 'Small Business - SME Retail'  THEN 364</v>
      </c>
      <c r="AI208" t="str">
        <f t="shared" si="95"/>
        <v xml:space="preserve"> WHEN COUNTRY = 'ISPRO' THEN 195</v>
      </c>
      <c r="AJ208" t="str">
        <f t="shared" si="97"/>
        <v xml:space="preserve"> WHEN COUNTRY = 'ISBA' THEN 1826</v>
      </c>
      <c r="AK208" s="95" t="str">
        <f t="shared" si="96"/>
        <v/>
      </c>
      <c r="AM208" t="str">
        <f t="shared" si="98"/>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v>
      </c>
      <c r="AN208" t="str">
        <f t="shared" si="99"/>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row>
    <row r="209" spans="1:40" ht="16.5" thickBot="1" x14ac:dyDescent="0.3">
      <c r="A209" s="85">
        <f t="shared" si="100"/>
        <v>212</v>
      </c>
      <c r="B209" s="98" t="s">
        <v>1297</v>
      </c>
      <c r="C209" s="98"/>
      <c r="D209" s="98"/>
      <c r="E209" s="104" t="s">
        <v>1297</v>
      </c>
      <c r="F209" s="117"/>
      <c r="G209" s="117"/>
      <c r="H209" s="98">
        <v>0</v>
      </c>
      <c r="I209" s="98"/>
      <c r="J209" s="98"/>
      <c r="K209" s="256"/>
      <c r="L209" s="256"/>
      <c r="M209" s="321"/>
      <c r="N209" s="322">
        <v>0</v>
      </c>
      <c r="O209" s="323"/>
      <c r="P209" s="324"/>
      <c r="Q209" s="325" t="s">
        <v>1297</v>
      </c>
      <c r="R209" s="98" t="s">
        <v>1297</v>
      </c>
      <c r="T209" t="str">
        <f t="shared" si="80"/>
        <v xml:space="preserve"> WHEN COUNTRY = 'BIB' THEN 0</v>
      </c>
      <c r="U209" t="str">
        <f t="shared" ref="U209:V211" si="101">IF(LEN(C209)&gt;0,CONCATENATE(" WHEN COUNTRY = '",$B$2, "' THEN ",C209 ),"")</f>
        <v/>
      </c>
      <c r="V209" t="str">
        <f t="shared" si="101"/>
        <v/>
      </c>
      <c r="W209" s="94" t="str">
        <f t="shared" si="81"/>
        <v xml:space="preserve"> WHEN COUNTRY = 'KOPER' THEN 0</v>
      </c>
      <c r="X209" s="94" t="str">
        <f t="shared" ref="X209:Y211" si="102">IF(LEN(F209)&gt;0,CONCATENATE(" WHEN COUNTRY = '",$E$2, "' THEN ",F209 ),"")</f>
        <v/>
      </c>
      <c r="Y209" s="94" t="str">
        <f t="shared" si="102"/>
        <v/>
      </c>
      <c r="Z209" t="str">
        <f t="shared" si="86"/>
        <v xml:space="preserve"> WHEN COUNTRY = 'BIR' THEN 0</v>
      </c>
      <c r="AA209" t="str">
        <f t="shared" si="87"/>
        <v/>
      </c>
      <c r="AB209" t="str">
        <f t="shared" si="88"/>
        <v/>
      </c>
      <c r="AC209" t="str">
        <f t="shared" si="89"/>
        <v/>
      </c>
      <c r="AD209" t="str">
        <f t="shared" si="90"/>
        <v/>
      </c>
      <c r="AE209" t="str">
        <f t="shared" si="91"/>
        <v/>
      </c>
      <c r="AF209" t="str">
        <f t="shared" si="92"/>
        <v xml:space="preserve"> WHEN COUNTRY = 'CIB' THEN 0</v>
      </c>
      <c r="AG209" t="str">
        <f t="shared" si="93"/>
        <v/>
      </c>
      <c r="AH209" t="str">
        <f t="shared" si="94"/>
        <v/>
      </c>
      <c r="AI209" t="str">
        <f t="shared" si="95"/>
        <v xml:space="preserve"> WHEN COUNTRY = 'ISPRO' THEN 0</v>
      </c>
      <c r="AJ209" t="str">
        <f t="shared" si="97"/>
        <v xml:space="preserve"> WHEN COUNTRY = 'ISBA' THEN 0</v>
      </c>
      <c r="AK209" s="95" t="str">
        <f t="shared" si="96"/>
        <v/>
      </c>
      <c r="AM209" t="str">
        <f t="shared" si="98"/>
        <v xml:space="preserve"> WHEN COUNTRY = 'BIB' THEN 0 WHEN COUNTRY = 'KOPER' THEN 0 WHEN COUNTRY = 'BIR' THEN 0 WHEN COUNTRY = 'CIB' THEN 0 WHEN COUNTRY = 'ISPRO' THEN 0 WHEN COUNTRY = 'ISBA' THEN 0</v>
      </c>
      <c r="AN209" t="str">
        <f t="shared" si="99"/>
        <v>CASE  WHEN COUNTRY = 'BIB' THEN 0 WHEN COUNTRY = 'KOPER' THEN 0 WHEN COUNTRY = 'BIR' THEN 0 WHEN COUNTRY = 'CIB' THEN 0 WHEN COUNTRY = 'ISPRO' THEN 0 WHEN COUNTRY = 'ISBA' THEN 0 END AS MISSING_VAL_IND_212,</v>
      </c>
    </row>
    <row r="210" spans="1:40" ht="16.5" thickBot="1" x14ac:dyDescent="0.3">
      <c r="A210" s="85">
        <f t="shared" si="100"/>
        <v>213</v>
      </c>
      <c r="B210" s="98" t="s">
        <v>1297</v>
      </c>
      <c r="C210" s="98"/>
      <c r="D210" s="98"/>
      <c r="E210" s="104" t="s">
        <v>1297</v>
      </c>
      <c r="F210" s="117"/>
      <c r="G210" s="117"/>
      <c r="H210" s="98">
        <v>0</v>
      </c>
      <c r="I210" s="98"/>
      <c r="J210" s="98"/>
      <c r="K210" s="256"/>
      <c r="L210" s="256"/>
      <c r="M210" s="321"/>
      <c r="N210" s="322">
        <v>0</v>
      </c>
      <c r="O210" s="323"/>
      <c r="P210" s="324"/>
      <c r="Q210" s="325" t="s">
        <v>1297</v>
      </c>
      <c r="R210" s="98"/>
      <c r="T210" t="str">
        <f t="shared" si="80"/>
        <v xml:space="preserve"> WHEN COUNTRY = 'BIB' THEN 0</v>
      </c>
      <c r="U210" t="str">
        <f t="shared" si="101"/>
        <v/>
      </c>
      <c r="V210" t="str">
        <f t="shared" si="101"/>
        <v/>
      </c>
      <c r="W210" s="94" t="str">
        <f t="shared" si="81"/>
        <v xml:space="preserve"> WHEN COUNTRY = 'KOPER' THEN 0</v>
      </c>
      <c r="X210" s="94" t="str">
        <f t="shared" si="102"/>
        <v/>
      </c>
      <c r="Y210" s="94" t="str">
        <f t="shared" si="102"/>
        <v/>
      </c>
      <c r="Z210" t="str">
        <f t="shared" si="86"/>
        <v xml:space="preserve"> WHEN COUNTRY = 'BIR' THEN 0</v>
      </c>
      <c r="AA210" t="str">
        <f t="shared" si="87"/>
        <v/>
      </c>
      <c r="AB210" t="str">
        <f t="shared" si="88"/>
        <v/>
      </c>
      <c r="AC210" t="str">
        <f t="shared" si="89"/>
        <v/>
      </c>
      <c r="AD210" t="str">
        <f t="shared" si="90"/>
        <v/>
      </c>
      <c r="AE210" t="str">
        <f t="shared" si="91"/>
        <v/>
      </c>
      <c r="AF210" t="str">
        <f t="shared" si="92"/>
        <v xml:space="preserve"> WHEN COUNTRY = 'CIB' THEN 0</v>
      </c>
      <c r="AG210" t="str">
        <f t="shared" si="93"/>
        <v/>
      </c>
      <c r="AH210" t="str">
        <f t="shared" si="94"/>
        <v/>
      </c>
      <c r="AI210" t="str">
        <f t="shared" si="95"/>
        <v xml:space="preserve"> WHEN COUNTRY = 'ISPRO' THEN 0</v>
      </c>
      <c r="AJ210" t="str">
        <f t="shared" si="97"/>
        <v/>
      </c>
      <c r="AK210" s="95" t="str">
        <f t="shared" si="96"/>
        <v/>
      </c>
      <c r="AM210" t="str">
        <f t="shared" si="98"/>
        <v xml:space="preserve"> WHEN COUNTRY = 'BIB' THEN 0 WHEN COUNTRY = 'KOPER' THEN 0 WHEN COUNTRY = 'BIR' THEN 0 WHEN COUNTRY = 'CIB' THEN 0 WHEN COUNTRY = 'ISPRO' THEN 0</v>
      </c>
      <c r="AN210" t="str">
        <f t="shared" si="99"/>
        <v>CASE  WHEN COUNTRY = 'BIB' THEN 0 WHEN COUNTRY = 'KOPER' THEN 0 WHEN COUNTRY = 'BIR' THEN 0 WHEN COUNTRY = 'CIB' THEN 0 WHEN COUNTRY = 'ISPRO' THEN 0 END AS MISSING_VAL_IND_213,</v>
      </c>
    </row>
    <row r="211" spans="1:40" ht="16.5" thickBot="1" x14ac:dyDescent="0.3">
      <c r="A211" s="85">
        <f t="shared" si="100"/>
        <v>214</v>
      </c>
      <c r="B211" s="98" t="s">
        <v>1297</v>
      </c>
      <c r="C211" s="98"/>
      <c r="D211" s="98"/>
      <c r="E211" s="104"/>
      <c r="F211" s="117"/>
      <c r="G211" s="117"/>
      <c r="H211" s="98"/>
      <c r="I211" s="98"/>
      <c r="J211" s="98"/>
      <c r="K211" s="256"/>
      <c r="L211" s="256"/>
      <c r="M211" s="321"/>
      <c r="N211" s="322">
        <v>0</v>
      </c>
      <c r="O211" s="323"/>
      <c r="P211" s="324"/>
      <c r="Q211" s="325" t="s">
        <v>1297</v>
      </c>
      <c r="R211" s="98" t="s">
        <v>1297</v>
      </c>
      <c r="T211" t="str">
        <f t="shared" si="80"/>
        <v xml:space="preserve"> WHEN COUNTRY = 'BIB' THEN 0</v>
      </c>
      <c r="U211" t="str">
        <f t="shared" si="101"/>
        <v/>
      </c>
      <c r="V211" t="str">
        <f t="shared" si="101"/>
        <v/>
      </c>
      <c r="W211" s="94" t="str">
        <f t="shared" si="81"/>
        <v/>
      </c>
      <c r="X211" s="94" t="str">
        <f t="shared" si="102"/>
        <v/>
      </c>
      <c r="Y211" s="94" t="str">
        <f t="shared" si="102"/>
        <v/>
      </c>
      <c r="Z211" t="str">
        <f t="shared" si="86"/>
        <v/>
      </c>
      <c r="AA211" t="str">
        <f t="shared" si="87"/>
        <v/>
      </c>
      <c r="AB211" t="str">
        <f t="shared" si="88"/>
        <v/>
      </c>
      <c r="AC211" t="str">
        <f t="shared" si="89"/>
        <v/>
      </c>
      <c r="AD211" t="str">
        <f t="shared" si="90"/>
        <v/>
      </c>
      <c r="AE211" t="str">
        <f t="shared" si="91"/>
        <v/>
      </c>
      <c r="AF211" t="str">
        <f t="shared" si="92"/>
        <v xml:space="preserve"> WHEN COUNTRY = 'CIB' THEN 0</v>
      </c>
      <c r="AG211" t="str">
        <f t="shared" si="93"/>
        <v/>
      </c>
      <c r="AH211" t="str">
        <f t="shared" si="94"/>
        <v/>
      </c>
      <c r="AI211" t="str">
        <f t="shared" si="95"/>
        <v xml:space="preserve"> WHEN COUNTRY = 'ISPRO' THEN 0</v>
      </c>
      <c r="AJ211" t="str">
        <f t="shared" si="97"/>
        <v xml:space="preserve"> WHEN COUNTRY = 'ISBA' THEN 0</v>
      </c>
      <c r="AK211" s="95" t="str">
        <f t="shared" si="96"/>
        <v/>
      </c>
      <c r="AM211" t="str">
        <f t="shared" si="98"/>
        <v xml:space="preserve"> WHEN COUNTRY = 'BIB' THEN 0 WHEN COUNTRY = 'CIB' THEN 0 WHEN COUNTRY = 'ISPRO' THEN 0 WHEN COUNTRY = 'ISBA' THEN 0</v>
      </c>
      <c r="AN211" t="str">
        <f t="shared" si="99"/>
        <v>CASE  WHEN COUNTRY = 'BIB' THEN 0 WHEN COUNTRY = 'CIB' THEN 0 WHEN COUNTRY = 'ISPRO' THEN 0 WHEN COUNTRY = 'ISBA' THEN 0 END AS MISSING_VAL_IND_214,</v>
      </c>
    </row>
    <row r="212" spans="1:40" ht="16.5" thickBot="1" x14ac:dyDescent="0.3">
      <c r="A212" s="85">
        <f t="shared" si="100"/>
        <v>215</v>
      </c>
      <c r="B212" s="98" t="s">
        <v>1297</v>
      </c>
      <c r="C212" s="98"/>
      <c r="D212" s="98"/>
      <c r="E212" s="104"/>
      <c r="F212" s="117"/>
      <c r="G212" s="117"/>
      <c r="H212" s="98"/>
      <c r="I212" s="98"/>
      <c r="J212" s="98"/>
      <c r="K212" s="256"/>
      <c r="L212" s="256"/>
      <c r="M212" s="321"/>
      <c r="N212" s="322">
        <v>0</v>
      </c>
      <c r="O212" s="323"/>
      <c r="P212" s="324"/>
      <c r="Q212" s="325" t="s">
        <v>1297</v>
      </c>
      <c r="R212" s="98" t="s">
        <v>1297</v>
      </c>
      <c r="T212" t="str">
        <f t="shared" ref="T212:V222" si="103">IF(LEN(B212)&gt;0,CONCATENATE(" WHEN COUNTRY = '",$B$2, "' THEN ",B212 ),"")</f>
        <v xml:space="preserve"> WHEN COUNTRY = 'BIB' THEN 0</v>
      </c>
      <c r="U212" t="str">
        <f t="shared" si="103"/>
        <v/>
      </c>
      <c r="V212" t="str">
        <f t="shared" si="103"/>
        <v/>
      </c>
      <c r="W212" s="94" t="str">
        <f t="shared" ref="W212:Y222" si="104">IF(LEN(E212)&gt;0,CONCATENATE(" WHEN COUNTRY = '",$E$2, "' THEN ",E212 ),"")</f>
        <v/>
      </c>
      <c r="X212" s="94" t="str">
        <f t="shared" si="104"/>
        <v/>
      </c>
      <c r="Y212" s="94" t="str">
        <f t="shared" si="104"/>
        <v/>
      </c>
      <c r="Z212" t="str">
        <f t="shared" si="86"/>
        <v/>
      </c>
      <c r="AA212" t="str">
        <f t="shared" si="87"/>
        <v/>
      </c>
      <c r="AB212" t="str">
        <f t="shared" si="88"/>
        <v/>
      </c>
      <c r="AC212" t="str">
        <f t="shared" si="89"/>
        <v/>
      </c>
      <c r="AD212" t="str">
        <f t="shared" si="90"/>
        <v/>
      </c>
      <c r="AE212" t="str">
        <f t="shared" si="91"/>
        <v/>
      </c>
      <c r="AF212" t="str">
        <f t="shared" si="92"/>
        <v xml:space="preserve"> WHEN COUNTRY = 'CIB' THEN 0</v>
      </c>
      <c r="AG212" t="str">
        <f t="shared" si="93"/>
        <v/>
      </c>
      <c r="AH212" t="str">
        <f t="shared" si="94"/>
        <v/>
      </c>
      <c r="AI212" t="str">
        <f t="shared" si="95"/>
        <v xml:space="preserve"> WHEN COUNTRY = 'ISPRO' THEN 0</v>
      </c>
      <c r="AJ212" t="str">
        <f t="shared" si="97"/>
        <v xml:space="preserve"> WHEN COUNTRY = 'ISBA' THEN 0</v>
      </c>
      <c r="AK212" s="95" t="str">
        <f t="shared" si="96"/>
        <v/>
      </c>
      <c r="AM212" t="str">
        <f t="shared" si="98"/>
        <v xml:space="preserve"> WHEN COUNTRY = 'BIB' THEN 0 WHEN COUNTRY = 'CIB' THEN 0 WHEN COUNTRY = 'ISPRO' THEN 0 WHEN COUNTRY = 'ISBA' THEN 0</v>
      </c>
      <c r="AN212" t="str">
        <f t="shared" si="99"/>
        <v>CASE  WHEN COUNTRY = 'BIB' THEN 0 WHEN COUNTRY = 'CIB' THEN 0 WHEN COUNTRY = 'ISPRO' THEN 0 WHEN COUNTRY = 'ISBA' THEN 0 END AS MISSING_VAL_IND_215,</v>
      </c>
    </row>
    <row r="213" spans="1:40" ht="16.5" thickBot="1" x14ac:dyDescent="0.3">
      <c r="A213" s="85">
        <f t="shared" si="100"/>
        <v>216</v>
      </c>
      <c r="B213" s="98" t="s">
        <v>1297</v>
      </c>
      <c r="C213" s="98"/>
      <c r="D213" s="98"/>
      <c r="E213" s="104"/>
      <c r="F213" s="117"/>
      <c r="G213" s="117"/>
      <c r="H213" s="98"/>
      <c r="I213" s="98"/>
      <c r="J213" s="98"/>
      <c r="K213" s="256"/>
      <c r="L213" s="256"/>
      <c r="M213" s="321"/>
      <c r="N213" s="322">
        <v>0</v>
      </c>
      <c r="O213" s="323"/>
      <c r="P213" s="324"/>
      <c r="Q213" s="325" t="s">
        <v>1297</v>
      </c>
      <c r="R213" s="98" t="s">
        <v>1297</v>
      </c>
      <c r="T213" t="str">
        <f t="shared" si="103"/>
        <v xml:space="preserve"> WHEN COUNTRY = 'BIB' THEN 0</v>
      </c>
      <c r="U213" t="str">
        <f t="shared" si="103"/>
        <v/>
      </c>
      <c r="V213" t="str">
        <f t="shared" si="103"/>
        <v/>
      </c>
      <c r="W213" s="94" t="str">
        <f t="shared" si="104"/>
        <v/>
      </c>
      <c r="X213" s="94" t="str">
        <f t="shared" si="104"/>
        <v/>
      </c>
      <c r="Y213" s="94" t="str">
        <f t="shared" si="104"/>
        <v/>
      </c>
      <c r="Z213" t="str">
        <f t="shared" si="86"/>
        <v/>
      </c>
      <c r="AA213" t="str">
        <f t="shared" si="87"/>
        <v/>
      </c>
      <c r="AB213" t="str">
        <f t="shared" si="88"/>
        <v/>
      </c>
      <c r="AC213" t="str">
        <f t="shared" si="89"/>
        <v/>
      </c>
      <c r="AD213" t="str">
        <f t="shared" si="90"/>
        <v/>
      </c>
      <c r="AE213" t="str">
        <f t="shared" si="91"/>
        <v/>
      </c>
      <c r="AF213" t="str">
        <f t="shared" si="92"/>
        <v xml:space="preserve"> WHEN COUNTRY = 'CIB' THEN 0</v>
      </c>
      <c r="AG213" t="str">
        <f t="shared" si="93"/>
        <v/>
      </c>
      <c r="AH213" t="str">
        <f t="shared" si="94"/>
        <v/>
      </c>
      <c r="AI213" t="str">
        <f t="shared" si="95"/>
        <v xml:space="preserve"> WHEN COUNTRY = 'ISPRO' THEN 0</v>
      </c>
      <c r="AJ213" t="str">
        <f t="shared" si="97"/>
        <v xml:space="preserve"> WHEN COUNTRY = 'ISBA' THEN 0</v>
      </c>
      <c r="AK213" s="95" t="str">
        <f t="shared" si="96"/>
        <v/>
      </c>
      <c r="AM213" t="str">
        <f t="shared" si="98"/>
        <v xml:space="preserve"> WHEN COUNTRY = 'BIB' THEN 0 WHEN COUNTRY = 'CIB' THEN 0 WHEN COUNTRY = 'ISPRO' THEN 0 WHEN COUNTRY = 'ISBA' THEN 0</v>
      </c>
      <c r="AN213" t="str">
        <f t="shared" si="99"/>
        <v>CASE  WHEN COUNTRY = 'BIB' THEN 0 WHEN COUNTRY = 'CIB' THEN 0 WHEN COUNTRY = 'ISPRO' THEN 0 WHEN COUNTRY = 'ISBA' THEN 0 END AS MISSING_VAL_IND_216,</v>
      </c>
    </row>
    <row r="214" spans="1:40" ht="16.5" thickBot="1" x14ac:dyDescent="0.3">
      <c r="A214" s="85">
        <f t="shared" si="100"/>
        <v>217</v>
      </c>
      <c r="B214" s="98" t="s">
        <v>1297</v>
      </c>
      <c r="C214" s="98"/>
      <c r="D214" s="98"/>
      <c r="E214" s="104"/>
      <c r="F214" s="117"/>
      <c r="G214" s="117"/>
      <c r="H214" s="98"/>
      <c r="I214" s="98"/>
      <c r="J214" s="98"/>
      <c r="K214" s="256"/>
      <c r="L214" s="256"/>
      <c r="M214" s="321"/>
      <c r="N214" s="322">
        <v>0</v>
      </c>
      <c r="O214" s="323"/>
      <c r="P214" s="324"/>
      <c r="Q214" s="325"/>
      <c r="R214" s="98" t="s">
        <v>1297</v>
      </c>
      <c r="T214" t="str">
        <f t="shared" si="103"/>
        <v xml:space="preserve"> WHEN COUNTRY = 'BIB' THEN 0</v>
      </c>
      <c r="U214" t="str">
        <f t="shared" si="103"/>
        <v/>
      </c>
      <c r="V214" t="str">
        <f t="shared" si="103"/>
        <v/>
      </c>
      <c r="W214" s="94" t="str">
        <f t="shared" si="104"/>
        <v/>
      </c>
      <c r="X214" s="94" t="str">
        <f t="shared" si="104"/>
        <v/>
      </c>
      <c r="Y214" s="94" t="str">
        <f t="shared" si="104"/>
        <v/>
      </c>
      <c r="Z214" t="str">
        <f t="shared" si="86"/>
        <v/>
      </c>
      <c r="AA214" t="str">
        <f t="shared" si="87"/>
        <v/>
      </c>
      <c r="AB214" t="str">
        <f t="shared" si="88"/>
        <v/>
      </c>
      <c r="AC214" t="str">
        <f t="shared" si="89"/>
        <v/>
      </c>
      <c r="AD214" t="str">
        <f t="shared" si="90"/>
        <v/>
      </c>
      <c r="AE214" t="str">
        <f t="shared" si="91"/>
        <v/>
      </c>
      <c r="AF214" t="str">
        <f t="shared" si="92"/>
        <v xml:space="preserve"> WHEN COUNTRY = 'CIB' THEN 0</v>
      </c>
      <c r="AG214" t="str">
        <f t="shared" si="93"/>
        <v/>
      </c>
      <c r="AH214" t="str">
        <f t="shared" si="94"/>
        <v/>
      </c>
      <c r="AI214" t="str">
        <f t="shared" si="95"/>
        <v/>
      </c>
      <c r="AJ214" t="str">
        <f t="shared" si="97"/>
        <v xml:space="preserve"> WHEN COUNTRY = 'ISBA' THEN 0</v>
      </c>
      <c r="AK214" s="95" t="str">
        <f t="shared" si="96"/>
        <v/>
      </c>
      <c r="AM214" t="str">
        <f t="shared" si="98"/>
        <v xml:space="preserve"> WHEN COUNTRY = 'BIB' THEN 0 WHEN COUNTRY = 'CIB' THEN 0 WHEN COUNTRY = 'ISBA' THEN 0</v>
      </c>
      <c r="AN214" t="str">
        <f t="shared" si="99"/>
        <v>CASE  WHEN COUNTRY = 'BIB' THEN 0 WHEN COUNTRY = 'CIB' THEN 0 WHEN COUNTRY = 'ISBA' THEN 0 END AS MISSING_VAL_IND_217,</v>
      </c>
    </row>
    <row r="215" spans="1:40" ht="16.5" thickBot="1" x14ac:dyDescent="0.3">
      <c r="A215" s="85">
        <f t="shared" si="100"/>
        <v>218</v>
      </c>
      <c r="B215" s="98" t="s">
        <v>1297</v>
      </c>
      <c r="C215" s="98"/>
      <c r="D215" s="98"/>
      <c r="E215" s="104"/>
      <c r="F215" s="117"/>
      <c r="G215" s="117"/>
      <c r="H215" s="98"/>
      <c r="I215" s="98"/>
      <c r="J215" s="98"/>
      <c r="K215" s="256"/>
      <c r="L215" s="256"/>
      <c r="M215" s="321"/>
      <c r="N215" s="322">
        <v>0</v>
      </c>
      <c r="O215" s="323"/>
      <c r="P215" s="324"/>
      <c r="Q215" s="325"/>
      <c r="R215" s="98" t="s">
        <v>1297</v>
      </c>
      <c r="T215" t="str">
        <f t="shared" si="103"/>
        <v xml:space="preserve"> WHEN COUNTRY = 'BIB' THEN 0</v>
      </c>
      <c r="U215" t="str">
        <f t="shared" si="103"/>
        <v/>
      </c>
      <c r="V215" t="str">
        <f t="shared" si="103"/>
        <v/>
      </c>
      <c r="W215" s="94" t="str">
        <f t="shared" si="104"/>
        <v/>
      </c>
      <c r="X215" s="94" t="str">
        <f t="shared" si="104"/>
        <v/>
      </c>
      <c r="Y215" s="94" t="str">
        <f t="shared" si="104"/>
        <v/>
      </c>
      <c r="Z215" t="str">
        <f t="shared" si="86"/>
        <v/>
      </c>
      <c r="AA215" t="str">
        <f t="shared" si="87"/>
        <v/>
      </c>
      <c r="AB215" t="str">
        <f t="shared" si="88"/>
        <v/>
      </c>
      <c r="AC215" t="str">
        <f t="shared" si="89"/>
        <v/>
      </c>
      <c r="AD215" t="str">
        <f t="shared" si="90"/>
        <v/>
      </c>
      <c r="AE215" t="str">
        <f t="shared" si="91"/>
        <v/>
      </c>
      <c r="AF215" t="str">
        <f t="shared" si="92"/>
        <v xml:space="preserve"> WHEN COUNTRY = 'CIB' THEN 0</v>
      </c>
      <c r="AG215" t="str">
        <f t="shared" si="93"/>
        <v/>
      </c>
      <c r="AH215" t="str">
        <f t="shared" si="94"/>
        <v/>
      </c>
      <c r="AI215" t="str">
        <f t="shared" si="95"/>
        <v/>
      </c>
      <c r="AJ215" t="str">
        <f t="shared" si="97"/>
        <v xml:space="preserve"> WHEN COUNTRY = 'ISBA' THEN 0</v>
      </c>
      <c r="AK215" s="95" t="str">
        <f t="shared" si="96"/>
        <v/>
      </c>
      <c r="AM215" t="str">
        <f t="shared" si="98"/>
        <v xml:space="preserve"> WHEN COUNTRY = 'BIB' THEN 0 WHEN COUNTRY = 'CIB' THEN 0 WHEN COUNTRY = 'ISBA' THEN 0</v>
      </c>
      <c r="AN215" t="str">
        <f t="shared" si="99"/>
        <v>CASE  WHEN COUNTRY = 'BIB' THEN 0 WHEN COUNTRY = 'CIB' THEN 0 WHEN COUNTRY = 'ISBA' THEN 0 END AS MISSING_VAL_IND_218,</v>
      </c>
    </row>
    <row r="216" spans="1:40" ht="18.75" customHeight="1" thickBot="1" x14ac:dyDescent="0.3">
      <c r="A216" s="85">
        <f t="shared" si="100"/>
        <v>219</v>
      </c>
      <c r="B216" s="101"/>
      <c r="C216" s="98"/>
      <c r="D216" s="98"/>
      <c r="E216" s="108"/>
      <c r="F216" s="118"/>
      <c r="G216" s="118"/>
      <c r="H216" s="98"/>
      <c r="I216" s="98"/>
      <c r="J216" s="98"/>
      <c r="K216" s="327" t="s">
        <v>1645</v>
      </c>
      <c r="L216" s="256"/>
      <c r="M216" s="256"/>
      <c r="N216" s="328" t="s">
        <v>1645</v>
      </c>
      <c r="O216" s="329"/>
      <c r="P216" s="330"/>
      <c r="Q216" s="256"/>
      <c r="R216" s="98"/>
      <c r="T216" t="str">
        <f t="shared" si="103"/>
        <v/>
      </c>
      <c r="U216" t="str">
        <f t="shared" si="103"/>
        <v/>
      </c>
      <c r="V216" t="str">
        <f t="shared" si="103"/>
        <v/>
      </c>
      <c r="W216" s="94" t="str">
        <f t="shared" si="104"/>
        <v/>
      </c>
      <c r="X216" s="94" t="str">
        <f t="shared" si="104"/>
        <v/>
      </c>
      <c r="Y216" s="94" t="str">
        <f t="shared" si="104"/>
        <v/>
      </c>
      <c r="Z216" t="str">
        <f t="shared" si="86"/>
        <v/>
      </c>
      <c r="AA216" t="str">
        <f t="shared" si="87"/>
        <v/>
      </c>
      <c r="AB216" t="str">
        <f t="shared" si="88"/>
        <v/>
      </c>
      <c r="AC216" t="str">
        <f t="shared" si="89"/>
        <v xml:space="preserve"> WHEN COUNTRY = 'ALEX' THEN 'NR'</v>
      </c>
      <c r="AD216" t="str">
        <f t="shared" si="90"/>
        <v/>
      </c>
      <c r="AE216" t="str">
        <f t="shared" si="91"/>
        <v/>
      </c>
      <c r="AF216" t="str">
        <f t="shared" si="92"/>
        <v xml:space="preserve"> WHEN COUNTRY = 'CIB' THEN 'NR'</v>
      </c>
      <c r="AG216" t="str">
        <f t="shared" si="93"/>
        <v/>
      </c>
      <c r="AH216" t="str">
        <f t="shared" si="94"/>
        <v/>
      </c>
      <c r="AI216" t="str">
        <f t="shared" si="95"/>
        <v/>
      </c>
      <c r="AJ216" t="str">
        <f t="shared" si="97"/>
        <v/>
      </c>
      <c r="AK216" s="95" t="str">
        <f t="shared" si="96"/>
        <v/>
      </c>
      <c r="AM216" t="str">
        <f t="shared" si="98"/>
        <v xml:space="preserve"> WHEN COUNTRY = 'ALEX' THEN 'NR' WHEN COUNTRY = 'CIB' THEN 'NR'</v>
      </c>
      <c r="AN216" t="str">
        <f t="shared" si="99"/>
        <v>CASE  WHEN COUNTRY = 'ALEX' THEN 'NR' WHEN COUNTRY = 'CIB' THEN 'NR' END AS MISSING_VAL_IND_219,</v>
      </c>
    </row>
    <row r="217" spans="1:40" ht="18.75" customHeight="1" thickBot="1" x14ac:dyDescent="0.3">
      <c r="A217" s="85">
        <f t="shared" si="100"/>
        <v>220</v>
      </c>
      <c r="B217" s="101"/>
      <c r="C217" s="98"/>
      <c r="D217" s="98"/>
      <c r="E217" s="108"/>
      <c r="F217" s="118"/>
      <c r="G217" s="118"/>
      <c r="H217" s="98"/>
      <c r="I217" s="98"/>
      <c r="J217" s="98"/>
      <c r="K217" s="256" t="s">
        <v>1297</v>
      </c>
      <c r="L217" s="256"/>
      <c r="M217" s="256"/>
      <c r="N217" s="98" t="s">
        <v>1297</v>
      </c>
      <c r="O217" s="98"/>
      <c r="P217" s="253"/>
      <c r="Q217" s="256" t="s">
        <v>1297</v>
      </c>
      <c r="R217" s="98" t="s">
        <v>1297</v>
      </c>
      <c r="T217" t="str">
        <f t="shared" si="103"/>
        <v/>
      </c>
      <c r="U217" t="str">
        <f t="shared" si="103"/>
        <v/>
      </c>
      <c r="V217" t="str">
        <f t="shared" si="103"/>
        <v/>
      </c>
      <c r="W217" s="94" t="str">
        <f t="shared" si="104"/>
        <v/>
      </c>
      <c r="X217" s="94" t="str">
        <f t="shared" si="104"/>
        <v/>
      </c>
      <c r="Y217" s="94" t="str">
        <f t="shared" si="104"/>
        <v/>
      </c>
      <c r="Z217" t="str">
        <f t="shared" si="86"/>
        <v/>
      </c>
      <c r="AA217" t="str">
        <f t="shared" si="87"/>
        <v/>
      </c>
      <c r="AB217" t="str">
        <f t="shared" si="88"/>
        <v/>
      </c>
      <c r="AC217" t="str">
        <f t="shared" si="89"/>
        <v xml:space="preserve"> WHEN COUNTRY = 'ALEX' THEN 0</v>
      </c>
      <c r="AD217" t="str">
        <f t="shared" si="90"/>
        <v/>
      </c>
      <c r="AE217" t="str">
        <f t="shared" si="91"/>
        <v/>
      </c>
      <c r="AF217" t="str">
        <f t="shared" si="92"/>
        <v xml:space="preserve"> WHEN COUNTRY = 'CIB' THEN 0</v>
      </c>
      <c r="AG217" t="str">
        <f t="shared" si="93"/>
        <v/>
      </c>
      <c r="AH217" t="str">
        <f t="shared" si="94"/>
        <v/>
      </c>
      <c r="AI217" t="str">
        <f t="shared" si="95"/>
        <v xml:space="preserve"> WHEN COUNTRY = 'ISPRO' THEN 0</v>
      </c>
      <c r="AJ217" t="str">
        <f t="shared" si="97"/>
        <v xml:space="preserve"> WHEN COUNTRY = 'ISBA' THEN 0</v>
      </c>
      <c r="AK217" s="95" t="str">
        <f t="shared" si="96"/>
        <v/>
      </c>
      <c r="AM217" t="str">
        <f t="shared" si="98"/>
        <v xml:space="preserve"> WHEN COUNTRY = 'ALEX' THEN 0 WHEN COUNTRY = 'CIB' THEN 0 WHEN COUNTRY = 'ISPRO' THEN 0 WHEN COUNTRY = 'ISBA' THEN 0</v>
      </c>
      <c r="AN217" t="str">
        <f t="shared" si="99"/>
        <v>CASE  WHEN COUNTRY = 'ALEX' THEN 0 WHEN COUNTRY = 'CIB' THEN 0 WHEN COUNTRY = 'ISPRO' THEN 0 WHEN COUNTRY = 'ISBA' THEN 0 END AS MISSING_VAL_IND_220,</v>
      </c>
    </row>
    <row r="218" spans="1:40" ht="18.75" customHeight="1" thickBot="1" x14ac:dyDescent="0.3">
      <c r="A218" s="85">
        <f t="shared" si="100"/>
        <v>221</v>
      </c>
      <c r="B218" s="101"/>
      <c r="C218" s="98"/>
      <c r="D218" s="98"/>
      <c r="E218" s="108"/>
      <c r="F218" s="118"/>
      <c r="G218" s="118"/>
      <c r="H218" s="98"/>
      <c r="I218" s="98"/>
      <c r="J218" s="98"/>
      <c r="K218" s="256" t="s">
        <v>1297</v>
      </c>
      <c r="L218" s="256"/>
      <c r="M218" s="256"/>
      <c r="N218" s="98" t="s">
        <v>1297</v>
      </c>
      <c r="O218" s="98"/>
      <c r="P218" s="253"/>
      <c r="Q218" s="256" t="s">
        <v>1297</v>
      </c>
      <c r="R218" s="98" t="s">
        <v>1297</v>
      </c>
      <c r="T218" t="str">
        <f t="shared" si="103"/>
        <v/>
      </c>
      <c r="U218" t="str">
        <f t="shared" si="103"/>
        <v/>
      </c>
      <c r="V218" t="str">
        <f t="shared" si="103"/>
        <v/>
      </c>
      <c r="W218" s="94" t="str">
        <f t="shared" si="104"/>
        <v/>
      </c>
      <c r="X218" s="94" t="str">
        <f t="shared" si="104"/>
        <v/>
      </c>
      <c r="Y218" s="94" t="str">
        <f t="shared" si="104"/>
        <v/>
      </c>
      <c r="Z218" t="str">
        <f t="shared" si="86"/>
        <v/>
      </c>
      <c r="AA218" t="str">
        <f t="shared" si="87"/>
        <v/>
      </c>
      <c r="AB218" t="str">
        <f t="shared" si="88"/>
        <v/>
      </c>
      <c r="AC218" t="str">
        <f t="shared" si="89"/>
        <v xml:space="preserve"> WHEN COUNTRY = 'ALEX' THEN 0</v>
      </c>
      <c r="AD218" t="str">
        <f t="shared" si="90"/>
        <v/>
      </c>
      <c r="AE218" t="str">
        <f t="shared" si="91"/>
        <v/>
      </c>
      <c r="AF218" t="str">
        <f t="shared" si="92"/>
        <v xml:space="preserve"> WHEN COUNTRY = 'CIB' THEN 0</v>
      </c>
      <c r="AG218" t="str">
        <f t="shared" si="93"/>
        <v/>
      </c>
      <c r="AH218" t="str">
        <f t="shared" si="94"/>
        <v/>
      </c>
      <c r="AI218" t="str">
        <f t="shared" si="95"/>
        <v xml:space="preserve"> WHEN COUNTRY = 'ISPRO' THEN 0</v>
      </c>
      <c r="AJ218" t="str">
        <f t="shared" si="97"/>
        <v xml:space="preserve"> WHEN COUNTRY = 'ISBA' THEN 0</v>
      </c>
      <c r="AK218" s="95" t="str">
        <f t="shared" si="96"/>
        <v/>
      </c>
      <c r="AM218" t="str">
        <f t="shared" si="98"/>
        <v xml:space="preserve"> WHEN COUNTRY = 'ALEX' THEN 0 WHEN COUNTRY = 'CIB' THEN 0 WHEN COUNTRY = 'ISPRO' THEN 0 WHEN COUNTRY = 'ISBA' THEN 0</v>
      </c>
      <c r="AN218" t="str">
        <f t="shared" si="99"/>
        <v>CASE  WHEN COUNTRY = 'ALEX' THEN 0 WHEN COUNTRY = 'CIB' THEN 0 WHEN COUNTRY = 'ISPRO' THEN 0 WHEN COUNTRY = 'ISBA' THEN 0 END AS MISSING_VAL_IND_221,</v>
      </c>
    </row>
    <row r="219" spans="1:40" ht="18.75" customHeight="1" thickBot="1" x14ac:dyDescent="0.3">
      <c r="A219" s="85">
        <f t="shared" si="100"/>
        <v>222</v>
      </c>
      <c r="B219" s="101"/>
      <c r="C219" s="98"/>
      <c r="D219" s="98"/>
      <c r="E219" s="108"/>
      <c r="F219" s="118"/>
      <c r="G219" s="118"/>
      <c r="H219" s="98"/>
      <c r="I219" s="98"/>
      <c r="J219" s="98"/>
      <c r="K219" s="256" t="s">
        <v>1297</v>
      </c>
      <c r="L219" s="256"/>
      <c r="M219" s="256"/>
      <c r="N219" s="98" t="s">
        <v>1297</v>
      </c>
      <c r="O219" s="98"/>
      <c r="P219" s="253"/>
      <c r="Q219" s="256" t="s">
        <v>1297</v>
      </c>
      <c r="R219" s="98" t="s">
        <v>1297</v>
      </c>
      <c r="T219" t="str">
        <f t="shared" si="103"/>
        <v/>
      </c>
      <c r="U219" t="str">
        <f t="shared" si="103"/>
        <v/>
      </c>
      <c r="V219" t="str">
        <f t="shared" si="103"/>
        <v/>
      </c>
      <c r="W219" s="94" t="str">
        <f t="shared" si="104"/>
        <v/>
      </c>
      <c r="X219" s="94" t="str">
        <f t="shared" si="104"/>
        <v/>
      </c>
      <c r="Y219" s="94" t="str">
        <f t="shared" si="104"/>
        <v/>
      </c>
      <c r="Z219" t="str">
        <f t="shared" si="86"/>
        <v/>
      </c>
      <c r="AA219" t="str">
        <f t="shared" si="87"/>
        <v/>
      </c>
      <c r="AB219" t="str">
        <f t="shared" si="88"/>
        <v/>
      </c>
      <c r="AC219" t="str">
        <f t="shared" si="89"/>
        <v xml:space="preserve"> WHEN COUNTRY = 'ALEX' THEN 0</v>
      </c>
      <c r="AD219" t="str">
        <f t="shared" si="90"/>
        <v/>
      </c>
      <c r="AE219" t="str">
        <f t="shared" si="91"/>
        <v/>
      </c>
      <c r="AF219" t="str">
        <f t="shared" si="92"/>
        <v xml:space="preserve"> WHEN COUNTRY = 'CIB' THEN 0</v>
      </c>
      <c r="AG219" t="str">
        <f t="shared" si="93"/>
        <v/>
      </c>
      <c r="AH219" t="str">
        <f t="shared" si="94"/>
        <v/>
      </c>
      <c r="AI219" t="str">
        <f t="shared" si="95"/>
        <v xml:space="preserve"> WHEN COUNTRY = 'ISPRO' THEN 0</v>
      </c>
      <c r="AJ219" t="str">
        <f t="shared" si="97"/>
        <v xml:space="preserve"> WHEN COUNTRY = 'ISBA' THEN 0</v>
      </c>
      <c r="AK219" s="95" t="str">
        <f t="shared" si="96"/>
        <v/>
      </c>
      <c r="AM219" t="str">
        <f t="shared" si="98"/>
        <v xml:space="preserve"> WHEN COUNTRY = 'ALEX' THEN 0 WHEN COUNTRY = 'CIB' THEN 0 WHEN COUNTRY = 'ISPRO' THEN 0 WHEN COUNTRY = 'ISBA' THEN 0</v>
      </c>
      <c r="AN219" t="str">
        <f t="shared" si="99"/>
        <v>CASE  WHEN COUNTRY = 'ALEX' THEN 0 WHEN COUNTRY = 'CIB' THEN 0 WHEN COUNTRY = 'ISPRO' THEN 0 WHEN COUNTRY = 'ISBA' THEN 0 END AS MISSING_VAL_IND_222,</v>
      </c>
    </row>
    <row r="220" spans="1:40" ht="18.75" customHeight="1" thickBot="1" x14ac:dyDescent="0.3">
      <c r="A220" s="85">
        <f t="shared" si="100"/>
        <v>223</v>
      </c>
      <c r="B220" s="101"/>
      <c r="C220" s="98"/>
      <c r="D220" s="98"/>
      <c r="E220" s="108"/>
      <c r="F220" s="118"/>
      <c r="G220" s="118"/>
      <c r="H220" s="98"/>
      <c r="I220" s="98"/>
      <c r="J220" s="98"/>
      <c r="K220" s="256" t="s">
        <v>1297</v>
      </c>
      <c r="L220" s="256"/>
      <c r="M220" s="256"/>
      <c r="N220" s="98" t="s">
        <v>1297</v>
      </c>
      <c r="O220" s="98"/>
      <c r="P220" s="253"/>
      <c r="Q220" s="256" t="s">
        <v>1297</v>
      </c>
      <c r="R220" s="98" t="s">
        <v>1297</v>
      </c>
      <c r="T220" t="str">
        <f t="shared" si="103"/>
        <v/>
      </c>
      <c r="U220" t="str">
        <f t="shared" si="103"/>
        <v/>
      </c>
      <c r="V220" t="str">
        <f t="shared" si="103"/>
        <v/>
      </c>
      <c r="W220" s="94" t="str">
        <f t="shared" si="104"/>
        <v/>
      </c>
      <c r="X220" s="94" t="str">
        <f t="shared" si="104"/>
        <v/>
      </c>
      <c r="Y220" s="94" t="str">
        <f t="shared" si="104"/>
        <v/>
      </c>
      <c r="Z220" t="str">
        <f t="shared" si="86"/>
        <v/>
      </c>
      <c r="AA220" t="str">
        <f t="shared" si="87"/>
        <v/>
      </c>
      <c r="AB220" t="str">
        <f t="shared" si="88"/>
        <v/>
      </c>
      <c r="AC220" t="str">
        <f t="shared" si="89"/>
        <v xml:space="preserve"> WHEN COUNTRY = 'ALEX' THEN 0</v>
      </c>
      <c r="AD220" t="str">
        <f t="shared" si="90"/>
        <v/>
      </c>
      <c r="AE220" t="str">
        <f t="shared" si="91"/>
        <v/>
      </c>
      <c r="AF220" t="str">
        <f t="shared" si="92"/>
        <v xml:space="preserve"> WHEN COUNTRY = 'CIB' THEN 0</v>
      </c>
      <c r="AG220" t="str">
        <f t="shared" si="93"/>
        <v/>
      </c>
      <c r="AH220" t="str">
        <f t="shared" si="94"/>
        <v/>
      </c>
      <c r="AI220" t="str">
        <f t="shared" si="95"/>
        <v xml:space="preserve"> WHEN COUNTRY = 'ISPRO' THEN 0</v>
      </c>
      <c r="AJ220" t="str">
        <f t="shared" si="97"/>
        <v xml:space="preserve"> WHEN COUNTRY = 'ISBA' THEN 0</v>
      </c>
      <c r="AK220" s="95" t="str">
        <f t="shared" si="96"/>
        <v/>
      </c>
      <c r="AM220" t="str">
        <f t="shared" si="98"/>
        <v xml:space="preserve"> WHEN COUNTRY = 'ALEX' THEN 0 WHEN COUNTRY = 'CIB' THEN 0 WHEN COUNTRY = 'ISPRO' THEN 0 WHEN COUNTRY = 'ISBA' THEN 0</v>
      </c>
      <c r="AN220" t="str">
        <f t="shared" si="99"/>
        <v>CASE  WHEN COUNTRY = 'ALEX' THEN 0 WHEN COUNTRY = 'CIB' THEN 0 WHEN COUNTRY = 'ISPRO' THEN 0 WHEN COUNTRY = 'ISBA' THEN 0 END AS MISSING_VAL_IND_223,</v>
      </c>
    </row>
    <row r="221" spans="1:40" ht="18.75" customHeight="1" thickBot="1" x14ac:dyDescent="0.3">
      <c r="A221" s="85">
        <f t="shared" si="100"/>
        <v>224</v>
      </c>
      <c r="B221" s="101"/>
      <c r="C221" s="98"/>
      <c r="D221" s="98"/>
      <c r="E221" s="108"/>
      <c r="F221" s="118"/>
      <c r="G221" s="118"/>
      <c r="H221" s="98"/>
      <c r="I221" s="98"/>
      <c r="J221" s="98"/>
      <c r="K221" s="256" t="s">
        <v>1297</v>
      </c>
      <c r="L221" s="256"/>
      <c r="M221" s="256"/>
      <c r="N221" s="98" t="s">
        <v>1297</v>
      </c>
      <c r="O221" s="331"/>
      <c r="P221" s="332"/>
      <c r="Q221" s="256" t="s">
        <v>1297</v>
      </c>
      <c r="R221" s="98" t="s">
        <v>1297</v>
      </c>
      <c r="T221" t="str">
        <f t="shared" si="103"/>
        <v/>
      </c>
      <c r="U221" t="str">
        <f t="shared" si="103"/>
        <v/>
      </c>
      <c r="V221" t="str">
        <f t="shared" si="103"/>
        <v/>
      </c>
      <c r="W221" s="94" t="str">
        <f t="shared" si="104"/>
        <v/>
      </c>
      <c r="X221" s="94" t="str">
        <f t="shared" si="104"/>
        <v/>
      </c>
      <c r="Y221" s="94" t="str">
        <f t="shared" si="104"/>
        <v/>
      </c>
      <c r="Z221" t="str">
        <f t="shared" si="86"/>
        <v/>
      </c>
      <c r="AA221" t="str">
        <f t="shared" si="87"/>
        <v/>
      </c>
      <c r="AB221" t="str">
        <f t="shared" si="88"/>
        <v/>
      </c>
      <c r="AC221" t="str">
        <f t="shared" si="89"/>
        <v xml:space="preserve"> WHEN COUNTRY = 'ALEX' THEN 0</v>
      </c>
      <c r="AD221" t="str">
        <f t="shared" si="90"/>
        <v/>
      </c>
      <c r="AE221" t="str">
        <f t="shared" si="91"/>
        <v/>
      </c>
      <c r="AF221" t="str">
        <f t="shared" si="92"/>
        <v xml:space="preserve"> WHEN COUNTRY = 'CIB' THEN 0</v>
      </c>
      <c r="AG221" t="str">
        <f t="shared" si="93"/>
        <v/>
      </c>
      <c r="AH221" t="str">
        <f t="shared" si="94"/>
        <v/>
      </c>
      <c r="AI221" t="str">
        <f t="shared" si="95"/>
        <v xml:space="preserve"> WHEN COUNTRY = 'ISPRO' THEN 0</v>
      </c>
      <c r="AJ221" t="str">
        <f t="shared" si="97"/>
        <v xml:space="preserve"> WHEN COUNTRY = 'ISBA' THEN 0</v>
      </c>
      <c r="AK221" s="95" t="str">
        <f t="shared" si="96"/>
        <v/>
      </c>
      <c r="AM221" t="str">
        <f t="shared" si="98"/>
        <v xml:space="preserve"> WHEN COUNTRY = 'ALEX' THEN 0 WHEN COUNTRY = 'CIB' THEN 0 WHEN COUNTRY = 'ISPRO' THEN 0 WHEN COUNTRY = 'ISBA' THEN 0</v>
      </c>
      <c r="AN221" t="str">
        <f t="shared" si="99"/>
        <v>CASE  WHEN COUNTRY = 'ALEX' THEN 0 WHEN COUNTRY = 'CIB' THEN 0 WHEN COUNTRY = 'ISPRO' THEN 0 WHEN COUNTRY = 'ISBA' THEN 0 END AS MISSING_VAL_IND_224,</v>
      </c>
    </row>
    <row r="222" spans="1:40" ht="18.75" customHeight="1" thickBot="1" x14ac:dyDescent="0.3">
      <c r="A222" s="85">
        <f t="shared" si="100"/>
        <v>225</v>
      </c>
      <c r="B222" s="101"/>
      <c r="C222" s="98"/>
      <c r="D222" s="98"/>
      <c r="E222" s="108"/>
      <c r="F222" s="118"/>
      <c r="G222" s="118"/>
      <c r="H222" s="98"/>
      <c r="I222" s="98"/>
      <c r="J222" s="98"/>
      <c r="K222" s="256" t="s">
        <v>1297</v>
      </c>
      <c r="L222" s="256"/>
      <c r="M222" s="256"/>
      <c r="N222" s="98" t="s">
        <v>1297</v>
      </c>
      <c r="O222" s="98"/>
      <c r="P222" s="253"/>
      <c r="Q222" s="256" t="s">
        <v>1297</v>
      </c>
      <c r="R222" s="98" t="s">
        <v>1297</v>
      </c>
      <c r="T222" t="str">
        <f t="shared" si="103"/>
        <v/>
      </c>
      <c r="U222" t="str">
        <f t="shared" si="103"/>
        <v/>
      </c>
      <c r="V222" t="str">
        <f t="shared" si="103"/>
        <v/>
      </c>
      <c r="W222" s="94" t="str">
        <f t="shared" si="104"/>
        <v/>
      </c>
      <c r="X222" s="94" t="str">
        <f t="shared" si="104"/>
        <v/>
      </c>
      <c r="Y222" s="94" t="str">
        <f t="shared" si="104"/>
        <v/>
      </c>
      <c r="Z222" t="str">
        <f t="shared" si="86"/>
        <v/>
      </c>
      <c r="AA222" t="str">
        <f t="shared" si="87"/>
        <v/>
      </c>
      <c r="AB222" t="str">
        <f t="shared" si="88"/>
        <v/>
      </c>
      <c r="AC222" t="str">
        <f t="shared" si="89"/>
        <v xml:space="preserve"> WHEN COUNTRY = 'ALEX' THEN 0</v>
      </c>
      <c r="AD222" t="str">
        <f t="shared" si="90"/>
        <v/>
      </c>
      <c r="AE222" t="str">
        <f t="shared" si="91"/>
        <v/>
      </c>
      <c r="AF222" t="str">
        <f t="shared" si="92"/>
        <v xml:space="preserve"> WHEN COUNTRY = 'CIB' THEN 0</v>
      </c>
      <c r="AG222" t="str">
        <f t="shared" si="93"/>
        <v/>
      </c>
      <c r="AH222" t="str">
        <f t="shared" si="94"/>
        <v/>
      </c>
      <c r="AI222" t="str">
        <f t="shared" si="95"/>
        <v xml:space="preserve"> WHEN COUNTRY = 'ISPRO' THEN 0</v>
      </c>
      <c r="AJ222" t="str">
        <f t="shared" si="97"/>
        <v xml:space="preserve"> WHEN COUNTRY = 'ISBA' THEN 0</v>
      </c>
      <c r="AK222" s="95" t="str">
        <f t="shared" si="96"/>
        <v/>
      </c>
      <c r="AM222" t="str">
        <f t="shared" si="98"/>
        <v xml:space="preserve"> WHEN COUNTRY = 'ALEX' THEN 0 WHEN COUNTRY = 'CIB' THEN 0 WHEN COUNTRY = 'ISPRO' THEN 0 WHEN COUNTRY = 'ISBA' THEN 0</v>
      </c>
      <c r="AN222" t="str">
        <f t="shared" si="99"/>
        <v>CASE  WHEN COUNTRY = 'ALEX' THEN 0 WHEN COUNTRY = 'CIB' THEN 0 WHEN COUNTRY = 'ISPRO' THEN 0 WHEN COUNTRY = 'ISBA' THEN 0 END AS MISSING_VAL_IND_225,</v>
      </c>
    </row>
    <row r="231" spans="15:15" x14ac:dyDescent="0.25">
      <c r="O231" s="254"/>
    </row>
  </sheetData>
  <autoFilter ref="A1:AK222">
    <filterColumn colId="1" showButton="0"/>
    <filterColumn colId="2" showButton="0"/>
    <filterColumn colId="3" showButton="0"/>
    <filterColumn colId="4" showButton="0"/>
    <filterColumn colId="5" showButton="0"/>
  </autoFilter>
  <mergeCells count="12">
    <mergeCell ref="AN2:AN3"/>
    <mergeCell ref="B1:G1"/>
    <mergeCell ref="B2:D2"/>
    <mergeCell ref="E2:G2"/>
    <mergeCell ref="H2:J2"/>
    <mergeCell ref="K2:M2"/>
    <mergeCell ref="N2:P2"/>
    <mergeCell ref="T2:V2"/>
    <mergeCell ref="W2:Y2"/>
    <mergeCell ref="Z2:AB2"/>
    <mergeCell ref="AC2:AE2"/>
    <mergeCell ref="AF2:A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52" zoomScale="90" zoomScaleNormal="90" workbookViewId="0">
      <pane xSplit="1" topLeftCell="B1" activePane="topRight" state="frozen"/>
      <selection activeCell="Q3" sqref="Q3"/>
      <selection pane="topRight" activeCell="A52" sqref="A1:M1048576"/>
    </sheetView>
  </sheetViews>
  <sheetFormatPr defaultColWidth="8.875" defaultRowHeight="15.75" x14ac:dyDescent="0.25"/>
  <cols>
    <col min="1" max="1" width="9" customWidth="1"/>
    <col min="2" max="2" width="14" customWidth="1"/>
    <col min="3" max="3" width="9.5" customWidth="1"/>
    <col min="4" max="4" width="16.625" customWidth="1"/>
    <col min="5" max="5" width="18.625" customWidth="1"/>
    <col min="6" max="6" width="16.625" customWidth="1"/>
    <col min="7" max="7" width="18.625" customWidth="1"/>
    <col min="8" max="8" width="16.625" customWidth="1"/>
    <col min="9" max="9" width="18.625" customWidth="1"/>
    <col min="10" max="10" width="16.625" customWidth="1"/>
    <col min="11" max="11" width="18.625" customWidth="1"/>
    <col min="12" max="13" width="20.875" customWidth="1"/>
    <col min="15" max="15" width="60.375" bestFit="1" customWidth="1"/>
    <col min="16" max="16" width="50.625" bestFit="1" customWidth="1"/>
    <col min="17" max="17" width="65.875" bestFit="1" customWidth="1"/>
    <col min="18" max="18" width="67.625" bestFit="1" customWidth="1"/>
    <col min="19" max="19" width="78" bestFit="1" customWidth="1"/>
    <col min="20" max="20" width="61.875" bestFit="1" customWidth="1"/>
    <col min="21" max="21" width="78.625" bestFit="1" customWidth="1"/>
    <col min="22" max="22" width="62.125" bestFit="1" customWidth="1"/>
    <col min="23" max="23" width="94.375" customWidth="1"/>
    <col min="24" max="24" width="75.75" bestFit="1" customWidth="1"/>
    <col min="25" max="26" width="97.625" customWidth="1"/>
    <col min="27" max="27" width="8.875" style="91"/>
    <col min="28" max="28" width="255.625" bestFit="1" customWidth="1"/>
    <col min="29" max="29" width="255.5" customWidth="1"/>
  </cols>
  <sheetData>
    <row r="1" spans="1:29" x14ac:dyDescent="0.25">
      <c r="B1" s="425" t="s">
        <v>1218</v>
      </c>
      <c r="C1" s="426"/>
      <c r="D1" s="426"/>
      <c r="E1" s="426"/>
      <c r="F1" s="426"/>
      <c r="G1" s="427"/>
      <c r="H1" s="252"/>
      <c r="I1" s="252"/>
      <c r="J1" s="252"/>
      <c r="K1" s="252"/>
      <c r="L1" s="252"/>
      <c r="M1" s="252"/>
    </row>
    <row r="2" spans="1:29" ht="30" customHeight="1" x14ac:dyDescent="0.25">
      <c r="A2" s="86" t="s">
        <v>1220</v>
      </c>
      <c r="B2" s="428" t="s">
        <v>831</v>
      </c>
      <c r="C2" s="428"/>
      <c r="D2" s="424" t="s">
        <v>1209</v>
      </c>
      <c r="E2" s="424"/>
      <c r="F2" s="429" t="s">
        <v>1452</v>
      </c>
      <c r="G2" s="429"/>
      <c r="H2" s="428" t="s">
        <v>1572</v>
      </c>
      <c r="I2" s="428"/>
      <c r="J2" s="424" t="s">
        <v>1646</v>
      </c>
      <c r="K2" s="424"/>
      <c r="L2" s="313" t="s">
        <v>1979</v>
      </c>
      <c r="M2" s="367" t="s">
        <v>2109</v>
      </c>
      <c r="O2" s="421" t="s">
        <v>1216</v>
      </c>
      <c r="P2" s="421"/>
      <c r="Q2" s="422" t="s">
        <v>1219</v>
      </c>
      <c r="R2" s="422"/>
      <c r="S2" s="423" t="s">
        <v>1453</v>
      </c>
      <c r="T2" s="423"/>
      <c r="U2" s="421" t="s">
        <v>1573</v>
      </c>
      <c r="V2" s="421"/>
      <c r="W2" s="422" t="s">
        <v>1709</v>
      </c>
      <c r="X2" s="422"/>
      <c r="Y2" s="423" t="s">
        <v>2050</v>
      </c>
      <c r="Z2" s="421" t="s">
        <v>2149</v>
      </c>
      <c r="AC2" s="405" t="s">
        <v>1221</v>
      </c>
    </row>
    <row r="3" spans="1:29" ht="142.5" thickBot="1" x14ac:dyDescent="0.3">
      <c r="B3" s="89" t="s">
        <v>1169</v>
      </c>
      <c r="C3" s="89" t="s">
        <v>1170</v>
      </c>
      <c r="D3" s="90" t="s">
        <v>1169</v>
      </c>
      <c r="E3" s="90" t="s">
        <v>1214</v>
      </c>
      <c r="F3" s="313" t="s">
        <v>1520</v>
      </c>
      <c r="G3" s="313" t="s">
        <v>1519</v>
      </c>
      <c r="H3" s="311" t="s">
        <v>1520</v>
      </c>
      <c r="I3" s="311" t="s">
        <v>1519</v>
      </c>
      <c r="J3" s="358" t="s">
        <v>2147</v>
      </c>
      <c r="K3" s="358" t="s">
        <v>2146</v>
      </c>
      <c r="L3" s="359" t="s">
        <v>2148</v>
      </c>
      <c r="M3" s="365" t="s">
        <v>2156</v>
      </c>
      <c r="O3" s="421"/>
      <c r="P3" s="421"/>
      <c r="Q3" s="422"/>
      <c r="R3" s="422"/>
      <c r="S3" s="423"/>
      <c r="T3" s="423"/>
      <c r="U3" s="421"/>
      <c r="V3" s="421"/>
      <c r="W3" s="422"/>
      <c r="X3" s="422"/>
      <c r="Y3" s="423"/>
      <c r="Z3" s="421"/>
      <c r="AC3" s="405"/>
    </row>
    <row r="4" spans="1:29" ht="16.5" thickBot="1" x14ac:dyDescent="0.3">
      <c r="A4" s="85">
        <v>1</v>
      </c>
      <c r="B4" s="102"/>
      <c r="C4" s="102"/>
      <c r="D4" s="103"/>
      <c r="E4" s="103"/>
      <c r="F4" s="137"/>
      <c r="G4" s="137"/>
      <c r="H4" s="255"/>
      <c r="I4" s="255"/>
      <c r="J4" s="103"/>
      <c r="K4" s="103"/>
      <c r="L4" s="137"/>
      <c r="M4" s="255"/>
      <c r="O4" t="str">
        <f t="shared" ref="O4:O67" si="0">IF(LEN(B4)&gt;0,CONCATENATE(" WHEN COUNTRY = '",$B$2, ,"' AND SEGMENT = '",$B$3,"' THEN ",B4 ),"")</f>
        <v/>
      </c>
      <c r="P4" t="str">
        <f t="shared" ref="P4:P67" si="1">IF(LEN(C4)&gt;0,CONCATENATE(" WHEN COUNTRY = '",$B$2, ,"' AND SEGMENT = '",$C$3,"' THEN ",C4 ),"")</f>
        <v/>
      </c>
      <c r="Q4" s="94" t="str">
        <f t="shared" ref="Q4:Q67" si="2">IF(LEN(D4)&gt;0,CONCATENATE(" WHEN COUNTRY = '",$D$2, ,"' AND SEGMENT = '",$D$3,"' THEN ",D4 ),"")</f>
        <v/>
      </c>
      <c r="R4" s="95" t="str">
        <f t="shared" ref="R4:R67" si="3">IF(LEN(E4)&gt;0,CONCATENATE(" WHEN COUNTRY = '",$D$2, ,"' AND SEGMENT = '",$E$3,"' THEN ",E4 ),"")</f>
        <v/>
      </c>
      <c r="S4" s="94" t="str">
        <f t="shared" ref="S4:S67" si="4">IF(LEN(F4)&gt;0,CONCATENATE(" WHEN COUNTRY = '",$F$2, ,"' AND SEGMENT IN ",$F$3," THEN ",F4 ),"")</f>
        <v/>
      </c>
      <c r="T4" s="95" t="str">
        <f t="shared" ref="T4:T67" si="5">IF(LEN(G4)&gt;0,CONCATENATE(" WHEN COUNTRY = '",$F$2, ,"' AND SEGMENT = '",$G$3,"' THEN ",G4 ),"")</f>
        <v/>
      </c>
      <c r="U4" s="94" t="str">
        <f t="shared" ref="U4:U67" si="6">IF(LEN(H4)&gt;0,CONCATENATE(" WHEN COUNTRY = '",$H$2, ,"' AND SEGMENT IN ",$H$3," THEN ",H4 ),"")</f>
        <v/>
      </c>
      <c r="V4" s="95" t="str">
        <f t="shared" ref="V4:V67" si="7">IF(LEN(I4)&gt;0,CONCATENATE(" WHEN COUNTRY = '",$H$2, ,"' AND SEGMENT = '",$I$3,"' THEN ",I4 ),"")</f>
        <v/>
      </c>
      <c r="W4" s="94" t="str">
        <f t="shared" ref="W4:W67" si="8">IF(LEN(J4)&gt;0,CONCATENATE(" WHEN COUNTRY = '",$J$2, ,"' AND SEGMENT IN ",$J$3," THEN ",J4 ),"")</f>
        <v/>
      </c>
      <c r="X4" s="95" t="str">
        <f t="shared" ref="X4:X67" si="9">IF(LEN(K4)&gt;0,CONCATENATE(" WHEN COUNTRY = '",$J$2, ,"' AND SEGMENT = '",$K$3,"' THEN ",K4 ),"")</f>
        <v/>
      </c>
      <c r="Y4" s="95" t="str">
        <f t="shared" ref="Y4:Y67" si="10">IF(LEN(L4)&gt;0,CONCATENATE(" WHEN COUNTRY = '",$L$2, ,"' AND SEGMENT IN "&amp;$L$3&amp;" THEN ",L4 ),"")</f>
        <v/>
      </c>
      <c r="Z4" s="94" t="str">
        <f>IF(LEN(M4)&gt;0,CONCATENATE(" WHEN COUNTRY = '",$M$2, ,"' AND SEGMENT IN ",$M$3," THEN ",M4 ),"")</f>
        <v/>
      </c>
      <c r="AB4" t="str">
        <f>CONCATENATE(O4,P4,Q4,R4,S4,T4,U4,V4,W4,X4,Y4,Z4)</f>
        <v/>
      </c>
      <c r="AC4" s="96" t="str">
        <f>IF(LEN(AB4)&gt;0,CONCATENATE("CASE ",AB4," END AS VAL_MIN_IND_",A4,","),"")</f>
        <v/>
      </c>
    </row>
    <row r="5" spans="1:29" ht="16.5" thickBot="1" x14ac:dyDescent="0.3">
      <c r="A5" s="85">
        <f>+A4+1</f>
        <v>2</v>
      </c>
      <c r="B5" s="102"/>
      <c r="C5" s="102"/>
      <c r="D5" s="104"/>
      <c r="E5" s="104"/>
      <c r="F5" s="137"/>
      <c r="G5" s="137"/>
      <c r="H5" s="255"/>
      <c r="I5" s="255"/>
      <c r="J5" s="103"/>
      <c r="K5" s="103"/>
      <c r="L5" s="137"/>
      <c r="M5" s="255"/>
      <c r="O5" t="str">
        <f t="shared" si="0"/>
        <v/>
      </c>
      <c r="P5" t="str">
        <f t="shared" si="1"/>
        <v/>
      </c>
      <c r="Q5" s="94" t="str">
        <f t="shared" si="2"/>
        <v/>
      </c>
      <c r="R5" s="95" t="str">
        <f t="shared" si="3"/>
        <v/>
      </c>
      <c r="S5" s="94" t="str">
        <f t="shared" si="4"/>
        <v/>
      </c>
      <c r="T5" s="95" t="str">
        <f t="shared" si="5"/>
        <v/>
      </c>
      <c r="U5" s="94" t="str">
        <f t="shared" si="6"/>
        <v/>
      </c>
      <c r="V5" s="95" t="str">
        <f t="shared" si="7"/>
        <v/>
      </c>
      <c r="W5" s="94" t="str">
        <f t="shared" si="8"/>
        <v/>
      </c>
      <c r="X5" s="95" t="str">
        <f t="shared" si="9"/>
        <v/>
      </c>
      <c r="Y5" s="95" t="str">
        <f t="shared" si="10"/>
        <v/>
      </c>
      <c r="Z5" s="94" t="str">
        <f t="shared" ref="Z5:Z68" si="11">IF(LEN(M5)&gt;0,CONCATENATE(" WHEN COUNTRY = '",$M$2, ,"' AND SEGMENT IN ",$M$3," THEN ",M5 ),"")</f>
        <v/>
      </c>
      <c r="AB5" t="str">
        <f t="shared" ref="AB5:AB68" si="12">CONCATENATE(O5,P5,Q5,R5,S5,T5,U5,V5,W5,X5,Y5,Z5)</f>
        <v/>
      </c>
      <c r="AC5" s="96" t="str">
        <f t="shared" ref="AC5:AC68" si="13">IF(LEN(AB5)&gt;0,CONCATENATE("CASE ",AB5," END AS VAL_MIN_IND_",A5,","),"")</f>
        <v/>
      </c>
    </row>
    <row r="6" spans="1:29" ht="16.5" thickBot="1" x14ac:dyDescent="0.3">
      <c r="A6" s="85">
        <f t="shared" ref="A6:A69" si="14">+A5+1</f>
        <v>3</v>
      </c>
      <c r="B6" s="102"/>
      <c r="C6" s="102"/>
      <c r="D6" s="104"/>
      <c r="E6" s="104"/>
      <c r="F6" s="137"/>
      <c r="G6" s="137"/>
      <c r="H6" s="255"/>
      <c r="I6" s="255"/>
      <c r="J6" s="103"/>
      <c r="K6" s="103"/>
      <c r="L6" s="137"/>
      <c r="M6" s="255"/>
      <c r="O6" t="str">
        <f t="shared" si="0"/>
        <v/>
      </c>
      <c r="P6" t="str">
        <f t="shared" si="1"/>
        <v/>
      </c>
      <c r="Q6" s="94" t="str">
        <f t="shared" si="2"/>
        <v/>
      </c>
      <c r="R6" s="95" t="str">
        <f t="shared" si="3"/>
        <v/>
      </c>
      <c r="S6" s="94" t="str">
        <f t="shared" si="4"/>
        <v/>
      </c>
      <c r="T6" s="95" t="str">
        <f t="shared" si="5"/>
        <v/>
      </c>
      <c r="U6" s="94" t="str">
        <f t="shared" si="6"/>
        <v/>
      </c>
      <c r="V6" s="95" t="str">
        <f t="shared" si="7"/>
        <v/>
      </c>
      <c r="W6" s="94" t="str">
        <f t="shared" si="8"/>
        <v/>
      </c>
      <c r="X6" s="95" t="str">
        <f t="shared" si="9"/>
        <v/>
      </c>
      <c r="Y6" s="95" t="str">
        <f t="shared" si="10"/>
        <v/>
      </c>
      <c r="Z6" s="94" t="str">
        <f t="shared" si="11"/>
        <v/>
      </c>
      <c r="AB6" t="str">
        <f t="shared" si="12"/>
        <v/>
      </c>
      <c r="AC6" s="96" t="str">
        <f t="shared" si="13"/>
        <v/>
      </c>
    </row>
    <row r="7" spans="1:29" ht="16.5" thickBot="1" x14ac:dyDescent="0.3">
      <c r="A7" s="85">
        <f t="shared" si="14"/>
        <v>4</v>
      </c>
      <c r="B7" s="105"/>
      <c r="C7" s="105"/>
      <c r="D7" s="106"/>
      <c r="E7" s="106"/>
      <c r="F7" s="137"/>
      <c r="G7" s="137"/>
      <c r="H7" s="255"/>
      <c r="I7" s="255"/>
      <c r="J7" s="103"/>
      <c r="K7" s="103"/>
      <c r="L7" s="137"/>
      <c r="M7" s="255"/>
      <c r="O7" t="str">
        <f t="shared" si="0"/>
        <v/>
      </c>
      <c r="P7" t="str">
        <f t="shared" si="1"/>
        <v/>
      </c>
      <c r="Q7" s="94" t="str">
        <f t="shared" si="2"/>
        <v/>
      </c>
      <c r="R7" s="95" t="str">
        <f t="shared" si="3"/>
        <v/>
      </c>
      <c r="S7" s="94" t="str">
        <f t="shared" si="4"/>
        <v/>
      </c>
      <c r="T7" s="95" t="str">
        <f t="shared" si="5"/>
        <v/>
      </c>
      <c r="U7" s="94" t="str">
        <f t="shared" si="6"/>
        <v/>
      </c>
      <c r="V7" s="95" t="str">
        <f t="shared" si="7"/>
        <v/>
      </c>
      <c r="W7" s="94" t="str">
        <f t="shared" si="8"/>
        <v/>
      </c>
      <c r="X7" s="95" t="str">
        <f t="shared" si="9"/>
        <v/>
      </c>
      <c r="Y7" s="95" t="str">
        <f t="shared" si="10"/>
        <v/>
      </c>
      <c r="Z7" s="94" t="str">
        <f t="shared" si="11"/>
        <v/>
      </c>
      <c r="AB7" t="str">
        <f t="shared" si="12"/>
        <v/>
      </c>
      <c r="AC7" s="96" t="str">
        <f t="shared" si="13"/>
        <v/>
      </c>
    </row>
    <row r="8" spans="1:29" ht="16.5" thickBot="1" x14ac:dyDescent="0.3">
      <c r="A8" s="85">
        <f t="shared" si="14"/>
        <v>5</v>
      </c>
      <c r="B8" s="105"/>
      <c r="C8" s="105"/>
      <c r="D8" s="106"/>
      <c r="E8" s="106"/>
      <c r="F8" s="137"/>
      <c r="G8" s="137"/>
      <c r="H8" s="255"/>
      <c r="I8" s="255"/>
      <c r="J8" s="103"/>
      <c r="K8" s="103"/>
      <c r="L8" s="137"/>
      <c r="M8" s="255"/>
      <c r="O8" t="str">
        <f t="shared" si="0"/>
        <v/>
      </c>
      <c r="P8" t="str">
        <f t="shared" si="1"/>
        <v/>
      </c>
      <c r="Q8" s="94" t="str">
        <f t="shared" si="2"/>
        <v/>
      </c>
      <c r="R8" s="95" t="str">
        <f t="shared" si="3"/>
        <v/>
      </c>
      <c r="S8" s="94" t="str">
        <f t="shared" si="4"/>
        <v/>
      </c>
      <c r="T8" s="95" t="str">
        <f t="shared" si="5"/>
        <v/>
      </c>
      <c r="U8" s="94" t="str">
        <f t="shared" si="6"/>
        <v/>
      </c>
      <c r="V8" s="95" t="str">
        <f t="shared" si="7"/>
        <v/>
      </c>
      <c r="W8" s="94" t="str">
        <f t="shared" si="8"/>
        <v/>
      </c>
      <c r="X8" s="95" t="str">
        <f t="shared" si="9"/>
        <v/>
      </c>
      <c r="Y8" s="95" t="str">
        <f t="shared" si="10"/>
        <v/>
      </c>
      <c r="Z8" s="94" t="str">
        <f t="shared" si="11"/>
        <v/>
      </c>
      <c r="AB8" t="str">
        <f t="shared" si="12"/>
        <v/>
      </c>
      <c r="AC8" s="96" t="str">
        <f t="shared" si="13"/>
        <v/>
      </c>
    </row>
    <row r="9" spans="1:29" ht="16.5" thickBot="1" x14ac:dyDescent="0.3">
      <c r="A9" s="85">
        <f t="shared" si="14"/>
        <v>6</v>
      </c>
      <c r="B9" s="105"/>
      <c r="C9" s="105"/>
      <c r="D9" s="106"/>
      <c r="E9" s="106"/>
      <c r="F9" s="137"/>
      <c r="G9" s="137"/>
      <c r="H9" s="255"/>
      <c r="I9" s="255"/>
      <c r="J9" s="103"/>
      <c r="K9" s="103"/>
      <c r="L9" s="137"/>
      <c r="M9" s="255"/>
      <c r="O9" t="str">
        <f t="shared" si="0"/>
        <v/>
      </c>
      <c r="P9" t="str">
        <f t="shared" si="1"/>
        <v/>
      </c>
      <c r="Q9" s="94" t="str">
        <f t="shared" si="2"/>
        <v/>
      </c>
      <c r="R9" s="95" t="str">
        <f t="shared" si="3"/>
        <v/>
      </c>
      <c r="S9" s="94" t="str">
        <f t="shared" si="4"/>
        <v/>
      </c>
      <c r="T9" s="95" t="str">
        <f t="shared" si="5"/>
        <v/>
      </c>
      <c r="U9" s="94" t="str">
        <f t="shared" si="6"/>
        <v/>
      </c>
      <c r="V9" s="95" t="str">
        <f t="shared" si="7"/>
        <v/>
      </c>
      <c r="W9" s="94" t="str">
        <f t="shared" si="8"/>
        <v/>
      </c>
      <c r="X9" s="95" t="str">
        <f t="shared" si="9"/>
        <v/>
      </c>
      <c r="Y9" s="95" t="str">
        <f t="shared" si="10"/>
        <v/>
      </c>
      <c r="Z9" s="94" t="str">
        <f t="shared" si="11"/>
        <v/>
      </c>
      <c r="AB9" t="str">
        <f t="shared" si="12"/>
        <v/>
      </c>
      <c r="AC9" s="96" t="str">
        <f t="shared" si="13"/>
        <v/>
      </c>
    </row>
    <row r="10" spans="1:29" ht="16.5" thickBot="1" x14ac:dyDescent="0.3">
      <c r="A10" s="85">
        <f t="shared" si="14"/>
        <v>7</v>
      </c>
      <c r="B10" s="105"/>
      <c r="C10" s="105"/>
      <c r="D10" s="106"/>
      <c r="E10" s="106"/>
      <c r="F10" s="137"/>
      <c r="G10" s="137"/>
      <c r="H10" s="255"/>
      <c r="I10" s="255"/>
      <c r="J10" s="103"/>
      <c r="K10" s="103"/>
      <c r="L10" s="137"/>
      <c r="M10" s="255"/>
      <c r="O10" t="str">
        <f t="shared" si="0"/>
        <v/>
      </c>
      <c r="P10" t="str">
        <f t="shared" si="1"/>
        <v/>
      </c>
      <c r="Q10" s="94" t="str">
        <f t="shared" si="2"/>
        <v/>
      </c>
      <c r="R10" s="95" t="str">
        <f t="shared" si="3"/>
        <v/>
      </c>
      <c r="S10" s="94" t="str">
        <f t="shared" si="4"/>
        <v/>
      </c>
      <c r="T10" s="95" t="str">
        <f t="shared" si="5"/>
        <v/>
      </c>
      <c r="U10" s="94" t="str">
        <f t="shared" si="6"/>
        <v/>
      </c>
      <c r="V10" s="95" t="str">
        <f t="shared" si="7"/>
        <v/>
      </c>
      <c r="W10" s="94" t="str">
        <f t="shared" si="8"/>
        <v/>
      </c>
      <c r="X10" s="95" t="str">
        <f t="shared" si="9"/>
        <v/>
      </c>
      <c r="Y10" s="95" t="str">
        <f t="shared" si="10"/>
        <v/>
      </c>
      <c r="Z10" s="94" t="str">
        <f t="shared" si="11"/>
        <v/>
      </c>
      <c r="AB10" t="str">
        <f t="shared" si="12"/>
        <v/>
      </c>
      <c r="AC10" s="96" t="str">
        <f t="shared" si="13"/>
        <v/>
      </c>
    </row>
    <row r="11" spans="1:29" ht="16.5" thickBot="1" x14ac:dyDescent="0.3">
      <c r="A11" s="85">
        <f t="shared" si="14"/>
        <v>8</v>
      </c>
      <c r="B11" s="102"/>
      <c r="C11" s="102"/>
      <c r="D11" s="110"/>
      <c r="E11" s="103"/>
      <c r="F11" s="137"/>
      <c r="G11" s="137"/>
      <c r="H11" s="255"/>
      <c r="I11" s="255"/>
      <c r="J11" s="103"/>
      <c r="K11" s="103"/>
      <c r="L11" s="137"/>
      <c r="M11" s="255"/>
      <c r="O11" t="str">
        <f t="shared" si="0"/>
        <v/>
      </c>
      <c r="P11" t="str">
        <f t="shared" si="1"/>
        <v/>
      </c>
      <c r="Q11" s="94" t="str">
        <f t="shared" si="2"/>
        <v/>
      </c>
      <c r="R11" s="95" t="str">
        <f t="shared" si="3"/>
        <v/>
      </c>
      <c r="S11" s="94" t="str">
        <f t="shared" si="4"/>
        <v/>
      </c>
      <c r="T11" s="95" t="str">
        <f t="shared" si="5"/>
        <v/>
      </c>
      <c r="U11" s="94" t="str">
        <f t="shared" si="6"/>
        <v/>
      </c>
      <c r="V11" s="95" t="str">
        <f t="shared" si="7"/>
        <v/>
      </c>
      <c r="W11" s="94" t="str">
        <f t="shared" si="8"/>
        <v/>
      </c>
      <c r="X11" s="95" t="str">
        <f t="shared" si="9"/>
        <v/>
      </c>
      <c r="Y11" s="95" t="str">
        <f t="shared" si="10"/>
        <v/>
      </c>
      <c r="Z11" s="94" t="str">
        <f t="shared" si="11"/>
        <v/>
      </c>
      <c r="AB11" t="str">
        <f t="shared" si="12"/>
        <v/>
      </c>
      <c r="AC11" s="96" t="str">
        <f t="shared" si="13"/>
        <v/>
      </c>
    </row>
    <row r="12" spans="1:29" ht="16.5" thickBot="1" x14ac:dyDescent="0.3">
      <c r="A12" s="85">
        <f t="shared" si="14"/>
        <v>9</v>
      </c>
      <c r="B12" s="105"/>
      <c r="C12" s="105"/>
      <c r="D12" s="106"/>
      <c r="E12" s="106"/>
      <c r="F12" s="137"/>
      <c r="G12" s="137"/>
      <c r="H12" s="255"/>
      <c r="I12" s="255"/>
      <c r="J12" s="103" t="s">
        <v>1710</v>
      </c>
      <c r="K12" s="103" t="s">
        <v>1910</v>
      </c>
      <c r="L12" s="137" t="s">
        <v>1383</v>
      </c>
      <c r="M12" s="255" t="s">
        <v>1383</v>
      </c>
      <c r="O12" t="str">
        <f t="shared" si="0"/>
        <v/>
      </c>
      <c r="P12" t="str">
        <f t="shared" si="1"/>
        <v/>
      </c>
      <c r="Q12" s="94" t="str">
        <f t="shared" si="2"/>
        <v/>
      </c>
      <c r="R12" s="95" t="str">
        <f t="shared" si="3"/>
        <v/>
      </c>
      <c r="S12" s="94" t="str">
        <f t="shared" si="4"/>
        <v/>
      </c>
      <c r="T12" s="95" t="str">
        <f t="shared" si="5"/>
        <v/>
      </c>
      <c r="U12" s="94" t="str">
        <f t="shared" si="6"/>
        <v/>
      </c>
      <c r="V12" s="95" t="str">
        <f t="shared" si="7"/>
        <v/>
      </c>
      <c r="W12" s="94" t="str">
        <f t="shared" si="8"/>
        <v xml:space="preserve"> WHEN COUNTRY = 'CIB' AND SEGMENT IN ('Large Corporate - Corporate','SME Corporate') THEN -0.8240759</v>
      </c>
      <c r="X12" s="95" t="str">
        <f t="shared" si="9"/>
        <v xml:space="preserve"> WHEN COUNTRY = 'CIB' AND SEGMENT = 'Small Business - SME Retail' THEN -0.9284518</v>
      </c>
      <c r="Y12" s="95" t="str">
        <f t="shared" si="10"/>
        <v xml:space="preserve"> WHEN COUNTRY = 'ISPRO' AND SEGMENT IN ('Corporate', 'SME Corporate', 'SME Corporate RED (Real Estate Development)', 'Corporate RED (Real Estate Development)', 'SME Retail', 'SME Retail RED (Real Estate Development)') THEN -1</v>
      </c>
      <c r="Z12" s="94" t="str">
        <f t="shared" si="11"/>
        <v xml:space="preserve"> WHEN COUNTRY = 'ISBA' AND SEGMENT IN ('CORPORATE','SME Corporate', 'SME Retail') THEN -1</v>
      </c>
      <c r="AB12" t="str">
        <f t="shared" si="12"/>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v>
      </c>
      <c r="AC12" s="96" t="str">
        <f t="shared" si="13"/>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row>
    <row r="13" spans="1:29" ht="16.5" thickBot="1" x14ac:dyDescent="0.3">
      <c r="A13" s="85">
        <f t="shared" si="14"/>
        <v>10</v>
      </c>
      <c r="B13" s="102"/>
      <c r="C13" s="102"/>
      <c r="D13" s="104"/>
      <c r="E13" s="104"/>
      <c r="F13" s="137"/>
      <c r="G13" s="137"/>
      <c r="H13" s="255"/>
      <c r="I13" s="255"/>
      <c r="J13" s="103"/>
      <c r="K13" s="103"/>
      <c r="L13" s="137"/>
      <c r="M13" s="255"/>
      <c r="O13" t="str">
        <f t="shared" si="0"/>
        <v/>
      </c>
      <c r="P13" t="str">
        <f t="shared" si="1"/>
        <v/>
      </c>
      <c r="Q13" s="94" t="str">
        <f t="shared" si="2"/>
        <v/>
      </c>
      <c r="R13" s="95" t="str">
        <f t="shared" si="3"/>
        <v/>
      </c>
      <c r="S13" s="94" t="str">
        <f t="shared" si="4"/>
        <v/>
      </c>
      <c r="T13" s="95" t="str">
        <f t="shared" si="5"/>
        <v/>
      </c>
      <c r="U13" s="94" t="str">
        <f t="shared" si="6"/>
        <v/>
      </c>
      <c r="V13" s="95" t="str">
        <f t="shared" si="7"/>
        <v/>
      </c>
      <c r="W13" s="94" t="str">
        <f t="shared" si="8"/>
        <v/>
      </c>
      <c r="X13" s="95" t="str">
        <f t="shared" si="9"/>
        <v/>
      </c>
      <c r="Y13" s="95" t="str">
        <f t="shared" si="10"/>
        <v/>
      </c>
      <c r="Z13" s="94" t="str">
        <f t="shared" si="11"/>
        <v/>
      </c>
      <c r="AB13" t="str">
        <f t="shared" si="12"/>
        <v/>
      </c>
      <c r="AC13" s="96" t="str">
        <f t="shared" si="13"/>
        <v/>
      </c>
    </row>
    <row r="14" spans="1:29" ht="16.5" thickBot="1" x14ac:dyDescent="0.3">
      <c r="A14" s="85">
        <f t="shared" si="14"/>
        <v>11</v>
      </c>
      <c r="B14" s="102"/>
      <c r="C14" s="102"/>
      <c r="D14" s="104"/>
      <c r="E14" s="104"/>
      <c r="F14" s="137"/>
      <c r="G14" s="137"/>
      <c r="H14" s="255"/>
      <c r="I14" s="255"/>
      <c r="J14" s="103"/>
      <c r="K14" s="103"/>
      <c r="L14" s="137"/>
      <c r="M14" s="255"/>
      <c r="O14" t="str">
        <f t="shared" si="0"/>
        <v/>
      </c>
      <c r="P14" t="str">
        <f t="shared" si="1"/>
        <v/>
      </c>
      <c r="Q14" s="94" t="str">
        <f t="shared" si="2"/>
        <v/>
      </c>
      <c r="R14" s="95" t="str">
        <f t="shared" si="3"/>
        <v/>
      </c>
      <c r="S14" s="94" t="str">
        <f t="shared" si="4"/>
        <v/>
      </c>
      <c r="T14" s="95" t="str">
        <f t="shared" si="5"/>
        <v/>
      </c>
      <c r="U14" s="94" t="str">
        <f t="shared" si="6"/>
        <v/>
      </c>
      <c r="V14" s="95" t="str">
        <f t="shared" si="7"/>
        <v/>
      </c>
      <c r="W14" s="94" t="str">
        <f t="shared" si="8"/>
        <v/>
      </c>
      <c r="X14" s="95" t="str">
        <f t="shared" si="9"/>
        <v/>
      </c>
      <c r="Y14" s="95" t="str">
        <f t="shared" si="10"/>
        <v/>
      </c>
      <c r="Z14" s="94" t="str">
        <f t="shared" si="11"/>
        <v/>
      </c>
      <c r="AB14" t="str">
        <f t="shared" si="12"/>
        <v/>
      </c>
      <c r="AC14" s="96" t="str">
        <f t="shared" si="13"/>
        <v/>
      </c>
    </row>
    <row r="15" spans="1:29" ht="16.5" thickBot="1" x14ac:dyDescent="0.3">
      <c r="A15" s="85">
        <f t="shared" si="14"/>
        <v>12</v>
      </c>
      <c r="B15" s="102"/>
      <c r="C15" s="102"/>
      <c r="D15" s="104"/>
      <c r="E15" s="104"/>
      <c r="F15" s="137"/>
      <c r="G15" s="137"/>
      <c r="H15" s="255"/>
      <c r="I15" s="255"/>
      <c r="J15" s="103"/>
      <c r="K15" s="103"/>
      <c r="L15" s="137"/>
      <c r="M15" s="255"/>
      <c r="O15" t="str">
        <f t="shared" si="0"/>
        <v/>
      </c>
      <c r="P15" t="str">
        <f t="shared" si="1"/>
        <v/>
      </c>
      <c r="Q15" s="94" t="str">
        <f t="shared" si="2"/>
        <v/>
      </c>
      <c r="R15" s="95" t="str">
        <f t="shared" si="3"/>
        <v/>
      </c>
      <c r="S15" s="94" t="str">
        <f t="shared" si="4"/>
        <v/>
      </c>
      <c r="T15" s="95" t="str">
        <f t="shared" si="5"/>
        <v/>
      </c>
      <c r="U15" s="94" t="str">
        <f t="shared" si="6"/>
        <v/>
      </c>
      <c r="V15" s="95" t="str">
        <f t="shared" si="7"/>
        <v/>
      </c>
      <c r="W15" s="94" t="str">
        <f t="shared" si="8"/>
        <v/>
      </c>
      <c r="X15" s="95" t="str">
        <f t="shared" si="9"/>
        <v/>
      </c>
      <c r="Y15" s="95" t="str">
        <f t="shared" si="10"/>
        <v/>
      </c>
      <c r="Z15" s="94" t="str">
        <f t="shared" si="11"/>
        <v/>
      </c>
      <c r="AB15" t="str">
        <f t="shared" si="12"/>
        <v/>
      </c>
      <c r="AC15" s="96" t="str">
        <f t="shared" si="13"/>
        <v/>
      </c>
    </row>
    <row r="16" spans="1:29" ht="16.5" thickBot="1" x14ac:dyDescent="0.3">
      <c r="A16" s="85">
        <f t="shared" si="14"/>
        <v>13</v>
      </c>
      <c r="B16" s="102" t="s">
        <v>1380</v>
      </c>
      <c r="C16" s="102"/>
      <c r="D16" s="99"/>
      <c r="E16" s="100" t="s">
        <v>1381</v>
      </c>
      <c r="F16" s="137" t="s">
        <v>1485</v>
      </c>
      <c r="G16" s="137" t="s">
        <v>1486</v>
      </c>
      <c r="H16" s="255"/>
      <c r="I16" s="255"/>
      <c r="J16" s="103" t="s">
        <v>1711</v>
      </c>
      <c r="K16" s="103" t="s">
        <v>1911</v>
      </c>
      <c r="L16" s="137"/>
      <c r="M16" s="255"/>
      <c r="O16" t="str">
        <f t="shared" si="0"/>
        <v xml:space="preserve"> WHEN COUNTRY = 'BIB' AND SEGMENT = 'CORPORATE' THEN 48.1689</v>
      </c>
      <c r="P16" t="str">
        <f t="shared" si="1"/>
        <v/>
      </c>
      <c r="Q16" s="94" t="str">
        <f t="shared" si="2"/>
        <v/>
      </c>
      <c r="R16" s="95" t="str">
        <f t="shared" si="3"/>
        <v xml:space="preserve"> WHEN COUNTRY = 'KOPER' AND SEGMENT = 'SMALL/MICRO' THEN -20342.19</v>
      </c>
      <c r="S16" s="94" t="str">
        <f t="shared" si="4"/>
        <v xml:space="preserve"> WHEN COUNTRY = 'BIR' AND SEGMENT IN ('CORPORATE','SME Corporate') THEN 2.5000</v>
      </c>
      <c r="T16" s="95" t="str">
        <f t="shared" si="5"/>
        <v xml:space="preserve"> WHEN COUNTRY = 'BIR' AND SEGMENT = 'SME Retail' THEN 0.0000</v>
      </c>
      <c r="U16" s="94" t="str">
        <f t="shared" si="6"/>
        <v/>
      </c>
      <c r="V16" s="95" t="str">
        <f t="shared" si="7"/>
        <v/>
      </c>
      <c r="W16" s="94" t="str">
        <f t="shared" si="8"/>
        <v xml:space="preserve"> WHEN COUNTRY = 'CIB' AND SEGMENT IN ('Large Corporate - Corporate','SME Corporate') THEN -237000000</v>
      </c>
      <c r="X16" s="95" t="str">
        <f t="shared" si="9"/>
        <v xml:space="preserve"> WHEN COUNTRY = 'CIB' AND SEGMENT = 'Small Business - SME Retail' THEN -11800000</v>
      </c>
      <c r="Y16" s="95" t="str">
        <f t="shared" si="10"/>
        <v/>
      </c>
      <c r="Z16" s="94" t="str">
        <f t="shared" si="11"/>
        <v/>
      </c>
      <c r="AB16" t="str">
        <f t="shared" si="12"/>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C16" s="96" t="str">
        <f t="shared" si="13"/>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9" ht="16.5" thickBot="1" x14ac:dyDescent="0.3">
      <c r="A17" s="85">
        <f t="shared" si="14"/>
        <v>14</v>
      </c>
      <c r="B17" s="102"/>
      <c r="C17" s="102"/>
      <c r="D17" s="104"/>
      <c r="E17" s="104"/>
      <c r="F17" s="137"/>
      <c r="G17" s="137"/>
      <c r="H17" s="255"/>
      <c r="I17" s="255"/>
      <c r="J17" s="103"/>
      <c r="K17" s="103"/>
      <c r="L17" s="137"/>
      <c r="M17" s="255"/>
      <c r="O17" t="str">
        <f t="shared" si="0"/>
        <v/>
      </c>
      <c r="P17" t="str">
        <f t="shared" si="1"/>
        <v/>
      </c>
      <c r="Q17" s="94" t="str">
        <f t="shared" si="2"/>
        <v/>
      </c>
      <c r="R17" s="95" t="str">
        <f t="shared" si="3"/>
        <v/>
      </c>
      <c r="S17" s="94" t="str">
        <f t="shared" si="4"/>
        <v/>
      </c>
      <c r="T17" s="95" t="str">
        <f t="shared" si="5"/>
        <v/>
      </c>
      <c r="U17" s="94" t="str">
        <f t="shared" si="6"/>
        <v/>
      </c>
      <c r="V17" s="95" t="str">
        <f t="shared" si="7"/>
        <v/>
      </c>
      <c r="W17" s="94" t="str">
        <f t="shared" si="8"/>
        <v/>
      </c>
      <c r="X17" s="95" t="str">
        <f t="shared" si="9"/>
        <v/>
      </c>
      <c r="Y17" s="95" t="str">
        <f t="shared" si="10"/>
        <v/>
      </c>
      <c r="Z17" s="94" t="str">
        <f t="shared" si="11"/>
        <v/>
      </c>
      <c r="AB17" t="str">
        <f t="shared" si="12"/>
        <v/>
      </c>
      <c r="AC17" s="96" t="str">
        <f t="shared" si="13"/>
        <v/>
      </c>
    </row>
    <row r="18" spans="1:29" ht="16.5" thickBot="1" x14ac:dyDescent="0.3">
      <c r="A18" s="85">
        <f t="shared" si="14"/>
        <v>15</v>
      </c>
      <c r="B18" s="102"/>
      <c r="C18" s="102"/>
      <c r="D18" s="104"/>
      <c r="E18" s="104"/>
      <c r="F18" s="137"/>
      <c r="G18" s="137"/>
      <c r="H18" s="255"/>
      <c r="I18" s="255"/>
      <c r="J18" s="103"/>
      <c r="K18" s="103"/>
      <c r="L18" s="137"/>
      <c r="M18" s="255"/>
      <c r="O18" t="str">
        <f t="shared" si="0"/>
        <v/>
      </c>
      <c r="P18" t="str">
        <f t="shared" si="1"/>
        <v/>
      </c>
      <c r="Q18" s="94" t="str">
        <f t="shared" si="2"/>
        <v/>
      </c>
      <c r="R18" s="95" t="str">
        <f t="shared" si="3"/>
        <v/>
      </c>
      <c r="S18" s="94" t="str">
        <f t="shared" si="4"/>
        <v/>
      </c>
      <c r="T18" s="95" t="str">
        <f t="shared" si="5"/>
        <v/>
      </c>
      <c r="U18" s="94" t="str">
        <f t="shared" si="6"/>
        <v/>
      </c>
      <c r="V18" s="95" t="str">
        <f t="shared" si="7"/>
        <v/>
      </c>
      <c r="W18" s="94" t="str">
        <f t="shared" si="8"/>
        <v/>
      </c>
      <c r="X18" s="95" t="str">
        <f t="shared" si="9"/>
        <v/>
      </c>
      <c r="Y18" s="95" t="str">
        <f t="shared" si="10"/>
        <v/>
      </c>
      <c r="Z18" s="94" t="str">
        <f t="shared" si="11"/>
        <v/>
      </c>
      <c r="AB18" t="str">
        <f t="shared" si="12"/>
        <v/>
      </c>
      <c r="AC18" s="96" t="str">
        <f t="shared" si="13"/>
        <v/>
      </c>
    </row>
    <row r="19" spans="1:29" ht="16.5" thickBot="1" x14ac:dyDescent="0.3">
      <c r="A19" s="85">
        <f t="shared" si="14"/>
        <v>16</v>
      </c>
      <c r="B19" s="102"/>
      <c r="C19" s="102"/>
      <c r="D19" s="104"/>
      <c r="E19" s="104"/>
      <c r="F19" s="137"/>
      <c r="G19" s="137"/>
      <c r="H19" s="255"/>
      <c r="I19" s="255"/>
      <c r="J19" s="103"/>
      <c r="K19" s="103"/>
      <c r="L19" s="137"/>
      <c r="M19" s="255"/>
      <c r="O19" t="str">
        <f t="shared" si="0"/>
        <v/>
      </c>
      <c r="P19" t="str">
        <f t="shared" si="1"/>
        <v/>
      </c>
      <c r="Q19" s="94" t="str">
        <f t="shared" si="2"/>
        <v/>
      </c>
      <c r="R19" s="95" t="str">
        <f t="shared" si="3"/>
        <v/>
      </c>
      <c r="S19" s="94" t="str">
        <f t="shared" si="4"/>
        <v/>
      </c>
      <c r="T19" s="95" t="str">
        <f t="shared" si="5"/>
        <v/>
      </c>
      <c r="U19" s="94" t="str">
        <f t="shared" si="6"/>
        <v/>
      </c>
      <c r="V19" s="95" t="str">
        <f t="shared" si="7"/>
        <v/>
      </c>
      <c r="W19" s="94" t="str">
        <f t="shared" si="8"/>
        <v/>
      </c>
      <c r="X19" s="95" t="str">
        <f t="shared" si="9"/>
        <v/>
      </c>
      <c r="Y19" s="95" t="str">
        <f t="shared" si="10"/>
        <v/>
      </c>
      <c r="Z19" s="94" t="str">
        <f t="shared" si="11"/>
        <v/>
      </c>
      <c r="AB19" t="str">
        <f t="shared" si="12"/>
        <v/>
      </c>
      <c r="AC19" s="96" t="str">
        <f t="shared" si="13"/>
        <v/>
      </c>
    </row>
    <row r="20" spans="1:29" ht="16.5" thickBot="1" x14ac:dyDescent="0.3">
      <c r="A20" s="85">
        <f t="shared" si="14"/>
        <v>17</v>
      </c>
      <c r="B20" s="102"/>
      <c r="C20" s="102"/>
      <c r="D20" s="104"/>
      <c r="E20" s="104"/>
      <c r="F20" s="137"/>
      <c r="G20" s="137"/>
      <c r="H20" s="255"/>
      <c r="I20" s="255"/>
      <c r="J20" s="103"/>
      <c r="K20" s="103"/>
      <c r="L20" s="137"/>
      <c r="M20" s="255"/>
      <c r="O20" t="str">
        <f t="shared" si="0"/>
        <v/>
      </c>
      <c r="P20" t="str">
        <f t="shared" si="1"/>
        <v/>
      </c>
      <c r="Q20" s="94" t="str">
        <f t="shared" si="2"/>
        <v/>
      </c>
      <c r="R20" s="95" t="str">
        <f t="shared" si="3"/>
        <v/>
      </c>
      <c r="S20" s="94" t="str">
        <f t="shared" si="4"/>
        <v/>
      </c>
      <c r="T20" s="95" t="str">
        <f t="shared" si="5"/>
        <v/>
      </c>
      <c r="U20" s="94" t="str">
        <f t="shared" si="6"/>
        <v/>
      </c>
      <c r="V20" s="95" t="str">
        <f t="shared" si="7"/>
        <v/>
      </c>
      <c r="W20" s="94" t="str">
        <f t="shared" si="8"/>
        <v/>
      </c>
      <c r="X20" s="95" t="str">
        <f t="shared" si="9"/>
        <v/>
      </c>
      <c r="Y20" s="95" t="str">
        <f t="shared" si="10"/>
        <v/>
      </c>
      <c r="Z20" s="94" t="str">
        <f t="shared" si="11"/>
        <v/>
      </c>
      <c r="AB20" t="str">
        <f t="shared" si="12"/>
        <v/>
      </c>
      <c r="AC20" s="96" t="str">
        <f t="shared" si="13"/>
        <v/>
      </c>
    </row>
    <row r="21" spans="1:29" ht="16.5" thickBot="1" x14ac:dyDescent="0.3">
      <c r="A21" s="85">
        <f t="shared" si="14"/>
        <v>18</v>
      </c>
      <c r="B21" s="102"/>
      <c r="C21" s="102"/>
      <c r="D21" s="104"/>
      <c r="E21" s="104"/>
      <c r="F21" s="137"/>
      <c r="G21" s="137"/>
      <c r="H21" s="255"/>
      <c r="I21" s="255"/>
      <c r="J21" s="103"/>
      <c r="K21" s="103"/>
      <c r="L21" s="137"/>
      <c r="M21" s="255"/>
      <c r="O21" t="str">
        <f t="shared" si="0"/>
        <v/>
      </c>
      <c r="P21" t="str">
        <f t="shared" si="1"/>
        <v/>
      </c>
      <c r="Q21" s="94" t="str">
        <f t="shared" si="2"/>
        <v/>
      </c>
      <c r="R21" s="95" t="str">
        <f t="shared" si="3"/>
        <v/>
      </c>
      <c r="S21" s="94" t="str">
        <f t="shared" si="4"/>
        <v/>
      </c>
      <c r="T21" s="95" t="str">
        <f t="shared" si="5"/>
        <v/>
      </c>
      <c r="U21" s="94" t="str">
        <f t="shared" si="6"/>
        <v/>
      </c>
      <c r="V21" s="95" t="str">
        <f t="shared" si="7"/>
        <v/>
      </c>
      <c r="W21" s="94" t="str">
        <f t="shared" si="8"/>
        <v/>
      </c>
      <c r="X21" s="95" t="str">
        <f t="shared" si="9"/>
        <v/>
      </c>
      <c r="Y21" s="95" t="str">
        <f t="shared" si="10"/>
        <v/>
      </c>
      <c r="Z21" s="94" t="str">
        <f t="shared" si="11"/>
        <v/>
      </c>
      <c r="AB21" t="str">
        <f t="shared" si="12"/>
        <v/>
      </c>
      <c r="AC21" s="96" t="str">
        <f t="shared" si="13"/>
        <v/>
      </c>
    </row>
    <row r="22" spans="1:29" ht="16.5" thickBot="1" x14ac:dyDescent="0.3">
      <c r="A22" s="85">
        <f t="shared" si="14"/>
        <v>19</v>
      </c>
      <c r="B22" s="102"/>
      <c r="C22" s="102"/>
      <c r="D22" s="104"/>
      <c r="E22" s="104"/>
      <c r="F22" s="137"/>
      <c r="G22" s="137"/>
      <c r="H22" s="255"/>
      <c r="I22" s="255"/>
      <c r="J22" s="103"/>
      <c r="K22" s="103"/>
      <c r="L22" s="137"/>
      <c r="M22" s="255"/>
      <c r="O22" t="str">
        <f t="shared" si="0"/>
        <v/>
      </c>
      <c r="P22" t="str">
        <f t="shared" si="1"/>
        <v/>
      </c>
      <c r="Q22" s="94" t="str">
        <f t="shared" si="2"/>
        <v/>
      </c>
      <c r="R22" s="95" t="str">
        <f t="shared" si="3"/>
        <v/>
      </c>
      <c r="S22" s="94" t="str">
        <f t="shared" si="4"/>
        <v/>
      </c>
      <c r="T22" s="95" t="str">
        <f t="shared" si="5"/>
        <v/>
      </c>
      <c r="U22" s="94" t="str">
        <f t="shared" si="6"/>
        <v/>
      </c>
      <c r="V22" s="95" t="str">
        <f t="shared" si="7"/>
        <v/>
      </c>
      <c r="W22" s="94" t="str">
        <f t="shared" si="8"/>
        <v/>
      </c>
      <c r="X22" s="95" t="str">
        <f t="shared" si="9"/>
        <v/>
      </c>
      <c r="Y22" s="95" t="str">
        <f t="shared" si="10"/>
        <v/>
      </c>
      <c r="Z22" s="94" t="str">
        <f t="shared" si="11"/>
        <v/>
      </c>
      <c r="AB22" t="str">
        <f t="shared" si="12"/>
        <v/>
      </c>
      <c r="AC22" s="96" t="str">
        <f t="shared" si="13"/>
        <v/>
      </c>
    </row>
    <row r="23" spans="1:29" ht="16.5" thickBot="1" x14ac:dyDescent="0.3">
      <c r="A23" s="85">
        <f t="shared" si="14"/>
        <v>20</v>
      </c>
      <c r="B23" s="107"/>
      <c r="C23" s="107"/>
      <c r="D23" s="108"/>
      <c r="E23" s="108"/>
      <c r="F23" s="137"/>
      <c r="G23" s="137"/>
      <c r="H23" s="255"/>
      <c r="I23" s="255"/>
      <c r="J23" s="103"/>
      <c r="K23" s="103"/>
      <c r="L23" s="137"/>
      <c r="M23" s="255"/>
      <c r="O23" t="str">
        <f t="shared" si="0"/>
        <v/>
      </c>
      <c r="P23" t="str">
        <f t="shared" si="1"/>
        <v/>
      </c>
      <c r="Q23" s="94" t="str">
        <f t="shared" si="2"/>
        <v/>
      </c>
      <c r="R23" s="95" t="str">
        <f t="shared" si="3"/>
        <v/>
      </c>
      <c r="S23" s="94" t="str">
        <f t="shared" si="4"/>
        <v/>
      </c>
      <c r="T23" s="95" t="str">
        <f t="shared" si="5"/>
        <v/>
      </c>
      <c r="U23" s="94" t="str">
        <f t="shared" si="6"/>
        <v/>
      </c>
      <c r="V23" s="95" t="str">
        <f t="shared" si="7"/>
        <v/>
      </c>
      <c r="W23" s="94" t="str">
        <f t="shared" si="8"/>
        <v/>
      </c>
      <c r="X23" s="95" t="str">
        <f t="shared" si="9"/>
        <v/>
      </c>
      <c r="Y23" s="95" t="str">
        <f t="shared" si="10"/>
        <v/>
      </c>
      <c r="Z23" s="94" t="str">
        <f t="shared" si="11"/>
        <v/>
      </c>
      <c r="AB23" t="str">
        <f t="shared" si="12"/>
        <v/>
      </c>
      <c r="AC23" s="96" t="str">
        <f t="shared" si="13"/>
        <v/>
      </c>
    </row>
    <row r="24" spans="1:29" ht="16.5" thickBot="1" x14ac:dyDescent="0.3">
      <c r="A24" s="85">
        <f t="shared" si="14"/>
        <v>21</v>
      </c>
      <c r="B24" s="102"/>
      <c r="C24" s="102"/>
      <c r="D24" s="104"/>
      <c r="E24" s="104"/>
      <c r="F24" s="137"/>
      <c r="G24" s="137"/>
      <c r="H24" s="255"/>
      <c r="I24" s="255"/>
      <c r="J24" s="103"/>
      <c r="K24" s="103"/>
      <c r="L24" s="137"/>
      <c r="M24" s="255"/>
      <c r="O24" t="str">
        <f t="shared" si="0"/>
        <v/>
      </c>
      <c r="P24" t="str">
        <f t="shared" si="1"/>
        <v/>
      </c>
      <c r="Q24" s="94" t="str">
        <f t="shared" si="2"/>
        <v/>
      </c>
      <c r="R24" s="95" t="str">
        <f t="shared" si="3"/>
        <v/>
      </c>
      <c r="S24" s="94" t="str">
        <f t="shared" si="4"/>
        <v/>
      </c>
      <c r="T24" s="95" t="str">
        <f t="shared" si="5"/>
        <v/>
      </c>
      <c r="U24" s="94" t="str">
        <f t="shared" si="6"/>
        <v/>
      </c>
      <c r="V24" s="95" t="str">
        <f t="shared" si="7"/>
        <v/>
      </c>
      <c r="W24" s="94" t="str">
        <f t="shared" si="8"/>
        <v/>
      </c>
      <c r="X24" s="95" t="str">
        <f t="shared" si="9"/>
        <v/>
      </c>
      <c r="Y24" s="95" t="str">
        <f t="shared" si="10"/>
        <v/>
      </c>
      <c r="Z24" s="94" t="str">
        <f t="shared" si="11"/>
        <v/>
      </c>
      <c r="AB24" t="str">
        <f t="shared" si="12"/>
        <v/>
      </c>
      <c r="AC24" s="96" t="str">
        <f t="shared" si="13"/>
        <v/>
      </c>
    </row>
    <row r="25" spans="1:29" ht="16.5" thickBot="1" x14ac:dyDescent="0.3">
      <c r="A25" s="85">
        <f t="shared" si="14"/>
        <v>22</v>
      </c>
      <c r="B25" s="102"/>
      <c r="C25" s="102"/>
      <c r="D25" s="104"/>
      <c r="E25" s="104"/>
      <c r="F25" s="137"/>
      <c r="G25" s="137"/>
      <c r="H25" s="255"/>
      <c r="I25" s="255"/>
      <c r="J25" s="103"/>
      <c r="K25" s="103"/>
      <c r="L25" s="137"/>
      <c r="M25" s="255"/>
      <c r="O25" t="str">
        <f t="shared" si="0"/>
        <v/>
      </c>
      <c r="P25" t="str">
        <f t="shared" si="1"/>
        <v/>
      </c>
      <c r="Q25" s="94" t="str">
        <f t="shared" si="2"/>
        <v/>
      </c>
      <c r="R25" s="95" t="str">
        <f t="shared" si="3"/>
        <v/>
      </c>
      <c r="S25" s="94" t="str">
        <f t="shared" si="4"/>
        <v/>
      </c>
      <c r="T25" s="95" t="str">
        <f t="shared" si="5"/>
        <v/>
      </c>
      <c r="U25" s="94" t="str">
        <f t="shared" si="6"/>
        <v/>
      </c>
      <c r="V25" s="95" t="str">
        <f t="shared" si="7"/>
        <v/>
      </c>
      <c r="W25" s="94" t="str">
        <f t="shared" si="8"/>
        <v/>
      </c>
      <c r="X25" s="95" t="str">
        <f t="shared" si="9"/>
        <v/>
      </c>
      <c r="Y25" s="95" t="str">
        <f t="shared" si="10"/>
        <v/>
      </c>
      <c r="Z25" s="94" t="str">
        <f t="shared" si="11"/>
        <v/>
      </c>
      <c r="AB25" t="str">
        <f t="shared" si="12"/>
        <v/>
      </c>
      <c r="AC25" s="96" t="str">
        <f t="shared" si="13"/>
        <v/>
      </c>
    </row>
    <row r="26" spans="1:29" ht="16.5" thickBot="1" x14ac:dyDescent="0.3">
      <c r="A26" s="85">
        <f t="shared" si="14"/>
        <v>23</v>
      </c>
      <c r="B26" s="102"/>
      <c r="C26" s="102"/>
      <c r="D26" s="104"/>
      <c r="E26" s="104"/>
      <c r="F26" s="137"/>
      <c r="G26" s="137"/>
      <c r="H26" s="255"/>
      <c r="I26" s="255"/>
      <c r="J26" s="103"/>
      <c r="K26" s="103"/>
      <c r="L26" s="137"/>
      <c r="M26" s="255"/>
      <c r="O26" t="str">
        <f t="shared" si="0"/>
        <v/>
      </c>
      <c r="P26" t="str">
        <f t="shared" si="1"/>
        <v/>
      </c>
      <c r="Q26" s="94" t="str">
        <f t="shared" si="2"/>
        <v/>
      </c>
      <c r="R26" s="95" t="str">
        <f t="shared" si="3"/>
        <v/>
      </c>
      <c r="S26" s="94" t="str">
        <f t="shared" si="4"/>
        <v/>
      </c>
      <c r="T26" s="95" t="str">
        <f t="shared" si="5"/>
        <v/>
      </c>
      <c r="U26" s="94" t="str">
        <f t="shared" si="6"/>
        <v/>
      </c>
      <c r="V26" s="95" t="str">
        <f t="shared" si="7"/>
        <v/>
      </c>
      <c r="W26" s="94" t="str">
        <f t="shared" si="8"/>
        <v/>
      </c>
      <c r="X26" s="95" t="str">
        <f t="shared" si="9"/>
        <v/>
      </c>
      <c r="Y26" s="95" t="str">
        <f t="shared" si="10"/>
        <v/>
      </c>
      <c r="Z26" s="94" t="str">
        <f t="shared" si="11"/>
        <v/>
      </c>
      <c r="AB26" t="str">
        <f t="shared" si="12"/>
        <v/>
      </c>
      <c r="AC26" s="96" t="str">
        <f t="shared" si="13"/>
        <v/>
      </c>
    </row>
    <row r="27" spans="1:29" ht="16.5" thickBot="1" x14ac:dyDescent="0.3">
      <c r="A27" s="85">
        <f t="shared" si="14"/>
        <v>24</v>
      </c>
      <c r="B27" s="102"/>
      <c r="C27" s="102"/>
      <c r="D27" s="104"/>
      <c r="E27" s="104"/>
      <c r="F27" s="137"/>
      <c r="G27" s="137"/>
      <c r="H27" s="255"/>
      <c r="I27" s="255"/>
      <c r="J27" s="103"/>
      <c r="K27" s="103"/>
      <c r="L27" s="137"/>
      <c r="M27" s="255"/>
      <c r="O27" t="str">
        <f t="shared" si="0"/>
        <v/>
      </c>
      <c r="P27" t="str">
        <f t="shared" si="1"/>
        <v/>
      </c>
      <c r="Q27" s="94" t="str">
        <f t="shared" si="2"/>
        <v/>
      </c>
      <c r="R27" s="95" t="str">
        <f t="shared" si="3"/>
        <v/>
      </c>
      <c r="S27" s="94" t="str">
        <f t="shared" si="4"/>
        <v/>
      </c>
      <c r="T27" s="95" t="str">
        <f t="shared" si="5"/>
        <v/>
      </c>
      <c r="U27" s="94" t="str">
        <f t="shared" si="6"/>
        <v/>
      </c>
      <c r="V27" s="95" t="str">
        <f t="shared" si="7"/>
        <v/>
      </c>
      <c r="W27" s="94" t="str">
        <f t="shared" si="8"/>
        <v/>
      </c>
      <c r="X27" s="95" t="str">
        <f t="shared" si="9"/>
        <v/>
      </c>
      <c r="Y27" s="95" t="str">
        <f t="shared" si="10"/>
        <v/>
      </c>
      <c r="Z27" s="94" t="str">
        <f t="shared" si="11"/>
        <v/>
      </c>
      <c r="AB27" t="str">
        <f t="shared" si="12"/>
        <v/>
      </c>
      <c r="AC27" s="96" t="str">
        <f t="shared" si="13"/>
        <v/>
      </c>
    </row>
    <row r="28" spans="1:29" ht="16.5" thickBot="1" x14ac:dyDescent="0.3">
      <c r="A28" s="85">
        <f t="shared" si="14"/>
        <v>25</v>
      </c>
      <c r="B28" s="102"/>
      <c r="C28" s="102"/>
      <c r="D28" s="104"/>
      <c r="E28" s="104"/>
      <c r="F28" s="137"/>
      <c r="G28" s="137"/>
      <c r="H28" s="255"/>
      <c r="I28" s="255"/>
      <c r="J28" s="103"/>
      <c r="K28" s="103"/>
      <c r="L28" s="137"/>
      <c r="M28" s="255"/>
      <c r="O28" t="str">
        <f t="shared" si="0"/>
        <v/>
      </c>
      <c r="P28" t="str">
        <f t="shared" si="1"/>
        <v/>
      </c>
      <c r="Q28" s="94" t="str">
        <f t="shared" si="2"/>
        <v/>
      </c>
      <c r="R28" s="95" t="str">
        <f t="shared" si="3"/>
        <v/>
      </c>
      <c r="S28" s="94" t="str">
        <f t="shared" si="4"/>
        <v/>
      </c>
      <c r="T28" s="95" t="str">
        <f t="shared" si="5"/>
        <v/>
      </c>
      <c r="U28" s="94" t="str">
        <f t="shared" si="6"/>
        <v/>
      </c>
      <c r="V28" s="95" t="str">
        <f t="shared" si="7"/>
        <v/>
      </c>
      <c r="W28" s="94" t="str">
        <f t="shared" si="8"/>
        <v/>
      </c>
      <c r="X28" s="95" t="str">
        <f t="shared" si="9"/>
        <v/>
      </c>
      <c r="Y28" s="95" t="str">
        <f t="shared" si="10"/>
        <v/>
      </c>
      <c r="Z28" s="94" t="str">
        <f t="shared" si="11"/>
        <v/>
      </c>
      <c r="AB28" t="str">
        <f t="shared" si="12"/>
        <v/>
      </c>
      <c r="AC28" s="96" t="str">
        <f t="shared" si="13"/>
        <v/>
      </c>
    </row>
    <row r="29" spans="1:29" ht="16.5" thickBot="1" x14ac:dyDescent="0.3">
      <c r="A29" s="85">
        <f t="shared" si="14"/>
        <v>26</v>
      </c>
      <c r="B29" s="102"/>
      <c r="C29" s="102"/>
      <c r="D29" s="104"/>
      <c r="E29" s="104"/>
      <c r="F29" s="137"/>
      <c r="G29" s="137"/>
      <c r="H29" s="255"/>
      <c r="I29" s="255"/>
      <c r="J29" s="103"/>
      <c r="K29" s="103"/>
      <c r="L29" s="137"/>
      <c r="M29" s="255"/>
      <c r="O29" t="str">
        <f t="shared" si="0"/>
        <v/>
      </c>
      <c r="P29" t="str">
        <f t="shared" si="1"/>
        <v/>
      </c>
      <c r="Q29" s="94" t="str">
        <f t="shared" si="2"/>
        <v/>
      </c>
      <c r="R29" s="95" t="str">
        <f t="shared" si="3"/>
        <v/>
      </c>
      <c r="S29" s="94" t="str">
        <f t="shared" si="4"/>
        <v/>
      </c>
      <c r="T29" s="95" t="str">
        <f t="shared" si="5"/>
        <v/>
      </c>
      <c r="U29" s="94" t="str">
        <f t="shared" si="6"/>
        <v/>
      </c>
      <c r="V29" s="95" t="str">
        <f t="shared" si="7"/>
        <v/>
      </c>
      <c r="W29" s="94" t="str">
        <f t="shared" si="8"/>
        <v/>
      </c>
      <c r="X29" s="95" t="str">
        <f t="shared" si="9"/>
        <v/>
      </c>
      <c r="Y29" s="95" t="str">
        <f t="shared" si="10"/>
        <v/>
      </c>
      <c r="Z29" s="94" t="str">
        <f t="shared" si="11"/>
        <v/>
      </c>
      <c r="AB29" t="str">
        <f t="shared" si="12"/>
        <v/>
      </c>
      <c r="AC29" s="96" t="str">
        <f t="shared" si="13"/>
        <v/>
      </c>
    </row>
    <row r="30" spans="1:29" ht="16.5" thickBot="1" x14ac:dyDescent="0.3">
      <c r="A30" s="85">
        <f t="shared" si="14"/>
        <v>27</v>
      </c>
      <c r="B30" s="102"/>
      <c r="C30" s="102"/>
      <c r="D30" s="104"/>
      <c r="E30" s="104"/>
      <c r="F30" s="137"/>
      <c r="G30" s="137"/>
      <c r="H30" s="255"/>
      <c r="I30" s="255"/>
      <c r="J30" s="103"/>
      <c r="K30" s="103"/>
      <c r="L30" s="137"/>
      <c r="M30" s="255"/>
      <c r="O30" t="str">
        <f t="shared" si="0"/>
        <v/>
      </c>
      <c r="P30" t="str">
        <f t="shared" si="1"/>
        <v/>
      </c>
      <c r="Q30" s="94" t="str">
        <f t="shared" si="2"/>
        <v/>
      </c>
      <c r="R30" s="95" t="str">
        <f t="shared" si="3"/>
        <v/>
      </c>
      <c r="S30" s="94" t="str">
        <f t="shared" si="4"/>
        <v/>
      </c>
      <c r="T30" s="95" t="str">
        <f t="shared" si="5"/>
        <v/>
      </c>
      <c r="U30" s="94" t="str">
        <f t="shared" si="6"/>
        <v/>
      </c>
      <c r="V30" s="95" t="str">
        <f t="shared" si="7"/>
        <v/>
      </c>
      <c r="W30" s="94" t="str">
        <f t="shared" si="8"/>
        <v/>
      </c>
      <c r="X30" s="95" t="str">
        <f t="shared" si="9"/>
        <v/>
      </c>
      <c r="Y30" s="95" t="str">
        <f t="shared" si="10"/>
        <v/>
      </c>
      <c r="Z30" s="94" t="str">
        <f t="shared" si="11"/>
        <v/>
      </c>
      <c r="AB30" t="str">
        <f t="shared" si="12"/>
        <v/>
      </c>
      <c r="AC30" s="96" t="str">
        <f t="shared" si="13"/>
        <v/>
      </c>
    </row>
    <row r="31" spans="1:29" ht="16.5" thickBot="1" x14ac:dyDescent="0.3">
      <c r="A31" s="85">
        <f t="shared" si="14"/>
        <v>28</v>
      </c>
      <c r="B31" s="102"/>
      <c r="C31" s="102"/>
      <c r="D31" s="104"/>
      <c r="E31" s="104"/>
      <c r="F31" s="137"/>
      <c r="G31" s="137"/>
      <c r="H31" s="255"/>
      <c r="I31" s="255"/>
      <c r="J31" s="103"/>
      <c r="K31" s="103"/>
      <c r="L31" s="137"/>
      <c r="M31" s="255"/>
      <c r="O31" t="str">
        <f t="shared" si="0"/>
        <v/>
      </c>
      <c r="P31" t="str">
        <f t="shared" si="1"/>
        <v/>
      </c>
      <c r="Q31" s="94" t="str">
        <f t="shared" si="2"/>
        <v/>
      </c>
      <c r="R31" s="95" t="str">
        <f t="shared" si="3"/>
        <v/>
      </c>
      <c r="S31" s="94" t="str">
        <f t="shared" si="4"/>
        <v/>
      </c>
      <c r="T31" s="95" t="str">
        <f t="shared" si="5"/>
        <v/>
      </c>
      <c r="U31" s="94" t="str">
        <f t="shared" si="6"/>
        <v/>
      </c>
      <c r="V31" s="95" t="str">
        <f t="shared" si="7"/>
        <v/>
      </c>
      <c r="W31" s="94" t="str">
        <f t="shared" si="8"/>
        <v/>
      </c>
      <c r="X31" s="95" t="str">
        <f t="shared" si="9"/>
        <v/>
      </c>
      <c r="Y31" s="95" t="str">
        <f t="shared" si="10"/>
        <v/>
      </c>
      <c r="Z31" s="94" t="str">
        <f t="shared" si="11"/>
        <v/>
      </c>
      <c r="AB31" t="str">
        <f t="shared" si="12"/>
        <v/>
      </c>
      <c r="AC31" s="96" t="str">
        <f t="shared" si="13"/>
        <v/>
      </c>
    </row>
    <row r="32" spans="1:29" ht="16.5" thickBot="1" x14ac:dyDescent="0.3">
      <c r="A32" s="85">
        <f t="shared" si="14"/>
        <v>29</v>
      </c>
      <c r="B32" s="102"/>
      <c r="C32" s="102"/>
      <c r="D32" s="104"/>
      <c r="E32" s="104"/>
      <c r="F32" s="137"/>
      <c r="G32" s="137"/>
      <c r="H32" s="255"/>
      <c r="I32" s="255"/>
      <c r="J32" s="103"/>
      <c r="K32" s="103"/>
      <c r="L32" s="137"/>
      <c r="M32" s="255"/>
      <c r="O32" t="str">
        <f t="shared" si="0"/>
        <v/>
      </c>
      <c r="P32" t="str">
        <f t="shared" si="1"/>
        <v/>
      </c>
      <c r="Q32" s="94" t="str">
        <f t="shared" si="2"/>
        <v/>
      </c>
      <c r="R32" s="95" t="str">
        <f t="shared" si="3"/>
        <v/>
      </c>
      <c r="S32" s="94" t="str">
        <f t="shared" si="4"/>
        <v/>
      </c>
      <c r="T32" s="95" t="str">
        <f t="shared" si="5"/>
        <v/>
      </c>
      <c r="U32" s="94" t="str">
        <f t="shared" si="6"/>
        <v/>
      </c>
      <c r="V32" s="95" t="str">
        <f t="shared" si="7"/>
        <v/>
      </c>
      <c r="W32" s="94" t="str">
        <f t="shared" si="8"/>
        <v/>
      </c>
      <c r="X32" s="95" t="str">
        <f t="shared" si="9"/>
        <v/>
      </c>
      <c r="Y32" s="95" t="str">
        <f t="shared" si="10"/>
        <v/>
      </c>
      <c r="Z32" s="94" t="str">
        <f t="shared" si="11"/>
        <v/>
      </c>
      <c r="AB32" t="str">
        <f t="shared" si="12"/>
        <v/>
      </c>
      <c r="AC32" s="96" t="str">
        <f t="shared" si="13"/>
        <v/>
      </c>
    </row>
    <row r="33" spans="1:29" ht="16.5" thickBot="1" x14ac:dyDescent="0.3">
      <c r="A33" s="85">
        <f t="shared" si="14"/>
        <v>30</v>
      </c>
      <c r="B33" s="102"/>
      <c r="C33" s="102"/>
      <c r="D33" s="104"/>
      <c r="E33" s="104"/>
      <c r="F33" s="137"/>
      <c r="G33" s="137"/>
      <c r="H33" s="255"/>
      <c r="I33" s="255"/>
      <c r="J33" s="103"/>
      <c r="K33" s="103"/>
      <c r="L33" s="137"/>
      <c r="M33" s="255"/>
      <c r="O33" t="str">
        <f t="shared" si="0"/>
        <v/>
      </c>
      <c r="P33" t="str">
        <f t="shared" si="1"/>
        <v/>
      </c>
      <c r="Q33" s="94" t="str">
        <f t="shared" si="2"/>
        <v/>
      </c>
      <c r="R33" s="95" t="str">
        <f t="shared" si="3"/>
        <v/>
      </c>
      <c r="S33" s="94" t="str">
        <f t="shared" si="4"/>
        <v/>
      </c>
      <c r="T33" s="95" t="str">
        <f t="shared" si="5"/>
        <v/>
      </c>
      <c r="U33" s="94" t="str">
        <f t="shared" si="6"/>
        <v/>
      </c>
      <c r="V33" s="95" t="str">
        <f t="shared" si="7"/>
        <v/>
      </c>
      <c r="W33" s="94" t="str">
        <f t="shared" si="8"/>
        <v/>
      </c>
      <c r="X33" s="95" t="str">
        <f t="shared" si="9"/>
        <v/>
      </c>
      <c r="Y33" s="95" t="str">
        <f t="shared" si="10"/>
        <v/>
      </c>
      <c r="Z33" s="94" t="str">
        <f t="shared" si="11"/>
        <v/>
      </c>
      <c r="AB33" t="str">
        <f t="shared" si="12"/>
        <v/>
      </c>
      <c r="AC33" s="96" t="str">
        <f t="shared" si="13"/>
        <v/>
      </c>
    </row>
    <row r="34" spans="1:29" ht="16.5" thickBot="1" x14ac:dyDescent="0.3">
      <c r="A34" s="85">
        <f t="shared" si="14"/>
        <v>31</v>
      </c>
      <c r="B34" s="102"/>
      <c r="C34" s="102"/>
      <c r="D34" s="104"/>
      <c r="E34" s="104"/>
      <c r="F34" s="137"/>
      <c r="G34" s="137"/>
      <c r="H34" s="255"/>
      <c r="I34" s="255"/>
      <c r="J34" s="103"/>
      <c r="K34" s="103"/>
      <c r="L34" s="137"/>
      <c r="M34" s="255"/>
      <c r="O34" t="str">
        <f t="shared" si="0"/>
        <v/>
      </c>
      <c r="P34" t="str">
        <f t="shared" si="1"/>
        <v/>
      </c>
      <c r="Q34" s="94" t="str">
        <f t="shared" si="2"/>
        <v/>
      </c>
      <c r="R34" s="95" t="str">
        <f t="shared" si="3"/>
        <v/>
      </c>
      <c r="S34" s="94" t="str">
        <f t="shared" si="4"/>
        <v/>
      </c>
      <c r="T34" s="95" t="str">
        <f t="shared" si="5"/>
        <v/>
      </c>
      <c r="U34" s="94" t="str">
        <f t="shared" si="6"/>
        <v/>
      </c>
      <c r="V34" s="95" t="str">
        <f t="shared" si="7"/>
        <v/>
      </c>
      <c r="W34" s="94" t="str">
        <f t="shared" si="8"/>
        <v/>
      </c>
      <c r="X34" s="95" t="str">
        <f t="shared" si="9"/>
        <v/>
      </c>
      <c r="Y34" s="95" t="str">
        <f t="shared" si="10"/>
        <v/>
      </c>
      <c r="Z34" s="94" t="str">
        <f t="shared" si="11"/>
        <v/>
      </c>
      <c r="AB34" t="str">
        <f t="shared" si="12"/>
        <v/>
      </c>
      <c r="AC34" s="96" t="str">
        <f t="shared" si="13"/>
        <v/>
      </c>
    </row>
    <row r="35" spans="1:29" ht="16.5" thickBot="1" x14ac:dyDescent="0.3">
      <c r="A35" s="85">
        <f t="shared" si="14"/>
        <v>32</v>
      </c>
      <c r="B35" s="102"/>
      <c r="C35" s="102"/>
      <c r="D35" s="104"/>
      <c r="E35" s="104"/>
      <c r="F35" s="137"/>
      <c r="G35" s="137"/>
      <c r="H35" s="255"/>
      <c r="I35" s="255"/>
      <c r="J35" s="103"/>
      <c r="K35" s="103"/>
      <c r="L35" s="137"/>
      <c r="M35" s="255"/>
      <c r="O35" t="str">
        <f t="shared" si="0"/>
        <v/>
      </c>
      <c r="P35" t="str">
        <f t="shared" si="1"/>
        <v/>
      </c>
      <c r="Q35" s="94" t="str">
        <f t="shared" si="2"/>
        <v/>
      </c>
      <c r="R35" s="95" t="str">
        <f t="shared" si="3"/>
        <v/>
      </c>
      <c r="S35" s="94" t="str">
        <f t="shared" si="4"/>
        <v/>
      </c>
      <c r="T35" s="95" t="str">
        <f t="shared" si="5"/>
        <v/>
      </c>
      <c r="U35" s="94" t="str">
        <f t="shared" si="6"/>
        <v/>
      </c>
      <c r="V35" s="95" t="str">
        <f t="shared" si="7"/>
        <v/>
      </c>
      <c r="W35" s="94" t="str">
        <f t="shared" si="8"/>
        <v/>
      </c>
      <c r="X35" s="95" t="str">
        <f t="shared" si="9"/>
        <v/>
      </c>
      <c r="Y35" s="95" t="str">
        <f t="shared" si="10"/>
        <v/>
      </c>
      <c r="Z35" s="94" t="str">
        <f t="shared" si="11"/>
        <v/>
      </c>
      <c r="AB35" t="str">
        <f t="shared" si="12"/>
        <v/>
      </c>
      <c r="AC35" s="96" t="str">
        <f t="shared" si="13"/>
        <v/>
      </c>
    </row>
    <row r="36" spans="1:29" ht="16.5" thickBot="1" x14ac:dyDescent="0.3">
      <c r="A36" s="85">
        <f t="shared" si="14"/>
        <v>33</v>
      </c>
      <c r="B36" s="102"/>
      <c r="C36" s="102"/>
      <c r="D36" s="104"/>
      <c r="E36" s="104"/>
      <c r="F36" s="137"/>
      <c r="G36" s="137"/>
      <c r="H36" s="255"/>
      <c r="I36" s="255"/>
      <c r="J36" s="103"/>
      <c r="K36" s="103"/>
      <c r="L36" s="137"/>
      <c r="M36" s="255"/>
      <c r="O36" t="str">
        <f t="shared" si="0"/>
        <v/>
      </c>
      <c r="P36" t="str">
        <f t="shared" si="1"/>
        <v/>
      </c>
      <c r="Q36" s="94" t="str">
        <f t="shared" si="2"/>
        <v/>
      </c>
      <c r="R36" s="95" t="str">
        <f t="shared" si="3"/>
        <v/>
      </c>
      <c r="S36" s="94" t="str">
        <f t="shared" si="4"/>
        <v/>
      </c>
      <c r="T36" s="95" t="str">
        <f t="shared" si="5"/>
        <v/>
      </c>
      <c r="U36" s="94" t="str">
        <f t="shared" si="6"/>
        <v/>
      </c>
      <c r="V36" s="95" t="str">
        <f t="shared" si="7"/>
        <v/>
      </c>
      <c r="W36" s="94" t="str">
        <f t="shared" si="8"/>
        <v/>
      </c>
      <c r="X36" s="95" t="str">
        <f t="shared" si="9"/>
        <v/>
      </c>
      <c r="Y36" s="95" t="str">
        <f t="shared" si="10"/>
        <v/>
      </c>
      <c r="Z36" s="94" t="str">
        <f t="shared" si="11"/>
        <v/>
      </c>
      <c r="AB36" t="str">
        <f t="shared" si="12"/>
        <v/>
      </c>
      <c r="AC36" s="96" t="str">
        <f t="shared" si="13"/>
        <v/>
      </c>
    </row>
    <row r="37" spans="1:29" ht="16.5" thickBot="1" x14ac:dyDescent="0.3">
      <c r="A37" s="85">
        <f t="shared" si="14"/>
        <v>34</v>
      </c>
      <c r="B37" s="107"/>
      <c r="C37" s="107"/>
      <c r="D37" s="108"/>
      <c r="E37" s="108"/>
      <c r="F37" s="137"/>
      <c r="G37" s="137"/>
      <c r="H37" s="255"/>
      <c r="I37" s="255"/>
      <c r="J37" s="103"/>
      <c r="K37" s="103"/>
      <c r="L37" s="137"/>
      <c r="M37" s="255"/>
      <c r="O37" t="str">
        <f t="shared" si="0"/>
        <v/>
      </c>
      <c r="P37" t="str">
        <f t="shared" si="1"/>
        <v/>
      </c>
      <c r="Q37" s="94" t="str">
        <f t="shared" si="2"/>
        <v/>
      </c>
      <c r="R37" s="95" t="str">
        <f t="shared" si="3"/>
        <v/>
      </c>
      <c r="S37" s="94" t="str">
        <f t="shared" si="4"/>
        <v/>
      </c>
      <c r="T37" s="95" t="str">
        <f t="shared" si="5"/>
        <v/>
      </c>
      <c r="U37" s="94" t="str">
        <f t="shared" si="6"/>
        <v/>
      </c>
      <c r="V37" s="95" t="str">
        <f t="shared" si="7"/>
        <v/>
      </c>
      <c r="W37" s="94" t="str">
        <f t="shared" si="8"/>
        <v/>
      </c>
      <c r="X37" s="95" t="str">
        <f t="shared" si="9"/>
        <v/>
      </c>
      <c r="Y37" s="95" t="str">
        <f t="shared" si="10"/>
        <v/>
      </c>
      <c r="Z37" s="94" t="str">
        <f t="shared" si="11"/>
        <v/>
      </c>
      <c r="AB37" t="str">
        <f t="shared" si="12"/>
        <v/>
      </c>
      <c r="AC37" s="96" t="str">
        <f t="shared" si="13"/>
        <v/>
      </c>
    </row>
    <row r="38" spans="1:29" ht="16.5" thickBot="1" x14ac:dyDescent="0.3">
      <c r="A38" s="85">
        <f t="shared" si="14"/>
        <v>35</v>
      </c>
      <c r="B38" s="102"/>
      <c r="C38" s="102"/>
      <c r="D38" s="104"/>
      <c r="E38" s="104"/>
      <c r="F38" s="137"/>
      <c r="G38" s="137"/>
      <c r="H38" s="255"/>
      <c r="I38" s="255"/>
      <c r="J38" s="103" t="s">
        <v>1712</v>
      </c>
      <c r="K38" s="103" t="s">
        <v>1912</v>
      </c>
      <c r="L38" s="137" t="s">
        <v>2051</v>
      </c>
      <c r="M38" s="255" t="s">
        <v>2175</v>
      </c>
      <c r="O38" t="str">
        <f t="shared" si="0"/>
        <v/>
      </c>
      <c r="P38" t="str">
        <f t="shared" si="1"/>
        <v/>
      </c>
      <c r="Q38" s="94" t="str">
        <f t="shared" si="2"/>
        <v/>
      </c>
      <c r="R38" s="95" t="str">
        <f t="shared" si="3"/>
        <v/>
      </c>
      <c r="S38" s="94" t="str">
        <f t="shared" si="4"/>
        <v/>
      </c>
      <c r="T38" s="95" t="str">
        <f t="shared" si="5"/>
        <v/>
      </c>
      <c r="U38" s="94" t="str">
        <f t="shared" si="6"/>
        <v/>
      </c>
      <c r="V38" s="95" t="str">
        <f t="shared" si="7"/>
        <v/>
      </c>
      <c r="W38" s="94" t="str">
        <f t="shared" si="8"/>
        <v xml:space="preserve"> WHEN COUNTRY = 'CIB' AND SEGMENT IN ('Large Corporate - Corporate','SME Corporate') THEN -2.773906</v>
      </c>
      <c r="X38" s="95" t="str">
        <f t="shared" si="9"/>
        <v xml:space="preserve"> WHEN COUNTRY = 'CIB' AND SEGMENT = 'Small Business - SME Retail' THEN -5.235611</v>
      </c>
      <c r="Y38" s="95" t="str">
        <f t="shared" si="10"/>
        <v xml:space="preserve"> WHEN COUNTRY = 'ISPRO' AND SEGMENT IN ('Corporate', 'SME Corporate', 'SME Corporate RED (Real Estate Development)', 'Corporate RED (Real Estate Development)', 'SME Retail', 'SME Retail RED (Real Estate Development)') THEN -13.32818</v>
      </c>
      <c r="Z38" s="94" t="str">
        <f t="shared" si="11"/>
        <v xml:space="preserve"> WHEN COUNTRY = 'ISBA' AND SEGMENT IN ('CORPORATE','SME Corporate', 'SME Retail') THEN -4.434042</v>
      </c>
      <c r="AB38" t="str">
        <f t="shared" si="12"/>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v>
      </c>
      <c r="AC38" s="96" t="str">
        <f t="shared" si="13"/>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row>
    <row r="39" spans="1:29" ht="16.5" thickBot="1" x14ac:dyDescent="0.3">
      <c r="A39" s="85">
        <f t="shared" si="14"/>
        <v>36</v>
      </c>
      <c r="B39" s="102"/>
      <c r="C39" s="102"/>
      <c r="D39" s="104"/>
      <c r="E39" s="104"/>
      <c r="F39" s="137"/>
      <c r="G39" s="137"/>
      <c r="H39" s="255"/>
      <c r="I39" s="255"/>
      <c r="J39" s="103"/>
      <c r="K39" s="103"/>
      <c r="L39" s="137"/>
      <c r="M39" s="255"/>
      <c r="O39" t="str">
        <f t="shared" si="0"/>
        <v/>
      </c>
      <c r="P39" t="str">
        <f t="shared" si="1"/>
        <v/>
      </c>
      <c r="Q39" s="94" t="str">
        <f t="shared" si="2"/>
        <v/>
      </c>
      <c r="R39" s="95" t="str">
        <f t="shared" si="3"/>
        <v/>
      </c>
      <c r="S39" s="94" t="str">
        <f t="shared" si="4"/>
        <v/>
      </c>
      <c r="T39" s="95" t="str">
        <f t="shared" si="5"/>
        <v/>
      </c>
      <c r="U39" s="94" t="str">
        <f t="shared" si="6"/>
        <v/>
      </c>
      <c r="V39" s="95" t="str">
        <f t="shared" si="7"/>
        <v/>
      </c>
      <c r="W39" s="94" t="str">
        <f t="shared" si="8"/>
        <v/>
      </c>
      <c r="X39" s="95" t="str">
        <f t="shared" si="9"/>
        <v/>
      </c>
      <c r="Y39" s="95" t="str">
        <f t="shared" si="10"/>
        <v/>
      </c>
      <c r="Z39" s="94" t="str">
        <f t="shared" si="11"/>
        <v/>
      </c>
      <c r="AB39" t="str">
        <f t="shared" si="12"/>
        <v/>
      </c>
      <c r="AC39" s="96" t="str">
        <f t="shared" si="13"/>
        <v/>
      </c>
    </row>
    <row r="40" spans="1:29" ht="16.5" thickBot="1" x14ac:dyDescent="0.3">
      <c r="A40" s="85">
        <f t="shared" si="14"/>
        <v>37</v>
      </c>
      <c r="B40" s="102"/>
      <c r="C40" s="102"/>
      <c r="D40" s="104"/>
      <c r="E40" s="104"/>
      <c r="F40" s="137"/>
      <c r="G40" s="137"/>
      <c r="H40" s="255"/>
      <c r="I40" s="255"/>
      <c r="J40" s="103"/>
      <c r="K40" s="103"/>
      <c r="L40" s="137"/>
      <c r="M40" s="255"/>
      <c r="O40" t="str">
        <f t="shared" si="0"/>
        <v/>
      </c>
      <c r="P40" t="str">
        <f t="shared" si="1"/>
        <v/>
      </c>
      <c r="Q40" s="94" t="str">
        <f t="shared" si="2"/>
        <v/>
      </c>
      <c r="R40" s="95" t="str">
        <f t="shared" si="3"/>
        <v/>
      </c>
      <c r="S40" s="94" t="str">
        <f t="shared" si="4"/>
        <v/>
      </c>
      <c r="T40" s="95" t="str">
        <f t="shared" si="5"/>
        <v/>
      </c>
      <c r="U40" s="94" t="str">
        <f t="shared" si="6"/>
        <v/>
      </c>
      <c r="V40" s="95" t="str">
        <f t="shared" si="7"/>
        <v/>
      </c>
      <c r="W40" s="94" t="str">
        <f t="shared" si="8"/>
        <v/>
      </c>
      <c r="X40" s="95" t="str">
        <f t="shared" si="9"/>
        <v/>
      </c>
      <c r="Y40" s="95" t="str">
        <f t="shared" si="10"/>
        <v/>
      </c>
      <c r="Z40" s="94" t="str">
        <f t="shared" si="11"/>
        <v/>
      </c>
      <c r="AB40" t="str">
        <f t="shared" si="12"/>
        <v/>
      </c>
      <c r="AC40" s="96" t="str">
        <f t="shared" si="13"/>
        <v/>
      </c>
    </row>
    <row r="41" spans="1:29" ht="16.5" thickBot="1" x14ac:dyDescent="0.3">
      <c r="A41" s="85">
        <f t="shared" si="14"/>
        <v>38</v>
      </c>
      <c r="B41" s="102"/>
      <c r="C41" s="102"/>
      <c r="D41" s="104"/>
      <c r="E41" s="104"/>
      <c r="F41" s="137"/>
      <c r="G41" s="137"/>
      <c r="H41" s="255"/>
      <c r="I41" s="255"/>
      <c r="J41" s="103"/>
      <c r="K41" s="103"/>
      <c r="L41" s="137"/>
      <c r="M41" s="255"/>
      <c r="O41" t="str">
        <f t="shared" si="0"/>
        <v/>
      </c>
      <c r="P41" t="str">
        <f t="shared" si="1"/>
        <v/>
      </c>
      <c r="Q41" s="94" t="str">
        <f t="shared" si="2"/>
        <v/>
      </c>
      <c r="R41" s="95" t="str">
        <f t="shared" si="3"/>
        <v/>
      </c>
      <c r="S41" s="94" t="str">
        <f t="shared" si="4"/>
        <v/>
      </c>
      <c r="T41" s="95" t="str">
        <f t="shared" si="5"/>
        <v/>
      </c>
      <c r="U41" s="94" t="str">
        <f t="shared" si="6"/>
        <v/>
      </c>
      <c r="V41" s="95" t="str">
        <f t="shared" si="7"/>
        <v/>
      </c>
      <c r="W41" s="94" t="str">
        <f t="shared" si="8"/>
        <v/>
      </c>
      <c r="X41" s="95" t="str">
        <f t="shared" si="9"/>
        <v/>
      </c>
      <c r="Y41" s="95" t="str">
        <f t="shared" si="10"/>
        <v/>
      </c>
      <c r="Z41" s="94" t="str">
        <f t="shared" si="11"/>
        <v/>
      </c>
      <c r="AB41" t="str">
        <f t="shared" si="12"/>
        <v/>
      </c>
      <c r="AC41" s="96" t="str">
        <f t="shared" si="13"/>
        <v/>
      </c>
    </row>
    <row r="42" spans="1:29" ht="16.5" thickBot="1" x14ac:dyDescent="0.3">
      <c r="A42" s="85">
        <f t="shared" si="14"/>
        <v>39</v>
      </c>
      <c r="B42" s="102"/>
      <c r="C42" s="102"/>
      <c r="D42" s="104"/>
      <c r="E42" s="104"/>
      <c r="F42" s="137"/>
      <c r="G42" s="137"/>
      <c r="H42" s="255"/>
      <c r="I42" s="255"/>
      <c r="J42" s="103"/>
      <c r="K42" s="103"/>
      <c r="L42" s="137"/>
      <c r="M42" s="255"/>
      <c r="O42" t="str">
        <f t="shared" si="0"/>
        <v/>
      </c>
      <c r="P42" t="str">
        <f t="shared" si="1"/>
        <v/>
      </c>
      <c r="Q42" s="94" t="str">
        <f t="shared" si="2"/>
        <v/>
      </c>
      <c r="R42" s="95" t="str">
        <f t="shared" si="3"/>
        <v/>
      </c>
      <c r="S42" s="94" t="str">
        <f t="shared" si="4"/>
        <v/>
      </c>
      <c r="T42" s="95" t="str">
        <f t="shared" si="5"/>
        <v/>
      </c>
      <c r="U42" s="94" t="str">
        <f t="shared" si="6"/>
        <v/>
      </c>
      <c r="V42" s="95" t="str">
        <f t="shared" si="7"/>
        <v/>
      </c>
      <c r="W42" s="94" t="str">
        <f t="shared" si="8"/>
        <v/>
      </c>
      <c r="X42" s="95" t="str">
        <f t="shared" si="9"/>
        <v/>
      </c>
      <c r="Y42" s="95" t="str">
        <f t="shared" si="10"/>
        <v/>
      </c>
      <c r="Z42" s="94" t="str">
        <f t="shared" si="11"/>
        <v/>
      </c>
      <c r="AB42" t="str">
        <f t="shared" si="12"/>
        <v/>
      </c>
      <c r="AC42" s="96" t="str">
        <f t="shared" si="13"/>
        <v/>
      </c>
    </row>
    <row r="43" spans="1:29" ht="16.5" thickBot="1" x14ac:dyDescent="0.3">
      <c r="A43" s="85">
        <f t="shared" si="14"/>
        <v>40</v>
      </c>
      <c r="B43" s="102"/>
      <c r="C43" s="102"/>
      <c r="D43" s="104"/>
      <c r="E43" s="104"/>
      <c r="F43" s="137"/>
      <c r="G43" s="137"/>
      <c r="H43" s="255" t="s">
        <v>1297</v>
      </c>
      <c r="I43" s="255" t="s">
        <v>1297</v>
      </c>
      <c r="J43" s="103"/>
      <c r="K43" s="103"/>
      <c r="L43" s="137"/>
      <c r="M43" s="255"/>
      <c r="O43" t="str">
        <f t="shared" si="0"/>
        <v/>
      </c>
      <c r="P43" t="str">
        <f t="shared" si="1"/>
        <v/>
      </c>
      <c r="Q43" s="94" t="str">
        <f t="shared" si="2"/>
        <v/>
      </c>
      <c r="R43" s="95" t="str">
        <f t="shared" si="3"/>
        <v/>
      </c>
      <c r="S43" s="94" t="str">
        <f t="shared" si="4"/>
        <v/>
      </c>
      <c r="T43" s="95" t="str">
        <f t="shared" si="5"/>
        <v/>
      </c>
      <c r="U43" s="94" t="str">
        <f t="shared" si="6"/>
        <v xml:space="preserve"> WHEN COUNTRY = 'ALEX' AND SEGMENT IN ('CORPORATE','SME Corporate') THEN 0</v>
      </c>
      <c r="V43" s="95" t="str">
        <f t="shared" si="7"/>
        <v xml:space="preserve"> WHEN COUNTRY = 'ALEX' AND SEGMENT = 'SME Retail' THEN 0</v>
      </c>
      <c r="W43" s="94" t="str">
        <f t="shared" si="8"/>
        <v/>
      </c>
      <c r="X43" s="95" t="str">
        <f t="shared" si="9"/>
        <v/>
      </c>
      <c r="Y43" s="95" t="str">
        <f t="shared" si="10"/>
        <v/>
      </c>
      <c r="Z43" s="94" t="str">
        <f t="shared" si="11"/>
        <v/>
      </c>
      <c r="AB43" t="str">
        <f t="shared" si="12"/>
        <v xml:space="preserve"> WHEN COUNTRY = 'ALEX' AND SEGMENT IN ('CORPORATE','SME Corporate') THEN 0 WHEN COUNTRY = 'ALEX' AND SEGMENT = 'SME Retail' THEN 0</v>
      </c>
      <c r="AC43" s="96" t="str">
        <f t="shared" si="13"/>
        <v>CASE  WHEN COUNTRY = 'ALEX' AND SEGMENT IN ('CORPORATE','SME Corporate') THEN 0 WHEN COUNTRY = 'ALEX' AND SEGMENT = 'SME Retail' THEN 0 END AS VAL_MIN_IND_40,</v>
      </c>
    </row>
    <row r="44" spans="1:29" ht="16.5" thickBot="1" x14ac:dyDescent="0.3">
      <c r="A44" s="85">
        <f t="shared" si="14"/>
        <v>41</v>
      </c>
      <c r="B44" s="102"/>
      <c r="C44" s="102"/>
      <c r="D44" s="104"/>
      <c r="E44" s="104"/>
      <c r="F44" s="137"/>
      <c r="G44" s="137"/>
      <c r="H44" s="255"/>
      <c r="I44" s="255"/>
      <c r="J44" s="103"/>
      <c r="K44" s="103"/>
      <c r="L44" s="137"/>
      <c r="M44" s="255"/>
      <c r="O44" t="str">
        <f t="shared" si="0"/>
        <v/>
      </c>
      <c r="P44" t="str">
        <f t="shared" si="1"/>
        <v/>
      </c>
      <c r="Q44" s="94" t="str">
        <f t="shared" si="2"/>
        <v/>
      </c>
      <c r="R44" s="95" t="str">
        <f t="shared" si="3"/>
        <v/>
      </c>
      <c r="S44" s="94" t="str">
        <f t="shared" si="4"/>
        <v/>
      </c>
      <c r="T44" s="95" t="str">
        <f t="shared" si="5"/>
        <v/>
      </c>
      <c r="U44" s="94" t="str">
        <f t="shared" si="6"/>
        <v/>
      </c>
      <c r="V44" s="95" t="str">
        <f t="shared" si="7"/>
        <v/>
      </c>
      <c r="W44" s="94" t="str">
        <f t="shared" si="8"/>
        <v/>
      </c>
      <c r="X44" s="95" t="str">
        <f t="shared" si="9"/>
        <v/>
      </c>
      <c r="Y44" s="95" t="str">
        <f t="shared" si="10"/>
        <v/>
      </c>
      <c r="Z44" s="94" t="str">
        <f t="shared" si="11"/>
        <v/>
      </c>
      <c r="AB44" t="str">
        <f t="shared" si="12"/>
        <v/>
      </c>
      <c r="AC44" s="96" t="str">
        <f t="shared" si="13"/>
        <v/>
      </c>
    </row>
    <row r="45" spans="1:29" ht="16.5" thickBot="1" x14ac:dyDescent="0.3">
      <c r="A45" s="85">
        <f t="shared" si="14"/>
        <v>42</v>
      </c>
      <c r="B45" s="102"/>
      <c r="C45" s="102"/>
      <c r="D45" s="104"/>
      <c r="E45" s="104"/>
      <c r="F45" s="137"/>
      <c r="G45" s="137"/>
      <c r="H45" s="255"/>
      <c r="I45" s="255"/>
      <c r="J45" s="103"/>
      <c r="K45" s="103"/>
      <c r="L45" s="137"/>
      <c r="M45" s="255"/>
      <c r="O45" t="str">
        <f t="shared" si="0"/>
        <v/>
      </c>
      <c r="P45" t="str">
        <f t="shared" si="1"/>
        <v/>
      </c>
      <c r="Q45" s="94" t="str">
        <f t="shared" si="2"/>
        <v/>
      </c>
      <c r="R45" s="95" t="str">
        <f t="shared" si="3"/>
        <v/>
      </c>
      <c r="S45" s="94" t="str">
        <f t="shared" si="4"/>
        <v/>
      </c>
      <c r="T45" s="95" t="str">
        <f t="shared" si="5"/>
        <v/>
      </c>
      <c r="U45" s="94" t="str">
        <f t="shared" si="6"/>
        <v/>
      </c>
      <c r="V45" s="95" t="str">
        <f t="shared" si="7"/>
        <v/>
      </c>
      <c r="W45" s="94" t="str">
        <f t="shared" si="8"/>
        <v/>
      </c>
      <c r="X45" s="95" t="str">
        <f t="shared" si="9"/>
        <v/>
      </c>
      <c r="Y45" s="95" t="str">
        <f t="shared" si="10"/>
        <v/>
      </c>
      <c r="Z45" s="94" t="str">
        <f t="shared" si="11"/>
        <v/>
      </c>
      <c r="AB45" t="str">
        <f t="shared" si="12"/>
        <v/>
      </c>
      <c r="AC45" s="96" t="str">
        <f t="shared" si="13"/>
        <v/>
      </c>
    </row>
    <row r="46" spans="1:29" ht="16.5" thickBot="1" x14ac:dyDescent="0.3">
      <c r="A46" s="85">
        <f t="shared" si="14"/>
        <v>43</v>
      </c>
      <c r="B46" s="102"/>
      <c r="C46" s="102"/>
      <c r="D46" s="104"/>
      <c r="E46" s="104"/>
      <c r="F46" s="137"/>
      <c r="G46" s="137"/>
      <c r="H46" s="255"/>
      <c r="I46" s="255"/>
      <c r="J46" s="103"/>
      <c r="K46" s="103"/>
      <c r="L46" s="137"/>
      <c r="M46" s="255"/>
      <c r="O46" t="str">
        <f t="shared" si="0"/>
        <v/>
      </c>
      <c r="P46" t="str">
        <f t="shared" si="1"/>
        <v/>
      </c>
      <c r="Q46" s="94" t="str">
        <f t="shared" si="2"/>
        <v/>
      </c>
      <c r="R46" s="95" t="str">
        <f t="shared" si="3"/>
        <v/>
      </c>
      <c r="S46" s="94" t="str">
        <f t="shared" si="4"/>
        <v/>
      </c>
      <c r="T46" s="95" t="str">
        <f t="shared" si="5"/>
        <v/>
      </c>
      <c r="U46" s="94" t="str">
        <f t="shared" si="6"/>
        <v/>
      </c>
      <c r="V46" s="95" t="str">
        <f t="shared" si="7"/>
        <v/>
      </c>
      <c r="W46" s="94" t="str">
        <f t="shared" si="8"/>
        <v/>
      </c>
      <c r="X46" s="95" t="str">
        <f t="shared" si="9"/>
        <v/>
      </c>
      <c r="Y46" s="95" t="str">
        <f t="shared" si="10"/>
        <v/>
      </c>
      <c r="Z46" s="94" t="str">
        <f t="shared" si="11"/>
        <v/>
      </c>
      <c r="AB46" t="str">
        <f t="shared" si="12"/>
        <v/>
      </c>
      <c r="AC46" s="96" t="str">
        <f t="shared" si="13"/>
        <v/>
      </c>
    </row>
    <row r="47" spans="1:29" ht="16.5" thickBot="1" x14ac:dyDescent="0.3">
      <c r="A47" s="85">
        <f t="shared" si="14"/>
        <v>44</v>
      </c>
      <c r="B47" s="102"/>
      <c r="C47" s="102"/>
      <c r="D47" s="99"/>
      <c r="E47" s="99"/>
      <c r="F47" s="137"/>
      <c r="G47" s="137"/>
      <c r="H47" s="255"/>
      <c r="I47" s="255"/>
      <c r="J47" s="103"/>
      <c r="K47" s="103"/>
      <c r="L47" s="137" t="s">
        <v>1297</v>
      </c>
      <c r="M47" s="255"/>
      <c r="O47" t="str">
        <f t="shared" si="0"/>
        <v/>
      </c>
      <c r="P47" t="str">
        <f t="shared" si="1"/>
        <v/>
      </c>
      <c r="Q47" s="94" t="str">
        <f t="shared" si="2"/>
        <v/>
      </c>
      <c r="R47" s="95" t="str">
        <f t="shared" si="3"/>
        <v/>
      </c>
      <c r="S47" s="94" t="str">
        <f t="shared" si="4"/>
        <v/>
      </c>
      <c r="T47" s="95" t="str">
        <f t="shared" si="5"/>
        <v/>
      </c>
      <c r="U47" s="94" t="str">
        <f t="shared" si="6"/>
        <v/>
      </c>
      <c r="V47" s="95" t="str">
        <f t="shared" si="7"/>
        <v/>
      </c>
      <c r="W47" s="94" t="str">
        <f t="shared" si="8"/>
        <v/>
      </c>
      <c r="X47" s="95" t="str">
        <f t="shared" si="9"/>
        <v/>
      </c>
      <c r="Y47" s="95" t="str">
        <f t="shared" si="10"/>
        <v xml:space="preserve"> WHEN COUNTRY = 'ISPRO' AND SEGMENT IN ('Corporate', 'SME Corporate', 'SME Corporate RED (Real Estate Development)', 'Corporate RED (Real Estate Development)', 'SME Retail', 'SME Retail RED (Real Estate Development)') THEN 0</v>
      </c>
      <c r="Z47" s="94" t="str">
        <f t="shared" si="11"/>
        <v/>
      </c>
      <c r="AB47" t="str">
        <f t="shared" si="12"/>
        <v xml:space="preserve"> WHEN COUNTRY = 'ISPRO' AND SEGMENT IN ('Corporate', 'SME Corporate', 'SME Corporate RED (Real Estate Development)', 'Corporate RED (Real Estate Development)', 'SME Retail', 'SME Retail RED (Real Estate Development)') THEN 0</v>
      </c>
      <c r="AC47" s="96" t="str">
        <f t="shared" si="13"/>
        <v>CASE  WHEN COUNTRY = 'ISPRO' AND SEGMENT IN ('Corporate', 'SME Corporate', 'SME Corporate RED (Real Estate Development)', 'Corporate RED (Real Estate Development)', 'SME Retail', 'SME Retail RED (Real Estate Development)') THEN 0 END AS VAL_MIN_IND_44,</v>
      </c>
    </row>
    <row r="48" spans="1:29" ht="16.5" thickBot="1" x14ac:dyDescent="0.3">
      <c r="A48" s="85">
        <f t="shared" si="14"/>
        <v>45</v>
      </c>
      <c r="B48" s="102"/>
      <c r="C48" s="102"/>
      <c r="D48" s="104"/>
      <c r="E48" s="104"/>
      <c r="F48" s="137"/>
      <c r="G48" s="137"/>
      <c r="H48" s="255"/>
      <c r="I48" s="255"/>
      <c r="J48" s="103"/>
      <c r="K48" s="103"/>
      <c r="L48" s="137"/>
      <c r="M48" s="255"/>
      <c r="O48" t="str">
        <f t="shared" si="0"/>
        <v/>
      </c>
      <c r="P48" t="str">
        <f t="shared" si="1"/>
        <v/>
      </c>
      <c r="Q48" s="94" t="str">
        <f t="shared" si="2"/>
        <v/>
      </c>
      <c r="R48" s="95" t="str">
        <f t="shared" si="3"/>
        <v/>
      </c>
      <c r="S48" s="94" t="str">
        <f t="shared" si="4"/>
        <v/>
      </c>
      <c r="T48" s="95" t="str">
        <f t="shared" si="5"/>
        <v/>
      </c>
      <c r="U48" s="94" t="str">
        <f t="shared" si="6"/>
        <v/>
      </c>
      <c r="V48" s="95" t="str">
        <f t="shared" si="7"/>
        <v/>
      </c>
      <c r="W48" s="94" t="str">
        <f t="shared" si="8"/>
        <v/>
      </c>
      <c r="X48" s="95" t="str">
        <f t="shared" si="9"/>
        <v/>
      </c>
      <c r="Y48" s="95" t="str">
        <f t="shared" si="10"/>
        <v/>
      </c>
      <c r="Z48" s="94" t="str">
        <f t="shared" si="11"/>
        <v/>
      </c>
      <c r="AB48" t="str">
        <f t="shared" si="12"/>
        <v/>
      </c>
      <c r="AC48" s="96" t="str">
        <f t="shared" si="13"/>
        <v/>
      </c>
    </row>
    <row r="49" spans="1:29" ht="16.5" thickBot="1" x14ac:dyDescent="0.3">
      <c r="A49" s="85">
        <f t="shared" si="14"/>
        <v>46</v>
      </c>
      <c r="B49" s="107"/>
      <c r="C49" s="107"/>
      <c r="D49" s="108"/>
      <c r="E49" s="108"/>
      <c r="F49" s="137"/>
      <c r="G49" s="137"/>
      <c r="H49" s="255"/>
      <c r="I49" s="255"/>
      <c r="J49" s="103"/>
      <c r="K49" s="103"/>
      <c r="L49" s="137"/>
      <c r="M49" s="255"/>
      <c r="O49" t="str">
        <f t="shared" si="0"/>
        <v/>
      </c>
      <c r="P49" t="str">
        <f t="shared" si="1"/>
        <v/>
      </c>
      <c r="Q49" s="94" t="str">
        <f t="shared" si="2"/>
        <v/>
      </c>
      <c r="R49" s="95" t="str">
        <f t="shared" si="3"/>
        <v/>
      </c>
      <c r="S49" s="94" t="str">
        <f t="shared" si="4"/>
        <v/>
      </c>
      <c r="T49" s="95" t="str">
        <f t="shared" si="5"/>
        <v/>
      </c>
      <c r="U49" s="94" t="str">
        <f t="shared" si="6"/>
        <v/>
      </c>
      <c r="V49" s="95" t="str">
        <f t="shared" si="7"/>
        <v/>
      </c>
      <c r="W49" s="94" t="str">
        <f t="shared" si="8"/>
        <v/>
      </c>
      <c r="X49" s="95" t="str">
        <f t="shared" si="9"/>
        <v/>
      </c>
      <c r="Y49" s="95" t="str">
        <f t="shared" si="10"/>
        <v/>
      </c>
      <c r="Z49" s="94" t="str">
        <f t="shared" si="11"/>
        <v/>
      </c>
      <c r="AB49" t="str">
        <f t="shared" si="12"/>
        <v/>
      </c>
      <c r="AC49" s="96" t="str">
        <f t="shared" si="13"/>
        <v/>
      </c>
    </row>
    <row r="50" spans="1:29" ht="16.5" thickBot="1" x14ac:dyDescent="0.3">
      <c r="A50" s="85">
        <f t="shared" si="14"/>
        <v>47</v>
      </c>
      <c r="B50" s="102"/>
      <c r="C50" s="102"/>
      <c r="D50" s="103"/>
      <c r="E50" s="104"/>
      <c r="F50" s="137"/>
      <c r="G50" s="137"/>
      <c r="H50" s="255"/>
      <c r="I50" s="255"/>
      <c r="J50" s="103"/>
      <c r="K50" s="103"/>
      <c r="L50" s="137"/>
      <c r="M50" s="255"/>
      <c r="O50" t="str">
        <f t="shared" si="0"/>
        <v/>
      </c>
      <c r="P50" t="str">
        <f t="shared" si="1"/>
        <v/>
      </c>
      <c r="Q50" s="94" t="str">
        <f t="shared" si="2"/>
        <v/>
      </c>
      <c r="R50" s="95" t="str">
        <f t="shared" si="3"/>
        <v/>
      </c>
      <c r="S50" s="94" t="str">
        <f t="shared" si="4"/>
        <v/>
      </c>
      <c r="T50" s="95" t="str">
        <f t="shared" si="5"/>
        <v/>
      </c>
      <c r="U50" s="94" t="str">
        <f t="shared" si="6"/>
        <v/>
      </c>
      <c r="V50" s="95" t="str">
        <f t="shared" si="7"/>
        <v/>
      </c>
      <c r="W50" s="94" t="str">
        <f t="shared" si="8"/>
        <v/>
      </c>
      <c r="X50" s="95" t="str">
        <f t="shared" si="9"/>
        <v/>
      </c>
      <c r="Y50" s="95" t="str">
        <f t="shared" si="10"/>
        <v/>
      </c>
      <c r="Z50" s="94" t="str">
        <f t="shared" si="11"/>
        <v/>
      </c>
      <c r="AB50" t="str">
        <f t="shared" si="12"/>
        <v/>
      </c>
      <c r="AC50" s="96" t="str">
        <f t="shared" si="13"/>
        <v/>
      </c>
    </row>
    <row r="51" spans="1:29" ht="16.5" thickBot="1" x14ac:dyDescent="0.3">
      <c r="A51" s="85">
        <f t="shared" si="14"/>
        <v>48</v>
      </c>
      <c r="B51" s="102"/>
      <c r="C51" s="102"/>
      <c r="D51" s="104"/>
      <c r="E51" s="104"/>
      <c r="F51" s="137"/>
      <c r="G51" s="137"/>
      <c r="H51" s="255"/>
      <c r="I51" s="255"/>
      <c r="J51" s="103" t="s">
        <v>1713</v>
      </c>
      <c r="K51" s="103" t="s">
        <v>1913</v>
      </c>
      <c r="L51" s="137"/>
      <c r="M51" s="255"/>
      <c r="O51" t="str">
        <f t="shared" si="0"/>
        <v/>
      </c>
      <c r="P51" t="str">
        <f t="shared" si="1"/>
        <v/>
      </c>
      <c r="Q51" s="94" t="str">
        <f t="shared" si="2"/>
        <v/>
      </c>
      <c r="R51" s="95" t="str">
        <f t="shared" si="3"/>
        <v/>
      </c>
      <c r="S51" s="94" t="str">
        <f t="shared" si="4"/>
        <v/>
      </c>
      <c r="T51" s="95" t="str">
        <f t="shared" si="5"/>
        <v/>
      </c>
      <c r="U51" s="94" t="str">
        <f t="shared" si="6"/>
        <v/>
      </c>
      <c r="V51" s="95" t="str">
        <f t="shared" si="7"/>
        <v/>
      </c>
      <c r="W51" s="94" t="str">
        <f t="shared" si="8"/>
        <v xml:space="preserve"> WHEN COUNTRY = 'CIB' AND SEGMENT IN ('Large Corporate - Corporate','SME Corporate') THEN -4.522081</v>
      </c>
      <c r="X51" s="95" t="str">
        <f t="shared" si="9"/>
        <v xml:space="preserve"> WHEN COUNTRY = 'CIB' AND SEGMENT = 'Small Business - SME Retail' THEN -5.490733</v>
      </c>
      <c r="Y51" s="95" t="str">
        <f t="shared" si="10"/>
        <v/>
      </c>
      <c r="Z51" s="94" t="str">
        <f t="shared" si="11"/>
        <v/>
      </c>
      <c r="AB51" t="str">
        <f t="shared" si="12"/>
        <v xml:space="preserve"> WHEN COUNTRY = 'CIB' AND SEGMENT IN ('Large Corporate - Corporate','SME Corporate') THEN -4.522081 WHEN COUNTRY = 'CIB' AND SEGMENT = 'Small Business - SME Retail' THEN -5.490733</v>
      </c>
      <c r="AC51" s="96" t="str">
        <f t="shared" si="13"/>
        <v>CASE  WHEN COUNTRY = 'CIB' AND SEGMENT IN ('Large Corporate - Corporate','SME Corporate') THEN -4.522081 WHEN COUNTRY = 'CIB' AND SEGMENT = 'Small Business - SME Retail' THEN -5.490733 END AS VAL_MIN_IND_48,</v>
      </c>
    </row>
    <row r="52" spans="1:29" ht="16.5" thickBot="1" x14ac:dyDescent="0.3">
      <c r="A52" s="85">
        <f t="shared" si="14"/>
        <v>49</v>
      </c>
      <c r="B52" s="102"/>
      <c r="C52" s="102"/>
      <c r="D52" s="104"/>
      <c r="E52" s="104"/>
      <c r="F52" s="137"/>
      <c r="G52" s="137"/>
      <c r="H52" s="255"/>
      <c r="I52" s="255"/>
      <c r="J52" s="103"/>
      <c r="K52" s="103"/>
      <c r="L52" s="137"/>
      <c r="M52" s="255"/>
      <c r="O52" t="str">
        <f t="shared" si="0"/>
        <v/>
      </c>
      <c r="P52" t="str">
        <f t="shared" si="1"/>
        <v/>
      </c>
      <c r="Q52" s="94" t="str">
        <f t="shared" si="2"/>
        <v/>
      </c>
      <c r="R52" s="95" t="str">
        <f t="shared" si="3"/>
        <v/>
      </c>
      <c r="S52" s="94" t="str">
        <f t="shared" si="4"/>
        <v/>
      </c>
      <c r="T52" s="95" t="str">
        <f t="shared" si="5"/>
        <v/>
      </c>
      <c r="U52" s="94" t="str">
        <f t="shared" si="6"/>
        <v/>
      </c>
      <c r="V52" s="95" t="str">
        <f t="shared" si="7"/>
        <v/>
      </c>
      <c r="W52" s="94" t="str">
        <f t="shared" si="8"/>
        <v/>
      </c>
      <c r="X52" s="95" t="str">
        <f t="shared" si="9"/>
        <v/>
      </c>
      <c r="Y52" s="95" t="str">
        <f t="shared" si="10"/>
        <v/>
      </c>
      <c r="Z52" s="94" t="str">
        <f t="shared" si="11"/>
        <v/>
      </c>
      <c r="AB52" t="str">
        <f t="shared" si="12"/>
        <v/>
      </c>
      <c r="AC52" s="96" t="str">
        <f t="shared" si="13"/>
        <v/>
      </c>
    </row>
    <row r="53" spans="1:29" ht="16.5" thickBot="1" x14ac:dyDescent="0.3">
      <c r="A53" s="85">
        <f t="shared" si="14"/>
        <v>50</v>
      </c>
      <c r="B53" s="102"/>
      <c r="C53" s="102"/>
      <c r="D53" s="104"/>
      <c r="E53" s="104"/>
      <c r="F53" s="137"/>
      <c r="G53" s="137"/>
      <c r="H53" s="255"/>
      <c r="I53" s="255"/>
      <c r="J53" s="103"/>
      <c r="K53" s="103"/>
      <c r="L53" s="137"/>
      <c r="M53" s="255"/>
      <c r="O53" t="str">
        <f t="shared" si="0"/>
        <v/>
      </c>
      <c r="P53" t="str">
        <f t="shared" si="1"/>
        <v/>
      </c>
      <c r="Q53" s="94" t="str">
        <f t="shared" si="2"/>
        <v/>
      </c>
      <c r="R53" s="95" t="str">
        <f t="shared" si="3"/>
        <v/>
      </c>
      <c r="S53" s="94" t="str">
        <f t="shared" si="4"/>
        <v/>
      </c>
      <c r="T53" s="95" t="str">
        <f t="shared" si="5"/>
        <v/>
      </c>
      <c r="U53" s="94" t="str">
        <f t="shared" si="6"/>
        <v/>
      </c>
      <c r="V53" s="95" t="str">
        <f t="shared" si="7"/>
        <v/>
      </c>
      <c r="W53" s="94" t="str">
        <f t="shared" si="8"/>
        <v/>
      </c>
      <c r="X53" s="95" t="str">
        <f t="shared" si="9"/>
        <v/>
      </c>
      <c r="Y53" s="95" t="str">
        <f t="shared" si="10"/>
        <v/>
      </c>
      <c r="Z53" s="94" t="str">
        <f t="shared" si="11"/>
        <v/>
      </c>
      <c r="AB53" t="str">
        <f t="shared" si="12"/>
        <v/>
      </c>
      <c r="AC53" s="96" t="str">
        <f t="shared" si="13"/>
        <v/>
      </c>
    </row>
    <row r="54" spans="1:29" ht="16.5" thickBot="1" x14ac:dyDescent="0.3">
      <c r="A54" s="85">
        <f t="shared" si="14"/>
        <v>51</v>
      </c>
      <c r="B54" s="102"/>
      <c r="C54" s="102"/>
      <c r="D54" s="104"/>
      <c r="E54" s="104"/>
      <c r="F54" s="137"/>
      <c r="G54" s="137"/>
      <c r="H54" s="255"/>
      <c r="I54" s="255"/>
      <c r="J54" s="103"/>
      <c r="K54" s="103"/>
      <c r="L54" s="137"/>
      <c r="M54" s="255"/>
      <c r="O54" t="str">
        <f t="shared" si="0"/>
        <v/>
      </c>
      <c r="P54" t="str">
        <f t="shared" si="1"/>
        <v/>
      </c>
      <c r="Q54" s="94" t="str">
        <f t="shared" si="2"/>
        <v/>
      </c>
      <c r="R54" s="95" t="str">
        <f t="shared" si="3"/>
        <v/>
      </c>
      <c r="S54" s="94" t="str">
        <f t="shared" si="4"/>
        <v/>
      </c>
      <c r="T54" s="95" t="str">
        <f t="shared" si="5"/>
        <v/>
      </c>
      <c r="U54" s="94" t="str">
        <f t="shared" si="6"/>
        <v/>
      </c>
      <c r="V54" s="95" t="str">
        <f t="shared" si="7"/>
        <v/>
      </c>
      <c r="W54" s="94" t="str">
        <f t="shared" si="8"/>
        <v/>
      </c>
      <c r="X54" s="95" t="str">
        <f t="shared" si="9"/>
        <v/>
      </c>
      <c r="Y54" s="95" t="str">
        <f t="shared" si="10"/>
        <v/>
      </c>
      <c r="Z54" s="94" t="str">
        <f t="shared" si="11"/>
        <v/>
      </c>
      <c r="AB54" t="str">
        <f t="shared" si="12"/>
        <v/>
      </c>
      <c r="AC54" s="96" t="str">
        <f t="shared" si="13"/>
        <v/>
      </c>
    </row>
    <row r="55" spans="1:29" ht="16.5" thickBot="1" x14ac:dyDescent="0.3">
      <c r="A55" s="85">
        <f t="shared" si="14"/>
        <v>52</v>
      </c>
      <c r="B55" s="102"/>
      <c r="C55" s="102"/>
      <c r="D55" s="104"/>
      <c r="E55" s="104"/>
      <c r="F55" s="137"/>
      <c r="G55" s="137"/>
      <c r="H55" s="255"/>
      <c r="I55" s="255"/>
      <c r="J55" s="103"/>
      <c r="K55" s="103"/>
      <c r="L55" s="137"/>
      <c r="M55" s="255"/>
      <c r="O55" t="str">
        <f t="shared" si="0"/>
        <v/>
      </c>
      <c r="P55" t="str">
        <f t="shared" si="1"/>
        <v/>
      </c>
      <c r="Q55" s="94" t="str">
        <f t="shared" si="2"/>
        <v/>
      </c>
      <c r="R55" s="95" t="str">
        <f t="shared" si="3"/>
        <v/>
      </c>
      <c r="S55" s="94" t="str">
        <f t="shared" si="4"/>
        <v/>
      </c>
      <c r="T55" s="95" t="str">
        <f t="shared" si="5"/>
        <v/>
      </c>
      <c r="U55" s="94" t="str">
        <f t="shared" si="6"/>
        <v/>
      </c>
      <c r="V55" s="95" t="str">
        <f t="shared" si="7"/>
        <v/>
      </c>
      <c r="W55" s="94" t="str">
        <f t="shared" si="8"/>
        <v/>
      </c>
      <c r="X55" s="95" t="str">
        <f t="shared" si="9"/>
        <v/>
      </c>
      <c r="Y55" s="95" t="str">
        <f t="shared" si="10"/>
        <v/>
      </c>
      <c r="Z55" s="94" t="str">
        <f t="shared" si="11"/>
        <v/>
      </c>
      <c r="AB55" t="str">
        <f t="shared" si="12"/>
        <v/>
      </c>
      <c r="AC55" s="96" t="str">
        <f t="shared" si="13"/>
        <v/>
      </c>
    </row>
    <row r="56" spans="1:29" ht="16.5" thickBot="1" x14ac:dyDescent="0.3">
      <c r="A56" s="85">
        <f t="shared" si="14"/>
        <v>53</v>
      </c>
      <c r="B56" s="102"/>
      <c r="C56" s="102"/>
      <c r="D56" s="104"/>
      <c r="E56" s="104"/>
      <c r="F56" s="137"/>
      <c r="G56" s="137"/>
      <c r="H56" s="255"/>
      <c r="I56" s="255"/>
      <c r="J56" s="103"/>
      <c r="K56" s="103"/>
      <c r="L56" s="137"/>
      <c r="M56" s="255"/>
      <c r="O56" t="str">
        <f t="shared" si="0"/>
        <v/>
      </c>
      <c r="P56" t="str">
        <f t="shared" si="1"/>
        <v/>
      </c>
      <c r="Q56" s="94" t="str">
        <f t="shared" si="2"/>
        <v/>
      </c>
      <c r="R56" s="95" t="str">
        <f t="shared" si="3"/>
        <v/>
      </c>
      <c r="S56" s="94" t="str">
        <f t="shared" si="4"/>
        <v/>
      </c>
      <c r="T56" s="95" t="str">
        <f t="shared" si="5"/>
        <v/>
      </c>
      <c r="U56" s="94" t="str">
        <f t="shared" si="6"/>
        <v/>
      </c>
      <c r="V56" s="95" t="str">
        <f t="shared" si="7"/>
        <v/>
      </c>
      <c r="W56" s="94" t="str">
        <f t="shared" si="8"/>
        <v/>
      </c>
      <c r="X56" s="95" t="str">
        <f t="shared" si="9"/>
        <v/>
      </c>
      <c r="Y56" s="95" t="str">
        <f t="shared" si="10"/>
        <v/>
      </c>
      <c r="Z56" s="94" t="str">
        <f t="shared" si="11"/>
        <v/>
      </c>
      <c r="AB56" t="str">
        <f t="shared" si="12"/>
        <v/>
      </c>
      <c r="AC56" s="96" t="str">
        <f t="shared" si="13"/>
        <v/>
      </c>
    </row>
    <row r="57" spans="1:29" ht="16.5" thickBot="1" x14ac:dyDescent="0.3">
      <c r="A57" s="85">
        <f t="shared" si="14"/>
        <v>54</v>
      </c>
      <c r="B57" s="102"/>
      <c r="C57" s="102"/>
      <c r="D57" s="104"/>
      <c r="E57" s="104"/>
      <c r="F57" s="137"/>
      <c r="G57" s="137"/>
      <c r="H57" s="255"/>
      <c r="I57" s="255"/>
      <c r="J57" s="103"/>
      <c r="K57" s="103"/>
      <c r="L57" s="137"/>
      <c r="M57" s="255"/>
      <c r="O57" t="str">
        <f t="shared" si="0"/>
        <v/>
      </c>
      <c r="P57" t="str">
        <f t="shared" si="1"/>
        <v/>
      </c>
      <c r="Q57" s="94" t="str">
        <f t="shared" si="2"/>
        <v/>
      </c>
      <c r="R57" s="95" t="str">
        <f t="shared" si="3"/>
        <v/>
      </c>
      <c r="S57" s="94" t="str">
        <f t="shared" si="4"/>
        <v/>
      </c>
      <c r="T57" s="95" t="str">
        <f t="shared" si="5"/>
        <v/>
      </c>
      <c r="U57" s="94" t="str">
        <f t="shared" si="6"/>
        <v/>
      </c>
      <c r="V57" s="95" t="str">
        <f t="shared" si="7"/>
        <v/>
      </c>
      <c r="W57" s="94" t="str">
        <f t="shared" si="8"/>
        <v/>
      </c>
      <c r="X57" s="95" t="str">
        <f t="shared" si="9"/>
        <v/>
      </c>
      <c r="Y57" s="95" t="str">
        <f t="shared" si="10"/>
        <v/>
      </c>
      <c r="Z57" s="94" t="str">
        <f t="shared" si="11"/>
        <v/>
      </c>
      <c r="AB57" t="str">
        <f t="shared" si="12"/>
        <v/>
      </c>
      <c r="AC57" s="96" t="str">
        <f t="shared" si="13"/>
        <v/>
      </c>
    </row>
    <row r="58" spans="1:29" ht="16.5" thickBot="1" x14ac:dyDescent="0.3">
      <c r="A58" s="85">
        <f t="shared" si="14"/>
        <v>55</v>
      </c>
      <c r="B58" s="102"/>
      <c r="C58" s="102"/>
      <c r="D58" s="104"/>
      <c r="E58" s="104"/>
      <c r="F58" s="137"/>
      <c r="G58" s="137"/>
      <c r="H58" s="255"/>
      <c r="I58" s="255"/>
      <c r="J58" s="103"/>
      <c r="K58" s="103"/>
      <c r="L58" s="137"/>
      <c r="M58" s="255"/>
      <c r="O58" t="str">
        <f t="shared" si="0"/>
        <v/>
      </c>
      <c r="P58" t="str">
        <f t="shared" si="1"/>
        <v/>
      </c>
      <c r="Q58" s="94" t="str">
        <f t="shared" si="2"/>
        <v/>
      </c>
      <c r="R58" s="95" t="str">
        <f t="shared" si="3"/>
        <v/>
      </c>
      <c r="S58" s="94" t="str">
        <f t="shared" si="4"/>
        <v/>
      </c>
      <c r="T58" s="95" t="str">
        <f t="shared" si="5"/>
        <v/>
      </c>
      <c r="U58" s="94" t="str">
        <f t="shared" si="6"/>
        <v/>
      </c>
      <c r="V58" s="95" t="str">
        <f t="shared" si="7"/>
        <v/>
      </c>
      <c r="W58" s="94" t="str">
        <f t="shared" si="8"/>
        <v/>
      </c>
      <c r="X58" s="95" t="str">
        <f t="shared" si="9"/>
        <v/>
      </c>
      <c r="Y58" s="95" t="str">
        <f t="shared" si="10"/>
        <v/>
      </c>
      <c r="Z58" s="94" t="str">
        <f t="shared" si="11"/>
        <v/>
      </c>
      <c r="AB58" t="str">
        <f t="shared" si="12"/>
        <v/>
      </c>
      <c r="AC58" s="96" t="str">
        <f t="shared" si="13"/>
        <v/>
      </c>
    </row>
    <row r="59" spans="1:29" ht="16.5" thickBot="1" x14ac:dyDescent="0.3">
      <c r="A59" s="85">
        <f t="shared" si="14"/>
        <v>56</v>
      </c>
      <c r="B59" s="102"/>
      <c r="C59" s="102"/>
      <c r="D59" s="104"/>
      <c r="E59" s="104"/>
      <c r="F59" s="137"/>
      <c r="G59" s="137"/>
      <c r="H59" s="255" t="s">
        <v>1643</v>
      </c>
      <c r="I59" s="255" t="s">
        <v>1644</v>
      </c>
      <c r="J59" s="103"/>
      <c r="K59" s="103" t="s">
        <v>1914</v>
      </c>
      <c r="L59" s="137" t="s">
        <v>2052</v>
      </c>
      <c r="M59" s="255"/>
      <c r="O59" t="str">
        <f t="shared" si="0"/>
        <v/>
      </c>
      <c r="P59" t="str">
        <f t="shared" si="1"/>
        <v/>
      </c>
      <c r="Q59" s="94" t="str">
        <f t="shared" si="2"/>
        <v/>
      </c>
      <c r="R59" s="95" t="str">
        <f t="shared" si="3"/>
        <v/>
      </c>
      <c r="S59" s="94" t="str">
        <f t="shared" si="4"/>
        <v/>
      </c>
      <c r="T59" s="95" t="str">
        <f t="shared" si="5"/>
        <v/>
      </c>
      <c r="U59" s="94" t="str">
        <f t="shared" si="6"/>
        <v xml:space="preserve"> WHEN COUNTRY = 'ALEX' AND SEGMENT IN ('CORPORATE','SME Corporate') THEN 0.000994</v>
      </c>
      <c r="V59" s="95" t="str">
        <f t="shared" si="7"/>
        <v xml:space="preserve"> WHEN COUNTRY = 'ALEX' AND SEGMENT = 'SME Retail' THEN 0.0999928</v>
      </c>
      <c r="W59" s="94" t="str">
        <f t="shared" si="8"/>
        <v/>
      </c>
      <c r="X59" s="95" t="str">
        <f t="shared" si="9"/>
        <v xml:space="preserve"> WHEN COUNTRY = 'CIB' AND SEGMENT = 'Small Business - SME Retail' THEN 0.0000092</v>
      </c>
      <c r="Y59" s="95" t="str">
        <f t="shared" si="10"/>
        <v xml:space="preserve"> WHEN COUNTRY = 'ISPRO' AND SEGMENT IN ('Corporate', 'SME Corporate', 'SME Corporate RED (Real Estate Development)', 'Corporate RED (Real Estate Development)', 'SME Retail', 'SME Retail RED (Real Estate Development)') THEN 0.069794</v>
      </c>
      <c r="Z59" s="94" t="str">
        <f t="shared" si="11"/>
        <v/>
      </c>
      <c r="AB59" t="str">
        <f t="shared" si="12"/>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v>
      </c>
      <c r="AC59" s="96" t="str">
        <f t="shared" si="13"/>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row>
    <row r="60" spans="1:29" ht="16.5" thickBot="1" x14ac:dyDescent="0.3">
      <c r="A60" s="85">
        <f t="shared" si="14"/>
        <v>57</v>
      </c>
      <c r="B60" s="102"/>
      <c r="C60" s="102"/>
      <c r="D60" s="104"/>
      <c r="E60" s="104"/>
      <c r="F60" s="137"/>
      <c r="G60" s="137"/>
      <c r="H60" s="255"/>
      <c r="I60" s="255"/>
      <c r="J60" s="103"/>
      <c r="K60" s="103"/>
      <c r="L60" s="137"/>
      <c r="M60" s="255"/>
      <c r="O60" t="str">
        <f t="shared" si="0"/>
        <v/>
      </c>
      <c r="P60" t="str">
        <f t="shared" si="1"/>
        <v/>
      </c>
      <c r="Q60" s="94" t="str">
        <f t="shared" si="2"/>
        <v/>
      </c>
      <c r="R60" s="95" t="str">
        <f t="shared" si="3"/>
        <v/>
      </c>
      <c r="S60" s="94" t="str">
        <f t="shared" si="4"/>
        <v/>
      </c>
      <c r="T60" s="95" t="str">
        <f t="shared" si="5"/>
        <v/>
      </c>
      <c r="U60" s="94" t="str">
        <f t="shared" si="6"/>
        <v/>
      </c>
      <c r="V60" s="95" t="str">
        <f t="shared" si="7"/>
        <v/>
      </c>
      <c r="W60" s="94" t="str">
        <f t="shared" si="8"/>
        <v/>
      </c>
      <c r="X60" s="95" t="str">
        <f t="shared" si="9"/>
        <v/>
      </c>
      <c r="Y60" s="95" t="str">
        <f t="shared" si="10"/>
        <v/>
      </c>
      <c r="Z60" s="94" t="str">
        <f t="shared" si="11"/>
        <v/>
      </c>
      <c r="AB60" t="str">
        <f t="shared" si="12"/>
        <v/>
      </c>
      <c r="AC60" s="96" t="str">
        <f t="shared" si="13"/>
        <v/>
      </c>
    </row>
    <row r="61" spans="1:29" ht="16.5" thickBot="1" x14ac:dyDescent="0.3">
      <c r="A61" s="85">
        <f t="shared" si="14"/>
        <v>58</v>
      </c>
      <c r="B61" s="102"/>
      <c r="C61" s="102"/>
      <c r="D61" s="103"/>
      <c r="E61" s="104"/>
      <c r="F61" s="137"/>
      <c r="G61" s="137"/>
      <c r="H61" s="255"/>
      <c r="I61" s="255"/>
      <c r="J61" s="103"/>
      <c r="K61" s="103"/>
      <c r="L61" s="137"/>
      <c r="M61" s="255"/>
      <c r="O61" t="str">
        <f t="shared" si="0"/>
        <v/>
      </c>
      <c r="P61" t="str">
        <f t="shared" si="1"/>
        <v/>
      </c>
      <c r="Q61" s="94" t="str">
        <f t="shared" si="2"/>
        <v/>
      </c>
      <c r="R61" s="95" t="str">
        <f t="shared" si="3"/>
        <v/>
      </c>
      <c r="S61" s="94" t="str">
        <f t="shared" si="4"/>
        <v/>
      </c>
      <c r="T61" s="95" t="str">
        <f t="shared" si="5"/>
        <v/>
      </c>
      <c r="U61" s="94" t="str">
        <f t="shared" si="6"/>
        <v/>
      </c>
      <c r="V61" s="95" t="str">
        <f t="shared" si="7"/>
        <v/>
      </c>
      <c r="W61" s="94" t="str">
        <f t="shared" si="8"/>
        <v/>
      </c>
      <c r="X61" s="95" t="str">
        <f t="shared" si="9"/>
        <v/>
      </c>
      <c r="Y61" s="95" t="str">
        <f t="shared" si="10"/>
        <v/>
      </c>
      <c r="Z61" s="94" t="str">
        <f t="shared" si="11"/>
        <v/>
      </c>
      <c r="AB61" t="str">
        <f t="shared" si="12"/>
        <v/>
      </c>
      <c r="AC61" s="96" t="str">
        <f t="shared" si="13"/>
        <v/>
      </c>
    </row>
    <row r="62" spans="1:29" ht="16.5" thickBot="1" x14ac:dyDescent="0.3">
      <c r="A62" s="85">
        <v>60</v>
      </c>
      <c r="B62" s="102"/>
      <c r="C62" s="102"/>
      <c r="D62" s="104"/>
      <c r="E62" s="109" t="s">
        <v>1382</v>
      </c>
      <c r="F62" s="137" t="s">
        <v>1487</v>
      </c>
      <c r="G62" s="137" t="s">
        <v>1490</v>
      </c>
      <c r="H62" s="255"/>
      <c r="I62" s="255"/>
      <c r="J62" s="103" t="s">
        <v>1714</v>
      </c>
      <c r="K62" s="103" t="s">
        <v>1915</v>
      </c>
      <c r="L62" s="137" t="s">
        <v>2053</v>
      </c>
      <c r="M62" s="255" t="s">
        <v>2184</v>
      </c>
      <c r="O62" t="str">
        <f t="shared" si="0"/>
        <v/>
      </c>
      <c r="P62" t="str">
        <f t="shared" si="1"/>
        <v/>
      </c>
      <c r="Q62" s="94" t="str">
        <f t="shared" si="2"/>
        <v/>
      </c>
      <c r="R62" s="95" t="str">
        <f t="shared" si="3"/>
        <v xml:space="preserve"> WHEN COUNTRY = 'KOPER' AND SEGMENT = 'SMALL/MICRO' THEN 898.9567</v>
      </c>
      <c r="S62" s="94" t="str">
        <f t="shared" si="4"/>
        <v xml:space="preserve"> WHEN COUNTRY = 'BIR' AND SEGMENT IN ('CORPORATE','SME Corporate') THEN 19020.55</v>
      </c>
      <c r="T62" s="95" t="str">
        <f t="shared" si="5"/>
        <v xml:space="preserve"> WHEN COUNTRY = 'BIR' AND SEGMENT = 'SME Retail' THEN 53000.1600</v>
      </c>
      <c r="U62" s="94" t="str">
        <f t="shared" si="6"/>
        <v/>
      </c>
      <c r="V62" s="95" t="str">
        <f t="shared" si="7"/>
        <v/>
      </c>
      <c r="W62" s="94" t="str">
        <f t="shared" si="8"/>
        <v xml:space="preserve"> WHEN COUNTRY = 'CIB' AND SEGMENT IN ('Large Corporate - Corporate','SME Corporate') THEN 772233.8</v>
      </c>
      <c r="X62" s="95" t="str">
        <f t="shared" si="9"/>
        <v xml:space="preserve"> WHEN COUNTRY = 'CIB' AND SEGMENT = 'Small Business - SME Retail' THEN 163473.3</v>
      </c>
      <c r="Y62" s="95" t="str">
        <f t="shared" si="10"/>
        <v xml:space="preserve"> WHEN COUNTRY = 'ISPRO' AND SEGMENT IN ('Corporate', 'SME Corporate', 'SME Corporate RED (Real Estate Development)', 'Corporate RED (Real Estate Development)', 'SME Retail', 'SME Retail RED (Real Estate Development)') THEN 961.6667</v>
      </c>
      <c r="Z62" s="94" t="str">
        <f t="shared" si="11"/>
        <v xml:space="preserve"> WHEN COUNTRY = 'ISBA' AND SEGMENT IN ('CORPORATE','SME Corporate', 'SME Retail') THEN 38750</v>
      </c>
      <c r="AB62" t="str">
        <f t="shared" si="12"/>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v>
      </c>
      <c r="AC62" s="96" t="str">
        <f t="shared" si="13"/>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row>
    <row r="63" spans="1:29" ht="16.5" thickBot="1" x14ac:dyDescent="0.3">
      <c r="A63" s="85">
        <f t="shared" si="14"/>
        <v>61</v>
      </c>
      <c r="B63" s="102"/>
      <c r="C63" s="102"/>
      <c r="D63" s="104"/>
      <c r="E63" s="104"/>
      <c r="F63" s="137">
        <v>9895428</v>
      </c>
      <c r="G63" s="137" t="s">
        <v>1491</v>
      </c>
      <c r="H63" s="255"/>
      <c r="I63" s="255"/>
      <c r="J63" s="103" t="s">
        <v>1715</v>
      </c>
      <c r="K63" s="103" t="s">
        <v>1916</v>
      </c>
      <c r="L63" s="137"/>
      <c r="M63" s="255"/>
      <c r="O63" t="str">
        <f t="shared" si="0"/>
        <v/>
      </c>
      <c r="P63" t="str">
        <f t="shared" si="1"/>
        <v/>
      </c>
      <c r="Q63" s="94" t="str">
        <f t="shared" si="2"/>
        <v/>
      </c>
      <c r="R63" s="95" t="str">
        <f t="shared" si="3"/>
        <v/>
      </c>
      <c r="S63" s="94" t="str">
        <f t="shared" si="4"/>
        <v xml:space="preserve"> WHEN COUNTRY = 'BIR' AND SEGMENT IN ('CORPORATE','SME Corporate') THEN 9895428</v>
      </c>
      <c r="T63" s="95" t="str">
        <f t="shared" si="5"/>
        <v xml:space="preserve"> WHEN COUNTRY = 'BIR' AND SEGMENT = 'SME Retail' THEN 750.2392</v>
      </c>
      <c r="U63" s="94" t="str">
        <f t="shared" si="6"/>
        <v/>
      </c>
      <c r="V63" s="95" t="str">
        <f t="shared" si="7"/>
        <v/>
      </c>
      <c r="W63" s="94" t="str">
        <f t="shared" si="8"/>
        <v xml:space="preserve"> WHEN COUNTRY = 'CIB' AND SEGMENT IN ('Large Corporate - Corporate','SME Corporate') THEN 540252.7</v>
      </c>
      <c r="X63" s="95" t="str">
        <f t="shared" si="9"/>
        <v xml:space="preserve"> WHEN COUNTRY = 'CIB' AND SEGMENT = 'Small Business - SME Retail' THEN 159575.3</v>
      </c>
      <c r="Y63" s="95" t="str">
        <f t="shared" si="10"/>
        <v/>
      </c>
      <c r="Z63" s="94" t="str">
        <f t="shared" si="11"/>
        <v/>
      </c>
      <c r="AB63" t="str">
        <f t="shared" si="12"/>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C63" s="96" t="str">
        <f t="shared" si="13"/>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9" ht="16.5" thickBot="1" x14ac:dyDescent="0.3">
      <c r="A64" s="85">
        <f t="shared" si="14"/>
        <v>62</v>
      </c>
      <c r="B64" s="102"/>
      <c r="C64" s="102"/>
      <c r="D64" s="104"/>
      <c r="E64" s="104"/>
      <c r="F64" s="137" t="s">
        <v>1488</v>
      </c>
      <c r="G64" s="137" t="s">
        <v>1486</v>
      </c>
      <c r="H64" s="255"/>
      <c r="I64" s="255"/>
      <c r="J64" s="103"/>
      <c r="K64" s="103"/>
      <c r="L64" s="137"/>
      <c r="M64" s="255"/>
      <c r="O64" t="str">
        <f t="shared" si="0"/>
        <v/>
      </c>
      <c r="P64" t="str">
        <f t="shared" si="1"/>
        <v/>
      </c>
      <c r="Q64" s="94" t="str">
        <f t="shared" si="2"/>
        <v/>
      </c>
      <c r="R64" s="95" t="str">
        <f t="shared" si="3"/>
        <v/>
      </c>
      <c r="S64" s="94" t="str">
        <f t="shared" si="4"/>
        <v xml:space="preserve"> WHEN COUNTRY = 'BIR' AND SEGMENT IN ('CORPORATE','SME Corporate') THEN 0.004714</v>
      </c>
      <c r="T64" s="95" t="str">
        <f t="shared" si="5"/>
        <v xml:space="preserve"> WHEN COUNTRY = 'BIR' AND SEGMENT = 'SME Retail' THEN 0.0000</v>
      </c>
      <c r="U64" s="94" t="str">
        <f t="shared" si="6"/>
        <v/>
      </c>
      <c r="V64" s="95" t="str">
        <f t="shared" si="7"/>
        <v/>
      </c>
      <c r="W64" s="94" t="str">
        <f t="shared" si="8"/>
        <v/>
      </c>
      <c r="X64" s="95" t="str">
        <f t="shared" si="9"/>
        <v/>
      </c>
      <c r="Y64" s="95" t="str">
        <f t="shared" si="10"/>
        <v/>
      </c>
      <c r="Z64" s="94" t="str">
        <f t="shared" si="11"/>
        <v/>
      </c>
      <c r="AB64" t="str">
        <f t="shared" si="12"/>
        <v xml:space="preserve"> WHEN COUNTRY = 'BIR' AND SEGMENT IN ('CORPORATE','SME Corporate') THEN 0.004714 WHEN COUNTRY = 'BIR' AND SEGMENT = 'SME Retail' THEN 0.0000</v>
      </c>
      <c r="AC64" s="96" t="str">
        <f t="shared" si="13"/>
        <v>CASE  WHEN COUNTRY = 'BIR' AND SEGMENT IN ('CORPORATE','SME Corporate') THEN 0.004714 WHEN COUNTRY = 'BIR' AND SEGMENT = 'SME Retail' THEN 0.0000 END AS VAL_MIN_IND_62,</v>
      </c>
    </row>
    <row r="65" spans="1:29" ht="16.5" thickBot="1" x14ac:dyDescent="0.3">
      <c r="A65" s="85">
        <f t="shared" si="14"/>
        <v>63</v>
      </c>
      <c r="B65" s="102"/>
      <c r="C65" s="102"/>
      <c r="D65" s="104"/>
      <c r="E65" s="104"/>
      <c r="F65" s="137" t="s">
        <v>1489</v>
      </c>
      <c r="G65" s="137" t="s">
        <v>1492</v>
      </c>
      <c r="H65" s="255"/>
      <c r="I65" s="255"/>
      <c r="J65" s="103" t="s">
        <v>1716</v>
      </c>
      <c r="K65" s="103" t="s">
        <v>1917</v>
      </c>
      <c r="L65" s="137"/>
      <c r="M65" s="255"/>
      <c r="O65" t="str">
        <f t="shared" si="0"/>
        <v/>
      </c>
      <c r="P65" t="str">
        <f t="shared" si="1"/>
        <v/>
      </c>
      <c r="Q65" s="94" t="str">
        <f t="shared" si="2"/>
        <v/>
      </c>
      <c r="R65" s="95" t="str">
        <f t="shared" si="3"/>
        <v/>
      </c>
      <c r="S65" s="94" t="str">
        <f t="shared" si="4"/>
        <v xml:space="preserve"> WHEN COUNTRY = 'BIR' AND SEGMENT IN ('CORPORATE','SME Corporate') THEN 11160.79</v>
      </c>
      <c r="T65" s="95" t="str">
        <f t="shared" si="5"/>
        <v xml:space="preserve"> WHEN COUNTRY = 'BIR' AND SEGMENT = 'SME Retail' THEN 28174.4800</v>
      </c>
      <c r="U65" s="94" t="str">
        <f t="shared" si="6"/>
        <v/>
      </c>
      <c r="V65" s="95" t="str">
        <f t="shared" si="7"/>
        <v/>
      </c>
      <c r="W65" s="94" t="str">
        <f t="shared" si="8"/>
        <v xml:space="preserve"> WHEN COUNTRY = 'CIB' AND SEGMENT IN ('Large Corporate - Corporate','SME Corporate') THEN 2652268</v>
      </c>
      <c r="X65" s="95" t="str">
        <f t="shared" si="9"/>
        <v xml:space="preserve"> WHEN COUNTRY = 'CIB' AND SEGMENT = 'Small Business - SME Retail' THEN 112937.7</v>
      </c>
      <c r="Y65" s="95" t="str">
        <f t="shared" si="10"/>
        <v/>
      </c>
      <c r="Z65" s="94" t="str">
        <f t="shared" si="11"/>
        <v/>
      </c>
      <c r="AB65" t="str">
        <f t="shared" si="12"/>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C65" s="96" t="str">
        <f t="shared" si="13"/>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9" ht="16.5" thickBot="1" x14ac:dyDescent="0.3">
      <c r="A66" s="85">
        <f t="shared" si="14"/>
        <v>64</v>
      </c>
      <c r="B66" s="102"/>
      <c r="C66" s="102"/>
      <c r="D66" s="104"/>
      <c r="E66" s="104"/>
      <c r="F66" s="137"/>
      <c r="G66" s="137"/>
      <c r="H66" s="255"/>
      <c r="I66" s="255"/>
      <c r="J66" s="103" t="s">
        <v>1717</v>
      </c>
      <c r="K66" s="103" t="s">
        <v>1918</v>
      </c>
      <c r="L66" s="137"/>
      <c r="M66" s="255"/>
      <c r="O66" t="str">
        <f t="shared" si="0"/>
        <v/>
      </c>
      <c r="P66" t="str">
        <f t="shared" si="1"/>
        <v/>
      </c>
      <c r="Q66" s="94" t="str">
        <f t="shared" si="2"/>
        <v/>
      </c>
      <c r="R66" s="95" t="str">
        <f t="shared" si="3"/>
        <v/>
      </c>
      <c r="S66" s="94" t="str">
        <f t="shared" si="4"/>
        <v/>
      </c>
      <c r="T66" s="95" t="str">
        <f t="shared" si="5"/>
        <v/>
      </c>
      <c r="U66" s="94" t="str">
        <f t="shared" si="6"/>
        <v/>
      </c>
      <c r="V66" s="95" t="str">
        <f t="shared" si="7"/>
        <v/>
      </c>
      <c r="W66" s="94" t="str">
        <f t="shared" si="8"/>
        <v xml:space="preserve"> WHEN COUNTRY = 'CIB' AND SEGMENT IN ('Large Corporate - Corporate','SME Corporate') THEN -86.00328</v>
      </c>
      <c r="X66" s="95" t="str">
        <f t="shared" si="9"/>
        <v xml:space="preserve"> WHEN COUNTRY = 'CIB' AND SEGMENT = 'Small Business - SME Retail' THEN -69.63927</v>
      </c>
      <c r="Y66" s="95" t="str">
        <f t="shared" si="10"/>
        <v/>
      </c>
      <c r="Z66" s="94" t="str">
        <f t="shared" si="11"/>
        <v/>
      </c>
      <c r="AB66" t="str">
        <f t="shared" si="12"/>
        <v xml:space="preserve"> WHEN COUNTRY = 'CIB' AND SEGMENT IN ('Large Corporate - Corporate','SME Corporate') THEN -86.00328 WHEN COUNTRY = 'CIB' AND SEGMENT = 'Small Business - SME Retail' THEN -69.63927</v>
      </c>
      <c r="AC66" s="96" t="str">
        <f t="shared" si="13"/>
        <v>CASE  WHEN COUNTRY = 'CIB' AND SEGMENT IN ('Large Corporate - Corporate','SME Corporate') THEN -86.00328 WHEN COUNTRY = 'CIB' AND SEGMENT = 'Small Business - SME Retail' THEN -69.63927 END AS VAL_MIN_IND_64,</v>
      </c>
    </row>
    <row r="67" spans="1:29" ht="16.5" thickBot="1" x14ac:dyDescent="0.3">
      <c r="A67" s="85">
        <f t="shared" si="14"/>
        <v>65</v>
      </c>
      <c r="B67" s="102"/>
      <c r="C67" s="102"/>
      <c r="D67" s="104"/>
      <c r="E67" s="104"/>
      <c r="F67" s="137"/>
      <c r="G67" s="137"/>
      <c r="H67" s="255"/>
      <c r="I67" s="255"/>
      <c r="J67" s="103"/>
      <c r="K67" s="103"/>
      <c r="L67" s="137"/>
      <c r="M67" s="255"/>
      <c r="O67" t="str">
        <f t="shared" si="0"/>
        <v/>
      </c>
      <c r="P67" t="str">
        <f t="shared" si="1"/>
        <v/>
      </c>
      <c r="Q67" s="94" t="str">
        <f t="shared" si="2"/>
        <v/>
      </c>
      <c r="R67" s="95" t="str">
        <f t="shared" si="3"/>
        <v/>
      </c>
      <c r="S67" s="94" t="str">
        <f t="shared" si="4"/>
        <v/>
      </c>
      <c r="T67" s="95" t="str">
        <f t="shared" si="5"/>
        <v/>
      </c>
      <c r="U67" s="94" t="str">
        <f t="shared" si="6"/>
        <v/>
      </c>
      <c r="V67" s="95" t="str">
        <f t="shared" si="7"/>
        <v/>
      </c>
      <c r="W67" s="94" t="str">
        <f t="shared" si="8"/>
        <v/>
      </c>
      <c r="X67" s="95" t="str">
        <f t="shared" si="9"/>
        <v/>
      </c>
      <c r="Y67" s="95" t="str">
        <f t="shared" si="10"/>
        <v/>
      </c>
      <c r="Z67" s="94" t="str">
        <f t="shared" si="11"/>
        <v/>
      </c>
      <c r="AB67" t="str">
        <f t="shared" si="12"/>
        <v/>
      </c>
      <c r="AC67" s="96" t="str">
        <f t="shared" si="13"/>
        <v/>
      </c>
    </row>
    <row r="68" spans="1:29" ht="16.5" thickBot="1" x14ac:dyDescent="0.3">
      <c r="A68" s="85">
        <f t="shared" si="14"/>
        <v>66</v>
      </c>
      <c r="B68" s="102"/>
      <c r="C68" s="102"/>
      <c r="D68" s="104"/>
      <c r="E68" s="104"/>
      <c r="F68" s="137"/>
      <c r="G68" s="137"/>
      <c r="H68" s="255"/>
      <c r="I68" s="255"/>
      <c r="J68" s="103" t="s">
        <v>1717</v>
      </c>
      <c r="K68" s="103" t="s">
        <v>1918</v>
      </c>
      <c r="L68" s="137"/>
      <c r="M68" s="255"/>
      <c r="O68" t="str">
        <f t="shared" ref="O68:O131" si="15">IF(LEN(B68)&gt;0,CONCATENATE(" WHEN COUNTRY = '",$B$2, ,"' AND SEGMENT = '",$B$3,"' THEN ",B68 ),"")</f>
        <v/>
      </c>
      <c r="P68" t="str">
        <f t="shared" ref="P68:P131" si="16">IF(LEN(C68)&gt;0,CONCATENATE(" WHEN COUNTRY = '",$B$2, ,"' AND SEGMENT = '",$C$3,"' THEN ",C68 ),"")</f>
        <v/>
      </c>
      <c r="Q68" s="94" t="str">
        <f t="shared" ref="Q68:Q131" si="17">IF(LEN(D68)&gt;0,CONCATENATE(" WHEN COUNTRY = '",$D$2, ,"' AND SEGMENT = '",$D$3,"' THEN ",D68 ),"")</f>
        <v/>
      </c>
      <c r="R68" s="95" t="str">
        <f t="shared" ref="R68:R131" si="18">IF(LEN(E68)&gt;0,CONCATENATE(" WHEN COUNTRY = '",$D$2, ,"' AND SEGMENT = '",$E$3,"' THEN ",E68 ),"")</f>
        <v/>
      </c>
      <c r="S68" s="94" t="str">
        <f t="shared" ref="S68:S131" si="19">IF(LEN(F68)&gt;0,CONCATENATE(" WHEN COUNTRY = '",$F$2, ,"' AND SEGMENT IN ",$F$3," THEN ",F68 ),"")</f>
        <v/>
      </c>
      <c r="T68" s="95" t="str">
        <f t="shared" ref="T68:T131" si="20">IF(LEN(G68)&gt;0,CONCATENATE(" WHEN COUNTRY = '",$F$2, ,"' AND SEGMENT = '",$G$3,"' THEN ",G68 ),"")</f>
        <v/>
      </c>
      <c r="U68" s="94" t="str">
        <f t="shared" ref="U68:U131" si="21">IF(LEN(H68)&gt;0,CONCATENATE(" WHEN COUNTRY = '",$H$2, ,"' AND SEGMENT IN ",$H$3," THEN ",H68 ),"")</f>
        <v/>
      </c>
      <c r="V68" s="95" t="str">
        <f t="shared" ref="V68:V131" si="22">IF(LEN(I68)&gt;0,CONCATENATE(" WHEN COUNTRY = '",$H$2, ,"' AND SEGMENT = '",$I$3,"' THEN ",I68 ),"")</f>
        <v/>
      </c>
      <c r="W68" s="94" t="str">
        <f t="shared" ref="W68:W131" si="23">IF(LEN(J68)&gt;0,CONCATENATE(" WHEN COUNTRY = '",$J$2, ,"' AND SEGMENT IN ",$J$3," THEN ",J68 ),"")</f>
        <v xml:space="preserve"> WHEN COUNTRY = 'CIB' AND SEGMENT IN ('Large Corporate - Corporate','SME Corporate') THEN -86.00328</v>
      </c>
      <c r="X68" s="95" t="str">
        <f t="shared" ref="X68:X131" si="24">IF(LEN(K68)&gt;0,CONCATENATE(" WHEN COUNTRY = '",$J$2, ,"' AND SEGMENT = '",$K$3,"' THEN ",K68 ),"")</f>
        <v xml:space="preserve"> WHEN COUNTRY = 'CIB' AND SEGMENT = 'Small Business - SME Retail' THEN -69.63927</v>
      </c>
      <c r="Y68" s="95" t="str">
        <f t="shared" ref="Y68:Y131" si="25">IF(LEN(L68)&gt;0,CONCATENATE(" WHEN COUNTRY = '",$L$2, ,"' AND SEGMENT IN "&amp;$L$3&amp;" THEN ",L68 ),"")</f>
        <v/>
      </c>
      <c r="Z68" s="94" t="str">
        <f t="shared" si="11"/>
        <v/>
      </c>
      <c r="AB68" t="str">
        <f t="shared" si="12"/>
        <v xml:space="preserve"> WHEN COUNTRY = 'CIB' AND SEGMENT IN ('Large Corporate - Corporate','SME Corporate') THEN -86.00328 WHEN COUNTRY = 'CIB' AND SEGMENT = 'Small Business - SME Retail' THEN -69.63927</v>
      </c>
      <c r="AC68" s="96" t="str">
        <f t="shared" si="13"/>
        <v>CASE  WHEN COUNTRY = 'CIB' AND SEGMENT IN ('Large Corporate - Corporate','SME Corporate') THEN -86.00328 WHEN COUNTRY = 'CIB' AND SEGMENT = 'Small Business - SME Retail' THEN -69.63927 END AS VAL_MIN_IND_66,</v>
      </c>
    </row>
    <row r="69" spans="1:29" ht="16.5" thickBot="1" x14ac:dyDescent="0.3">
      <c r="A69" s="85">
        <f t="shared" si="14"/>
        <v>67</v>
      </c>
      <c r="B69" s="102"/>
      <c r="C69" s="102"/>
      <c r="D69" s="104"/>
      <c r="E69" s="104"/>
      <c r="F69" s="137"/>
      <c r="G69" s="137"/>
      <c r="H69" s="255"/>
      <c r="I69" s="255"/>
      <c r="J69" s="103" t="s">
        <v>1717</v>
      </c>
      <c r="K69" s="103" t="s">
        <v>1918</v>
      </c>
      <c r="L69" s="137"/>
      <c r="M69" s="255"/>
      <c r="O69" t="str">
        <f t="shared" si="15"/>
        <v/>
      </c>
      <c r="P69" t="str">
        <f t="shared" si="16"/>
        <v/>
      </c>
      <c r="Q69" s="94" t="str">
        <f t="shared" si="17"/>
        <v/>
      </c>
      <c r="R69" s="95" t="str">
        <f t="shared" si="18"/>
        <v/>
      </c>
      <c r="S69" s="94" t="str">
        <f t="shared" si="19"/>
        <v/>
      </c>
      <c r="T69" s="95" t="str">
        <f t="shared" si="20"/>
        <v/>
      </c>
      <c r="U69" s="94" t="str">
        <f t="shared" si="21"/>
        <v/>
      </c>
      <c r="V69" s="95" t="str">
        <f t="shared" si="22"/>
        <v/>
      </c>
      <c r="W69" s="94" t="str">
        <f t="shared" si="23"/>
        <v xml:space="preserve"> WHEN COUNTRY = 'CIB' AND SEGMENT IN ('Large Corporate - Corporate','SME Corporate') THEN -86.00328</v>
      </c>
      <c r="X69" s="95" t="str">
        <f t="shared" si="24"/>
        <v xml:space="preserve"> WHEN COUNTRY = 'CIB' AND SEGMENT = 'Small Business - SME Retail' THEN -69.63927</v>
      </c>
      <c r="Y69" s="95" t="str">
        <f t="shared" si="25"/>
        <v/>
      </c>
      <c r="Z69" s="94" t="str">
        <f t="shared" ref="Z69:Z132" si="26">IF(LEN(M69)&gt;0,CONCATENATE(" WHEN COUNTRY = '",$M$2, ,"' AND SEGMENT IN ",$M$3," THEN ",M69 ),"")</f>
        <v/>
      </c>
      <c r="AB69" t="str">
        <f t="shared" ref="AB69:AB132" si="27">CONCATENATE(O69,P69,Q69,R69,S69,T69,U69,V69,W69,X69,Y69,Z69)</f>
        <v xml:space="preserve"> WHEN COUNTRY = 'CIB' AND SEGMENT IN ('Large Corporate - Corporate','SME Corporate') THEN -86.00328 WHEN COUNTRY = 'CIB' AND SEGMENT = 'Small Business - SME Retail' THEN -69.63927</v>
      </c>
      <c r="AC69" s="96" t="str">
        <f t="shared" ref="AC69:AC132" si="28">IF(LEN(AB69)&gt;0,CONCATENATE("CASE ",AB69," END AS VAL_MIN_IND_",A69,","),"")</f>
        <v>CASE  WHEN COUNTRY = 'CIB' AND SEGMENT IN ('Large Corporate - Corporate','SME Corporate') THEN -86.00328 WHEN COUNTRY = 'CIB' AND SEGMENT = 'Small Business - SME Retail' THEN -69.63927 END AS VAL_MIN_IND_67,</v>
      </c>
    </row>
    <row r="70" spans="1:29" ht="16.5" thickBot="1" x14ac:dyDescent="0.3">
      <c r="A70" s="85">
        <f t="shared" ref="A70:A133" si="29">+A69+1</f>
        <v>68</v>
      </c>
      <c r="B70" s="102"/>
      <c r="C70" s="102"/>
      <c r="D70" s="104"/>
      <c r="E70" s="104"/>
      <c r="F70" s="137"/>
      <c r="G70" s="137"/>
      <c r="H70" s="255"/>
      <c r="I70" s="255"/>
      <c r="J70" s="103"/>
      <c r="K70" s="103"/>
      <c r="L70" s="137"/>
      <c r="M70" s="255"/>
      <c r="O70" t="str">
        <f t="shared" si="15"/>
        <v/>
      </c>
      <c r="P70" t="str">
        <f t="shared" si="16"/>
        <v/>
      </c>
      <c r="Q70" s="94" t="str">
        <f t="shared" si="17"/>
        <v/>
      </c>
      <c r="R70" s="95" t="str">
        <f t="shared" si="18"/>
        <v/>
      </c>
      <c r="S70" s="94" t="str">
        <f t="shared" si="19"/>
        <v/>
      </c>
      <c r="T70" s="95" t="str">
        <f t="shared" si="20"/>
        <v/>
      </c>
      <c r="U70" s="94" t="str">
        <f t="shared" si="21"/>
        <v/>
      </c>
      <c r="V70" s="95" t="str">
        <f t="shared" si="22"/>
        <v/>
      </c>
      <c r="W70" s="94" t="str">
        <f t="shared" si="23"/>
        <v/>
      </c>
      <c r="X70" s="95" t="str">
        <f t="shared" si="24"/>
        <v/>
      </c>
      <c r="Y70" s="95" t="str">
        <f t="shared" si="25"/>
        <v/>
      </c>
      <c r="Z70" s="94" t="str">
        <f t="shared" si="26"/>
        <v/>
      </c>
      <c r="AB70" t="str">
        <f t="shared" si="27"/>
        <v/>
      </c>
      <c r="AC70" s="96" t="str">
        <f t="shared" si="28"/>
        <v/>
      </c>
    </row>
    <row r="71" spans="1:29" ht="16.5" thickBot="1" x14ac:dyDescent="0.3">
      <c r="A71" s="85">
        <f t="shared" si="29"/>
        <v>69</v>
      </c>
      <c r="B71" s="107"/>
      <c r="C71" s="107"/>
      <c r="D71" s="108"/>
      <c r="E71" s="108"/>
      <c r="F71" s="137"/>
      <c r="G71" s="137"/>
      <c r="H71" s="255"/>
      <c r="I71" s="255"/>
      <c r="J71" s="103" t="s">
        <v>1718</v>
      </c>
      <c r="K71" s="103" t="s">
        <v>1919</v>
      </c>
      <c r="L71" s="137" t="s">
        <v>2054</v>
      </c>
      <c r="M71" s="255"/>
      <c r="O71" t="str">
        <f t="shared" si="15"/>
        <v/>
      </c>
      <c r="P71" t="str">
        <f t="shared" si="16"/>
        <v/>
      </c>
      <c r="Q71" s="94" t="str">
        <f t="shared" si="17"/>
        <v/>
      </c>
      <c r="R71" s="95" t="str">
        <f t="shared" si="18"/>
        <v/>
      </c>
      <c r="S71" s="94" t="str">
        <f t="shared" si="19"/>
        <v/>
      </c>
      <c r="T71" s="95" t="str">
        <f t="shared" si="20"/>
        <v/>
      </c>
      <c r="U71" s="94" t="str">
        <f t="shared" si="21"/>
        <v/>
      </c>
      <c r="V71" s="95" t="str">
        <f t="shared" si="22"/>
        <v/>
      </c>
      <c r="W71" s="94" t="str">
        <f t="shared" si="23"/>
        <v xml:space="preserve"> WHEN COUNTRY = 'CIB' AND SEGMENT IN ('Large Corporate - Corporate','SME Corporate') THEN -0.9848943</v>
      </c>
      <c r="X71" s="95" t="str">
        <f t="shared" si="24"/>
        <v xml:space="preserve"> WHEN COUNTRY = 'CIB' AND SEGMENT = 'Small Business - SME Retail' THEN -0.9945541</v>
      </c>
      <c r="Y71" s="95" t="str">
        <f t="shared" si="25"/>
        <v xml:space="preserve"> WHEN COUNTRY = 'ISPRO' AND SEGMENT IN ('Corporate', 'SME Corporate', 'SME Corporate RED (Real Estate Development)', 'Corporate RED (Real Estate Development)', 'SME Retail', 'SME Retail RED (Real Estate Development)') THEN -0.9952108</v>
      </c>
      <c r="Z71" s="94" t="str">
        <f t="shared" si="26"/>
        <v/>
      </c>
      <c r="AB71" t="str">
        <f t="shared" si="27"/>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C71" s="96" t="str">
        <f t="shared" si="28"/>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29" ht="16.5" thickBot="1" x14ac:dyDescent="0.3">
      <c r="A72" s="85">
        <f t="shared" si="29"/>
        <v>70</v>
      </c>
      <c r="B72" s="107"/>
      <c r="C72" s="107"/>
      <c r="D72" s="108"/>
      <c r="E72" s="108"/>
      <c r="F72" s="137"/>
      <c r="G72" s="137"/>
      <c r="H72" s="255"/>
      <c r="I72" s="255"/>
      <c r="J72" s="103" t="s">
        <v>1719</v>
      </c>
      <c r="K72" s="103" t="s">
        <v>1920</v>
      </c>
      <c r="L72" s="137"/>
      <c r="M72" s="255"/>
      <c r="O72" t="str">
        <f t="shared" si="15"/>
        <v/>
      </c>
      <c r="P72" t="str">
        <f t="shared" si="16"/>
        <v/>
      </c>
      <c r="Q72" s="94" t="str">
        <f t="shared" si="17"/>
        <v/>
      </c>
      <c r="R72" s="95" t="str">
        <f t="shared" si="18"/>
        <v/>
      </c>
      <c r="S72" s="94" t="str">
        <f t="shared" si="19"/>
        <v/>
      </c>
      <c r="T72" s="95" t="str">
        <f t="shared" si="20"/>
        <v/>
      </c>
      <c r="U72" s="94" t="str">
        <f t="shared" si="21"/>
        <v/>
      </c>
      <c r="V72" s="95" t="str">
        <f t="shared" si="22"/>
        <v/>
      </c>
      <c r="W72" s="94" t="str">
        <f t="shared" si="23"/>
        <v xml:space="preserve"> WHEN COUNTRY = 'CIB' AND SEGMENT IN ('Large Corporate - Corporate','SME Corporate') THEN -16.75822</v>
      </c>
      <c r="X72" s="95" t="str">
        <f t="shared" si="24"/>
        <v xml:space="preserve"> WHEN COUNTRY = 'CIB' AND SEGMENT = 'Small Business - SME Retail' THEN -16.72832</v>
      </c>
      <c r="Y72" s="95" t="str">
        <f t="shared" si="25"/>
        <v/>
      </c>
      <c r="Z72" s="94" t="str">
        <f t="shared" si="26"/>
        <v/>
      </c>
      <c r="AB72" t="str">
        <f t="shared" si="27"/>
        <v xml:space="preserve"> WHEN COUNTRY = 'CIB' AND SEGMENT IN ('Large Corporate - Corporate','SME Corporate') THEN -16.75822 WHEN COUNTRY = 'CIB' AND SEGMENT = 'Small Business - SME Retail' THEN -16.72832</v>
      </c>
      <c r="AC72" s="96" t="str">
        <f t="shared" si="28"/>
        <v>CASE  WHEN COUNTRY = 'CIB' AND SEGMENT IN ('Large Corporate - Corporate','SME Corporate') THEN -16.75822 WHEN COUNTRY = 'CIB' AND SEGMENT = 'Small Business - SME Retail' THEN -16.72832 END AS VAL_MIN_IND_70,</v>
      </c>
    </row>
    <row r="73" spans="1:29" ht="16.5" thickBot="1" x14ac:dyDescent="0.3">
      <c r="A73" s="85">
        <f t="shared" si="29"/>
        <v>71</v>
      </c>
      <c r="B73" s="107"/>
      <c r="C73" s="107"/>
      <c r="D73" s="108"/>
      <c r="E73" s="108"/>
      <c r="F73" s="137"/>
      <c r="G73" s="137"/>
      <c r="H73" s="255"/>
      <c r="I73" s="255"/>
      <c r="J73" s="103"/>
      <c r="K73" s="103"/>
      <c r="L73" s="137"/>
      <c r="M73" s="255"/>
      <c r="O73" t="str">
        <f t="shared" si="15"/>
        <v/>
      </c>
      <c r="P73" t="str">
        <f t="shared" si="16"/>
        <v/>
      </c>
      <c r="Q73" s="94" t="str">
        <f t="shared" si="17"/>
        <v/>
      </c>
      <c r="R73" s="95" t="str">
        <f t="shared" si="18"/>
        <v/>
      </c>
      <c r="S73" s="94" t="str">
        <f t="shared" si="19"/>
        <v/>
      </c>
      <c r="T73" s="95" t="str">
        <f t="shared" si="20"/>
        <v/>
      </c>
      <c r="U73" s="94" t="str">
        <f t="shared" si="21"/>
        <v/>
      </c>
      <c r="V73" s="95" t="str">
        <f t="shared" si="22"/>
        <v/>
      </c>
      <c r="W73" s="94" t="str">
        <f t="shared" si="23"/>
        <v/>
      </c>
      <c r="X73" s="95" t="str">
        <f t="shared" si="24"/>
        <v/>
      </c>
      <c r="Y73" s="95" t="str">
        <f t="shared" si="25"/>
        <v/>
      </c>
      <c r="Z73" s="94" t="str">
        <f t="shared" si="26"/>
        <v/>
      </c>
      <c r="AB73" t="str">
        <f t="shared" si="27"/>
        <v/>
      </c>
      <c r="AC73" s="96" t="str">
        <f t="shared" si="28"/>
        <v/>
      </c>
    </row>
    <row r="74" spans="1:29" ht="16.5" thickBot="1" x14ac:dyDescent="0.3">
      <c r="A74" s="85">
        <f t="shared" si="29"/>
        <v>72</v>
      </c>
      <c r="B74" s="107"/>
      <c r="C74" s="107"/>
      <c r="D74" s="108"/>
      <c r="E74" s="108"/>
      <c r="F74" s="137"/>
      <c r="G74" s="137"/>
      <c r="H74" s="255"/>
      <c r="I74" s="255"/>
      <c r="J74" s="103"/>
      <c r="K74" s="103"/>
      <c r="L74" s="137" t="s">
        <v>2055</v>
      </c>
      <c r="M74" s="255"/>
      <c r="O74" t="str">
        <f t="shared" si="15"/>
        <v/>
      </c>
      <c r="P74" t="str">
        <f t="shared" si="16"/>
        <v/>
      </c>
      <c r="Q74" s="94" t="str">
        <f t="shared" si="17"/>
        <v/>
      </c>
      <c r="R74" s="95" t="str">
        <f t="shared" si="18"/>
        <v/>
      </c>
      <c r="S74" s="94" t="str">
        <f t="shared" si="19"/>
        <v/>
      </c>
      <c r="T74" s="95" t="str">
        <f t="shared" si="20"/>
        <v/>
      </c>
      <c r="U74" s="94" t="str">
        <f t="shared" si="21"/>
        <v/>
      </c>
      <c r="V74" s="95" t="str">
        <f t="shared" si="22"/>
        <v/>
      </c>
      <c r="W74" s="94" t="str">
        <f t="shared" si="23"/>
        <v/>
      </c>
      <c r="X74" s="95" t="str">
        <f t="shared" si="24"/>
        <v/>
      </c>
      <c r="Y74" s="95" t="str">
        <f t="shared" si="25"/>
        <v xml:space="preserve"> WHEN COUNTRY = 'ISPRO' AND SEGMENT IN ('Corporate', 'SME Corporate', 'SME Corporate RED (Real Estate Development)', 'Corporate RED (Real Estate Development)', 'SME Retail', 'SME Retail RED (Real Estate Development)') THEN 0.2773052</v>
      </c>
      <c r="Z74" s="94" t="str">
        <f t="shared" si="26"/>
        <v/>
      </c>
      <c r="AB74" t="str">
        <f t="shared" si="27"/>
        <v xml:space="preserve"> WHEN COUNTRY = 'ISPRO' AND SEGMENT IN ('Corporate', 'SME Corporate', 'SME Corporate RED (Real Estate Development)', 'Corporate RED (Real Estate Development)', 'SME Retail', 'SME Retail RED (Real Estate Development)') THEN 0.2773052</v>
      </c>
      <c r="AC74" s="96" t="str">
        <f t="shared" si="28"/>
        <v>CASE  WHEN COUNTRY = 'ISPRO' AND SEGMENT IN ('Corporate', 'SME Corporate', 'SME Corporate RED (Real Estate Development)', 'Corporate RED (Real Estate Development)', 'SME Retail', 'SME Retail RED (Real Estate Development)') THEN 0.2773052 END AS VAL_MIN_IND_72,</v>
      </c>
    </row>
    <row r="75" spans="1:29" ht="16.5" thickBot="1" x14ac:dyDescent="0.3">
      <c r="A75" s="85">
        <f t="shared" si="29"/>
        <v>73</v>
      </c>
      <c r="B75" s="107"/>
      <c r="C75" s="107"/>
      <c r="D75" s="108"/>
      <c r="E75" s="108"/>
      <c r="F75" s="137"/>
      <c r="G75" s="137"/>
      <c r="H75" s="255"/>
      <c r="I75" s="255"/>
      <c r="J75" s="103"/>
      <c r="K75" s="103"/>
      <c r="L75" s="137" t="s">
        <v>1383</v>
      </c>
      <c r="M75" s="255"/>
      <c r="O75" t="str">
        <f t="shared" si="15"/>
        <v/>
      </c>
      <c r="P75" t="str">
        <f t="shared" si="16"/>
        <v/>
      </c>
      <c r="Q75" s="94" t="str">
        <f t="shared" si="17"/>
        <v/>
      </c>
      <c r="R75" s="95" t="str">
        <f t="shared" si="18"/>
        <v/>
      </c>
      <c r="S75" s="94" t="str">
        <f t="shared" si="19"/>
        <v/>
      </c>
      <c r="T75" s="95" t="str">
        <f t="shared" si="20"/>
        <v/>
      </c>
      <c r="U75" s="94" t="str">
        <f t="shared" si="21"/>
        <v/>
      </c>
      <c r="V75" s="95" t="str">
        <f t="shared" si="22"/>
        <v/>
      </c>
      <c r="W75" s="94" t="str">
        <f t="shared" si="23"/>
        <v/>
      </c>
      <c r="X75" s="95" t="str">
        <f t="shared" si="24"/>
        <v/>
      </c>
      <c r="Y75" s="95" t="str">
        <f t="shared" si="25"/>
        <v xml:space="preserve"> WHEN COUNTRY = 'ISPRO' AND SEGMENT IN ('Corporate', 'SME Corporate', 'SME Corporate RED (Real Estate Development)', 'Corporate RED (Real Estate Development)', 'SME Retail', 'SME Retail RED (Real Estate Development)') THEN -1</v>
      </c>
      <c r="Z75" s="94" t="str">
        <f t="shared" si="26"/>
        <v/>
      </c>
      <c r="AB75" t="str">
        <f t="shared" si="27"/>
        <v xml:space="preserve"> WHEN COUNTRY = 'ISPRO' AND SEGMENT IN ('Corporate', 'SME Corporate', 'SME Corporate RED (Real Estate Development)', 'Corporate RED (Real Estate Development)', 'SME Retail', 'SME Retail RED (Real Estate Development)') THEN -1</v>
      </c>
      <c r="AC75" s="96" t="str">
        <f t="shared" si="28"/>
        <v>CASE  WHEN COUNTRY = 'ISPRO' AND SEGMENT IN ('Corporate', 'SME Corporate', 'SME Corporate RED (Real Estate Development)', 'Corporate RED (Real Estate Development)', 'SME Retail', 'SME Retail RED (Real Estate Development)') THEN -1 END AS VAL_MIN_IND_73,</v>
      </c>
    </row>
    <row r="76" spans="1:29" ht="16.5" thickBot="1" x14ac:dyDescent="0.3">
      <c r="A76" s="85">
        <f t="shared" si="29"/>
        <v>74</v>
      </c>
      <c r="B76" s="107"/>
      <c r="C76" s="107"/>
      <c r="D76" s="108"/>
      <c r="E76" s="108"/>
      <c r="F76" s="137"/>
      <c r="G76" s="137"/>
      <c r="H76" s="255"/>
      <c r="I76" s="255"/>
      <c r="J76" s="103" t="s">
        <v>1720</v>
      </c>
      <c r="K76" s="103"/>
      <c r="L76" s="137"/>
      <c r="M76" s="255"/>
      <c r="O76" t="str">
        <f t="shared" si="15"/>
        <v/>
      </c>
      <c r="P76" t="str">
        <f t="shared" si="16"/>
        <v/>
      </c>
      <c r="Q76" s="94" t="str">
        <f t="shared" si="17"/>
        <v/>
      </c>
      <c r="R76" s="95" t="str">
        <f t="shared" si="18"/>
        <v/>
      </c>
      <c r="S76" s="94" t="str">
        <f t="shared" si="19"/>
        <v/>
      </c>
      <c r="T76" s="95" t="str">
        <f t="shared" si="20"/>
        <v/>
      </c>
      <c r="U76" s="94" t="str">
        <f t="shared" si="21"/>
        <v/>
      </c>
      <c r="V76" s="95" t="str">
        <f t="shared" si="22"/>
        <v/>
      </c>
      <c r="W76" s="94" t="str">
        <f t="shared" si="23"/>
        <v xml:space="preserve"> WHEN COUNTRY = 'CIB' AND SEGMENT IN ('Large Corporate - Corporate','SME Corporate') THEN -0.7051479</v>
      </c>
      <c r="X76" s="95" t="str">
        <f t="shared" si="24"/>
        <v/>
      </c>
      <c r="Y76" s="95" t="str">
        <f t="shared" si="25"/>
        <v/>
      </c>
      <c r="Z76" s="94" t="str">
        <f t="shared" si="26"/>
        <v/>
      </c>
      <c r="AB76" t="str">
        <f t="shared" si="27"/>
        <v xml:space="preserve"> WHEN COUNTRY = 'CIB' AND SEGMENT IN ('Large Corporate - Corporate','SME Corporate') THEN -0.7051479</v>
      </c>
      <c r="AC76" s="96" t="str">
        <f t="shared" si="28"/>
        <v>CASE  WHEN COUNTRY = 'CIB' AND SEGMENT IN ('Large Corporate - Corporate','SME Corporate') THEN -0.7051479 END AS VAL_MIN_IND_74,</v>
      </c>
    </row>
    <row r="77" spans="1:29" ht="16.5" thickBot="1" x14ac:dyDescent="0.3">
      <c r="A77" s="85">
        <f t="shared" si="29"/>
        <v>75</v>
      </c>
      <c r="B77" s="107"/>
      <c r="C77" s="107"/>
      <c r="D77" s="108"/>
      <c r="E77" s="108"/>
      <c r="F77" s="137"/>
      <c r="G77" s="137"/>
      <c r="H77" s="255"/>
      <c r="I77" s="255"/>
      <c r="J77" s="103"/>
      <c r="K77" s="103" t="s">
        <v>1921</v>
      </c>
      <c r="L77" s="137"/>
      <c r="M77" s="255"/>
      <c r="O77" t="str">
        <f t="shared" si="15"/>
        <v/>
      </c>
      <c r="P77" t="str">
        <f t="shared" si="16"/>
        <v/>
      </c>
      <c r="Q77" s="94" t="str">
        <f t="shared" si="17"/>
        <v/>
      </c>
      <c r="R77" s="95" t="str">
        <f t="shared" si="18"/>
        <v/>
      </c>
      <c r="S77" s="94" t="str">
        <f t="shared" si="19"/>
        <v/>
      </c>
      <c r="T77" s="95" t="str">
        <f t="shared" si="20"/>
        <v/>
      </c>
      <c r="U77" s="94" t="str">
        <f t="shared" si="21"/>
        <v/>
      </c>
      <c r="V77" s="95" t="str">
        <f t="shared" si="22"/>
        <v/>
      </c>
      <c r="W77" s="94" t="str">
        <f t="shared" si="23"/>
        <v/>
      </c>
      <c r="X77" s="95" t="str">
        <f t="shared" si="24"/>
        <v xml:space="preserve"> WHEN COUNTRY = 'CIB' AND SEGMENT = 'Small Business - SME Retail' THEN 0.0297082</v>
      </c>
      <c r="Y77" s="95" t="str">
        <f t="shared" si="25"/>
        <v/>
      </c>
      <c r="Z77" s="94" t="str">
        <f t="shared" si="26"/>
        <v/>
      </c>
      <c r="AB77" t="str">
        <f t="shared" si="27"/>
        <v xml:space="preserve"> WHEN COUNTRY = 'CIB' AND SEGMENT = 'Small Business - SME Retail' THEN 0.0297082</v>
      </c>
      <c r="AC77" s="96" t="str">
        <f t="shared" si="28"/>
        <v>CASE  WHEN COUNTRY = 'CIB' AND SEGMENT = 'Small Business - SME Retail' THEN 0.0297082 END AS VAL_MIN_IND_75,</v>
      </c>
    </row>
    <row r="78" spans="1:29" ht="16.5" thickBot="1" x14ac:dyDescent="0.3">
      <c r="A78" s="85">
        <f t="shared" si="29"/>
        <v>76</v>
      </c>
      <c r="B78" s="107"/>
      <c r="C78" s="107"/>
      <c r="D78" s="108"/>
      <c r="E78" s="108"/>
      <c r="F78" s="137"/>
      <c r="G78" s="137"/>
      <c r="H78" s="255"/>
      <c r="I78" s="255"/>
      <c r="J78" s="103"/>
      <c r="K78" s="103"/>
      <c r="L78" s="137"/>
      <c r="M78" s="255"/>
      <c r="O78" t="str">
        <f t="shared" si="15"/>
        <v/>
      </c>
      <c r="P78" t="str">
        <f t="shared" si="16"/>
        <v/>
      </c>
      <c r="Q78" s="94" t="str">
        <f t="shared" si="17"/>
        <v/>
      </c>
      <c r="R78" s="95" t="str">
        <f t="shared" si="18"/>
        <v/>
      </c>
      <c r="S78" s="94" t="str">
        <f t="shared" si="19"/>
        <v/>
      </c>
      <c r="T78" s="95" t="str">
        <f t="shared" si="20"/>
        <v/>
      </c>
      <c r="U78" s="94" t="str">
        <f t="shared" si="21"/>
        <v/>
      </c>
      <c r="V78" s="95" t="str">
        <f t="shared" si="22"/>
        <v/>
      </c>
      <c r="W78" s="94" t="str">
        <f t="shared" si="23"/>
        <v/>
      </c>
      <c r="X78" s="95" t="str">
        <f t="shared" si="24"/>
        <v/>
      </c>
      <c r="Y78" s="95" t="str">
        <f t="shared" si="25"/>
        <v/>
      </c>
      <c r="Z78" s="94" t="str">
        <f t="shared" si="26"/>
        <v/>
      </c>
      <c r="AB78" t="str">
        <f t="shared" si="27"/>
        <v/>
      </c>
      <c r="AC78" s="96" t="str">
        <f t="shared" si="28"/>
        <v/>
      </c>
    </row>
    <row r="79" spans="1:29" ht="16.5" thickBot="1" x14ac:dyDescent="0.3">
      <c r="A79" s="85">
        <f t="shared" si="29"/>
        <v>77</v>
      </c>
      <c r="B79" s="107"/>
      <c r="C79" s="107"/>
      <c r="D79" s="108"/>
      <c r="E79" s="108"/>
      <c r="F79" s="137"/>
      <c r="G79" s="137"/>
      <c r="H79" s="255"/>
      <c r="I79" s="255"/>
      <c r="J79" s="103"/>
      <c r="K79" s="103" t="s">
        <v>1922</v>
      </c>
      <c r="L79" s="137"/>
      <c r="M79" s="255"/>
      <c r="O79" t="str">
        <f t="shared" si="15"/>
        <v/>
      </c>
      <c r="P79" t="str">
        <f t="shared" si="16"/>
        <v/>
      </c>
      <c r="Q79" s="94" t="str">
        <f t="shared" si="17"/>
        <v/>
      </c>
      <c r="R79" s="95" t="str">
        <f t="shared" si="18"/>
        <v/>
      </c>
      <c r="S79" s="94" t="str">
        <f t="shared" si="19"/>
        <v/>
      </c>
      <c r="T79" s="95" t="str">
        <f t="shared" si="20"/>
        <v/>
      </c>
      <c r="U79" s="94" t="str">
        <f t="shared" si="21"/>
        <v/>
      </c>
      <c r="V79" s="95" t="str">
        <f t="shared" si="22"/>
        <v/>
      </c>
      <c r="W79" s="94" t="str">
        <f t="shared" si="23"/>
        <v/>
      </c>
      <c r="X79" s="95" t="str">
        <f t="shared" si="24"/>
        <v xml:space="preserve"> WHEN COUNTRY = 'CIB' AND SEGMENT = 'Small Business - SME Retail' THEN -0.9515571</v>
      </c>
      <c r="Y79" s="95" t="str">
        <f t="shared" si="25"/>
        <v/>
      </c>
      <c r="Z79" s="94" t="str">
        <f t="shared" si="26"/>
        <v/>
      </c>
      <c r="AB79" t="str">
        <f t="shared" si="27"/>
        <v xml:space="preserve"> WHEN COUNTRY = 'CIB' AND SEGMENT = 'Small Business - SME Retail' THEN -0.9515571</v>
      </c>
      <c r="AC79" s="96" t="str">
        <f t="shared" si="28"/>
        <v>CASE  WHEN COUNTRY = 'CIB' AND SEGMENT = 'Small Business - SME Retail' THEN -0.9515571 END AS VAL_MIN_IND_77,</v>
      </c>
    </row>
    <row r="80" spans="1:29" ht="16.5" thickBot="1" x14ac:dyDescent="0.3">
      <c r="A80" s="85">
        <f t="shared" si="29"/>
        <v>78</v>
      </c>
      <c r="B80" s="107"/>
      <c r="C80" s="107"/>
      <c r="D80" s="108"/>
      <c r="E80" s="108"/>
      <c r="F80" s="137"/>
      <c r="G80" s="137"/>
      <c r="H80" s="255"/>
      <c r="I80" s="255"/>
      <c r="J80" s="103"/>
      <c r="K80" s="103"/>
      <c r="L80" s="137"/>
      <c r="M80" s="255"/>
      <c r="O80" t="str">
        <f t="shared" si="15"/>
        <v/>
      </c>
      <c r="P80" t="str">
        <f t="shared" si="16"/>
        <v/>
      </c>
      <c r="Q80" s="94" t="str">
        <f t="shared" si="17"/>
        <v/>
      </c>
      <c r="R80" s="95" t="str">
        <f t="shared" si="18"/>
        <v/>
      </c>
      <c r="S80" s="94" t="str">
        <f t="shared" si="19"/>
        <v/>
      </c>
      <c r="T80" s="95" t="str">
        <f t="shared" si="20"/>
        <v/>
      </c>
      <c r="U80" s="94" t="str">
        <f t="shared" si="21"/>
        <v/>
      </c>
      <c r="V80" s="95" t="str">
        <f t="shared" si="22"/>
        <v/>
      </c>
      <c r="W80" s="94" t="str">
        <f t="shared" si="23"/>
        <v/>
      </c>
      <c r="X80" s="95" t="str">
        <f t="shared" si="24"/>
        <v/>
      </c>
      <c r="Y80" s="95" t="str">
        <f t="shared" si="25"/>
        <v/>
      </c>
      <c r="Z80" s="94" t="str">
        <f t="shared" si="26"/>
        <v/>
      </c>
      <c r="AB80" t="str">
        <f t="shared" si="27"/>
        <v/>
      </c>
      <c r="AC80" s="96" t="str">
        <f t="shared" si="28"/>
        <v/>
      </c>
    </row>
    <row r="81" spans="1:29" ht="16.5" thickBot="1" x14ac:dyDescent="0.3">
      <c r="A81" s="85">
        <f t="shared" si="29"/>
        <v>79</v>
      </c>
      <c r="B81" s="107"/>
      <c r="C81" s="107"/>
      <c r="D81" s="108"/>
      <c r="E81" s="108"/>
      <c r="F81" s="137"/>
      <c r="G81" s="137"/>
      <c r="H81" s="255"/>
      <c r="I81" s="255"/>
      <c r="J81" s="103"/>
      <c r="K81" s="103"/>
      <c r="L81" s="137"/>
      <c r="M81" s="255"/>
      <c r="O81" t="str">
        <f t="shared" si="15"/>
        <v/>
      </c>
      <c r="P81" t="str">
        <f t="shared" si="16"/>
        <v/>
      </c>
      <c r="Q81" s="94" t="str">
        <f t="shared" si="17"/>
        <v/>
      </c>
      <c r="R81" s="95" t="str">
        <f t="shared" si="18"/>
        <v/>
      </c>
      <c r="S81" s="94" t="str">
        <f t="shared" si="19"/>
        <v/>
      </c>
      <c r="T81" s="95" t="str">
        <f t="shared" si="20"/>
        <v/>
      </c>
      <c r="U81" s="94" t="str">
        <f t="shared" si="21"/>
        <v/>
      </c>
      <c r="V81" s="95" t="str">
        <f t="shared" si="22"/>
        <v/>
      </c>
      <c r="W81" s="94" t="str">
        <f t="shared" si="23"/>
        <v/>
      </c>
      <c r="X81" s="95" t="str">
        <f t="shared" si="24"/>
        <v/>
      </c>
      <c r="Y81" s="95" t="str">
        <f t="shared" si="25"/>
        <v/>
      </c>
      <c r="Z81" s="94" t="str">
        <f t="shared" si="26"/>
        <v/>
      </c>
      <c r="AB81" t="str">
        <f t="shared" si="27"/>
        <v/>
      </c>
      <c r="AC81" s="96" t="str">
        <f t="shared" si="28"/>
        <v/>
      </c>
    </row>
    <row r="82" spans="1:29" ht="16.5" thickBot="1" x14ac:dyDescent="0.3">
      <c r="A82" s="85">
        <f t="shared" si="29"/>
        <v>80</v>
      </c>
      <c r="B82" s="107"/>
      <c r="C82" s="107"/>
      <c r="D82" s="108"/>
      <c r="E82" s="108"/>
      <c r="F82" s="137"/>
      <c r="G82" s="137"/>
      <c r="H82" s="255"/>
      <c r="I82" s="255"/>
      <c r="J82" s="103"/>
      <c r="K82" s="103"/>
      <c r="L82" s="137" t="s">
        <v>2071</v>
      </c>
      <c r="M82" s="255"/>
      <c r="O82" t="str">
        <f t="shared" si="15"/>
        <v/>
      </c>
      <c r="P82" t="str">
        <f t="shared" si="16"/>
        <v/>
      </c>
      <c r="Q82" s="94" t="str">
        <f t="shared" si="17"/>
        <v/>
      </c>
      <c r="R82" s="95" t="str">
        <f t="shared" si="18"/>
        <v/>
      </c>
      <c r="S82" s="94" t="str">
        <f t="shared" si="19"/>
        <v/>
      </c>
      <c r="T82" s="95" t="str">
        <f t="shared" si="20"/>
        <v/>
      </c>
      <c r="U82" s="94" t="str">
        <f t="shared" si="21"/>
        <v/>
      </c>
      <c r="V82" s="95" t="str">
        <f t="shared" si="22"/>
        <v/>
      </c>
      <c r="W82" s="94" t="str">
        <f t="shared" si="23"/>
        <v/>
      </c>
      <c r="X82" s="95" t="str">
        <f t="shared" si="24"/>
        <v/>
      </c>
      <c r="Y82" s="95" t="str">
        <f t="shared" si="25"/>
        <v xml:space="preserve"> WHEN COUNTRY = 'ISPRO' AND SEGMENT IN ('Corporate', 'SME Corporate', 'SME Corporate RED (Real Estate Development)', 'Corporate RED (Real Estate Development)', 'SME Retail', 'SME Retail RED (Real Estate Development)') THEN 0.3618942</v>
      </c>
      <c r="Z82" s="94" t="str">
        <f t="shared" si="26"/>
        <v/>
      </c>
      <c r="AB82" t="str">
        <f t="shared" si="27"/>
        <v xml:space="preserve"> WHEN COUNTRY = 'ISPRO' AND SEGMENT IN ('Corporate', 'SME Corporate', 'SME Corporate RED (Real Estate Development)', 'Corporate RED (Real Estate Development)', 'SME Retail', 'SME Retail RED (Real Estate Development)') THEN 0.3618942</v>
      </c>
      <c r="AC82" s="96" t="str">
        <f t="shared" si="28"/>
        <v>CASE  WHEN COUNTRY = 'ISPRO' AND SEGMENT IN ('Corporate', 'SME Corporate', 'SME Corporate RED (Real Estate Development)', 'Corporate RED (Real Estate Development)', 'SME Retail', 'SME Retail RED (Real Estate Development)') THEN 0.3618942 END AS VAL_MIN_IND_80,</v>
      </c>
    </row>
    <row r="83" spans="1:29" ht="16.5" thickBot="1" x14ac:dyDescent="0.3">
      <c r="A83" s="85">
        <f t="shared" si="29"/>
        <v>81</v>
      </c>
      <c r="B83" s="107"/>
      <c r="C83" s="107"/>
      <c r="D83" s="108"/>
      <c r="E83" s="108"/>
      <c r="F83" s="137"/>
      <c r="G83" s="137"/>
      <c r="H83" s="255"/>
      <c r="I83" s="255"/>
      <c r="J83" s="103"/>
      <c r="K83" s="103"/>
      <c r="L83" s="137"/>
      <c r="M83" s="255"/>
      <c r="O83" t="str">
        <f t="shared" si="15"/>
        <v/>
      </c>
      <c r="P83" t="str">
        <f t="shared" si="16"/>
        <v/>
      </c>
      <c r="Q83" s="94" t="str">
        <f t="shared" si="17"/>
        <v/>
      </c>
      <c r="R83" s="95" t="str">
        <f t="shared" si="18"/>
        <v/>
      </c>
      <c r="S83" s="94" t="str">
        <f t="shared" si="19"/>
        <v/>
      </c>
      <c r="T83" s="95" t="str">
        <f t="shared" si="20"/>
        <v/>
      </c>
      <c r="U83" s="94" t="str">
        <f t="shared" si="21"/>
        <v/>
      </c>
      <c r="V83" s="95" t="str">
        <f t="shared" si="22"/>
        <v/>
      </c>
      <c r="W83" s="94" t="str">
        <f t="shared" si="23"/>
        <v/>
      </c>
      <c r="X83" s="95" t="str">
        <f t="shared" si="24"/>
        <v/>
      </c>
      <c r="Y83" s="95" t="str">
        <f t="shared" si="25"/>
        <v/>
      </c>
      <c r="Z83" s="94" t="str">
        <f t="shared" si="26"/>
        <v/>
      </c>
      <c r="AB83" t="str">
        <f t="shared" si="27"/>
        <v/>
      </c>
      <c r="AC83" s="96" t="str">
        <f t="shared" si="28"/>
        <v/>
      </c>
    </row>
    <row r="84" spans="1:29" ht="16.5" thickBot="1" x14ac:dyDescent="0.3">
      <c r="A84" s="85">
        <f t="shared" si="29"/>
        <v>82</v>
      </c>
      <c r="B84" s="107"/>
      <c r="C84" s="107"/>
      <c r="D84" s="108"/>
      <c r="E84" s="108"/>
      <c r="F84" s="137"/>
      <c r="G84" s="137"/>
      <c r="H84" s="255"/>
      <c r="I84" s="255"/>
      <c r="J84" s="103" t="s">
        <v>1721</v>
      </c>
      <c r="K84" s="103" t="s">
        <v>1923</v>
      </c>
      <c r="L84" s="137"/>
      <c r="M84" s="255"/>
      <c r="O84" t="str">
        <f t="shared" si="15"/>
        <v/>
      </c>
      <c r="P84" t="str">
        <f t="shared" si="16"/>
        <v/>
      </c>
      <c r="Q84" s="94" t="str">
        <f t="shared" si="17"/>
        <v/>
      </c>
      <c r="R84" s="95" t="str">
        <f t="shared" si="18"/>
        <v/>
      </c>
      <c r="S84" s="94" t="str">
        <f t="shared" si="19"/>
        <v/>
      </c>
      <c r="T84" s="95" t="str">
        <f t="shared" si="20"/>
        <v/>
      </c>
      <c r="U84" s="94" t="str">
        <f t="shared" si="21"/>
        <v/>
      </c>
      <c r="V84" s="95" t="str">
        <f t="shared" si="22"/>
        <v/>
      </c>
      <c r="W84" s="94" t="str">
        <f t="shared" si="23"/>
        <v xml:space="preserve"> WHEN COUNTRY = 'CIB' AND SEGMENT IN ('Large Corporate - Corporate','SME Corporate') THEN -17.28415</v>
      </c>
      <c r="X84" s="95" t="str">
        <f t="shared" si="24"/>
        <v xml:space="preserve"> WHEN COUNTRY = 'CIB' AND SEGMENT = 'Small Business - SME Retail' THEN -26.5082</v>
      </c>
      <c r="Y84" s="95" t="str">
        <f t="shared" si="25"/>
        <v/>
      </c>
      <c r="Z84" s="94" t="str">
        <f t="shared" si="26"/>
        <v/>
      </c>
      <c r="AB84" t="str">
        <f t="shared" si="27"/>
        <v xml:space="preserve"> WHEN COUNTRY = 'CIB' AND SEGMENT IN ('Large Corporate - Corporate','SME Corporate') THEN -17.28415 WHEN COUNTRY = 'CIB' AND SEGMENT = 'Small Business - SME Retail' THEN -26.5082</v>
      </c>
      <c r="AC84" s="96" t="str">
        <f t="shared" si="28"/>
        <v>CASE  WHEN COUNTRY = 'CIB' AND SEGMENT IN ('Large Corporate - Corporate','SME Corporate') THEN -17.28415 WHEN COUNTRY = 'CIB' AND SEGMENT = 'Small Business - SME Retail' THEN -26.5082 END AS VAL_MIN_IND_82,</v>
      </c>
    </row>
    <row r="85" spans="1:29" ht="16.5" thickBot="1" x14ac:dyDescent="0.3">
      <c r="A85" s="85">
        <f t="shared" si="29"/>
        <v>83</v>
      </c>
      <c r="B85" s="107"/>
      <c r="C85" s="107"/>
      <c r="D85" s="108"/>
      <c r="E85" s="108"/>
      <c r="F85" s="137"/>
      <c r="G85" s="137"/>
      <c r="H85" s="255"/>
      <c r="I85" s="255"/>
      <c r="J85" s="103" t="s">
        <v>1722</v>
      </c>
      <c r="K85" s="103" t="s">
        <v>1924</v>
      </c>
      <c r="L85" s="137"/>
      <c r="M85" s="255"/>
      <c r="O85" t="str">
        <f t="shared" si="15"/>
        <v/>
      </c>
      <c r="P85" t="str">
        <f t="shared" si="16"/>
        <v/>
      </c>
      <c r="Q85" s="94" t="str">
        <f t="shared" si="17"/>
        <v/>
      </c>
      <c r="R85" s="95" t="str">
        <f t="shared" si="18"/>
        <v/>
      </c>
      <c r="S85" s="94" t="str">
        <f t="shared" si="19"/>
        <v/>
      </c>
      <c r="T85" s="95" t="str">
        <f t="shared" si="20"/>
        <v/>
      </c>
      <c r="U85" s="94" t="str">
        <f t="shared" si="21"/>
        <v/>
      </c>
      <c r="V85" s="95" t="str">
        <f t="shared" si="22"/>
        <v/>
      </c>
      <c r="W85" s="94" t="str">
        <f t="shared" si="23"/>
        <v xml:space="preserve"> WHEN COUNTRY = 'CIB' AND SEGMENT IN ('Large Corporate - Corporate','SME Corporate') THEN -262.4501</v>
      </c>
      <c r="X85" s="95" t="str">
        <f t="shared" si="24"/>
        <v xml:space="preserve"> WHEN COUNTRY = 'CIB' AND SEGMENT = 'Small Business - SME Retail' THEN -285.447</v>
      </c>
      <c r="Y85" s="95" t="str">
        <f t="shared" si="25"/>
        <v/>
      </c>
      <c r="Z85" s="94" t="str">
        <f t="shared" si="26"/>
        <v/>
      </c>
      <c r="AB85" t="str">
        <f t="shared" si="27"/>
        <v xml:space="preserve"> WHEN COUNTRY = 'CIB' AND SEGMENT IN ('Large Corporate - Corporate','SME Corporate') THEN -262.4501 WHEN COUNTRY = 'CIB' AND SEGMENT = 'Small Business - SME Retail' THEN -285.447</v>
      </c>
      <c r="AC85" s="96" t="str">
        <f t="shared" si="28"/>
        <v>CASE  WHEN COUNTRY = 'CIB' AND SEGMENT IN ('Large Corporate - Corporate','SME Corporate') THEN -262.4501 WHEN COUNTRY = 'CIB' AND SEGMENT = 'Small Business - SME Retail' THEN -285.447 END AS VAL_MIN_IND_83,</v>
      </c>
    </row>
    <row r="86" spans="1:29" ht="16.5" thickBot="1" x14ac:dyDescent="0.3">
      <c r="A86" s="85">
        <f t="shared" si="29"/>
        <v>84</v>
      </c>
      <c r="B86" s="107"/>
      <c r="C86" s="107"/>
      <c r="D86" s="108"/>
      <c r="E86" s="108"/>
      <c r="F86" s="137"/>
      <c r="G86" s="137"/>
      <c r="H86" s="255"/>
      <c r="I86" s="255"/>
      <c r="J86" s="103" t="s">
        <v>1723</v>
      </c>
      <c r="K86" s="103" t="s">
        <v>1925</v>
      </c>
      <c r="L86" s="137"/>
      <c r="M86" s="255"/>
      <c r="O86" t="str">
        <f t="shared" si="15"/>
        <v/>
      </c>
      <c r="P86" t="str">
        <f t="shared" si="16"/>
        <v/>
      </c>
      <c r="Q86" s="94" t="str">
        <f t="shared" si="17"/>
        <v/>
      </c>
      <c r="R86" s="95" t="str">
        <f t="shared" si="18"/>
        <v/>
      </c>
      <c r="S86" s="94" t="str">
        <f t="shared" si="19"/>
        <v/>
      </c>
      <c r="T86" s="95" t="str">
        <f t="shared" si="20"/>
        <v/>
      </c>
      <c r="U86" s="94" t="str">
        <f t="shared" si="21"/>
        <v/>
      </c>
      <c r="V86" s="95" t="str">
        <f t="shared" si="22"/>
        <v/>
      </c>
      <c r="W86" s="94" t="str">
        <f t="shared" si="23"/>
        <v xml:space="preserve"> WHEN COUNTRY = 'CIB' AND SEGMENT IN ('Large Corporate - Corporate','SME Corporate') THEN -314.5502</v>
      </c>
      <c r="X86" s="95" t="str">
        <f t="shared" si="24"/>
        <v xml:space="preserve"> WHEN COUNTRY = 'CIB' AND SEGMENT = 'Small Business - SME Retail' THEN -510.5036</v>
      </c>
      <c r="Y86" s="95" t="str">
        <f t="shared" si="25"/>
        <v/>
      </c>
      <c r="Z86" s="94" t="str">
        <f t="shared" si="26"/>
        <v/>
      </c>
      <c r="AB86" t="str">
        <f t="shared" si="27"/>
        <v xml:space="preserve"> WHEN COUNTRY = 'CIB' AND SEGMENT IN ('Large Corporate - Corporate','SME Corporate') THEN -314.5502 WHEN COUNTRY = 'CIB' AND SEGMENT = 'Small Business - SME Retail' THEN -510.5036</v>
      </c>
      <c r="AC86" s="96" t="str">
        <f t="shared" si="28"/>
        <v>CASE  WHEN COUNTRY = 'CIB' AND SEGMENT IN ('Large Corporate - Corporate','SME Corporate') THEN -314.5502 WHEN COUNTRY = 'CIB' AND SEGMENT = 'Small Business - SME Retail' THEN -510.5036 END AS VAL_MIN_IND_84,</v>
      </c>
    </row>
    <row r="87" spans="1:29" ht="16.5" thickBot="1" x14ac:dyDescent="0.3">
      <c r="A87" s="85">
        <f t="shared" si="29"/>
        <v>85</v>
      </c>
      <c r="B87" s="107"/>
      <c r="C87" s="107"/>
      <c r="D87" s="108"/>
      <c r="E87" s="108"/>
      <c r="F87" s="137"/>
      <c r="G87" s="137"/>
      <c r="H87" s="255"/>
      <c r="I87" s="255"/>
      <c r="J87" s="103" t="s">
        <v>1724</v>
      </c>
      <c r="K87" s="103" t="s">
        <v>1926</v>
      </c>
      <c r="L87" s="137"/>
      <c r="M87" s="255"/>
      <c r="O87" t="str">
        <f t="shared" si="15"/>
        <v/>
      </c>
      <c r="P87" t="str">
        <f t="shared" si="16"/>
        <v/>
      </c>
      <c r="Q87" s="94" t="str">
        <f t="shared" si="17"/>
        <v/>
      </c>
      <c r="R87" s="95" t="str">
        <f t="shared" si="18"/>
        <v/>
      </c>
      <c r="S87" s="94" t="str">
        <f t="shared" si="19"/>
        <v/>
      </c>
      <c r="T87" s="95" t="str">
        <f t="shared" si="20"/>
        <v/>
      </c>
      <c r="U87" s="94" t="str">
        <f t="shared" si="21"/>
        <v/>
      </c>
      <c r="V87" s="95" t="str">
        <f t="shared" si="22"/>
        <v/>
      </c>
      <c r="W87" s="94" t="str">
        <f t="shared" si="23"/>
        <v xml:space="preserve"> WHEN COUNTRY = 'CIB' AND SEGMENT IN ('Large Corporate - Corporate','SME Corporate') THEN -17.54271</v>
      </c>
      <c r="X87" s="95" t="str">
        <f t="shared" si="24"/>
        <v xml:space="preserve"> WHEN COUNTRY = 'CIB' AND SEGMENT = 'Small Business - SME Retail' THEN -14.2547</v>
      </c>
      <c r="Y87" s="95" t="str">
        <f t="shared" si="25"/>
        <v/>
      </c>
      <c r="Z87" s="94" t="str">
        <f t="shared" si="26"/>
        <v/>
      </c>
      <c r="AB87" t="str">
        <f t="shared" si="27"/>
        <v xml:space="preserve"> WHEN COUNTRY = 'CIB' AND SEGMENT IN ('Large Corporate - Corporate','SME Corporate') THEN -17.54271 WHEN COUNTRY = 'CIB' AND SEGMENT = 'Small Business - SME Retail' THEN -14.2547</v>
      </c>
      <c r="AC87" s="96" t="str">
        <f t="shared" si="28"/>
        <v>CASE  WHEN COUNTRY = 'CIB' AND SEGMENT IN ('Large Corporate - Corporate','SME Corporate') THEN -17.54271 WHEN COUNTRY = 'CIB' AND SEGMENT = 'Small Business - SME Retail' THEN -14.2547 END AS VAL_MIN_IND_85,</v>
      </c>
    </row>
    <row r="88" spans="1:29" ht="16.5" thickBot="1" x14ac:dyDescent="0.3">
      <c r="A88" s="85">
        <f t="shared" si="29"/>
        <v>86</v>
      </c>
      <c r="B88" s="107"/>
      <c r="C88" s="107"/>
      <c r="D88" s="108"/>
      <c r="E88" s="108"/>
      <c r="F88" s="137"/>
      <c r="G88" s="137"/>
      <c r="H88" s="255"/>
      <c r="I88" s="255"/>
      <c r="J88" s="103" t="s">
        <v>1725</v>
      </c>
      <c r="K88" s="103" t="s">
        <v>1927</v>
      </c>
      <c r="L88" s="137"/>
      <c r="M88" s="255"/>
      <c r="O88" t="str">
        <f t="shared" si="15"/>
        <v/>
      </c>
      <c r="P88" t="str">
        <f t="shared" si="16"/>
        <v/>
      </c>
      <c r="Q88" s="94" t="str">
        <f t="shared" si="17"/>
        <v/>
      </c>
      <c r="R88" s="95" t="str">
        <f t="shared" si="18"/>
        <v/>
      </c>
      <c r="S88" s="94" t="str">
        <f t="shared" si="19"/>
        <v/>
      </c>
      <c r="T88" s="95" t="str">
        <f t="shared" si="20"/>
        <v/>
      </c>
      <c r="U88" s="94" t="str">
        <f t="shared" si="21"/>
        <v/>
      </c>
      <c r="V88" s="95" t="str">
        <f t="shared" si="22"/>
        <v/>
      </c>
      <c r="W88" s="94" t="str">
        <f t="shared" si="23"/>
        <v xml:space="preserve"> WHEN COUNTRY = 'CIB' AND SEGMENT IN ('Large Corporate - Corporate','SME Corporate') THEN -200.742</v>
      </c>
      <c r="X88" s="95" t="str">
        <f t="shared" si="24"/>
        <v xml:space="preserve"> WHEN COUNTRY = 'CIB' AND SEGMENT = 'Small Business - SME Retail' THEN -168.800</v>
      </c>
      <c r="Y88" s="95" t="str">
        <f t="shared" si="25"/>
        <v/>
      </c>
      <c r="Z88" s="94" t="str">
        <f t="shared" si="26"/>
        <v/>
      </c>
      <c r="AB88" t="str">
        <f t="shared" si="27"/>
        <v xml:space="preserve"> WHEN COUNTRY = 'CIB' AND SEGMENT IN ('Large Corporate - Corporate','SME Corporate') THEN -200.742 WHEN COUNTRY = 'CIB' AND SEGMENT = 'Small Business - SME Retail' THEN -168.800</v>
      </c>
      <c r="AC88" s="96" t="str">
        <f t="shared" si="28"/>
        <v>CASE  WHEN COUNTRY = 'CIB' AND SEGMENT IN ('Large Corporate - Corporate','SME Corporate') THEN -200.742 WHEN COUNTRY = 'CIB' AND SEGMENT = 'Small Business - SME Retail' THEN -168.800 END AS VAL_MIN_IND_86,</v>
      </c>
    </row>
    <row r="89" spans="1:29" ht="16.5" thickBot="1" x14ac:dyDescent="0.3">
      <c r="A89" s="85">
        <f t="shared" si="29"/>
        <v>87</v>
      </c>
      <c r="B89" s="107"/>
      <c r="C89" s="107"/>
      <c r="D89" s="108"/>
      <c r="E89" s="108"/>
      <c r="F89" s="137"/>
      <c r="G89" s="137"/>
      <c r="H89" s="255"/>
      <c r="I89" s="255"/>
      <c r="J89" s="103" t="s">
        <v>1726</v>
      </c>
      <c r="K89" s="103" t="s">
        <v>1928</v>
      </c>
      <c r="L89" s="137"/>
      <c r="M89" s="255"/>
      <c r="O89" t="str">
        <f t="shared" si="15"/>
        <v/>
      </c>
      <c r="P89" t="str">
        <f t="shared" si="16"/>
        <v/>
      </c>
      <c r="Q89" s="94" t="str">
        <f t="shared" si="17"/>
        <v/>
      </c>
      <c r="R89" s="95" t="str">
        <f t="shared" si="18"/>
        <v/>
      </c>
      <c r="S89" s="94" t="str">
        <f t="shared" si="19"/>
        <v/>
      </c>
      <c r="T89" s="95" t="str">
        <f t="shared" si="20"/>
        <v/>
      </c>
      <c r="U89" s="94" t="str">
        <f t="shared" si="21"/>
        <v/>
      </c>
      <c r="V89" s="95" t="str">
        <f t="shared" si="22"/>
        <v/>
      </c>
      <c r="W89" s="94" t="str">
        <f t="shared" si="23"/>
        <v xml:space="preserve"> WHEN COUNTRY = 'CIB' AND SEGMENT IN ('Large Corporate - Corporate','SME Corporate') THEN -208.869</v>
      </c>
      <c r="X89" s="95" t="str">
        <f t="shared" si="24"/>
        <v xml:space="preserve"> WHEN COUNTRY = 'CIB' AND SEGMENT = 'Small Business - SME Retail' THEN -230.0819</v>
      </c>
      <c r="Y89" s="95" t="str">
        <f t="shared" si="25"/>
        <v/>
      </c>
      <c r="Z89" s="94" t="str">
        <f t="shared" si="26"/>
        <v/>
      </c>
      <c r="AB89" t="str">
        <f t="shared" si="27"/>
        <v xml:space="preserve"> WHEN COUNTRY = 'CIB' AND SEGMENT IN ('Large Corporate - Corporate','SME Corporate') THEN -208.869 WHEN COUNTRY = 'CIB' AND SEGMENT = 'Small Business - SME Retail' THEN -230.0819</v>
      </c>
      <c r="AC89" s="96" t="str">
        <f t="shared" si="28"/>
        <v>CASE  WHEN COUNTRY = 'CIB' AND SEGMENT IN ('Large Corporate - Corporate','SME Corporate') THEN -208.869 WHEN COUNTRY = 'CIB' AND SEGMENT = 'Small Business - SME Retail' THEN -230.0819 END AS VAL_MIN_IND_87,</v>
      </c>
    </row>
    <row r="90" spans="1:29" ht="16.5" thickBot="1" x14ac:dyDescent="0.3">
      <c r="A90" s="85">
        <f t="shared" si="29"/>
        <v>88</v>
      </c>
      <c r="B90" s="107"/>
      <c r="C90" s="107"/>
      <c r="D90" s="108"/>
      <c r="E90" s="108"/>
      <c r="F90" s="137"/>
      <c r="G90" s="137"/>
      <c r="H90" s="255"/>
      <c r="I90" s="255"/>
      <c r="J90" s="103" t="s">
        <v>1727</v>
      </c>
      <c r="K90" s="103" t="s">
        <v>1929</v>
      </c>
      <c r="L90" s="137"/>
      <c r="M90" s="255"/>
      <c r="O90" t="str">
        <f t="shared" si="15"/>
        <v/>
      </c>
      <c r="P90" t="str">
        <f t="shared" si="16"/>
        <v/>
      </c>
      <c r="Q90" s="94" t="str">
        <f t="shared" si="17"/>
        <v/>
      </c>
      <c r="R90" s="95" t="str">
        <f t="shared" si="18"/>
        <v/>
      </c>
      <c r="S90" s="94" t="str">
        <f t="shared" si="19"/>
        <v/>
      </c>
      <c r="T90" s="95" t="str">
        <f t="shared" si="20"/>
        <v/>
      </c>
      <c r="U90" s="94" t="str">
        <f t="shared" si="21"/>
        <v/>
      </c>
      <c r="V90" s="95" t="str">
        <f t="shared" si="22"/>
        <v/>
      </c>
      <c r="W90" s="94" t="str">
        <f t="shared" si="23"/>
        <v xml:space="preserve"> WHEN COUNTRY = 'CIB' AND SEGMENT IN ('Large Corporate - Corporate','SME Corporate') THEN -0.5579793</v>
      </c>
      <c r="X90" s="95" t="str">
        <f t="shared" si="24"/>
        <v xml:space="preserve"> WHEN COUNTRY = 'CIB' AND SEGMENT = 'Small Business - SME Retail' THEN -1.33511</v>
      </c>
      <c r="Y90" s="95" t="str">
        <f t="shared" si="25"/>
        <v/>
      </c>
      <c r="Z90" s="94" t="str">
        <f t="shared" si="26"/>
        <v/>
      </c>
      <c r="AB90" t="str">
        <f t="shared" si="27"/>
        <v xml:space="preserve"> WHEN COUNTRY = 'CIB' AND SEGMENT IN ('Large Corporate - Corporate','SME Corporate') THEN -0.5579793 WHEN COUNTRY = 'CIB' AND SEGMENT = 'Small Business - SME Retail' THEN -1.33511</v>
      </c>
      <c r="AC90" s="96" t="str">
        <f t="shared" si="28"/>
        <v>CASE  WHEN COUNTRY = 'CIB' AND SEGMENT IN ('Large Corporate - Corporate','SME Corporate') THEN -0.5579793 WHEN COUNTRY = 'CIB' AND SEGMENT = 'Small Business - SME Retail' THEN -1.33511 END AS VAL_MIN_IND_88,</v>
      </c>
    </row>
    <row r="91" spans="1:29" ht="16.5" thickBot="1" x14ac:dyDescent="0.3">
      <c r="A91" s="85">
        <f t="shared" si="29"/>
        <v>89</v>
      </c>
      <c r="B91" s="107"/>
      <c r="C91" s="107"/>
      <c r="D91" s="108"/>
      <c r="E91" s="108"/>
      <c r="F91" s="137"/>
      <c r="G91" s="137"/>
      <c r="H91" s="255"/>
      <c r="I91" s="255"/>
      <c r="J91" s="103" t="s">
        <v>1728</v>
      </c>
      <c r="K91" s="103" t="s">
        <v>1930</v>
      </c>
      <c r="L91" s="137"/>
      <c r="M91" s="255"/>
      <c r="O91" t="str">
        <f t="shared" si="15"/>
        <v/>
      </c>
      <c r="P91" t="str">
        <f t="shared" si="16"/>
        <v/>
      </c>
      <c r="Q91" s="94" t="str">
        <f t="shared" si="17"/>
        <v/>
      </c>
      <c r="R91" s="95" t="str">
        <f t="shared" si="18"/>
        <v/>
      </c>
      <c r="S91" s="94" t="str">
        <f t="shared" si="19"/>
        <v/>
      </c>
      <c r="T91" s="95" t="str">
        <f t="shared" si="20"/>
        <v/>
      </c>
      <c r="U91" s="94" t="str">
        <f t="shared" si="21"/>
        <v/>
      </c>
      <c r="V91" s="95" t="str">
        <f t="shared" si="22"/>
        <v/>
      </c>
      <c r="W91" s="94" t="str">
        <f t="shared" si="23"/>
        <v xml:space="preserve"> WHEN COUNTRY = 'CIB' AND SEGMENT IN ('Large Corporate - Corporate','SME Corporate') THEN -12.30903</v>
      </c>
      <c r="X91" s="95" t="str">
        <f t="shared" si="24"/>
        <v xml:space="preserve"> WHEN COUNTRY = 'CIB' AND SEGMENT = 'Small Business - SME Retail' THEN -15.49232</v>
      </c>
      <c r="Y91" s="95" t="str">
        <f t="shared" si="25"/>
        <v/>
      </c>
      <c r="Z91" s="94" t="str">
        <f t="shared" si="26"/>
        <v/>
      </c>
      <c r="AB91" t="str">
        <f t="shared" si="27"/>
        <v xml:space="preserve"> WHEN COUNTRY = 'CIB' AND SEGMENT IN ('Large Corporate - Corporate','SME Corporate') THEN -12.30903 WHEN COUNTRY = 'CIB' AND SEGMENT = 'Small Business - SME Retail' THEN -15.49232</v>
      </c>
      <c r="AC91" s="96" t="str">
        <f t="shared" si="28"/>
        <v>CASE  WHEN COUNTRY = 'CIB' AND SEGMENT IN ('Large Corporate - Corporate','SME Corporate') THEN -12.30903 WHEN COUNTRY = 'CIB' AND SEGMENT = 'Small Business - SME Retail' THEN -15.49232 END AS VAL_MIN_IND_89,</v>
      </c>
    </row>
    <row r="92" spans="1:29" ht="16.5" thickBot="1" x14ac:dyDescent="0.3">
      <c r="A92" s="85">
        <f t="shared" si="29"/>
        <v>90</v>
      </c>
      <c r="B92" s="107"/>
      <c r="C92" s="107"/>
      <c r="D92" s="108"/>
      <c r="E92" s="108"/>
      <c r="F92" s="137"/>
      <c r="G92" s="137"/>
      <c r="H92" s="255"/>
      <c r="I92" s="255"/>
      <c r="J92" s="103"/>
      <c r="K92" s="103"/>
      <c r="L92" s="137"/>
      <c r="M92" s="255"/>
      <c r="O92" t="str">
        <f t="shared" si="15"/>
        <v/>
      </c>
      <c r="P92" t="str">
        <f t="shared" si="16"/>
        <v/>
      </c>
      <c r="Q92" s="94" t="str">
        <f t="shared" si="17"/>
        <v/>
      </c>
      <c r="R92" s="95" t="str">
        <f t="shared" si="18"/>
        <v/>
      </c>
      <c r="S92" s="94" t="str">
        <f t="shared" si="19"/>
        <v/>
      </c>
      <c r="T92" s="95" t="str">
        <f t="shared" si="20"/>
        <v/>
      </c>
      <c r="U92" s="94" t="str">
        <f t="shared" si="21"/>
        <v/>
      </c>
      <c r="V92" s="95" t="str">
        <f t="shared" si="22"/>
        <v/>
      </c>
      <c r="W92" s="94" t="str">
        <f t="shared" si="23"/>
        <v/>
      </c>
      <c r="X92" s="95" t="str">
        <f t="shared" si="24"/>
        <v/>
      </c>
      <c r="Y92" s="95" t="str">
        <f t="shared" si="25"/>
        <v/>
      </c>
      <c r="Z92" s="94" t="str">
        <f t="shared" si="26"/>
        <v/>
      </c>
      <c r="AB92" t="str">
        <f t="shared" si="27"/>
        <v/>
      </c>
      <c r="AC92" s="96" t="str">
        <f t="shared" si="28"/>
        <v/>
      </c>
    </row>
    <row r="93" spans="1:29" ht="16.5" thickBot="1" x14ac:dyDescent="0.3">
      <c r="A93" s="85">
        <f t="shared" si="29"/>
        <v>91</v>
      </c>
      <c r="B93" s="107"/>
      <c r="C93" s="107"/>
      <c r="D93" s="108"/>
      <c r="E93" s="108"/>
      <c r="F93" s="137"/>
      <c r="G93" s="137"/>
      <c r="H93" s="255"/>
      <c r="I93" s="255"/>
      <c r="J93" s="103"/>
      <c r="K93" s="103"/>
      <c r="L93" s="137"/>
      <c r="M93" s="255"/>
      <c r="O93" t="str">
        <f t="shared" si="15"/>
        <v/>
      </c>
      <c r="P93" t="str">
        <f t="shared" si="16"/>
        <v/>
      </c>
      <c r="Q93" s="94" t="str">
        <f t="shared" si="17"/>
        <v/>
      </c>
      <c r="R93" s="95" t="str">
        <f t="shared" si="18"/>
        <v/>
      </c>
      <c r="S93" s="94" t="str">
        <f t="shared" si="19"/>
        <v/>
      </c>
      <c r="T93" s="95" t="str">
        <f t="shared" si="20"/>
        <v/>
      </c>
      <c r="U93" s="94" t="str">
        <f t="shared" si="21"/>
        <v/>
      </c>
      <c r="V93" s="95" t="str">
        <f t="shared" si="22"/>
        <v/>
      </c>
      <c r="W93" s="94" t="str">
        <f t="shared" si="23"/>
        <v/>
      </c>
      <c r="X93" s="95" t="str">
        <f t="shared" si="24"/>
        <v/>
      </c>
      <c r="Y93" s="95" t="str">
        <f t="shared" si="25"/>
        <v/>
      </c>
      <c r="Z93" s="94" t="str">
        <f t="shared" si="26"/>
        <v/>
      </c>
      <c r="AB93" t="str">
        <f t="shared" si="27"/>
        <v/>
      </c>
      <c r="AC93" s="96" t="str">
        <f t="shared" si="28"/>
        <v/>
      </c>
    </row>
    <row r="94" spans="1:29" ht="16.5" thickBot="1" x14ac:dyDescent="0.3">
      <c r="A94" s="85">
        <f t="shared" si="29"/>
        <v>92</v>
      </c>
      <c r="B94" s="107"/>
      <c r="C94" s="107"/>
      <c r="D94" s="108"/>
      <c r="E94" s="108"/>
      <c r="F94" s="137"/>
      <c r="G94" s="137"/>
      <c r="H94" s="255"/>
      <c r="I94" s="255"/>
      <c r="J94" s="103"/>
      <c r="K94" s="103"/>
      <c r="L94" s="137"/>
      <c r="M94" s="255"/>
      <c r="O94" t="str">
        <f t="shared" si="15"/>
        <v/>
      </c>
      <c r="P94" t="str">
        <f t="shared" si="16"/>
        <v/>
      </c>
      <c r="Q94" s="94" t="str">
        <f t="shared" si="17"/>
        <v/>
      </c>
      <c r="R94" s="95" t="str">
        <f t="shared" si="18"/>
        <v/>
      </c>
      <c r="S94" s="94" t="str">
        <f t="shared" si="19"/>
        <v/>
      </c>
      <c r="T94" s="95" t="str">
        <f t="shared" si="20"/>
        <v/>
      </c>
      <c r="U94" s="94" t="str">
        <f t="shared" si="21"/>
        <v/>
      </c>
      <c r="V94" s="95" t="str">
        <f t="shared" si="22"/>
        <v/>
      </c>
      <c r="W94" s="94" t="str">
        <f t="shared" si="23"/>
        <v/>
      </c>
      <c r="X94" s="95" t="str">
        <f t="shared" si="24"/>
        <v/>
      </c>
      <c r="Y94" s="95" t="str">
        <f t="shared" si="25"/>
        <v/>
      </c>
      <c r="Z94" s="94" t="str">
        <f t="shared" si="26"/>
        <v/>
      </c>
      <c r="AB94" t="str">
        <f t="shared" si="27"/>
        <v/>
      </c>
      <c r="AC94" s="96" t="str">
        <f t="shared" si="28"/>
        <v/>
      </c>
    </row>
    <row r="95" spans="1:29" ht="16.5" thickBot="1" x14ac:dyDescent="0.3">
      <c r="A95" s="85">
        <f t="shared" si="29"/>
        <v>93</v>
      </c>
      <c r="B95" s="107"/>
      <c r="C95" s="107"/>
      <c r="D95" s="108"/>
      <c r="E95" s="108"/>
      <c r="F95" s="137"/>
      <c r="G95" s="137"/>
      <c r="H95" s="255"/>
      <c r="I95" s="255"/>
      <c r="J95" s="103"/>
      <c r="K95" s="103"/>
      <c r="L95" s="137"/>
      <c r="M95" s="255"/>
      <c r="O95" t="str">
        <f t="shared" si="15"/>
        <v/>
      </c>
      <c r="P95" t="str">
        <f t="shared" si="16"/>
        <v/>
      </c>
      <c r="Q95" s="94" t="str">
        <f t="shared" si="17"/>
        <v/>
      </c>
      <c r="R95" s="95" t="str">
        <f t="shared" si="18"/>
        <v/>
      </c>
      <c r="S95" s="94" t="str">
        <f t="shared" si="19"/>
        <v/>
      </c>
      <c r="T95" s="95" t="str">
        <f t="shared" si="20"/>
        <v/>
      </c>
      <c r="U95" s="94" t="str">
        <f t="shared" si="21"/>
        <v/>
      </c>
      <c r="V95" s="95" t="str">
        <f t="shared" si="22"/>
        <v/>
      </c>
      <c r="W95" s="94" t="str">
        <f t="shared" si="23"/>
        <v/>
      </c>
      <c r="X95" s="95" t="str">
        <f t="shared" si="24"/>
        <v/>
      </c>
      <c r="Y95" s="95" t="str">
        <f t="shared" si="25"/>
        <v/>
      </c>
      <c r="Z95" s="94" t="str">
        <f t="shared" si="26"/>
        <v/>
      </c>
      <c r="AB95" t="str">
        <f t="shared" si="27"/>
        <v/>
      </c>
      <c r="AC95" s="96" t="str">
        <f t="shared" si="28"/>
        <v/>
      </c>
    </row>
    <row r="96" spans="1:29" ht="16.5" thickBot="1" x14ac:dyDescent="0.3">
      <c r="A96" s="85">
        <f t="shared" si="29"/>
        <v>94</v>
      </c>
      <c r="B96" s="107"/>
      <c r="C96" s="107"/>
      <c r="D96" s="108"/>
      <c r="E96" s="108"/>
      <c r="F96" s="137"/>
      <c r="G96" s="137"/>
      <c r="H96" s="255"/>
      <c r="I96" s="255"/>
      <c r="J96" s="103"/>
      <c r="K96" s="103"/>
      <c r="L96" s="137" t="s">
        <v>2057</v>
      </c>
      <c r="M96" s="255"/>
      <c r="O96" t="str">
        <f t="shared" si="15"/>
        <v/>
      </c>
      <c r="P96" t="str">
        <f t="shared" si="16"/>
        <v/>
      </c>
      <c r="Q96" s="94" t="str">
        <f t="shared" si="17"/>
        <v/>
      </c>
      <c r="R96" s="95" t="str">
        <f t="shared" si="18"/>
        <v/>
      </c>
      <c r="S96" s="94" t="str">
        <f t="shared" si="19"/>
        <v/>
      </c>
      <c r="T96" s="95" t="str">
        <f t="shared" si="20"/>
        <v/>
      </c>
      <c r="U96" s="94" t="str">
        <f t="shared" si="21"/>
        <v/>
      </c>
      <c r="V96" s="95" t="str">
        <f t="shared" si="22"/>
        <v/>
      </c>
      <c r="W96" s="94" t="str">
        <f t="shared" si="23"/>
        <v/>
      </c>
      <c r="X96" s="95" t="str">
        <f t="shared" si="24"/>
        <v/>
      </c>
      <c r="Y96" s="95" t="str">
        <f t="shared" si="25"/>
        <v xml:space="preserve"> WHEN COUNTRY = 'ISPRO' AND SEGMENT IN ('Corporate', 'SME Corporate', 'SME Corporate RED (Real Estate Development)', 'Corporate RED (Real Estate Development)', 'SME Retail', 'SME Retail RED (Real Estate Development)') THEN -1309813</v>
      </c>
      <c r="Z96" s="94" t="str">
        <f t="shared" si="26"/>
        <v/>
      </c>
      <c r="AB96" t="str">
        <f t="shared" si="27"/>
        <v xml:space="preserve"> WHEN COUNTRY = 'ISPRO' AND SEGMENT IN ('Corporate', 'SME Corporate', 'SME Corporate RED (Real Estate Development)', 'Corporate RED (Real Estate Development)', 'SME Retail', 'SME Retail RED (Real Estate Development)') THEN -1309813</v>
      </c>
      <c r="AC96" s="96" t="str">
        <f t="shared" si="28"/>
        <v>CASE  WHEN COUNTRY = 'ISPRO' AND SEGMENT IN ('Corporate', 'SME Corporate', 'SME Corporate RED (Real Estate Development)', 'Corporate RED (Real Estate Development)', 'SME Retail', 'SME Retail RED (Real Estate Development)') THEN -1309813 END AS VAL_MIN_IND_94,</v>
      </c>
    </row>
    <row r="97" spans="1:29" ht="16.5" thickBot="1" x14ac:dyDescent="0.3">
      <c r="A97" s="85">
        <f t="shared" si="29"/>
        <v>95</v>
      </c>
      <c r="B97" s="107"/>
      <c r="C97" s="107"/>
      <c r="D97" s="108"/>
      <c r="E97" s="108"/>
      <c r="F97" s="137"/>
      <c r="G97" s="137"/>
      <c r="H97" s="255"/>
      <c r="I97" s="255"/>
      <c r="J97" s="103" t="s">
        <v>1729</v>
      </c>
      <c r="K97" s="103"/>
      <c r="L97" s="137" t="s">
        <v>2058</v>
      </c>
      <c r="M97" s="255"/>
      <c r="O97" t="str">
        <f t="shared" si="15"/>
        <v/>
      </c>
      <c r="P97" t="str">
        <f t="shared" si="16"/>
        <v/>
      </c>
      <c r="Q97" s="94" t="str">
        <f t="shared" si="17"/>
        <v/>
      </c>
      <c r="R97" s="95" t="str">
        <f t="shared" si="18"/>
        <v/>
      </c>
      <c r="S97" s="94" t="str">
        <f t="shared" si="19"/>
        <v/>
      </c>
      <c r="T97" s="95" t="str">
        <f t="shared" si="20"/>
        <v/>
      </c>
      <c r="U97" s="94" t="str">
        <f t="shared" si="21"/>
        <v/>
      </c>
      <c r="V97" s="95" t="str">
        <f t="shared" si="22"/>
        <v/>
      </c>
      <c r="W97" s="94" t="str">
        <f t="shared" si="23"/>
        <v xml:space="preserve"> WHEN COUNTRY = 'CIB' AND SEGMENT IN ('Large Corporate - Corporate','SME Corporate') THEN -0.7903088</v>
      </c>
      <c r="X97" s="95" t="str">
        <f t="shared" si="24"/>
        <v/>
      </c>
      <c r="Y97" s="95" t="str">
        <f t="shared" si="25"/>
        <v xml:space="preserve"> WHEN COUNTRY = 'ISPRO' AND SEGMENT IN ('Corporate', 'SME Corporate', 'SME Corporate RED (Real Estate Development)', 'Corporate RED (Real Estate Development)', 'SME Retail', 'SME Retail RED (Real Estate Development)') THEN -21.45072</v>
      </c>
      <c r="Z97" s="94" t="str">
        <f t="shared" si="26"/>
        <v/>
      </c>
      <c r="AB97" t="str">
        <f t="shared" si="27"/>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C97" s="96" t="str">
        <f t="shared" si="28"/>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29" ht="16.5" thickBot="1" x14ac:dyDescent="0.3">
      <c r="A98" s="85">
        <f t="shared" si="29"/>
        <v>96</v>
      </c>
      <c r="B98" s="107"/>
      <c r="C98" s="107"/>
      <c r="D98" s="108"/>
      <c r="E98" s="108"/>
      <c r="F98" s="137"/>
      <c r="G98" s="137"/>
      <c r="H98" s="255"/>
      <c r="I98" s="255"/>
      <c r="J98" s="103"/>
      <c r="K98" s="103"/>
      <c r="L98" s="137"/>
      <c r="M98" s="255"/>
      <c r="O98" t="str">
        <f t="shared" si="15"/>
        <v/>
      </c>
      <c r="P98" t="str">
        <f t="shared" si="16"/>
        <v/>
      </c>
      <c r="Q98" s="94" t="str">
        <f t="shared" si="17"/>
        <v/>
      </c>
      <c r="R98" s="95" t="str">
        <f t="shared" si="18"/>
        <v/>
      </c>
      <c r="S98" s="94" t="str">
        <f t="shared" si="19"/>
        <v/>
      </c>
      <c r="T98" s="95" t="str">
        <f t="shared" si="20"/>
        <v/>
      </c>
      <c r="U98" s="94" t="str">
        <f t="shared" si="21"/>
        <v/>
      </c>
      <c r="V98" s="95" t="str">
        <f t="shared" si="22"/>
        <v/>
      </c>
      <c r="W98" s="94" t="str">
        <f t="shared" si="23"/>
        <v/>
      </c>
      <c r="X98" s="95" t="str">
        <f t="shared" si="24"/>
        <v/>
      </c>
      <c r="Y98" s="95" t="str">
        <f t="shared" si="25"/>
        <v/>
      </c>
      <c r="Z98" s="94" t="str">
        <f t="shared" si="26"/>
        <v/>
      </c>
      <c r="AB98" t="str">
        <f t="shared" si="27"/>
        <v/>
      </c>
      <c r="AC98" s="96" t="str">
        <f t="shared" si="28"/>
        <v/>
      </c>
    </row>
    <row r="99" spans="1:29" ht="16.5" thickBot="1" x14ac:dyDescent="0.3">
      <c r="A99" s="85">
        <f t="shared" si="29"/>
        <v>97</v>
      </c>
      <c r="B99" s="107"/>
      <c r="C99" s="107"/>
      <c r="D99" s="108"/>
      <c r="E99" s="108"/>
      <c r="F99" s="137"/>
      <c r="G99" s="137"/>
      <c r="H99" s="255"/>
      <c r="I99" s="255"/>
      <c r="J99" s="103"/>
      <c r="K99" s="103"/>
      <c r="L99" s="137"/>
      <c r="M99" s="255"/>
      <c r="O99" t="str">
        <f t="shared" si="15"/>
        <v/>
      </c>
      <c r="P99" t="str">
        <f t="shared" si="16"/>
        <v/>
      </c>
      <c r="Q99" s="94" t="str">
        <f t="shared" si="17"/>
        <v/>
      </c>
      <c r="R99" s="95" t="str">
        <f t="shared" si="18"/>
        <v/>
      </c>
      <c r="S99" s="94" t="str">
        <f t="shared" si="19"/>
        <v/>
      </c>
      <c r="T99" s="95" t="str">
        <f t="shared" si="20"/>
        <v/>
      </c>
      <c r="U99" s="94" t="str">
        <f t="shared" si="21"/>
        <v/>
      </c>
      <c r="V99" s="95" t="str">
        <f t="shared" si="22"/>
        <v/>
      </c>
      <c r="W99" s="94" t="str">
        <f t="shared" si="23"/>
        <v/>
      </c>
      <c r="X99" s="95" t="str">
        <f t="shared" si="24"/>
        <v/>
      </c>
      <c r="Y99" s="95" t="str">
        <f t="shared" si="25"/>
        <v/>
      </c>
      <c r="Z99" s="94" t="str">
        <f t="shared" si="26"/>
        <v/>
      </c>
      <c r="AB99" t="str">
        <f t="shared" si="27"/>
        <v/>
      </c>
      <c r="AC99" s="96" t="str">
        <f t="shared" si="28"/>
        <v/>
      </c>
    </row>
    <row r="100" spans="1:29" ht="16.5" thickBot="1" x14ac:dyDescent="0.3">
      <c r="A100" s="85">
        <f t="shared" si="29"/>
        <v>98</v>
      </c>
      <c r="B100" s="107"/>
      <c r="C100" s="107"/>
      <c r="D100" s="108"/>
      <c r="E100" s="108"/>
      <c r="F100" s="137"/>
      <c r="G100" s="137"/>
      <c r="H100" s="255"/>
      <c r="I100" s="255"/>
      <c r="J100" s="103" t="s">
        <v>1730</v>
      </c>
      <c r="K100" s="103" t="s">
        <v>1931</v>
      </c>
      <c r="L100" s="137"/>
      <c r="M100" s="255"/>
      <c r="O100" t="str">
        <f t="shared" si="15"/>
        <v/>
      </c>
      <c r="P100" t="str">
        <f t="shared" si="16"/>
        <v/>
      </c>
      <c r="Q100" s="94" t="str">
        <f t="shared" si="17"/>
        <v/>
      </c>
      <c r="R100" s="95" t="str">
        <f t="shared" si="18"/>
        <v/>
      </c>
      <c r="S100" s="94" t="str">
        <f t="shared" si="19"/>
        <v/>
      </c>
      <c r="T100" s="95" t="str">
        <f t="shared" si="20"/>
        <v/>
      </c>
      <c r="U100" s="94" t="str">
        <f t="shared" si="21"/>
        <v/>
      </c>
      <c r="V100" s="95" t="str">
        <f t="shared" si="22"/>
        <v/>
      </c>
      <c r="W100" s="94" t="str">
        <f t="shared" si="23"/>
        <v xml:space="preserve"> WHEN COUNTRY = 'CIB' AND SEGMENT IN ('Large Corporate - Corporate','SME Corporate') THEN -0.5093638</v>
      </c>
      <c r="X100" s="95" t="str">
        <f t="shared" si="24"/>
        <v xml:space="preserve"> WHEN COUNTRY = 'CIB' AND SEGMENT = 'Small Business - SME Retail' THEN -5.323741</v>
      </c>
      <c r="Y100" s="95" t="str">
        <f t="shared" si="25"/>
        <v/>
      </c>
      <c r="Z100" s="94" t="str">
        <f t="shared" si="26"/>
        <v/>
      </c>
      <c r="AB100" t="str">
        <f t="shared" si="27"/>
        <v xml:space="preserve"> WHEN COUNTRY = 'CIB' AND SEGMENT IN ('Large Corporate - Corporate','SME Corporate') THEN -0.5093638 WHEN COUNTRY = 'CIB' AND SEGMENT = 'Small Business - SME Retail' THEN -5.323741</v>
      </c>
      <c r="AC100" s="96" t="str">
        <f t="shared" si="28"/>
        <v>CASE  WHEN COUNTRY = 'CIB' AND SEGMENT IN ('Large Corporate - Corporate','SME Corporate') THEN -0.5093638 WHEN COUNTRY = 'CIB' AND SEGMENT = 'Small Business - SME Retail' THEN -5.323741 END AS VAL_MIN_IND_98,</v>
      </c>
    </row>
    <row r="101" spans="1:29" ht="16.5" thickBot="1" x14ac:dyDescent="0.3">
      <c r="A101" s="85">
        <f t="shared" si="29"/>
        <v>99</v>
      </c>
      <c r="B101" s="107"/>
      <c r="C101" s="107"/>
      <c r="D101" s="108"/>
      <c r="E101" s="108"/>
      <c r="F101" s="137"/>
      <c r="G101" s="137"/>
      <c r="H101" s="255"/>
      <c r="I101" s="255"/>
      <c r="J101" s="103" t="s">
        <v>1731</v>
      </c>
      <c r="K101" s="103"/>
      <c r="L101" s="137"/>
      <c r="M101" s="255"/>
      <c r="O101" t="str">
        <f t="shared" si="15"/>
        <v/>
      </c>
      <c r="P101" t="str">
        <f t="shared" si="16"/>
        <v/>
      </c>
      <c r="Q101" s="94" t="str">
        <f t="shared" si="17"/>
        <v/>
      </c>
      <c r="R101" s="95" t="str">
        <f t="shared" si="18"/>
        <v/>
      </c>
      <c r="S101" s="94" t="str">
        <f t="shared" si="19"/>
        <v/>
      </c>
      <c r="T101" s="95" t="str">
        <f t="shared" si="20"/>
        <v/>
      </c>
      <c r="U101" s="94" t="str">
        <f t="shared" si="21"/>
        <v/>
      </c>
      <c r="V101" s="95" t="str">
        <f t="shared" si="22"/>
        <v/>
      </c>
      <c r="W101" s="94" t="str">
        <f t="shared" si="23"/>
        <v xml:space="preserve"> WHEN COUNTRY = 'CIB' AND SEGMENT IN ('Large Corporate - Corporate','SME Corporate') THEN -37.88939</v>
      </c>
      <c r="X101" s="95" t="str">
        <f t="shared" si="24"/>
        <v/>
      </c>
      <c r="Y101" s="95" t="str">
        <f t="shared" si="25"/>
        <v/>
      </c>
      <c r="Z101" s="94" t="str">
        <f t="shared" si="26"/>
        <v/>
      </c>
      <c r="AB101" t="str">
        <f t="shared" si="27"/>
        <v xml:space="preserve"> WHEN COUNTRY = 'CIB' AND SEGMENT IN ('Large Corporate - Corporate','SME Corporate') THEN -37.88939</v>
      </c>
      <c r="AC101" s="96" t="str">
        <f t="shared" si="28"/>
        <v>CASE  WHEN COUNTRY = 'CIB' AND SEGMENT IN ('Large Corporate - Corporate','SME Corporate') THEN -37.88939 END AS VAL_MIN_IND_99,</v>
      </c>
    </row>
    <row r="102" spans="1:29" ht="16.5" thickBot="1" x14ac:dyDescent="0.3">
      <c r="A102" s="85">
        <f t="shared" si="29"/>
        <v>100</v>
      </c>
      <c r="B102" s="107"/>
      <c r="C102" s="107"/>
      <c r="D102" s="108"/>
      <c r="E102" s="108"/>
      <c r="F102" s="137"/>
      <c r="G102" s="137"/>
      <c r="H102" s="255"/>
      <c r="I102" s="255"/>
      <c r="J102" s="103" t="s">
        <v>1732</v>
      </c>
      <c r="K102" s="103"/>
      <c r="L102" s="137"/>
      <c r="M102" s="255"/>
      <c r="O102" t="str">
        <f t="shared" si="15"/>
        <v/>
      </c>
      <c r="P102" t="str">
        <f t="shared" si="16"/>
        <v/>
      </c>
      <c r="Q102" s="94" t="str">
        <f t="shared" si="17"/>
        <v/>
      </c>
      <c r="R102" s="95" t="str">
        <f t="shared" si="18"/>
        <v/>
      </c>
      <c r="S102" s="94" t="str">
        <f t="shared" si="19"/>
        <v/>
      </c>
      <c r="T102" s="95" t="str">
        <f t="shared" si="20"/>
        <v/>
      </c>
      <c r="U102" s="94" t="str">
        <f t="shared" si="21"/>
        <v/>
      </c>
      <c r="V102" s="95" t="str">
        <f t="shared" si="22"/>
        <v/>
      </c>
      <c r="W102" s="94" t="str">
        <f t="shared" si="23"/>
        <v xml:space="preserve"> WHEN COUNTRY = 'CIB' AND SEGMENT IN ('Large Corporate - Corporate','SME Corporate') THEN -9.385029</v>
      </c>
      <c r="X102" s="95" t="str">
        <f t="shared" si="24"/>
        <v/>
      </c>
      <c r="Y102" s="95" t="str">
        <f t="shared" si="25"/>
        <v/>
      </c>
      <c r="Z102" s="94" t="str">
        <f t="shared" si="26"/>
        <v/>
      </c>
      <c r="AB102" t="str">
        <f t="shared" si="27"/>
        <v xml:space="preserve"> WHEN COUNTRY = 'CIB' AND SEGMENT IN ('Large Corporate - Corporate','SME Corporate') THEN -9.385029</v>
      </c>
      <c r="AC102" s="96" t="str">
        <f t="shared" si="28"/>
        <v>CASE  WHEN COUNTRY = 'CIB' AND SEGMENT IN ('Large Corporate - Corporate','SME Corporate') THEN -9.385029 END AS VAL_MIN_IND_100,</v>
      </c>
    </row>
    <row r="103" spans="1:29" ht="16.5" thickBot="1" x14ac:dyDescent="0.3">
      <c r="A103" s="85">
        <f t="shared" si="29"/>
        <v>101</v>
      </c>
      <c r="B103" s="107"/>
      <c r="C103" s="107"/>
      <c r="D103" s="108"/>
      <c r="E103" s="108"/>
      <c r="F103" s="137"/>
      <c r="G103" s="137"/>
      <c r="H103" s="255"/>
      <c r="I103" s="255"/>
      <c r="J103" s="103"/>
      <c r="K103" s="103"/>
      <c r="L103" s="137"/>
      <c r="M103" s="255"/>
      <c r="O103" t="str">
        <f t="shared" si="15"/>
        <v/>
      </c>
      <c r="P103" t="str">
        <f t="shared" si="16"/>
        <v/>
      </c>
      <c r="Q103" s="94" t="str">
        <f t="shared" si="17"/>
        <v/>
      </c>
      <c r="R103" s="95" t="str">
        <f t="shared" si="18"/>
        <v/>
      </c>
      <c r="S103" s="94" t="str">
        <f t="shared" si="19"/>
        <v/>
      </c>
      <c r="T103" s="95" t="str">
        <f t="shared" si="20"/>
        <v/>
      </c>
      <c r="U103" s="94" t="str">
        <f t="shared" si="21"/>
        <v/>
      </c>
      <c r="V103" s="95" t="str">
        <f t="shared" si="22"/>
        <v/>
      </c>
      <c r="W103" s="94" t="str">
        <f t="shared" si="23"/>
        <v/>
      </c>
      <c r="X103" s="95" t="str">
        <f t="shared" si="24"/>
        <v/>
      </c>
      <c r="Y103" s="95" t="str">
        <f t="shared" si="25"/>
        <v/>
      </c>
      <c r="Z103" s="94" t="str">
        <f t="shared" si="26"/>
        <v/>
      </c>
      <c r="AB103" t="str">
        <f t="shared" si="27"/>
        <v/>
      </c>
      <c r="AC103" s="96" t="str">
        <f t="shared" si="28"/>
        <v/>
      </c>
    </row>
    <row r="104" spans="1:29" ht="16.5" thickBot="1" x14ac:dyDescent="0.3">
      <c r="A104" s="85">
        <f t="shared" si="29"/>
        <v>102</v>
      </c>
      <c r="B104" s="107"/>
      <c r="C104" s="107"/>
      <c r="D104" s="108"/>
      <c r="E104" s="108"/>
      <c r="F104" s="137"/>
      <c r="G104" s="137"/>
      <c r="H104" s="255"/>
      <c r="I104" s="255"/>
      <c r="J104" s="103"/>
      <c r="K104" s="103"/>
      <c r="L104" s="137"/>
      <c r="M104" s="255"/>
      <c r="O104" t="str">
        <f t="shared" si="15"/>
        <v/>
      </c>
      <c r="P104" t="str">
        <f t="shared" si="16"/>
        <v/>
      </c>
      <c r="Q104" s="94" t="str">
        <f t="shared" si="17"/>
        <v/>
      </c>
      <c r="R104" s="95" t="str">
        <f t="shared" si="18"/>
        <v/>
      </c>
      <c r="S104" s="94" t="str">
        <f t="shared" si="19"/>
        <v/>
      </c>
      <c r="T104" s="95" t="str">
        <f t="shared" si="20"/>
        <v/>
      </c>
      <c r="U104" s="94" t="str">
        <f t="shared" si="21"/>
        <v/>
      </c>
      <c r="V104" s="95" t="str">
        <f t="shared" si="22"/>
        <v/>
      </c>
      <c r="W104" s="94" t="str">
        <f t="shared" si="23"/>
        <v/>
      </c>
      <c r="X104" s="95" t="str">
        <f t="shared" si="24"/>
        <v/>
      </c>
      <c r="Y104" s="95" t="str">
        <f t="shared" si="25"/>
        <v/>
      </c>
      <c r="Z104" s="94" t="str">
        <f t="shared" si="26"/>
        <v/>
      </c>
      <c r="AB104" t="str">
        <f t="shared" si="27"/>
        <v/>
      </c>
      <c r="AC104" s="96" t="str">
        <f t="shared" si="28"/>
        <v/>
      </c>
    </row>
    <row r="105" spans="1:29" ht="16.5" thickBot="1" x14ac:dyDescent="0.3">
      <c r="A105" s="85">
        <f t="shared" si="29"/>
        <v>103</v>
      </c>
      <c r="B105" s="107"/>
      <c r="C105" s="107"/>
      <c r="D105" s="108"/>
      <c r="E105" s="108"/>
      <c r="F105" s="137"/>
      <c r="G105" s="137"/>
      <c r="H105" s="255"/>
      <c r="I105" s="255"/>
      <c r="J105" s="103"/>
      <c r="K105" s="103"/>
      <c r="L105" s="137"/>
      <c r="M105" s="255"/>
      <c r="O105" t="str">
        <f t="shared" si="15"/>
        <v/>
      </c>
      <c r="P105" t="str">
        <f t="shared" si="16"/>
        <v/>
      </c>
      <c r="Q105" s="94" t="str">
        <f t="shared" si="17"/>
        <v/>
      </c>
      <c r="R105" s="95" t="str">
        <f t="shared" si="18"/>
        <v/>
      </c>
      <c r="S105" s="94" t="str">
        <f t="shared" si="19"/>
        <v/>
      </c>
      <c r="T105" s="95" t="str">
        <f t="shared" si="20"/>
        <v/>
      </c>
      <c r="U105" s="94" t="str">
        <f t="shared" si="21"/>
        <v/>
      </c>
      <c r="V105" s="95" t="str">
        <f t="shared" si="22"/>
        <v/>
      </c>
      <c r="W105" s="94" t="str">
        <f t="shared" si="23"/>
        <v/>
      </c>
      <c r="X105" s="95" t="str">
        <f t="shared" si="24"/>
        <v/>
      </c>
      <c r="Y105" s="95" t="str">
        <f t="shared" si="25"/>
        <v/>
      </c>
      <c r="Z105" s="94" t="str">
        <f t="shared" si="26"/>
        <v/>
      </c>
      <c r="AB105" t="str">
        <f t="shared" si="27"/>
        <v/>
      </c>
      <c r="AC105" s="96" t="str">
        <f t="shared" si="28"/>
        <v/>
      </c>
    </row>
    <row r="106" spans="1:29" ht="16.5" thickBot="1" x14ac:dyDescent="0.3">
      <c r="A106" s="85">
        <f t="shared" si="29"/>
        <v>104</v>
      </c>
      <c r="B106" s="107"/>
      <c r="C106" s="107"/>
      <c r="D106" s="108"/>
      <c r="E106" s="108"/>
      <c r="F106" s="137"/>
      <c r="G106" s="137"/>
      <c r="H106" s="255"/>
      <c r="I106" s="255"/>
      <c r="J106" s="103"/>
      <c r="K106" s="103" t="s">
        <v>1932</v>
      </c>
      <c r="L106" s="137"/>
      <c r="M106" s="255"/>
      <c r="O106" t="str">
        <f t="shared" si="15"/>
        <v/>
      </c>
      <c r="P106" t="str">
        <f t="shared" si="16"/>
        <v/>
      </c>
      <c r="Q106" s="94" t="str">
        <f t="shared" si="17"/>
        <v/>
      </c>
      <c r="R106" s="95" t="str">
        <f t="shared" si="18"/>
        <v/>
      </c>
      <c r="S106" s="94" t="str">
        <f t="shared" si="19"/>
        <v/>
      </c>
      <c r="T106" s="95" t="str">
        <f t="shared" si="20"/>
        <v/>
      </c>
      <c r="U106" s="94" t="str">
        <f t="shared" si="21"/>
        <v/>
      </c>
      <c r="V106" s="95" t="str">
        <f t="shared" si="22"/>
        <v/>
      </c>
      <c r="W106" s="94" t="str">
        <f t="shared" si="23"/>
        <v/>
      </c>
      <c r="X106" s="95" t="str">
        <f t="shared" si="24"/>
        <v xml:space="preserve"> WHEN COUNTRY = 'CIB' AND SEGMENT = 'Small Business - SME Retail' THEN 0.0032425</v>
      </c>
      <c r="Y106" s="95" t="str">
        <f t="shared" si="25"/>
        <v/>
      </c>
      <c r="Z106" s="94" t="str">
        <f t="shared" si="26"/>
        <v/>
      </c>
      <c r="AB106" t="str">
        <f t="shared" si="27"/>
        <v xml:space="preserve"> WHEN COUNTRY = 'CIB' AND SEGMENT = 'Small Business - SME Retail' THEN 0.0032425</v>
      </c>
      <c r="AC106" s="96" t="str">
        <f t="shared" si="28"/>
        <v>CASE  WHEN COUNTRY = 'CIB' AND SEGMENT = 'Small Business - SME Retail' THEN 0.0032425 END AS VAL_MIN_IND_104,</v>
      </c>
    </row>
    <row r="107" spans="1:29" ht="16.5" thickBot="1" x14ac:dyDescent="0.3">
      <c r="A107" s="85">
        <f t="shared" si="29"/>
        <v>105</v>
      </c>
      <c r="B107" s="107"/>
      <c r="C107" s="107"/>
      <c r="D107" s="108"/>
      <c r="E107" s="108"/>
      <c r="F107" s="137"/>
      <c r="G107" s="137"/>
      <c r="H107" s="255"/>
      <c r="I107" s="255"/>
      <c r="J107" s="103"/>
      <c r="K107" s="103" t="s">
        <v>1933</v>
      </c>
      <c r="L107" s="137"/>
      <c r="M107" s="255"/>
      <c r="O107" t="str">
        <f t="shared" si="15"/>
        <v/>
      </c>
      <c r="P107" t="str">
        <f t="shared" si="16"/>
        <v/>
      </c>
      <c r="Q107" s="94" t="str">
        <f t="shared" si="17"/>
        <v/>
      </c>
      <c r="R107" s="95" t="str">
        <f t="shared" si="18"/>
        <v/>
      </c>
      <c r="S107" s="94" t="str">
        <f t="shared" si="19"/>
        <v/>
      </c>
      <c r="T107" s="95" t="str">
        <f t="shared" si="20"/>
        <v/>
      </c>
      <c r="U107" s="94" t="str">
        <f t="shared" si="21"/>
        <v/>
      </c>
      <c r="V107" s="95" t="str">
        <f t="shared" si="22"/>
        <v/>
      </c>
      <c r="W107" s="94" t="str">
        <f t="shared" si="23"/>
        <v/>
      </c>
      <c r="X107" s="95" t="str">
        <f t="shared" si="24"/>
        <v xml:space="preserve"> WHEN COUNTRY = 'CIB' AND SEGMENT = 'Small Business - SME Retail' THEN 0.0890052</v>
      </c>
      <c r="Y107" s="95" t="str">
        <f t="shared" si="25"/>
        <v/>
      </c>
      <c r="Z107" s="94" t="str">
        <f t="shared" si="26"/>
        <v/>
      </c>
      <c r="AB107" t="str">
        <f t="shared" si="27"/>
        <v xml:space="preserve"> WHEN COUNTRY = 'CIB' AND SEGMENT = 'Small Business - SME Retail' THEN 0.0890052</v>
      </c>
      <c r="AC107" s="96" t="str">
        <f t="shared" si="28"/>
        <v>CASE  WHEN COUNTRY = 'CIB' AND SEGMENT = 'Small Business - SME Retail' THEN 0.0890052 END AS VAL_MIN_IND_105,</v>
      </c>
    </row>
    <row r="108" spans="1:29" ht="16.5" thickBot="1" x14ac:dyDescent="0.3">
      <c r="A108" s="85">
        <f t="shared" si="29"/>
        <v>106</v>
      </c>
      <c r="B108" s="107"/>
      <c r="C108" s="107"/>
      <c r="D108" s="108"/>
      <c r="E108" s="108"/>
      <c r="F108" s="137"/>
      <c r="G108" s="137"/>
      <c r="H108" s="255"/>
      <c r="I108" s="255"/>
      <c r="J108" s="103"/>
      <c r="K108" s="103"/>
      <c r="L108" s="137"/>
      <c r="M108" s="255"/>
      <c r="O108" t="str">
        <f t="shared" si="15"/>
        <v/>
      </c>
      <c r="P108" t="str">
        <f t="shared" si="16"/>
        <v/>
      </c>
      <c r="Q108" s="94" t="str">
        <f t="shared" si="17"/>
        <v/>
      </c>
      <c r="R108" s="95" t="str">
        <f t="shared" si="18"/>
        <v/>
      </c>
      <c r="S108" s="94" t="str">
        <f t="shared" si="19"/>
        <v/>
      </c>
      <c r="T108" s="95" t="str">
        <f t="shared" si="20"/>
        <v/>
      </c>
      <c r="U108" s="94" t="str">
        <f t="shared" si="21"/>
        <v/>
      </c>
      <c r="V108" s="95" t="str">
        <f t="shared" si="22"/>
        <v/>
      </c>
      <c r="W108" s="94" t="str">
        <f t="shared" si="23"/>
        <v/>
      </c>
      <c r="X108" s="95" t="str">
        <f t="shared" si="24"/>
        <v/>
      </c>
      <c r="Y108" s="95" t="str">
        <f t="shared" si="25"/>
        <v/>
      </c>
      <c r="Z108" s="94" t="str">
        <f t="shared" si="26"/>
        <v/>
      </c>
      <c r="AB108" t="str">
        <f t="shared" si="27"/>
        <v/>
      </c>
      <c r="AC108" s="96" t="str">
        <f t="shared" si="28"/>
        <v/>
      </c>
    </row>
    <row r="109" spans="1:29" ht="16.5" thickBot="1" x14ac:dyDescent="0.3">
      <c r="A109" s="85">
        <f t="shared" si="29"/>
        <v>107</v>
      </c>
      <c r="B109" s="107"/>
      <c r="C109" s="107"/>
      <c r="D109" s="108"/>
      <c r="E109" s="108"/>
      <c r="F109" s="137"/>
      <c r="G109" s="137"/>
      <c r="H109" s="255"/>
      <c r="I109" s="255"/>
      <c r="J109" s="103" t="s">
        <v>1733</v>
      </c>
      <c r="K109" s="103" t="s">
        <v>1934</v>
      </c>
      <c r="L109" s="137"/>
      <c r="M109" s="255"/>
      <c r="O109" t="str">
        <f t="shared" si="15"/>
        <v/>
      </c>
      <c r="P109" t="str">
        <f t="shared" si="16"/>
        <v/>
      </c>
      <c r="Q109" s="94" t="str">
        <f t="shared" si="17"/>
        <v/>
      </c>
      <c r="R109" s="95" t="str">
        <f t="shared" si="18"/>
        <v/>
      </c>
      <c r="S109" s="94" t="str">
        <f t="shared" si="19"/>
        <v/>
      </c>
      <c r="T109" s="95" t="str">
        <f t="shared" si="20"/>
        <v/>
      </c>
      <c r="U109" s="94" t="str">
        <f t="shared" si="21"/>
        <v/>
      </c>
      <c r="V109" s="95" t="str">
        <f t="shared" si="22"/>
        <v/>
      </c>
      <c r="W109" s="94" t="str">
        <f t="shared" si="23"/>
        <v xml:space="preserve"> WHEN COUNTRY = 'CIB' AND SEGMENT IN ('Large Corporate - Corporate','SME Corporate') THEN -3.297872</v>
      </c>
      <c r="X109" s="95" t="str">
        <f t="shared" si="24"/>
        <v xml:space="preserve"> WHEN COUNTRY = 'CIB' AND SEGMENT = 'Small Business - SME Retail' THEN -17.08824</v>
      </c>
      <c r="Y109" s="95" t="str">
        <f t="shared" si="25"/>
        <v/>
      </c>
      <c r="Z109" s="94" t="str">
        <f t="shared" si="26"/>
        <v/>
      </c>
      <c r="AB109" t="str">
        <f t="shared" si="27"/>
        <v xml:space="preserve"> WHEN COUNTRY = 'CIB' AND SEGMENT IN ('Large Corporate - Corporate','SME Corporate') THEN -3.297872 WHEN COUNTRY = 'CIB' AND SEGMENT = 'Small Business - SME Retail' THEN -17.08824</v>
      </c>
      <c r="AC109" s="96" t="str">
        <f t="shared" si="28"/>
        <v>CASE  WHEN COUNTRY = 'CIB' AND SEGMENT IN ('Large Corporate - Corporate','SME Corporate') THEN -3.297872 WHEN COUNTRY = 'CIB' AND SEGMENT = 'Small Business - SME Retail' THEN -17.08824 END AS VAL_MIN_IND_107,</v>
      </c>
    </row>
    <row r="110" spans="1:29" ht="16.5" thickBot="1" x14ac:dyDescent="0.3">
      <c r="A110" s="85">
        <f t="shared" si="29"/>
        <v>108</v>
      </c>
      <c r="B110" s="107"/>
      <c r="C110" s="107"/>
      <c r="D110" s="108"/>
      <c r="E110" s="108"/>
      <c r="F110" s="137"/>
      <c r="G110" s="137"/>
      <c r="H110" s="255"/>
      <c r="I110" s="255"/>
      <c r="J110" s="103" t="s">
        <v>1734</v>
      </c>
      <c r="K110" s="103" t="s">
        <v>1935</v>
      </c>
      <c r="L110" s="137"/>
      <c r="M110" s="255"/>
      <c r="O110" t="str">
        <f t="shared" si="15"/>
        <v/>
      </c>
      <c r="P110" t="str">
        <f t="shared" si="16"/>
        <v/>
      </c>
      <c r="Q110" s="94" t="str">
        <f t="shared" si="17"/>
        <v/>
      </c>
      <c r="R110" s="95" t="str">
        <f t="shared" si="18"/>
        <v/>
      </c>
      <c r="S110" s="94" t="str">
        <f t="shared" si="19"/>
        <v/>
      </c>
      <c r="T110" s="95" t="str">
        <f t="shared" si="20"/>
        <v/>
      </c>
      <c r="U110" s="94" t="str">
        <f t="shared" si="21"/>
        <v/>
      </c>
      <c r="V110" s="95" t="str">
        <f t="shared" si="22"/>
        <v/>
      </c>
      <c r="W110" s="94" t="str">
        <f t="shared" si="23"/>
        <v xml:space="preserve"> WHEN COUNTRY = 'CIB' AND SEGMENT IN ('Large Corporate - Corporate','SME Corporate') THEN -78.96063</v>
      </c>
      <c r="X110" s="95" t="str">
        <f t="shared" si="24"/>
        <v xml:space="preserve"> WHEN COUNTRY = 'CIB' AND SEGMENT = 'Small Business - SME Retail' THEN -68.13974</v>
      </c>
      <c r="Y110" s="95" t="str">
        <f t="shared" si="25"/>
        <v/>
      </c>
      <c r="Z110" s="94" t="str">
        <f t="shared" si="26"/>
        <v/>
      </c>
      <c r="AB110" t="str">
        <f t="shared" si="27"/>
        <v xml:space="preserve"> WHEN COUNTRY = 'CIB' AND SEGMENT IN ('Large Corporate - Corporate','SME Corporate') THEN -78.96063 WHEN COUNTRY = 'CIB' AND SEGMENT = 'Small Business - SME Retail' THEN -68.13974</v>
      </c>
      <c r="AC110" s="96" t="str">
        <f t="shared" si="28"/>
        <v>CASE  WHEN COUNTRY = 'CIB' AND SEGMENT IN ('Large Corporate - Corporate','SME Corporate') THEN -78.96063 WHEN COUNTRY = 'CIB' AND SEGMENT = 'Small Business - SME Retail' THEN -68.13974 END AS VAL_MIN_IND_108,</v>
      </c>
    </row>
    <row r="111" spans="1:29" ht="16.5" thickBot="1" x14ac:dyDescent="0.3">
      <c r="A111" s="85">
        <f t="shared" si="29"/>
        <v>109</v>
      </c>
      <c r="B111" s="107"/>
      <c r="C111" s="107"/>
      <c r="D111" s="108"/>
      <c r="E111" s="108"/>
      <c r="F111" s="137"/>
      <c r="G111" s="137"/>
      <c r="H111" s="255"/>
      <c r="I111" s="255"/>
      <c r="J111" s="103" t="s">
        <v>1735</v>
      </c>
      <c r="K111" s="103" t="s">
        <v>1936</v>
      </c>
      <c r="L111" s="137"/>
      <c r="M111" s="255"/>
      <c r="O111" t="str">
        <f t="shared" si="15"/>
        <v/>
      </c>
      <c r="P111" t="str">
        <f t="shared" si="16"/>
        <v/>
      </c>
      <c r="Q111" s="94" t="str">
        <f t="shared" si="17"/>
        <v/>
      </c>
      <c r="R111" s="95" t="str">
        <f t="shared" si="18"/>
        <v/>
      </c>
      <c r="S111" s="94" t="str">
        <f t="shared" si="19"/>
        <v/>
      </c>
      <c r="T111" s="95" t="str">
        <f t="shared" si="20"/>
        <v/>
      </c>
      <c r="U111" s="94" t="str">
        <f t="shared" si="21"/>
        <v/>
      </c>
      <c r="V111" s="95" t="str">
        <f t="shared" si="22"/>
        <v/>
      </c>
      <c r="W111" s="94" t="str">
        <f t="shared" si="23"/>
        <v xml:space="preserve"> WHEN COUNTRY = 'CIB' AND SEGMENT IN ('Large Corporate - Corporate','SME Corporate') THEN -13.67739</v>
      </c>
      <c r="X111" s="95" t="str">
        <f t="shared" si="24"/>
        <v xml:space="preserve"> WHEN COUNTRY = 'CIB' AND SEGMENT = 'Small Business - SME Retail' THEN -35.89215</v>
      </c>
      <c r="Y111" s="95" t="str">
        <f t="shared" si="25"/>
        <v/>
      </c>
      <c r="Z111" s="94" t="str">
        <f t="shared" si="26"/>
        <v/>
      </c>
      <c r="AB111" t="str">
        <f t="shared" si="27"/>
        <v xml:space="preserve"> WHEN COUNTRY = 'CIB' AND SEGMENT IN ('Large Corporate - Corporate','SME Corporate') THEN -13.67739 WHEN COUNTRY = 'CIB' AND SEGMENT = 'Small Business - SME Retail' THEN -35.89215</v>
      </c>
      <c r="AC111" s="96" t="str">
        <f t="shared" si="28"/>
        <v>CASE  WHEN COUNTRY = 'CIB' AND SEGMENT IN ('Large Corporate - Corporate','SME Corporate') THEN -13.67739 WHEN COUNTRY = 'CIB' AND SEGMENT = 'Small Business - SME Retail' THEN -35.89215 END AS VAL_MIN_IND_109,</v>
      </c>
    </row>
    <row r="112" spans="1:29" ht="16.5" thickBot="1" x14ac:dyDescent="0.3">
      <c r="A112" s="85">
        <f t="shared" si="29"/>
        <v>110</v>
      </c>
      <c r="B112" s="107"/>
      <c r="C112" s="107"/>
      <c r="D112" s="108"/>
      <c r="E112" s="108"/>
      <c r="F112" s="137"/>
      <c r="G112" s="137"/>
      <c r="H112" s="255"/>
      <c r="I112" s="255"/>
      <c r="J112" s="103" t="s">
        <v>1736</v>
      </c>
      <c r="K112" s="103" t="s">
        <v>1937</v>
      </c>
      <c r="L112" s="137"/>
      <c r="M112" s="255"/>
      <c r="O112" t="str">
        <f t="shared" si="15"/>
        <v/>
      </c>
      <c r="P112" t="str">
        <f t="shared" si="16"/>
        <v/>
      </c>
      <c r="Q112" s="94" t="str">
        <f t="shared" si="17"/>
        <v/>
      </c>
      <c r="R112" s="95" t="str">
        <f t="shared" si="18"/>
        <v/>
      </c>
      <c r="S112" s="94" t="str">
        <f t="shared" si="19"/>
        <v/>
      </c>
      <c r="T112" s="95" t="str">
        <f t="shared" si="20"/>
        <v/>
      </c>
      <c r="U112" s="94" t="str">
        <f t="shared" si="21"/>
        <v/>
      </c>
      <c r="V112" s="95" t="str">
        <f t="shared" si="22"/>
        <v/>
      </c>
      <c r="W112" s="94" t="str">
        <f t="shared" si="23"/>
        <v xml:space="preserve"> WHEN COUNTRY = 'CIB' AND SEGMENT IN ('Large Corporate - Corporate','SME Corporate') THEN -17.57274</v>
      </c>
      <c r="X112" s="95" t="str">
        <f t="shared" si="24"/>
        <v xml:space="preserve"> WHEN COUNTRY = 'CIB' AND SEGMENT = 'Small Business - SME Retail' THEN -12.69874</v>
      </c>
      <c r="Y112" s="95" t="str">
        <f t="shared" si="25"/>
        <v/>
      </c>
      <c r="Z112" s="94" t="str">
        <f t="shared" si="26"/>
        <v/>
      </c>
      <c r="AB112" t="str">
        <f t="shared" si="27"/>
        <v xml:space="preserve"> WHEN COUNTRY = 'CIB' AND SEGMENT IN ('Large Corporate - Corporate','SME Corporate') THEN -17.57274 WHEN COUNTRY = 'CIB' AND SEGMENT = 'Small Business - SME Retail' THEN -12.69874</v>
      </c>
      <c r="AC112" s="96" t="str">
        <f t="shared" si="28"/>
        <v>CASE  WHEN COUNTRY = 'CIB' AND SEGMENT IN ('Large Corporate - Corporate','SME Corporate') THEN -17.57274 WHEN COUNTRY = 'CIB' AND SEGMENT = 'Small Business - SME Retail' THEN -12.69874 END AS VAL_MIN_IND_110,</v>
      </c>
    </row>
    <row r="113" spans="1:29" ht="16.5" thickBot="1" x14ac:dyDescent="0.3">
      <c r="A113" s="85">
        <f t="shared" si="29"/>
        <v>111</v>
      </c>
      <c r="B113" s="107"/>
      <c r="C113" s="107"/>
      <c r="D113" s="108"/>
      <c r="E113" s="108"/>
      <c r="F113" s="137"/>
      <c r="G113" s="137"/>
      <c r="H113" s="255"/>
      <c r="I113" s="255"/>
      <c r="J113" s="103" t="s">
        <v>1737</v>
      </c>
      <c r="K113" s="103" t="s">
        <v>1938</v>
      </c>
      <c r="L113" s="137"/>
      <c r="M113" s="255"/>
      <c r="O113" t="str">
        <f t="shared" si="15"/>
        <v/>
      </c>
      <c r="P113" t="str">
        <f t="shared" si="16"/>
        <v/>
      </c>
      <c r="Q113" s="94" t="str">
        <f t="shared" si="17"/>
        <v/>
      </c>
      <c r="R113" s="95" t="str">
        <f t="shared" si="18"/>
        <v/>
      </c>
      <c r="S113" s="94" t="str">
        <f t="shared" si="19"/>
        <v/>
      </c>
      <c r="T113" s="95" t="str">
        <f t="shared" si="20"/>
        <v/>
      </c>
      <c r="U113" s="94" t="str">
        <f t="shared" si="21"/>
        <v/>
      </c>
      <c r="V113" s="95" t="str">
        <f t="shared" si="22"/>
        <v/>
      </c>
      <c r="W113" s="94" t="str">
        <f t="shared" si="23"/>
        <v xml:space="preserve"> WHEN COUNTRY = 'CIB' AND SEGMENT IN ('Large Corporate - Corporate','SME Corporate') THEN -5.785002</v>
      </c>
      <c r="X113" s="95" t="str">
        <f t="shared" si="24"/>
        <v xml:space="preserve"> WHEN COUNTRY = 'CIB' AND SEGMENT = 'Small Business - SME Retail' THEN -15.10772</v>
      </c>
      <c r="Y113" s="95" t="str">
        <f t="shared" si="25"/>
        <v/>
      </c>
      <c r="Z113" s="94" t="str">
        <f t="shared" si="26"/>
        <v/>
      </c>
      <c r="AB113" t="str">
        <f t="shared" si="27"/>
        <v xml:space="preserve"> WHEN COUNTRY = 'CIB' AND SEGMENT IN ('Large Corporate - Corporate','SME Corporate') THEN -5.785002 WHEN COUNTRY = 'CIB' AND SEGMENT = 'Small Business - SME Retail' THEN -15.10772</v>
      </c>
      <c r="AC113" s="96" t="str">
        <f t="shared" si="28"/>
        <v>CASE  WHEN COUNTRY = 'CIB' AND SEGMENT IN ('Large Corporate - Corporate','SME Corporate') THEN -5.785002 WHEN COUNTRY = 'CIB' AND SEGMENT = 'Small Business - SME Retail' THEN -15.10772 END AS VAL_MIN_IND_111,</v>
      </c>
    </row>
    <row r="114" spans="1:29" ht="16.5" thickBot="1" x14ac:dyDescent="0.3">
      <c r="A114" s="85">
        <f t="shared" si="29"/>
        <v>112</v>
      </c>
      <c r="B114" s="107"/>
      <c r="C114" s="107"/>
      <c r="D114" s="108"/>
      <c r="E114" s="108"/>
      <c r="F114" s="137"/>
      <c r="G114" s="137"/>
      <c r="H114" s="255"/>
      <c r="I114" s="255"/>
      <c r="J114" s="103" t="s">
        <v>1738</v>
      </c>
      <c r="K114" s="103" t="s">
        <v>1939</v>
      </c>
      <c r="L114" s="137"/>
      <c r="M114" s="255"/>
      <c r="O114" t="str">
        <f t="shared" si="15"/>
        <v/>
      </c>
      <c r="P114" t="str">
        <f t="shared" si="16"/>
        <v/>
      </c>
      <c r="Q114" s="94" t="str">
        <f t="shared" si="17"/>
        <v/>
      </c>
      <c r="R114" s="95" t="str">
        <f t="shared" si="18"/>
        <v/>
      </c>
      <c r="S114" s="94" t="str">
        <f t="shared" si="19"/>
        <v/>
      </c>
      <c r="T114" s="95" t="str">
        <f t="shared" si="20"/>
        <v/>
      </c>
      <c r="U114" s="94" t="str">
        <f t="shared" si="21"/>
        <v/>
      </c>
      <c r="V114" s="95" t="str">
        <f t="shared" si="22"/>
        <v/>
      </c>
      <c r="W114" s="94" t="str">
        <f t="shared" si="23"/>
        <v xml:space="preserve"> WHEN COUNTRY = 'CIB' AND SEGMENT IN ('Large Corporate - Corporate','SME Corporate') THEN -0.1184067</v>
      </c>
      <c r="X114" s="95" t="str">
        <f t="shared" si="24"/>
        <v xml:space="preserve"> WHEN COUNTRY = 'CIB' AND SEGMENT = 'Small Business - SME Retail' THEN -0.8720919</v>
      </c>
      <c r="Y114" s="95" t="str">
        <f t="shared" si="25"/>
        <v/>
      </c>
      <c r="Z114" s="94" t="str">
        <f t="shared" si="26"/>
        <v/>
      </c>
      <c r="AB114" t="str">
        <f t="shared" si="27"/>
        <v xml:space="preserve"> WHEN COUNTRY = 'CIB' AND SEGMENT IN ('Large Corporate - Corporate','SME Corporate') THEN -0.1184067 WHEN COUNTRY = 'CIB' AND SEGMENT = 'Small Business - SME Retail' THEN -0.8720919</v>
      </c>
      <c r="AC114" s="96" t="str">
        <f t="shared" si="28"/>
        <v>CASE  WHEN COUNTRY = 'CIB' AND SEGMENT IN ('Large Corporate - Corporate','SME Corporate') THEN -0.1184067 WHEN COUNTRY = 'CIB' AND SEGMENT = 'Small Business - SME Retail' THEN -0.8720919 END AS VAL_MIN_IND_112,</v>
      </c>
    </row>
    <row r="115" spans="1:29" ht="16.5" thickBot="1" x14ac:dyDescent="0.3">
      <c r="A115" s="85">
        <f t="shared" si="29"/>
        <v>113</v>
      </c>
      <c r="B115" s="107"/>
      <c r="C115" s="107"/>
      <c r="D115" s="108"/>
      <c r="E115" s="108"/>
      <c r="F115" s="137"/>
      <c r="G115" s="137"/>
      <c r="H115" s="255"/>
      <c r="I115" s="255"/>
      <c r="J115" s="103" t="s">
        <v>1739</v>
      </c>
      <c r="K115" s="103" t="s">
        <v>1940</v>
      </c>
      <c r="L115" s="137"/>
      <c r="M115" s="255"/>
      <c r="O115" t="str">
        <f t="shared" si="15"/>
        <v/>
      </c>
      <c r="P115" t="str">
        <f t="shared" si="16"/>
        <v/>
      </c>
      <c r="Q115" s="94" t="str">
        <f t="shared" si="17"/>
        <v/>
      </c>
      <c r="R115" s="95" t="str">
        <f t="shared" si="18"/>
        <v/>
      </c>
      <c r="S115" s="94" t="str">
        <f t="shared" si="19"/>
        <v/>
      </c>
      <c r="T115" s="95" t="str">
        <f t="shared" si="20"/>
        <v/>
      </c>
      <c r="U115" s="94" t="str">
        <f t="shared" si="21"/>
        <v/>
      </c>
      <c r="V115" s="95" t="str">
        <f t="shared" si="22"/>
        <v/>
      </c>
      <c r="W115" s="94" t="str">
        <f t="shared" si="23"/>
        <v xml:space="preserve"> WHEN COUNTRY = 'CIB' AND SEGMENT IN ('Large Corporate - Corporate','SME Corporate') THEN -2.001034</v>
      </c>
      <c r="X115" s="95" t="str">
        <f t="shared" si="24"/>
        <v xml:space="preserve"> WHEN COUNTRY = 'CIB' AND SEGMENT = 'Small Business - SME Retail' THEN -12.45157</v>
      </c>
      <c r="Y115" s="95" t="str">
        <f t="shared" si="25"/>
        <v/>
      </c>
      <c r="Z115" s="94" t="str">
        <f t="shared" si="26"/>
        <v/>
      </c>
      <c r="AB115" t="str">
        <f t="shared" si="27"/>
        <v xml:space="preserve"> WHEN COUNTRY = 'CIB' AND SEGMENT IN ('Large Corporate - Corporate','SME Corporate') THEN -2.001034 WHEN COUNTRY = 'CIB' AND SEGMENT = 'Small Business - SME Retail' THEN -12.45157</v>
      </c>
      <c r="AC115" s="96" t="str">
        <f t="shared" si="28"/>
        <v>CASE  WHEN COUNTRY = 'CIB' AND SEGMENT IN ('Large Corporate - Corporate','SME Corporate') THEN -2.001034 WHEN COUNTRY = 'CIB' AND SEGMENT = 'Small Business - SME Retail' THEN -12.45157 END AS VAL_MIN_IND_113,</v>
      </c>
    </row>
    <row r="116" spans="1:29" ht="16.5" thickBot="1" x14ac:dyDescent="0.3">
      <c r="A116" s="85">
        <f t="shared" si="29"/>
        <v>114</v>
      </c>
      <c r="B116" s="107"/>
      <c r="C116" s="107"/>
      <c r="D116" s="108"/>
      <c r="E116" s="108"/>
      <c r="F116" s="137"/>
      <c r="G116" s="137"/>
      <c r="H116" s="255"/>
      <c r="I116" s="255"/>
      <c r="J116" s="103" t="s">
        <v>1740</v>
      </c>
      <c r="K116" s="103" t="s">
        <v>1941</v>
      </c>
      <c r="L116" s="137"/>
      <c r="M116" s="255"/>
      <c r="O116" t="str">
        <f t="shared" si="15"/>
        <v/>
      </c>
      <c r="P116" t="str">
        <f t="shared" si="16"/>
        <v/>
      </c>
      <c r="Q116" s="94" t="str">
        <f t="shared" si="17"/>
        <v/>
      </c>
      <c r="R116" s="95" t="str">
        <f t="shared" si="18"/>
        <v/>
      </c>
      <c r="S116" s="94" t="str">
        <f t="shared" si="19"/>
        <v/>
      </c>
      <c r="T116" s="95" t="str">
        <f t="shared" si="20"/>
        <v/>
      </c>
      <c r="U116" s="94" t="str">
        <f t="shared" si="21"/>
        <v/>
      </c>
      <c r="V116" s="95" t="str">
        <f t="shared" si="22"/>
        <v/>
      </c>
      <c r="W116" s="94" t="str">
        <f t="shared" si="23"/>
        <v xml:space="preserve"> WHEN COUNTRY = 'CIB' AND SEGMENT IN ('Large Corporate - Corporate','SME Corporate') THEN -22.05456</v>
      </c>
      <c r="X116" s="95" t="str">
        <f t="shared" si="24"/>
        <v xml:space="preserve"> WHEN COUNTRY = 'CIB' AND SEGMENT = 'Small Business - SME Retail' THEN -33.02985</v>
      </c>
      <c r="Y116" s="95" t="str">
        <f t="shared" si="25"/>
        <v/>
      </c>
      <c r="Z116" s="94" t="str">
        <f t="shared" si="26"/>
        <v/>
      </c>
      <c r="AB116" t="str">
        <f t="shared" si="27"/>
        <v xml:space="preserve"> WHEN COUNTRY = 'CIB' AND SEGMENT IN ('Large Corporate - Corporate','SME Corporate') THEN -22.05456 WHEN COUNTRY = 'CIB' AND SEGMENT = 'Small Business - SME Retail' THEN -33.02985</v>
      </c>
      <c r="AC116" s="96" t="str">
        <f t="shared" si="28"/>
        <v>CASE  WHEN COUNTRY = 'CIB' AND SEGMENT IN ('Large Corporate - Corporate','SME Corporate') THEN -22.05456 WHEN COUNTRY = 'CIB' AND SEGMENT = 'Small Business - SME Retail' THEN -33.02985 END AS VAL_MIN_IND_114,</v>
      </c>
    </row>
    <row r="117" spans="1:29" ht="16.5" thickBot="1" x14ac:dyDescent="0.3">
      <c r="A117" s="85">
        <f t="shared" si="29"/>
        <v>115</v>
      </c>
      <c r="B117" s="107"/>
      <c r="C117" s="107"/>
      <c r="D117" s="108"/>
      <c r="E117" s="108"/>
      <c r="F117" s="137"/>
      <c r="G117" s="137"/>
      <c r="H117" s="255"/>
      <c r="I117" s="255"/>
      <c r="J117" s="103" t="s">
        <v>1741</v>
      </c>
      <c r="K117" s="103" t="s">
        <v>1942</v>
      </c>
      <c r="L117" s="137"/>
      <c r="M117" s="255"/>
      <c r="O117" t="str">
        <f t="shared" si="15"/>
        <v/>
      </c>
      <c r="P117" t="str">
        <f t="shared" si="16"/>
        <v/>
      </c>
      <c r="Q117" s="94" t="str">
        <f t="shared" si="17"/>
        <v/>
      </c>
      <c r="R117" s="95" t="str">
        <f t="shared" si="18"/>
        <v/>
      </c>
      <c r="S117" s="94" t="str">
        <f t="shared" si="19"/>
        <v/>
      </c>
      <c r="T117" s="95" t="str">
        <f t="shared" si="20"/>
        <v/>
      </c>
      <c r="U117" s="94" t="str">
        <f t="shared" si="21"/>
        <v/>
      </c>
      <c r="V117" s="95" t="str">
        <f t="shared" si="22"/>
        <v/>
      </c>
      <c r="W117" s="94" t="str">
        <f t="shared" si="23"/>
        <v xml:space="preserve"> WHEN COUNTRY = 'CIB' AND SEGMENT IN ('Large Corporate - Corporate','SME Corporate') THEN -0.6398616</v>
      </c>
      <c r="X117" s="95" t="str">
        <f t="shared" si="24"/>
        <v xml:space="preserve"> WHEN COUNTRY = 'CIB' AND SEGMENT = 'Small Business - SME Retail' THEN -2.007788</v>
      </c>
      <c r="Y117" s="95" t="str">
        <f t="shared" si="25"/>
        <v/>
      </c>
      <c r="Z117" s="94" t="str">
        <f t="shared" si="26"/>
        <v/>
      </c>
      <c r="AB117" t="str">
        <f t="shared" si="27"/>
        <v xml:space="preserve"> WHEN COUNTRY = 'CIB' AND SEGMENT IN ('Large Corporate - Corporate','SME Corporate') THEN -0.6398616 WHEN COUNTRY = 'CIB' AND SEGMENT = 'Small Business - SME Retail' THEN -2.007788</v>
      </c>
      <c r="AC117" s="96" t="str">
        <f t="shared" si="28"/>
        <v>CASE  WHEN COUNTRY = 'CIB' AND SEGMENT IN ('Large Corporate - Corporate','SME Corporate') THEN -0.6398616 WHEN COUNTRY = 'CIB' AND SEGMENT = 'Small Business - SME Retail' THEN -2.007788 END AS VAL_MIN_IND_115,</v>
      </c>
    </row>
    <row r="118" spans="1:29" ht="16.5" thickBot="1" x14ac:dyDescent="0.3">
      <c r="A118" s="85">
        <f t="shared" si="29"/>
        <v>116</v>
      </c>
      <c r="B118" s="107"/>
      <c r="C118" s="107"/>
      <c r="D118" s="108"/>
      <c r="E118" s="108"/>
      <c r="F118" s="137"/>
      <c r="G118" s="137"/>
      <c r="H118" s="255"/>
      <c r="I118" s="255"/>
      <c r="J118" s="103" t="s">
        <v>1742</v>
      </c>
      <c r="K118" s="103" t="s">
        <v>1943</v>
      </c>
      <c r="L118" s="137"/>
      <c r="M118" s="255"/>
      <c r="O118" t="str">
        <f t="shared" si="15"/>
        <v/>
      </c>
      <c r="P118" t="str">
        <f t="shared" si="16"/>
        <v/>
      </c>
      <c r="Q118" s="94" t="str">
        <f t="shared" si="17"/>
        <v/>
      </c>
      <c r="R118" s="95" t="str">
        <f t="shared" si="18"/>
        <v/>
      </c>
      <c r="S118" s="94" t="str">
        <f t="shared" si="19"/>
        <v/>
      </c>
      <c r="T118" s="95" t="str">
        <f t="shared" si="20"/>
        <v/>
      </c>
      <c r="U118" s="94" t="str">
        <f t="shared" si="21"/>
        <v/>
      </c>
      <c r="V118" s="95" t="str">
        <f t="shared" si="22"/>
        <v/>
      </c>
      <c r="W118" s="94" t="str">
        <f t="shared" si="23"/>
        <v xml:space="preserve"> WHEN COUNTRY = 'CIB' AND SEGMENT IN ('Large Corporate - Corporate','SME Corporate') THEN -19.53169</v>
      </c>
      <c r="X118" s="95" t="str">
        <f t="shared" si="24"/>
        <v xml:space="preserve"> WHEN COUNTRY = 'CIB' AND SEGMENT = 'Small Business - SME Retail' THEN -42.26339</v>
      </c>
      <c r="Y118" s="95" t="str">
        <f t="shared" si="25"/>
        <v/>
      </c>
      <c r="Z118" s="94" t="str">
        <f t="shared" si="26"/>
        <v/>
      </c>
      <c r="AB118" t="str">
        <f t="shared" si="27"/>
        <v xml:space="preserve"> WHEN COUNTRY = 'CIB' AND SEGMENT IN ('Large Corporate - Corporate','SME Corporate') THEN -19.53169 WHEN COUNTRY = 'CIB' AND SEGMENT = 'Small Business - SME Retail' THEN -42.26339</v>
      </c>
      <c r="AC118" s="96" t="str">
        <f t="shared" si="28"/>
        <v>CASE  WHEN COUNTRY = 'CIB' AND SEGMENT IN ('Large Corporate - Corporate','SME Corporate') THEN -19.53169 WHEN COUNTRY = 'CIB' AND SEGMENT = 'Small Business - SME Retail' THEN -42.26339 END AS VAL_MIN_IND_116,</v>
      </c>
    </row>
    <row r="119" spans="1:29" ht="16.5" thickBot="1" x14ac:dyDescent="0.3">
      <c r="A119" s="85">
        <v>122</v>
      </c>
      <c r="B119" s="107"/>
      <c r="C119" s="107"/>
      <c r="D119" s="108"/>
      <c r="E119" s="108"/>
      <c r="F119" s="137"/>
      <c r="G119" s="137"/>
      <c r="H119" s="255"/>
      <c r="I119" s="255"/>
      <c r="J119" s="103"/>
      <c r="K119" s="103"/>
      <c r="L119" s="137"/>
      <c r="M119" s="255"/>
      <c r="O119" t="str">
        <f t="shared" si="15"/>
        <v/>
      </c>
      <c r="P119" t="str">
        <f t="shared" si="16"/>
        <v/>
      </c>
      <c r="Q119" s="94" t="str">
        <f t="shared" si="17"/>
        <v/>
      </c>
      <c r="R119" s="95" t="str">
        <f t="shared" si="18"/>
        <v/>
      </c>
      <c r="S119" s="94" t="str">
        <f t="shared" si="19"/>
        <v/>
      </c>
      <c r="T119" s="95" t="str">
        <f t="shared" si="20"/>
        <v/>
      </c>
      <c r="U119" s="94" t="str">
        <f t="shared" si="21"/>
        <v/>
      </c>
      <c r="V119" s="95" t="str">
        <f t="shared" si="22"/>
        <v/>
      </c>
      <c r="W119" s="94" t="str">
        <f t="shared" si="23"/>
        <v/>
      </c>
      <c r="X119" s="95" t="str">
        <f t="shared" si="24"/>
        <v/>
      </c>
      <c r="Y119" s="95" t="str">
        <f t="shared" si="25"/>
        <v/>
      </c>
      <c r="Z119" s="94" t="str">
        <f t="shared" si="26"/>
        <v/>
      </c>
      <c r="AB119" t="str">
        <f t="shared" si="27"/>
        <v/>
      </c>
      <c r="AC119" s="96" t="str">
        <f t="shared" si="28"/>
        <v/>
      </c>
    </row>
    <row r="120" spans="1:29" ht="16.5" thickBot="1" x14ac:dyDescent="0.3">
      <c r="A120" s="85">
        <f t="shared" si="29"/>
        <v>123</v>
      </c>
      <c r="B120" s="107"/>
      <c r="C120" s="107"/>
      <c r="D120" s="108"/>
      <c r="E120" s="108"/>
      <c r="F120" s="137"/>
      <c r="G120" s="137"/>
      <c r="H120" s="255"/>
      <c r="I120" s="255"/>
      <c r="J120" s="103"/>
      <c r="K120" s="103"/>
      <c r="L120" s="137"/>
      <c r="M120" s="255"/>
      <c r="O120" t="str">
        <f t="shared" si="15"/>
        <v/>
      </c>
      <c r="P120" t="str">
        <f t="shared" si="16"/>
        <v/>
      </c>
      <c r="Q120" s="94" t="str">
        <f t="shared" si="17"/>
        <v/>
      </c>
      <c r="R120" s="95" t="str">
        <f t="shared" si="18"/>
        <v/>
      </c>
      <c r="S120" s="94" t="str">
        <f t="shared" si="19"/>
        <v/>
      </c>
      <c r="T120" s="95" t="str">
        <f t="shared" si="20"/>
        <v/>
      </c>
      <c r="U120" s="94" t="str">
        <f t="shared" si="21"/>
        <v/>
      </c>
      <c r="V120" s="95" t="str">
        <f t="shared" si="22"/>
        <v/>
      </c>
      <c r="W120" s="94" t="str">
        <f t="shared" si="23"/>
        <v/>
      </c>
      <c r="X120" s="95" t="str">
        <f t="shared" si="24"/>
        <v/>
      </c>
      <c r="Y120" s="95" t="str">
        <f t="shared" si="25"/>
        <v/>
      </c>
      <c r="Z120" s="94" t="str">
        <f t="shared" si="26"/>
        <v/>
      </c>
      <c r="AB120" t="str">
        <f t="shared" si="27"/>
        <v/>
      </c>
      <c r="AC120" s="96" t="str">
        <f t="shared" si="28"/>
        <v/>
      </c>
    </row>
    <row r="121" spans="1:29" ht="16.5" thickBot="1" x14ac:dyDescent="0.3">
      <c r="A121" s="85">
        <f t="shared" si="29"/>
        <v>124</v>
      </c>
      <c r="B121" s="107"/>
      <c r="C121" s="107"/>
      <c r="D121" s="108"/>
      <c r="E121" s="108"/>
      <c r="F121" s="137"/>
      <c r="G121" s="137"/>
      <c r="H121" s="255"/>
      <c r="I121" s="255"/>
      <c r="J121" s="103"/>
      <c r="K121" s="103"/>
      <c r="L121" s="137"/>
      <c r="M121" s="255"/>
      <c r="O121" t="str">
        <f t="shared" si="15"/>
        <v/>
      </c>
      <c r="P121" t="str">
        <f t="shared" si="16"/>
        <v/>
      </c>
      <c r="Q121" s="94" t="str">
        <f t="shared" si="17"/>
        <v/>
      </c>
      <c r="R121" s="95" t="str">
        <f t="shared" si="18"/>
        <v/>
      </c>
      <c r="S121" s="94" t="str">
        <f t="shared" si="19"/>
        <v/>
      </c>
      <c r="T121" s="95" t="str">
        <f t="shared" si="20"/>
        <v/>
      </c>
      <c r="U121" s="94" t="str">
        <f t="shared" si="21"/>
        <v/>
      </c>
      <c r="V121" s="95" t="str">
        <f t="shared" si="22"/>
        <v/>
      </c>
      <c r="W121" s="94" t="str">
        <f t="shared" si="23"/>
        <v/>
      </c>
      <c r="X121" s="95" t="str">
        <f t="shared" si="24"/>
        <v/>
      </c>
      <c r="Y121" s="95" t="str">
        <f t="shared" si="25"/>
        <v/>
      </c>
      <c r="Z121" s="94" t="str">
        <f t="shared" si="26"/>
        <v/>
      </c>
      <c r="AB121" t="str">
        <f t="shared" si="27"/>
        <v/>
      </c>
      <c r="AC121" s="96" t="str">
        <f t="shared" si="28"/>
        <v/>
      </c>
    </row>
    <row r="122" spans="1:29" ht="16.5" thickBot="1" x14ac:dyDescent="0.3">
      <c r="A122" s="85">
        <f t="shared" si="29"/>
        <v>125</v>
      </c>
      <c r="B122" s="107"/>
      <c r="C122" s="107"/>
      <c r="D122" s="108"/>
      <c r="E122" s="108"/>
      <c r="F122" s="137"/>
      <c r="G122" s="137"/>
      <c r="H122" s="255"/>
      <c r="I122" s="255"/>
      <c r="J122" s="103"/>
      <c r="K122" s="103"/>
      <c r="L122" s="137"/>
      <c r="M122" s="255"/>
      <c r="O122" t="str">
        <f t="shared" si="15"/>
        <v/>
      </c>
      <c r="P122" t="str">
        <f t="shared" si="16"/>
        <v/>
      </c>
      <c r="Q122" s="94" t="str">
        <f t="shared" si="17"/>
        <v/>
      </c>
      <c r="R122" s="95" t="str">
        <f t="shared" si="18"/>
        <v/>
      </c>
      <c r="S122" s="94" t="str">
        <f t="shared" si="19"/>
        <v/>
      </c>
      <c r="T122" s="95" t="str">
        <f t="shared" si="20"/>
        <v/>
      </c>
      <c r="U122" s="94" t="str">
        <f t="shared" si="21"/>
        <v/>
      </c>
      <c r="V122" s="95" t="str">
        <f t="shared" si="22"/>
        <v/>
      </c>
      <c r="W122" s="94" t="str">
        <f t="shared" si="23"/>
        <v/>
      </c>
      <c r="X122" s="95" t="str">
        <f t="shared" si="24"/>
        <v/>
      </c>
      <c r="Y122" s="95" t="str">
        <f t="shared" si="25"/>
        <v/>
      </c>
      <c r="Z122" s="94" t="str">
        <f t="shared" si="26"/>
        <v/>
      </c>
      <c r="AB122" t="str">
        <f t="shared" si="27"/>
        <v/>
      </c>
      <c r="AC122" s="96" t="str">
        <f t="shared" si="28"/>
        <v/>
      </c>
    </row>
    <row r="123" spans="1:29" ht="16.5" thickBot="1" x14ac:dyDescent="0.3">
      <c r="A123" s="85">
        <f t="shared" si="29"/>
        <v>126</v>
      </c>
      <c r="B123" s="107"/>
      <c r="C123" s="107"/>
      <c r="D123" s="108"/>
      <c r="E123" s="108"/>
      <c r="F123" s="137"/>
      <c r="G123" s="137"/>
      <c r="H123" s="255"/>
      <c r="I123" s="255"/>
      <c r="J123" s="103" t="s">
        <v>1743</v>
      </c>
      <c r="K123" s="103" t="s">
        <v>1944</v>
      </c>
      <c r="L123" s="137"/>
      <c r="M123" s="255"/>
      <c r="O123" t="str">
        <f t="shared" si="15"/>
        <v/>
      </c>
      <c r="P123" t="str">
        <f t="shared" si="16"/>
        <v/>
      </c>
      <c r="Q123" s="94" t="str">
        <f t="shared" si="17"/>
        <v/>
      </c>
      <c r="R123" s="95" t="str">
        <f t="shared" si="18"/>
        <v/>
      </c>
      <c r="S123" s="94" t="str">
        <f t="shared" si="19"/>
        <v/>
      </c>
      <c r="T123" s="95" t="str">
        <f t="shared" si="20"/>
        <v/>
      </c>
      <c r="U123" s="94" t="str">
        <f t="shared" si="21"/>
        <v/>
      </c>
      <c r="V123" s="95" t="str">
        <f t="shared" si="22"/>
        <v/>
      </c>
      <c r="W123" s="94" t="str">
        <f t="shared" si="23"/>
        <v xml:space="preserve"> WHEN COUNTRY = 'CIB' AND SEGMENT IN ('Large Corporate - Corporate','SME Corporate') THEN -0.6363943</v>
      </c>
      <c r="X123" s="95" t="str">
        <f t="shared" si="24"/>
        <v xml:space="preserve"> WHEN COUNTRY = 'CIB' AND SEGMENT = 'Small Business - SME Retail' THEN -2.006231</v>
      </c>
      <c r="Y123" s="95" t="str">
        <f t="shared" si="25"/>
        <v/>
      </c>
      <c r="Z123" s="94" t="str">
        <f t="shared" si="26"/>
        <v/>
      </c>
      <c r="AB123" t="str">
        <f t="shared" si="27"/>
        <v xml:space="preserve"> WHEN COUNTRY = 'CIB' AND SEGMENT IN ('Large Corporate - Corporate','SME Corporate') THEN -0.6363943 WHEN COUNTRY = 'CIB' AND SEGMENT = 'Small Business - SME Retail' THEN -2.006231</v>
      </c>
      <c r="AC123" s="96" t="str">
        <f t="shared" si="28"/>
        <v>CASE  WHEN COUNTRY = 'CIB' AND SEGMENT IN ('Large Corporate - Corporate','SME Corporate') THEN -0.6363943 WHEN COUNTRY = 'CIB' AND SEGMENT = 'Small Business - SME Retail' THEN -2.006231 END AS VAL_MIN_IND_126,</v>
      </c>
    </row>
    <row r="124" spans="1:29" ht="16.5" thickBot="1" x14ac:dyDescent="0.3">
      <c r="A124" s="85">
        <f t="shared" si="29"/>
        <v>127</v>
      </c>
      <c r="B124" s="107"/>
      <c r="C124" s="107"/>
      <c r="D124" s="108"/>
      <c r="E124" s="108"/>
      <c r="F124" s="137"/>
      <c r="G124" s="137"/>
      <c r="H124" s="255"/>
      <c r="I124" s="255"/>
      <c r="J124" s="103" t="s">
        <v>1744</v>
      </c>
      <c r="K124" s="103" t="s">
        <v>1945</v>
      </c>
      <c r="L124" s="137"/>
      <c r="M124" s="255"/>
      <c r="O124" t="str">
        <f t="shared" si="15"/>
        <v/>
      </c>
      <c r="P124" t="str">
        <f t="shared" si="16"/>
        <v/>
      </c>
      <c r="Q124" s="94" t="str">
        <f t="shared" si="17"/>
        <v/>
      </c>
      <c r="R124" s="95" t="str">
        <f t="shared" si="18"/>
        <v/>
      </c>
      <c r="S124" s="94" t="str">
        <f t="shared" si="19"/>
        <v/>
      </c>
      <c r="T124" s="95" t="str">
        <f t="shared" si="20"/>
        <v/>
      </c>
      <c r="U124" s="94" t="str">
        <f t="shared" si="21"/>
        <v/>
      </c>
      <c r="V124" s="95" t="str">
        <f t="shared" si="22"/>
        <v/>
      </c>
      <c r="W124" s="94" t="str">
        <f t="shared" si="23"/>
        <v xml:space="preserve"> WHEN COUNTRY = 'CIB' AND SEGMENT IN ('Large Corporate - Corporate','SME Corporate') THEN -12.73378</v>
      </c>
      <c r="X124" s="95" t="str">
        <f t="shared" si="24"/>
        <v xml:space="preserve"> WHEN COUNTRY = 'CIB' AND SEGMENT = 'Small Business - SME Retail' THEN -28.94181</v>
      </c>
      <c r="Y124" s="95" t="str">
        <f t="shared" si="25"/>
        <v/>
      </c>
      <c r="Z124" s="94" t="str">
        <f t="shared" si="26"/>
        <v/>
      </c>
      <c r="AB124" t="str">
        <f t="shared" si="27"/>
        <v xml:space="preserve"> WHEN COUNTRY = 'CIB' AND SEGMENT IN ('Large Corporate - Corporate','SME Corporate') THEN -12.73378 WHEN COUNTRY = 'CIB' AND SEGMENT = 'Small Business - SME Retail' THEN -28.94181</v>
      </c>
      <c r="AC124" s="96" t="str">
        <f t="shared" si="28"/>
        <v>CASE  WHEN COUNTRY = 'CIB' AND SEGMENT IN ('Large Corporate - Corporate','SME Corporate') THEN -12.73378 WHEN COUNTRY = 'CIB' AND SEGMENT = 'Small Business - SME Retail' THEN -28.94181 END AS VAL_MIN_IND_127,</v>
      </c>
    </row>
    <row r="125" spans="1:29" ht="16.5" thickBot="1" x14ac:dyDescent="0.3">
      <c r="A125" s="85">
        <f t="shared" si="29"/>
        <v>128</v>
      </c>
      <c r="B125" s="107"/>
      <c r="C125" s="107"/>
      <c r="D125" s="108"/>
      <c r="E125" s="108"/>
      <c r="F125" s="137"/>
      <c r="G125" s="137"/>
      <c r="H125" s="255"/>
      <c r="I125" s="255"/>
      <c r="J125" s="103"/>
      <c r="K125" s="103"/>
      <c r="L125" s="137"/>
      <c r="M125" s="255"/>
      <c r="O125" t="str">
        <f t="shared" si="15"/>
        <v/>
      </c>
      <c r="P125" t="str">
        <f t="shared" si="16"/>
        <v/>
      </c>
      <c r="Q125" s="94" t="str">
        <f t="shared" si="17"/>
        <v/>
      </c>
      <c r="R125" s="95" t="str">
        <f t="shared" si="18"/>
        <v/>
      </c>
      <c r="S125" s="94" t="str">
        <f t="shared" si="19"/>
        <v/>
      </c>
      <c r="T125" s="95" t="str">
        <f t="shared" si="20"/>
        <v/>
      </c>
      <c r="U125" s="94" t="str">
        <f t="shared" si="21"/>
        <v/>
      </c>
      <c r="V125" s="95" t="str">
        <f t="shared" si="22"/>
        <v/>
      </c>
      <c r="W125" s="94" t="str">
        <f t="shared" si="23"/>
        <v/>
      </c>
      <c r="X125" s="95" t="str">
        <f t="shared" si="24"/>
        <v/>
      </c>
      <c r="Y125" s="95" t="str">
        <f t="shared" si="25"/>
        <v/>
      </c>
      <c r="Z125" s="94" t="str">
        <f t="shared" si="26"/>
        <v/>
      </c>
      <c r="AB125" t="str">
        <f t="shared" si="27"/>
        <v/>
      </c>
      <c r="AC125" s="96" t="str">
        <f t="shared" si="28"/>
        <v/>
      </c>
    </row>
    <row r="126" spans="1:29" ht="16.5" thickBot="1" x14ac:dyDescent="0.3">
      <c r="A126" s="85">
        <f t="shared" si="29"/>
        <v>129</v>
      </c>
      <c r="B126" s="107"/>
      <c r="C126" s="107"/>
      <c r="D126" s="108"/>
      <c r="E126" s="108"/>
      <c r="F126" s="137"/>
      <c r="G126" s="137"/>
      <c r="H126" s="255"/>
      <c r="I126" s="255"/>
      <c r="J126" s="103"/>
      <c r="K126" s="103"/>
      <c r="L126" s="137"/>
      <c r="M126" s="255"/>
      <c r="O126" t="str">
        <f t="shared" si="15"/>
        <v/>
      </c>
      <c r="P126" t="str">
        <f t="shared" si="16"/>
        <v/>
      </c>
      <c r="Q126" s="94" t="str">
        <f t="shared" si="17"/>
        <v/>
      </c>
      <c r="R126" s="95" t="str">
        <f t="shared" si="18"/>
        <v/>
      </c>
      <c r="S126" s="94" t="str">
        <f t="shared" si="19"/>
        <v/>
      </c>
      <c r="T126" s="95" t="str">
        <f t="shared" si="20"/>
        <v/>
      </c>
      <c r="U126" s="94" t="str">
        <f t="shared" si="21"/>
        <v/>
      </c>
      <c r="V126" s="95" t="str">
        <f t="shared" si="22"/>
        <v/>
      </c>
      <c r="W126" s="94" t="str">
        <f t="shared" si="23"/>
        <v/>
      </c>
      <c r="X126" s="95" t="str">
        <f t="shared" si="24"/>
        <v/>
      </c>
      <c r="Y126" s="95" t="str">
        <f t="shared" si="25"/>
        <v/>
      </c>
      <c r="Z126" s="94" t="str">
        <f t="shared" si="26"/>
        <v/>
      </c>
      <c r="AB126" t="str">
        <f t="shared" si="27"/>
        <v/>
      </c>
      <c r="AC126" s="96" t="str">
        <f t="shared" si="28"/>
        <v/>
      </c>
    </row>
    <row r="127" spans="1:29" ht="16.5" thickBot="1" x14ac:dyDescent="0.3">
      <c r="A127" s="85">
        <f t="shared" si="29"/>
        <v>130</v>
      </c>
      <c r="B127" s="107"/>
      <c r="C127" s="107"/>
      <c r="D127" s="108"/>
      <c r="E127" s="108"/>
      <c r="F127" s="137"/>
      <c r="G127" s="137"/>
      <c r="H127" s="255"/>
      <c r="I127" s="255"/>
      <c r="J127" s="103"/>
      <c r="K127" s="103"/>
      <c r="L127" s="137"/>
      <c r="M127" s="255"/>
      <c r="O127" t="str">
        <f t="shared" si="15"/>
        <v/>
      </c>
      <c r="P127" t="str">
        <f t="shared" si="16"/>
        <v/>
      </c>
      <c r="Q127" s="94" t="str">
        <f t="shared" si="17"/>
        <v/>
      </c>
      <c r="R127" s="95" t="str">
        <f t="shared" si="18"/>
        <v/>
      </c>
      <c r="S127" s="94" t="str">
        <f t="shared" si="19"/>
        <v/>
      </c>
      <c r="T127" s="95" t="str">
        <f t="shared" si="20"/>
        <v/>
      </c>
      <c r="U127" s="94" t="str">
        <f t="shared" si="21"/>
        <v/>
      </c>
      <c r="V127" s="95" t="str">
        <f t="shared" si="22"/>
        <v/>
      </c>
      <c r="W127" s="94" t="str">
        <f t="shared" si="23"/>
        <v/>
      </c>
      <c r="X127" s="95" t="str">
        <f t="shared" si="24"/>
        <v/>
      </c>
      <c r="Y127" s="95" t="str">
        <f t="shared" si="25"/>
        <v/>
      </c>
      <c r="Z127" s="94" t="str">
        <f t="shared" si="26"/>
        <v/>
      </c>
      <c r="AB127" t="str">
        <f t="shared" si="27"/>
        <v/>
      </c>
      <c r="AC127" s="96" t="str">
        <f t="shared" si="28"/>
        <v/>
      </c>
    </row>
    <row r="128" spans="1:29" ht="16.5" thickBot="1" x14ac:dyDescent="0.3">
      <c r="A128" s="85">
        <f t="shared" si="29"/>
        <v>131</v>
      </c>
      <c r="B128" s="107"/>
      <c r="C128" s="107"/>
      <c r="D128" s="108"/>
      <c r="E128" s="108"/>
      <c r="F128" s="137"/>
      <c r="G128" s="137"/>
      <c r="H128" s="255"/>
      <c r="I128" s="255"/>
      <c r="J128" s="103"/>
      <c r="K128" s="103"/>
      <c r="L128" s="137"/>
      <c r="M128" s="255"/>
      <c r="O128" t="str">
        <f t="shared" si="15"/>
        <v/>
      </c>
      <c r="P128" t="str">
        <f t="shared" si="16"/>
        <v/>
      </c>
      <c r="Q128" s="94" t="str">
        <f t="shared" si="17"/>
        <v/>
      </c>
      <c r="R128" s="95" t="str">
        <f t="shared" si="18"/>
        <v/>
      </c>
      <c r="S128" s="94" t="str">
        <f t="shared" si="19"/>
        <v/>
      </c>
      <c r="T128" s="95" t="str">
        <f t="shared" si="20"/>
        <v/>
      </c>
      <c r="U128" s="94" t="str">
        <f t="shared" si="21"/>
        <v/>
      </c>
      <c r="V128" s="95" t="str">
        <f t="shared" si="22"/>
        <v/>
      </c>
      <c r="W128" s="94" t="str">
        <f t="shared" si="23"/>
        <v/>
      </c>
      <c r="X128" s="95" t="str">
        <f t="shared" si="24"/>
        <v/>
      </c>
      <c r="Y128" s="95" t="str">
        <f t="shared" si="25"/>
        <v/>
      </c>
      <c r="Z128" s="94" t="str">
        <f t="shared" si="26"/>
        <v/>
      </c>
      <c r="AB128" t="str">
        <f t="shared" si="27"/>
        <v/>
      </c>
      <c r="AC128" s="96" t="str">
        <f t="shared" si="28"/>
        <v/>
      </c>
    </row>
    <row r="129" spans="1:29" ht="16.5" thickBot="1" x14ac:dyDescent="0.3">
      <c r="A129" s="85">
        <f t="shared" si="29"/>
        <v>132</v>
      </c>
      <c r="B129" s="107"/>
      <c r="C129" s="107"/>
      <c r="D129" s="108"/>
      <c r="E129" s="108"/>
      <c r="F129" s="137"/>
      <c r="G129" s="137"/>
      <c r="H129" s="255"/>
      <c r="I129" s="255"/>
      <c r="J129" s="103"/>
      <c r="K129" s="103" t="s">
        <v>1946</v>
      </c>
      <c r="L129" s="137" t="s">
        <v>2059</v>
      </c>
      <c r="M129" s="255"/>
      <c r="O129" t="str">
        <f t="shared" si="15"/>
        <v/>
      </c>
      <c r="P129" t="str">
        <f t="shared" si="16"/>
        <v/>
      </c>
      <c r="Q129" s="94" t="str">
        <f t="shared" si="17"/>
        <v/>
      </c>
      <c r="R129" s="95" t="str">
        <f t="shared" si="18"/>
        <v/>
      </c>
      <c r="S129" s="94" t="str">
        <f t="shared" si="19"/>
        <v/>
      </c>
      <c r="T129" s="95" t="str">
        <f t="shared" si="20"/>
        <v/>
      </c>
      <c r="U129" s="94" t="str">
        <f t="shared" si="21"/>
        <v/>
      </c>
      <c r="V129" s="95" t="str">
        <f t="shared" si="22"/>
        <v/>
      </c>
      <c r="W129" s="94" t="str">
        <f t="shared" si="23"/>
        <v/>
      </c>
      <c r="X129" s="95" t="str">
        <f t="shared" si="24"/>
        <v xml:space="preserve"> WHEN COUNTRY = 'CIB' AND SEGMENT = 'Small Business - SME Retail' THEN -0.9145911</v>
      </c>
      <c r="Y129" s="95" t="str">
        <f t="shared" si="25"/>
        <v xml:space="preserve"> WHEN COUNTRY = 'ISPRO' AND SEGMENT IN ('Corporate', 'SME Corporate', 'SME Corporate RED (Real Estate Development)', 'Corporate RED (Real Estate Development)', 'SME Retail', 'SME Retail RED (Real Estate Development)') THEN -0.9045763</v>
      </c>
      <c r="Z129" s="94" t="str">
        <f t="shared" si="26"/>
        <v/>
      </c>
      <c r="AB129" t="str">
        <f t="shared" si="27"/>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C129" s="96" t="str">
        <f t="shared" si="28"/>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29" ht="16.5" thickBot="1" x14ac:dyDescent="0.3">
      <c r="A130" s="85">
        <f t="shared" si="29"/>
        <v>133</v>
      </c>
      <c r="B130" s="107"/>
      <c r="C130" s="107"/>
      <c r="D130" s="108"/>
      <c r="E130" s="108"/>
      <c r="F130" s="137"/>
      <c r="G130" s="137"/>
      <c r="H130" s="255"/>
      <c r="I130" s="255"/>
      <c r="J130" s="103" t="s">
        <v>1710</v>
      </c>
      <c r="K130" s="103" t="s">
        <v>1910</v>
      </c>
      <c r="L130" s="137"/>
      <c r="M130" s="255"/>
      <c r="O130" t="str">
        <f t="shared" si="15"/>
        <v/>
      </c>
      <c r="P130" t="str">
        <f t="shared" si="16"/>
        <v/>
      </c>
      <c r="Q130" s="94" t="str">
        <f t="shared" si="17"/>
        <v/>
      </c>
      <c r="R130" s="95" t="str">
        <f t="shared" si="18"/>
        <v/>
      </c>
      <c r="S130" s="94" t="str">
        <f t="shared" si="19"/>
        <v/>
      </c>
      <c r="T130" s="95" t="str">
        <f t="shared" si="20"/>
        <v/>
      </c>
      <c r="U130" s="94" t="str">
        <f t="shared" si="21"/>
        <v/>
      </c>
      <c r="V130" s="95" t="str">
        <f t="shared" si="22"/>
        <v/>
      </c>
      <c r="W130" s="94" t="str">
        <f t="shared" si="23"/>
        <v xml:space="preserve"> WHEN COUNTRY = 'CIB' AND SEGMENT IN ('Large Corporate - Corporate','SME Corporate') THEN -0.8240759</v>
      </c>
      <c r="X130" s="95" t="str">
        <f t="shared" si="24"/>
        <v xml:space="preserve"> WHEN COUNTRY = 'CIB' AND SEGMENT = 'Small Business - SME Retail' THEN -0.9284518</v>
      </c>
      <c r="Y130" s="95" t="str">
        <f t="shared" si="25"/>
        <v/>
      </c>
      <c r="Z130" s="94" t="str">
        <f t="shared" si="26"/>
        <v/>
      </c>
      <c r="AB130" t="str">
        <f t="shared" si="27"/>
        <v xml:space="preserve"> WHEN COUNTRY = 'CIB' AND SEGMENT IN ('Large Corporate - Corporate','SME Corporate') THEN -0.8240759 WHEN COUNTRY = 'CIB' AND SEGMENT = 'Small Business - SME Retail' THEN -0.9284518</v>
      </c>
      <c r="AC130" s="96" t="str">
        <f t="shared" si="28"/>
        <v>CASE  WHEN COUNTRY = 'CIB' AND SEGMENT IN ('Large Corporate - Corporate','SME Corporate') THEN -0.8240759 WHEN COUNTRY = 'CIB' AND SEGMENT = 'Small Business - SME Retail' THEN -0.9284518 END AS VAL_MIN_IND_133,</v>
      </c>
    </row>
    <row r="131" spans="1:29" ht="16.5" thickBot="1" x14ac:dyDescent="0.3">
      <c r="A131" s="85">
        <f t="shared" si="29"/>
        <v>134</v>
      </c>
      <c r="B131" s="102"/>
      <c r="C131" s="102"/>
      <c r="D131" s="104"/>
      <c r="E131" s="104"/>
      <c r="F131" s="137"/>
      <c r="G131" s="137"/>
      <c r="H131" s="255"/>
      <c r="I131" s="255"/>
      <c r="J131" s="103"/>
      <c r="K131" s="103"/>
      <c r="L131" s="137"/>
      <c r="M131" s="255"/>
      <c r="O131" t="str">
        <f t="shared" si="15"/>
        <v/>
      </c>
      <c r="P131" t="str">
        <f t="shared" si="16"/>
        <v/>
      </c>
      <c r="Q131" s="94" t="str">
        <f t="shared" si="17"/>
        <v/>
      </c>
      <c r="R131" s="95" t="str">
        <f t="shared" si="18"/>
        <v/>
      </c>
      <c r="S131" s="94" t="str">
        <f t="shared" si="19"/>
        <v/>
      </c>
      <c r="T131" s="95" t="str">
        <f t="shared" si="20"/>
        <v/>
      </c>
      <c r="U131" s="94" t="str">
        <f t="shared" si="21"/>
        <v/>
      </c>
      <c r="V131" s="95" t="str">
        <f t="shared" si="22"/>
        <v/>
      </c>
      <c r="W131" s="94" t="str">
        <f t="shared" si="23"/>
        <v/>
      </c>
      <c r="X131" s="95" t="str">
        <f t="shared" si="24"/>
        <v/>
      </c>
      <c r="Y131" s="95" t="str">
        <f t="shared" si="25"/>
        <v/>
      </c>
      <c r="Z131" s="94" t="str">
        <f t="shared" si="26"/>
        <v/>
      </c>
      <c r="AB131" t="str">
        <f t="shared" si="27"/>
        <v/>
      </c>
      <c r="AC131" s="96" t="str">
        <f t="shared" si="28"/>
        <v/>
      </c>
    </row>
    <row r="132" spans="1:29" ht="16.5" thickBot="1" x14ac:dyDescent="0.3">
      <c r="A132" s="85">
        <f t="shared" si="29"/>
        <v>135</v>
      </c>
      <c r="B132" s="102"/>
      <c r="C132" s="102"/>
      <c r="D132" s="104"/>
      <c r="E132" s="104"/>
      <c r="F132" s="137"/>
      <c r="G132" s="137"/>
      <c r="H132" s="255"/>
      <c r="I132" s="255"/>
      <c r="J132" s="103"/>
      <c r="K132" s="103"/>
      <c r="L132" s="137"/>
      <c r="M132" s="255"/>
      <c r="O132" t="str">
        <f t="shared" ref="O132:O195" si="30">IF(LEN(B132)&gt;0,CONCATENATE(" WHEN COUNTRY = '",$B$2, ,"' AND SEGMENT = '",$B$3,"' THEN ",B132 ),"")</f>
        <v/>
      </c>
      <c r="P132" t="str">
        <f t="shared" ref="P132:P195" si="31">IF(LEN(C132)&gt;0,CONCATENATE(" WHEN COUNTRY = '",$B$2, ,"' AND SEGMENT = '",$C$3,"' THEN ",C132 ),"")</f>
        <v/>
      </c>
      <c r="Q132" s="94" t="str">
        <f t="shared" ref="Q132:Q195" si="32">IF(LEN(D132)&gt;0,CONCATENATE(" WHEN COUNTRY = '",$D$2, ,"' AND SEGMENT = '",$D$3,"' THEN ",D132 ),"")</f>
        <v/>
      </c>
      <c r="R132" s="95" t="str">
        <f t="shared" ref="R132:R195" si="33">IF(LEN(E132)&gt;0,CONCATENATE(" WHEN COUNTRY = '",$D$2, ,"' AND SEGMENT = '",$E$3,"' THEN ",E132 ),"")</f>
        <v/>
      </c>
      <c r="S132" s="94" t="str">
        <f t="shared" ref="S132:S195" si="34">IF(LEN(F132)&gt;0,CONCATENATE(" WHEN COUNTRY = '",$F$2, ,"' AND SEGMENT IN ",$F$3," THEN ",F132 ),"")</f>
        <v/>
      </c>
      <c r="T132" s="95" t="str">
        <f t="shared" ref="T132:T195" si="35">IF(LEN(G132)&gt;0,CONCATENATE(" WHEN COUNTRY = '",$F$2, ,"' AND SEGMENT = '",$G$3,"' THEN ",G132 ),"")</f>
        <v/>
      </c>
      <c r="U132" s="94" t="str">
        <f t="shared" ref="U132:U195" si="36">IF(LEN(H132)&gt;0,CONCATENATE(" WHEN COUNTRY = '",$H$2, ,"' AND SEGMENT IN ",$H$3," THEN ",H132 ),"")</f>
        <v/>
      </c>
      <c r="V132" s="95" t="str">
        <f t="shared" ref="V132:V195" si="37">IF(LEN(I132)&gt;0,CONCATENATE(" WHEN COUNTRY = '",$H$2, ,"' AND SEGMENT = '",$I$3,"' THEN ",I132 ),"")</f>
        <v/>
      </c>
      <c r="W132" s="94" t="str">
        <f t="shared" ref="W132:W195" si="38">IF(LEN(J132)&gt;0,CONCATENATE(" WHEN COUNTRY = '",$J$2, ,"' AND SEGMENT IN ",$J$3," THEN ",J132 ),"")</f>
        <v/>
      </c>
      <c r="X132" s="95" t="str">
        <f t="shared" ref="X132:X195" si="39">IF(LEN(K132)&gt;0,CONCATENATE(" WHEN COUNTRY = '",$J$2, ,"' AND SEGMENT = '",$K$3,"' THEN ",K132 ),"")</f>
        <v/>
      </c>
      <c r="Y132" s="95" t="str">
        <f t="shared" ref="Y132:Y195" si="40">IF(LEN(L132)&gt;0,CONCATENATE(" WHEN COUNTRY = '",$L$2, ,"' AND SEGMENT IN "&amp;$L$3&amp;" THEN ",L132 ),"")</f>
        <v/>
      </c>
      <c r="Z132" s="94" t="str">
        <f t="shared" si="26"/>
        <v/>
      </c>
      <c r="AB132" t="str">
        <f t="shared" si="27"/>
        <v/>
      </c>
      <c r="AC132" s="96" t="str">
        <f t="shared" si="28"/>
        <v/>
      </c>
    </row>
    <row r="133" spans="1:29" ht="16.5" thickBot="1" x14ac:dyDescent="0.3">
      <c r="A133" s="85">
        <f t="shared" si="29"/>
        <v>136</v>
      </c>
      <c r="B133" s="102"/>
      <c r="C133" s="102"/>
      <c r="D133" s="104"/>
      <c r="E133" s="104"/>
      <c r="F133" s="137"/>
      <c r="G133" s="137"/>
      <c r="H133" s="255"/>
      <c r="I133" s="255"/>
      <c r="J133" s="103"/>
      <c r="K133" s="103"/>
      <c r="L133" s="137"/>
      <c r="M133" s="255"/>
      <c r="O133" t="str">
        <f t="shared" si="30"/>
        <v/>
      </c>
      <c r="P133" t="str">
        <f t="shared" si="31"/>
        <v/>
      </c>
      <c r="Q133" s="94" t="str">
        <f t="shared" si="32"/>
        <v/>
      </c>
      <c r="R133" s="95" t="str">
        <f t="shared" si="33"/>
        <v/>
      </c>
      <c r="S133" s="94" t="str">
        <f t="shared" si="34"/>
        <v/>
      </c>
      <c r="T133" s="95" t="str">
        <f t="shared" si="35"/>
        <v/>
      </c>
      <c r="U133" s="94" t="str">
        <f t="shared" si="36"/>
        <v/>
      </c>
      <c r="V133" s="95" t="str">
        <f t="shared" si="37"/>
        <v/>
      </c>
      <c r="W133" s="94" t="str">
        <f t="shared" si="38"/>
        <v/>
      </c>
      <c r="X133" s="95" t="str">
        <f t="shared" si="39"/>
        <v/>
      </c>
      <c r="Y133" s="95" t="str">
        <f t="shared" si="40"/>
        <v/>
      </c>
      <c r="Z133" s="94" t="str">
        <f t="shared" ref="Z133:Z196" si="41">IF(LEN(M133)&gt;0,CONCATENATE(" WHEN COUNTRY = '",$M$2, ,"' AND SEGMENT IN ",$M$3," THEN ",M133 ),"")</f>
        <v/>
      </c>
      <c r="AB133" t="str">
        <f t="shared" ref="AB133:AB196" si="42">CONCATENATE(O133,P133,Q133,R133,S133,T133,U133,V133,W133,X133,Y133,Z133)</f>
        <v/>
      </c>
      <c r="AC133" s="96" t="str">
        <f t="shared" ref="AC133:AC196" si="43">IF(LEN(AB133)&gt;0,CONCATENATE("CASE ",AB133," END AS VAL_MIN_IND_",A133,","),"")</f>
        <v/>
      </c>
    </row>
    <row r="134" spans="1:29" ht="16.5" thickBot="1" x14ac:dyDescent="0.3">
      <c r="A134" s="85">
        <f t="shared" ref="A134:A197" si="44">+A133+1</f>
        <v>137</v>
      </c>
      <c r="B134" s="102"/>
      <c r="C134" s="102"/>
      <c r="D134" s="104"/>
      <c r="E134" s="104"/>
      <c r="F134" s="137"/>
      <c r="G134" s="137"/>
      <c r="H134" s="255"/>
      <c r="I134" s="255"/>
      <c r="J134" s="103"/>
      <c r="K134" s="103"/>
      <c r="L134" s="137"/>
      <c r="M134" s="255"/>
      <c r="O134" t="str">
        <f t="shared" si="30"/>
        <v/>
      </c>
      <c r="P134" t="str">
        <f t="shared" si="31"/>
        <v/>
      </c>
      <c r="Q134" s="94" t="str">
        <f t="shared" si="32"/>
        <v/>
      </c>
      <c r="R134" s="95" t="str">
        <f t="shared" si="33"/>
        <v/>
      </c>
      <c r="S134" s="94" t="str">
        <f t="shared" si="34"/>
        <v/>
      </c>
      <c r="T134" s="95" t="str">
        <f t="shared" si="35"/>
        <v/>
      </c>
      <c r="U134" s="94" t="str">
        <f t="shared" si="36"/>
        <v/>
      </c>
      <c r="V134" s="95" t="str">
        <f t="shared" si="37"/>
        <v/>
      </c>
      <c r="W134" s="94" t="str">
        <f t="shared" si="38"/>
        <v/>
      </c>
      <c r="X134" s="95" t="str">
        <f t="shared" si="39"/>
        <v/>
      </c>
      <c r="Y134" s="95" t="str">
        <f t="shared" si="40"/>
        <v/>
      </c>
      <c r="Z134" s="94" t="str">
        <f t="shared" si="41"/>
        <v/>
      </c>
      <c r="AB134" t="str">
        <f t="shared" si="42"/>
        <v/>
      </c>
      <c r="AC134" s="96" t="str">
        <f t="shared" si="43"/>
        <v/>
      </c>
    </row>
    <row r="135" spans="1:29" ht="16.5" thickBot="1" x14ac:dyDescent="0.3">
      <c r="A135" s="85">
        <f t="shared" si="44"/>
        <v>138</v>
      </c>
      <c r="B135" s="102"/>
      <c r="C135" s="102"/>
      <c r="D135" s="104"/>
      <c r="E135" s="104"/>
      <c r="F135" s="137"/>
      <c r="G135" s="137"/>
      <c r="H135" s="255"/>
      <c r="I135" s="255"/>
      <c r="J135" s="103"/>
      <c r="K135" s="103"/>
      <c r="L135" s="137"/>
      <c r="M135" s="255"/>
      <c r="O135" t="str">
        <f t="shared" si="30"/>
        <v/>
      </c>
      <c r="P135" t="str">
        <f t="shared" si="31"/>
        <v/>
      </c>
      <c r="Q135" s="94" t="str">
        <f t="shared" si="32"/>
        <v/>
      </c>
      <c r="R135" s="95" t="str">
        <f t="shared" si="33"/>
        <v/>
      </c>
      <c r="S135" s="94" t="str">
        <f t="shared" si="34"/>
        <v/>
      </c>
      <c r="T135" s="95" t="str">
        <f t="shared" si="35"/>
        <v/>
      </c>
      <c r="U135" s="94" t="str">
        <f t="shared" si="36"/>
        <v/>
      </c>
      <c r="V135" s="95" t="str">
        <f t="shared" si="37"/>
        <v/>
      </c>
      <c r="W135" s="94" t="str">
        <f t="shared" si="38"/>
        <v/>
      </c>
      <c r="X135" s="95" t="str">
        <f t="shared" si="39"/>
        <v/>
      </c>
      <c r="Y135" s="95" t="str">
        <f t="shared" si="40"/>
        <v/>
      </c>
      <c r="Z135" s="94" t="str">
        <f t="shared" si="41"/>
        <v/>
      </c>
      <c r="AB135" t="str">
        <f t="shared" si="42"/>
        <v/>
      </c>
      <c r="AC135" s="96" t="str">
        <f t="shared" si="43"/>
        <v/>
      </c>
    </row>
    <row r="136" spans="1:29" ht="16.5" thickBot="1" x14ac:dyDescent="0.3">
      <c r="A136" s="85">
        <f t="shared" si="44"/>
        <v>139</v>
      </c>
      <c r="B136" s="102"/>
      <c r="C136" s="102"/>
      <c r="D136" s="104"/>
      <c r="E136" s="104"/>
      <c r="F136" s="137"/>
      <c r="G136" s="137"/>
      <c r="H136" s="255"/>
      <c r="I136" s="255"/>
      <c r="J136" s="103"/>
      <c r="K136" s="103"/>
      <c r="L136" s="137"/>
      <c r="M136" s="255"/>
      <c r="O136" t="str">
        <f t="shared" si="30"/>
        <v/>
      </c>
      <c r="P136" t="str">
        <f t="shared" si="31"/>
        <v/>
      </c>
      <c r="Q136" s="94" t="str">
        <f t="shared" si="32"/>
        <v/>
      </c>
      <c r="R136" s="95" t="str">
        <f t="shared" si="33"/>
        <v/>
      </c>
      <c r="S136" s="94" t="str">
        <f t="shared" si="34"/>
        <v/>
      </c>
      <c r="T136" s="95" t="str">
        <f t="shared" si="35"/>
        <v/>
      </c>
      <c r="U136" s="94" t="str">
        <f t="shared" si="36"/>
        <v/>
      </c>
      <c r="V136" s="95" t="str">
        <f t="shared" si="37"/>
        <v/>
      </c>
      <c r="W136" s="94" t="str">
        <f t="shared" si="38"/>
        <v/>
      </c>
      <c r="X136" s="95" t="str">
        <f t="shared" si="39"/>
        <v/>
      </c>
      <c r="Y136" s="95" t="str">
        <f t="shared" si="40"/>
        <v/>
      </c>
      <c r="Z136" s="94" t="str">
        <f t="shared" si="41"/>
        <v/>
      </c>
      <c r="AB136" t="str">
        <f t="shared" si="42"/>
        <v/>
      </c>
      <c r="AC136" s="96" t="str">
        <f t="shared" si="43"/>
        <v/>
      </c>
    </row>
    <row r="137" spans="1:29" ht="16.5" thickBot="1" x14ac:dyDescent="0.3">
      <c r="A137" s="85">
        <f t="shared" si="44"/>
        <v>140</v>
      </c>
      <c r="B137" s="102"/>
      <c r="C137" s="102"/>
      <c r="D137" s="104"/>
      <c r="E137" s="104"/>
      <c r="F137" s="137"/>
      <c r="G137" s="137"/>
      <c r="H137" s="255"/>
      <c r="I137" s="255"/>
      <c r="J137" s="103"/>
      <c r="K137" s="103"/>
      <c r="L137" s="137"/>
      <c r="M137" s="255"/>
      <c r="O137" t="str">
        <f t="shared" si="30"/>
        <v/>
      </c>
      <c r="P137" t="str">
        <f t="shared" si="31"/>
        <v/>
      </c>
      <c r="Q137" s="94" t="str">
        <f t="shared" si="32"/>
        <v/>
      </c>
      <c r="R137" s="95" t="str">
        <f t="shared" si="33"/>
        <v/>
      </c>
      <c r="S137" s="94" t="str">
        <f t="shared" si="34"/>
        <v/>
      </c>
      <c r="T137" s="95" t="str">
        <f t="shared" si="35"/>
        <v/>
      </c>
      <c r="U137" s="94" t="str">
        <f t="shared" si="36"/>
        <v/>
      </c>
      <c r="V137" s="95" t="str">
        <f t="shared" si="37"/>
        <v/>
      </c>
      <c r="W137" s="94" t="str">
        <f t="shared" si="38"/>
        <v/>
      </c>
      <c r="X137" s="95" t="str">
        <f t="shared" si="39"/>
        <v/>
      </c>
      <c r="Y137" s="95" t="str">
        <f t="shared" si="40"/>
        <v/>
      </c>
      <c r="Z137" s="94" t="str">
        <f t="shared" si="41"/>
        <v/>
      </c>
      <c r="AB137" t="str">
        <f t="shared" si="42"/>
        <v/>
      </c>
      <c r="AC137" s="96" t="str">
        <f t="shared" si="43"/>
        <v/>
      </c>
    </row>
    <row r="138" spans="1:29" ht="16.5" thickBot="1" x14ac:dyDescent="0.3">
      <c r="A138" s="85">
        <f t="shared" si="44"/>
        <v>141</v>
      </c>
      <c r="B138" s="102"/>
      <c r="C138" s="102"/>
      <c r="D138" s="104"/>
      <c r="E138" s="104"/>
      <c r="F138" s="137"/>
      <c r="G138" s="137"/>
      <c r="H138" s="255"/>
      <c r="I138" s="255"/>
      <c r="J138" s="103"/>
      <c r="K138" s="103"/>
      <c r="L138" s="137"/>
      <c r="M138" s="255"/>
      <c r="O138" t="str">
        <f t="shared" si="30"/>
        <v/>
      </c>
      <c r="P138" t="str">
        <f t="shared" si="31"/>
        <v/>
      </c>
      <c r="Q138" s="94" t="str">
        <f t="shared" si="32"/>
        <v/>
      </c>
      <c r="R138" s="95" t="str">
        <f t="shared" si="33"/>
        <v/>
      </c>
      <c r="S138" s="94" t="str">
        <f t="shared" si="34"/>
        <v/>
      </c>
      <c r="T138" s="95" t="str">
        <f t="shared" si="35"/>
        <v/>
      </c>
      <c r="U138" s="94" t="str">
        <f t="shared" si="36"/>
        <v/>
      </c>
      <c r="V138" s="95" t="str">
        <f t="shared" si="37"/>
        <v/>
      </c>
      <c r="W138" s="94" t="str">
        <f t="shared" si="38"/>
        <v/>
      </c>
      <c r="X138" s="95" t="str">
        <f t="shared" si="39"/>
        <v/>
      </c>
      <c r="Y138" s="95" t="str">
        <f t="shared" si="40"/>
        <v/>
      </c>
      <c r="Z138" s="94" t="str">
        <f t="shared" si="41"/>
        <v/>
      </c>
      <c r="AB138" t="str">
        <f t="shared" si="42"/>
        <v/>
      </c>
      <c r="AC138" s="96" t="str">
        <f t="shared" si="43"/>
        <v/>
      </c>
    </row>
    <row r="139" spans="1:29" ht="16.5" thickBot="1" x14ac:dyDescent="0.3">
      <c r="A139" s="85">
        <f t="shared" si="44"/>
        <v>142</v>
      </c>
      <c r="B139" s="102"/>
      <c r="C139" s="102"/>
      <c r="D139" s="104"/>
      <c r="E139" s="104"/>
      <c r="F139" s="137"/>
      <c r="G139" s="137"/>
      <c r="H139" s="255"/>
      <c r="I139" s="255"/>
      <c r="J139" s="103"/>
      <c r="K139" s="103"/>
      <c r="L139" s="137"/>
      <c r="M139" s="255"/>
      <c r="O139" t="str">
        <f t="shared" si="30"/>
        <v/>
      </c>
      <c r="P139" t="str">
        <f t="shared" si="31"/>
        <v/>
      </c>
      <c r="Q139" s="94" t="str">
        <f t="shared" si="32"/>
        <v/>
      </c>
      <c r="R139" s="95" t="str">
        <f t="shared" si="33"/>
        <v/>
      </c>
      <c r="S139" s="94" t="str">
        <f t="shared" si="34"/>
        <v/>
      </c>
      <c r="T139" s="95" t="str">
        <f t="shared" si="35"/>
        <v/>
      </c>
      <c r="U139" s="94" t="str">
        <f t="shared" si="36"/>
        <v/>
      </c>
      <c r="V139" s="95" t="str">
        <f t="shared" si="37"/>
        <v/>
      </c>
      <c r="W139" s="94" t="str">
        <f t="shared" si="38"/>
        <v/>
      </c>
      <c r="X139" s="95" t="str">
        <f t="shared" si="39"/>
        <v/>
      </c>
      <c r="Y139" s="95" t="str">
        <f t="shared" si="40"/>
        <v/>
      </c>
      <c r="Z139" s="94" t="str">
        <f t="shared" si="41"/>
        <v/>
      </c>
      <c r="AB139" t="str">
        <f t="shared" si="42"/>
        <v/>
      </c>
      <c r="AC139" s="96" t="str">
        <f t="shared" si="43"/>
        <v/>
      </c>
    </row>
    <row r="140" spans="1:29" ht="16.5" thickBot="1" x14ac:dyDescent="0.3">
      <c r="A140" s="85">
        <f t="shared" si="44"/>
        <v>143</v>
      </c>
      <c r="B140" s="102"/>
      <c r="C140" s="102"/>
      <c r="D140" s="104"/>
      <c r="E140" s="104"/>
      <c r="F140" s="137"/>
      <c r="G140" s="137"/>
      <c r="H140" s="255"/>
      <c r="I140" s="255"/>
      <c r="J140" s="103"/>
      <c r="K140" s="103"/>
      <c r="L140" s="137"/>
      <c r="M140" s="255"/>
      <c r="O140" t="str">
        <f t="shared" si="30"/>
        <v/>
      </c>
      <c r="P140" t="str">
        <f t="shared" si="31"/>
        <v/>
      </c>
      <c r="Q140" s="94" t="str">
        <f t="shared" si="32"/>
        <v/>
      </c>
      <c r="R140" s="95" t="str">
        <f t="shared" si="33"/>
        <v/>
      </c>
      <c r="S140" s="94" t="str">
        <f t="shared" si="34"/>
        <v/>
      </c>
      <c r="T140" s="95" t="str">
        <f t="shared" si="35"/>
        <v/>
      </c>
      <c r="U140" s="94" t="str">
        <f t="shared" si="36"/>
        <v/>
      </c>
      <c r="V140" s="95" t="str">
        <f t="shared" si="37"/>
        <v/>
      </c>
      <c r="W140" s="94" t="str">
        <f t="shared" si="38"/>
        <v/>
      </c>
      <c r="X140" s="95" t="str">
        <f t="shared" si="39"/>
        <v/>
      </c>
      <c r="Y140" s="95" t="str">
        <f t="shared" si="40"/>
        <v/>
      </c>
      <c r="Z140" s="94" t="str">
        <f t="shared" si="41"/>
        <v/>
      </c>
      <c r="AB140" t="str">
        <f t="shared" si="42"/>
        <v/>
      </c>
      <c r="AC140" s="96" t="str">
        <f t="shared" si="43"/>
        <v/>
      </c>
    </row>
    <row r="141" spans="1:29" ht="16.5" thickBot="1" x14ac:dyDescent="0.3">
      <c r="A141" s="85">
        <f t="shared" si="44"/>
        <v>144</v>
      </c>
      <c r="B141" s="102"/>
      <c r="C141" s="102"/>
      <c r="D141" s="104"/>
      <c r="E141" s="104"/>
      <c r="F141" s="137"/>
      <c r="G141" s="137"/>
      <c r="H141" s="255"/>
      <c r="I141" s="255"/>
      <c r="J141" s="103"/>
      <c r="K141" s="103"/>
      <c r="L141" s="137"/>
      <c r="M141" s="255"/>
      <c r="O141" t="str">
        <f t="shared" si="30"/>
        <v/>
      </c>
      <c r="P141" t="str">
        <f t="shared" si="31"/>
        <v/>
      </c>
      <c r="Q141" s="94" t="str">
        <f t="shared" si="32"/>
        <v/>
      </c>
      <c r="R141" s="95" t="str">
        <f t="shared" si="33"/>
        <v/>
      </c>
      <c r="S141" s="94" t="str">
        <f t="shared" si="34"/>
        <v/>
      </c>
      <c r="T141" s="95" t="str">
        <f t="shared" si="35"/>
        <v/>
      </c>
      <c r="U141" s="94" t="str">
        <f t="shared" si="36"/>
        <v/>
      </c>
      <c r="V141" s="95" t="str">
        <f t="shared" si="37"/>
        <v/>
      </c>
      <c r="W141" s="94" t="str">
        <f t="shared" si="38"/>
        <v/>
      </c>
      <c r="X141" s="95" t="str">
        <f t="shared" si="39"/>
        <v/>
      </c>
      <c r="Y141" s="95" t="str">
        <f t="shared" si="40"/>
        <v/>
      </c>
      <c r="Z141" s="94" t="str">
        <f t="shared" si="41"/>
        <v/>
      </c>
      <c r="AB141" t="str">
        <f t="shared" si="42"/>
        <v/>
      </c>
      <c r="AC141" s="96" t="str">
        <f t="shared" si="43"/>
        <v/>
      </c>
    </row>
    <row r="142" spans="1:29" ht="16.5" thickBot="1" x14ac:dyDescent="0.3">
      <c r="A142" s="85">
        <f t="shared" si="44"/>
        <v>145</v>
      </c>
      <c r="B142" s="102"/>
      <c r="C142" s="102"/>
      <c r="D142" s="104"/>
      <c r="E142" s="104"/>
      <c r="F142" s="137"/>
      <c r="G142" s="137"/>
      <c r="H142" s="255"/>
      <c r="I142" s="255"/>
      <c r="J142" s="103"/>
      <c r="K142" s="103"/>
      <c r="L142" s="137"/>
      <c r="M142" s="255"/>
      <c r="O142" t="str">
        <f t="shared" si="30"/>
        <v/>
      </c>
      <c r="P142" t="str">
        <f t="shared" si="31"/>
        <v/>
      </c>
      <c r="Q142" s="94" t="str">
        <f t="shared" si="32"/>
        <v/>
      </c>
      <c r="R142" s="95" t="str">
        <f t="shared" si="33"/>
        <v/>
      </c>
      <c r="S142" s="94" t="str">
        <f t="shared" si="34"/>
        <v/>
      </c>
      <c r="T142" s="95" t="str">
        <f t="shared" si="35"/>
        <v/>
      </c>
      <c r="U142" s="94" t="str">
        <f t="shared" si="36"/>
        <v/>
      </c>
      <c r="V142" s="95" t="str">
        <f t="shared" si="37"/>
        <v/>
      </c>
      <c r="W142" s="94" t="str">
        <f t="shared" si="38"/>
        <v/>
      </c>
      <c r="X142" s="95" t="str">
        <f t="shared" si="39"/>
        <v/>
      </c>
      <c r="Y142" s="95" t="str">
        <f t="shared" si="40"/>
        <v/>
      </c>
      <c r="Z142" s="94" t="str">
        <f t="shared" si="41"/>
        <v/>
      </c>
      <c r="AB142" t="str">
        <f t="shared" si="42"/>
        <v/>
      </c>
      <c r="AC142" s="96" t="str">
        <f t="shared" si="43"/>
        <v/>
      </c>
    </row>
    <row r="143" spans="1:29" ht="16.5" thickBot="1" x14ac:dyDescent="0.3">
      <c r="A143" s="85">
        <f t="shared" si="44"/>
        <v>146</v>
      </c>
      <c r="B143" s="102"/>
      <c r="C143" s="102"/>
      <c r="D143" s="104"/>
      <c r="E143" s="104"/>
      <c r="F143" s="137"/>
      <c r="G143" s="137"/>
      <c r="H143" s="255"/>
      <c r="I143" s="255"/>
      <c r="J143" s="103"/>
      <c r="K143" s="103"/>
      <c r="L143" s="137"/>
      <c r="M143" s="255"/>
      <c r="O143" t="str">
        <f t="shared" si="30"/>
        <v/>
      </c>
      <c r="P143" t="str">
        <f t="shared" si="31"/>
        <v/>
      </c>
      <c r="Q143" s="94" t="str">
        <f t="shared" si="32"/>
        <v/>
      </c>
      <c r="R143" s="95" t="str">
        <f t="shared" si="33"/>
        <v/>
      </c>
      <c r="S143" s="94" t="str">
        <f t="shared" si="34"/>
        <v/>
      </c>
      <c r="T143" s="95" t="str">
        <f t="shared" si="35"/>
        <v/>
      </c>
      <c r="U143" s="94" t="str">
        <f t="shared" si="36"/>
        <v/>
      </c>
      <c r="V143" s="95" t="str">
        <f t="shared" si="37"/>
        <v/>
      </c>
      <c r="W143" s="94" t="str">
        <f t="shared" si="38"/>
        <v/>
      </c>
      <c r="X143" s="95" t="str">
        <f t="shared" si="39"/>
        <v/>
      </c>
      <c r="Y143" s="95" t="str">
        <f t="shared" si="40"/>
        <v/>
      </c>
      <c r="Z143" s="94" t="str">
        <f t="shared" si="41"/>
        <v/>
      </c>
      <c r="AB143" t="str">
        <f t="shared" si="42"/>
        <v/>
      </c>
      <c r="AC143" s="96" t="str">
        <f t="shared" si="43"/>
        <v/>
      </c>
    </row>
    <row r="144" spans="1:29" ht="16.5" thickBot="1" x14ac:dyDescent="0.3">
      <c r="A144" s="85">
        <f t="shared" si="44"/>
        <v>147</v>
      </c>
      <c r="B144" s="102"/>
      <c r="C144" s="102"/>
      <c r="D144" s="104"/>
      <c r="E144" s="104"/>
      <c r="F144" s="137"/>
      <c r="G144" s="137"/>
      <c r="H144" s="255"/>
      <c r="I144" s="255"/>
      <c r="J144" s="103"/>
      <c r="K144" s="103"/>
      <c r="L144" s="137"/>
      <c r="M144" s="255"/>
      <c r="O144" t="str">
        <f t="shared" si="30"/>
        <v/>
      </c>
      <c r="P144" t="str">
        <f t="shared" si="31"/>
        <v/>
      </c>
      <c r="Q144" s="94" t="str">
        <f t="shared" si="32"/>
        <v/>
      </c>
      <c r="R144" s="95" t="str">
        <f t="shared" si="33"/>
        <v/>
      </c>
      <c r="S144" s="94" t="str">
        <f t="shared" si="34"/>
        <v/>
      </c>
      <c r="T144" s="95" t="str">
        <f t="shared" si="35"/>
        <v/>
      </c>
      <c r="U144" s="94" t="str">
        <f t="shared" si="36"/>
        <v/>
      </c>
      <c r="V144" s="95" t="str">
        <f t="shared" si="37"/>
        <v/>
      </c>
      <c r="W144" s="94" t="str">
        <f t="shared" si="38"/>
        <v/>
      </c>
      <c r="X144" s="95" t="str">
        <f t="shared" si="39"/>
        <v/>
      </c>
      <c r="Y144" s="95" t="str">
        <f t="shared" si="40"/>
        <v/>
      </c>
      <c r="Z144" s="94" t="str">
        <f t="shared" si="41"/>
        <v/>
      </c>
      <c r="AB144" t="str">
        <f t="shared" si="42"/>
        <v/>
      </c>
      <c r="AC144" s="96" t="str">
        <f t="shared" si="43"/>
        <v/>
      </c>
    </row>
    <row r="145" spans="1:29" ht="16.5" thickBot="1" x14ac:dyDescent="0.3">
      <c r="A145" s="85">
        <f t="shared" si="44"/>
        <v>148</v>
      </c>
      <c r="B145" s="102"/>
      <c r="C145" s="102"/>
      <c r="D145" s="104"/>
      <c r="E145" s="104"/>
      <c r="F145" s="137"/>
      <c r="G145" s="137"/>
      <c r="H145" s="255"/>
      <c r="I145" s="255"/>
      <c r="J145" s="103"/>
      <c r="K145" s="103"/>
      <c r="L145" s="137"/>
      <c r="M145" s="255"/>
      <c r="O145" t="str">
        <f t="shared" si="30"/>
        <v/>
      </c>
      <c r="P145" t="str">
        <f t="shared" si="31"/>
        <v/>
      </c>
      <c r="Q145" s="94" t="str">
        <f t="shared" si="32"/>
        <v/>
      </c>
      <c r="R145" s="95" t="str">
        <f t="shared" si="33"/>
        <v/>
      </c>
      <c r="S145" s="94" t="str">
        <f t="shared" si="34"/>
        <v/>
      </c>
      <c r="T145" s="95" t="str">
        <f t="shared" si="35"/>
        <v/>
      </c>
      <c r="U145" s="94" t="str">
        <f t="shared" si="36"/>
        <v/>
      </c>
      <c r="V145" s="95" t="str">
        <f t="shared" si="37"/>
        <v/>
      </c>
      <c r="W145" s="94" t="str">
        <f t="shared" si="38"/>
        <v/>
      </c>
      <c r="X145" s="95" t="str">
        <f t="shared" si="39"/>
        <v/>
      </c>
      <c r="Y145" s="95" t="str">
        <f t="shared" si="40"/>
        <v/>
      </c>
      <c r="Z145" s="94" t="str">
        <f t="shared" si="41"/>
        <v/>
      </c>
      <c r="AB145" t="str">
        <f t="shared" si="42"/>
        <v/>
      </c>
      <c r="AC145" s="96" t="str">
        <f t="shared" si="43"/>
        <v/>
      </c>
    </row>
    <row r="146" spans="1:29" ht="16.5" thickBot="1" x14ac:dyDescent="0.3">
      <c r="A146" s="85">
        <f t="shared" si="44"/>
        <v>149</v>
      </c>
      <c r="B146" s="102"/>
      <c r="C146" s="102"/>
      <c r="D146" s="104"/>
      <c r="E146" s="104"/>
      <c r="F146" s="137"/>
      <c r="G146" s="137"/>
      <c r="H146" s="255"/>
      <c r="I146" s="255"/>
      <c r="J146" s="103"/>
      <c r="K146" s="103"/>
      <c r="L146" s="137"/>
      <c r="M146" s="255"/>
      <c r="O146" t="str">
        <f t="shared" si="30"/>
        <v/>
      </c>
      <c r="P146" t="str">
        <f t="shared" si="31"/>
        <v/>
      </c>
      <c r="Q146" s="94" t="str">
        <f t="shared" si="32"/>
        <v/>
      </c>
      <c r="R146" s="95" t="str">
        <f t="shared" si="33"/>
        <v/>
      </c>
      <c r="S146" s="94" t="str">
        <f t="shared" si="34"/>
        <v/>
      </c>
      <c r="T146" s="95" t="str">
        <f t="shared" si="35"/>
        <v/>
      </c>
      <c r="U146" s="94" t="str">
        <f t="shared" si="36"/>
        <v/>
      </c>
      <c r="V146" s="95" t="str">
        <f t="shared" si="37"/>
        <v/>
      </c>
      <c r="W146" s="94" t="str">
        <f t="shared" si="38"/>
        <v/>
      </c>
      <c r="X146" s="95" t="str">
        <f t="shared" si="39"/>
        <v/>
      </c>
      <c r="Y146" s="95" t="str">
        <f t="shared" si="40"/>
        <v/>
      </c>
      <c r="Z146" s="94" t="str">
        <f t="shared" si="41"/>
        <v/>
      </c>
      <c r="AB146" t="str">
        <f t="shared" si="42"/>
        <v/>
      </c>
      <c r="AC146" s="96" t="str">
        <f t="shared" si="43"/>
        <v/>
      </c>
    </row>
    <row r="147" spans="1:29" ht="16.5" thickBot="1" x14ac:dyDescent="0.3">
      <c r="A147" s="85">
        <f t="shared" si="44"/>
        <v>150</v>
      </c>
      <c r="B147" s="102"/>
      <c r="C147" s="102"/>
      <c r="D147" s="104"/>
      <c r="E147" s="104"/>
      <c r="F147" s="137"/>
      <c r="G147" s="137"/>
      <c r="H147" s="255"/>
      <c r="I147" s="255"/>
      <c r="J147" s="103"/>
      <c r="K147" s="103"/>
      <c r="L147" s="137"/>
      <c r="M147" s="255"/>
      <c r="O147" t="str">
        <f t="shared" si="30"/>
        <v/>
      </c>
      <c r="P147" t="str">
        <f t="shared" si="31"/>
        <v/>
      </c>
      <c r="Q147" s="94" t="str">
        <f t="shared" si="32"/>
        <v/>
      </c>
      <c r="R147" s="95" t="str">
        <f t="shared" si="33"/>
        <v/>
      </c>
      <c r="S147" s="94" t="str">
        <f t="shared" si="34"/>
        <v/>
      </c>
      <c r="T147" s="95" t="str">
        <f t="shared" si="35"/>
        <v/>
      </c>
      <c r="U147" s="94" t="str">
        <f t="shared" si="36"/>
        <v/>
      </c>
      <c r="V147" s="95" t="str">
        <f t="shared" si="37"/>
        <v/>
      </c>
      <c r="W147" s="94" t="str">
        <f t="shared" si="38"/>
        <v/>
      </c>
      <c r="X147" s="95" t="str">
        <f t="shared" si="39"/>
        <v/>
      </c>
      <c r="Y147" s="95" t="str">
        <f t="shared" si="40"/>
        <v/>
      </c>
      <c r="Z147" s="94" t="str">
        <f t="shared" si="41"/>
        <v/>
      </c>
      <c r="AB147" t="str">
        <f t="shared" si="42"/>
        <v/>
      </c>
      <c r="AC147" s="96" t="str">
        <f t="shared" si="43"/>
        <v/>
      </c>
    </row>
    <row r="148" spans="1:29" ht="16.5" thickBot="1" x14ac:dyDescent="0.3">
      <c r="A148" s="85">
        <f t="shared" si="44"/>
        <v>151</v>
      </c>
      <c r="B148" s="102"/>
      <c r="C148" s="102"/>
      <c r="D148" s="104"/>
      <c r="E148" s="104"/>
      <c r="F148" s="137"/>
      <c r="G148" s="137"/>
      <c r="H148" s="255"/>
      <c r="I148" s="255"/>
      <c r="J148" s="103"/>
      <c r="K148" s="103"/>
      <c r="L148" s="137"/>
      <c r="M148" s="255"/>
      <c r="O148" t="str">
        <f t="shared" si="30"/>
        <v/>
      </c>
      <c r="P148" t="str">
        <f t="shared" si="31"/>
        <v/>
      </c>
      <c r="Q148" s="94" t="str">
        <f t="shared" si="32"/>
        <v/>
      </c>
      <c r="R148" s="95" t="str">
        <f t="shared" si="33"/>
        <v/>
      </c>
      <c r="S148" s="94" t="str">
        <f t="shared" si="34"/>
        <v/>
      </c>
      <c r="T148" s="95" t="str">
        <f t="shared" si="35"/>
        <v/>
      </c>
      <c r="U148" s="94" t="str">
        <f t="shared" si="36"/>
        <v/>
      </c>
      <c r="V148" s="95" t="str">
        <f t="shared" si="37"/>
        <v/>
      </c>
      <c r="W148" s="94" t="str">
        <f t="shared" si="38"/>
        <v/>
      </c>
      <c r="X148" s="95" t="str">
        <f t="shared" si="39"/>
        <v/>
      </c>
      <c r="Y148" s="95" t="str">
        <f t="shared" si="40"/>
        <v/>
      </c>
      <c r="Z148" s="94" t="str">
        <f t="shared" si="41"/>
        <v/>
      </c>
      <c r="AB148" t="str">
        <f t="shared" si="42"/>
        <v/>
      </c>
      <c r="AC148" s="96" t="str">
        <f t="shared" si="43"/>
        <v/>
      </c>
    </row>
    <row r="149" spans="1:29" ht="16.5" thickBot="1" x14ac:dyDescent="0.3">
      <c r="A149" s="85">
        <f t="shared" si="44"/>
        <v>152</v>
      </c>
      <c r="B149" s="102"/>
      <c r="C149" s="102"/>
      <c r="D149" s="104"/>
      <c r="E149" s="104"/>
      <c r="F149" s="137"/>
      <c r="G149" s="137"/>
      <c r="H149" s="255"/>
      <c r="I149" s="255"/>
      <c r="J149" s="103"/>
      <c r="K149" s="103"/>
      <c r="L149" s="137"/>
      <c r="M149" s="255"/>
      <c r="O149" t="str">
        <f t="shared" si="30"/>
        <v/>
      </c>
      <c r="P149" t="str">
        <f t="shared" si="31"/>
        <v/>
      </c>
      <c r="Q149" s="94" t="str">
        <f t="shared" si="32"/>
        <v/>
      </c>
      <c r="R149" s="95" t="str">
        <f t="shared" si="33"/>
        <v/>
      </c>
      <c r="S149" s="94" t="str">
        <f t="shared" si="34"/>
        <v/>
      </c>
      <c r="T149" s="95" t="str">
        <f t="shared" si="35"/>
        <v/>
      </c>
      <c r="U149" s="94" t="str">
        <f t="shared" si="36"/>
        <v/>
      </c>
      <c r="V149" s="95" t="str">
        <f t="shared" si="37"/>
        <v/>
      </c>
      <c r="W149" s="94" t="str">
        <f t="shared" si="38"/>
        <v/>
      </c>
      <c r="X149" s="95" t="str">
        <f t="shared" si="39"/>
        <v/>
      </c>
      <c r="Y149" s="95" t="str">
        <f t="shared" si="40"/>
        <v/>
      </c>
      <c r="Z149" s="94" t="str">
        <f t="shared" si="41"/>
        <v/>
      </c>
      <c r="AB149" t="str">
        <f t="shared" si="42"/>
        <v/>
      </c>
      <c r="AC149" s="96" t="str">
        <f t="shared" si="43"/>
        <v/>
      </c>
    </row>
    <row r="150" spans="1:29" ht="16.5" thickBot="1" x14ac:dyDescent="0.3">
      <c r="A150" s="85">
        <f t="shared" si="44"/>
        <v>153</v>
      </c>
      <c r="B150" s="102"/>
      <c r="C150" s="102"/>
      <c r="D150" s="104"/>
      <c r="E150" s="104"/>
      <c r="F150" s="137"/>
      <c r="G150" s="137"/>
      <c r="H150" s="255"/>
      <c r="I150" s="255"/>
      <c r="J150" s="103"/>
      <c r="K150" s="103"/>
      <c r="L150" s="137"/>
      <c r="M150" s="255"/>
      <c r="O150" t="str">
        <f t="shared" si="30"/>
        <v/>
      </c>
      <c r="P150" t="str">
        <f t="shared" si="31"/>
        <v/>
      </c>
      <c r="Q150" s="94" t="str">
        <f t="shared" si="32"/>
        <v/>
      </c>
      <c r="R150" s="95" t="str">
        <f t="shared" si="33"/>
        <v/>
      </c>
      <c r="S150" s="94" t="str">
        <f t="shared" si="34"/>
        <v/>
      </c>
      <c r="T150" s="95" t="str">
        <f t="shared" si="35"/>
        <v/>
      </c>
      <c r="U150" s="94" t="str">
        <f t="shared" si="36"/>
        <v/>
      </c>
      <c r="V150" s="95" t="str">
        <f t="shared" si="37"/>
        <v/>
      </c>
      <c r="W150" s="94" t="str">
        <f t="shared" si="38"/>
        <v/>
      </c>
      <c r="X150" s="95" t="str">
        <f t="shared" si="39"/>
        <v/>
      </c>
      <c r="Y150" s="95" t="str">
        <f t="shared" si="40"/>
        <v/>
      </c>
      <c r="Z150" s="94" t="str">
        <f t="shared" si="41"/>
        <v/>
      </c>
      <c r="AB150" t="str">
        <f t="shared" si="42"/>
        <v/>
      </c>
      <c r="AC150" s="96" t="str">
        <f t="shared" si="43"/>
        <v/>
      </c>
    </row>
    <row r="151" spans="1:29" ht="16.5" thickBot="1" x14ac:dyDescent="0.3">
      <c r="A151" s="85">
        <f t="shared" si="44"/>
        <v>154</v>
      </c>
      <c r="B151" s="102"/>
      <c r="C151" s="102"/>
      <c r="D151" s="104"/>
      <c r="E151" s="104"/>
      <c r="F151" s="137"/>
      <c r="G151" s="137"/>
      <c r="H151" s="255"/>
      <c r="I151" s="255"/>
      <c r="J151" s="103"/>
      <c r="K151" s="103"/>
      <c r="L151" s="137"/>
      <c r="M151" s="255"/>
      <c r="O151" t="str">
        <f t="shared" si="30"/>
        <v/>
      </c>
      <c r="P151" t="str">
        <f t="shared" si="31"/>
        <v/>
      </c>
      <c r="Q151" s="94" t="str">
        <f t="shared" si="32"/>
        <v/>
      </c>
      <c r="R151" s="95" t="str">
        <f t="shared" si="33"/>
        <v/>
      </c>
      <c r="S151" s="94" t="str">
        <f t="shared" si="34"/>
        <v/>
      </c>
      <c r="T151" s="95" t="str">
        <f t="shared" si="35"/>
        <v/>
      </c>
      <c r="U151" s="94" t="str">
        <f t="shared" si="36"/>
        <v/>
      </c>
      <c r="V151" s="95" t="str">
        <f t="shared" si="37"/>
        <v/>
      </c>
      <c r="W151" s="94" t="str">
        <f t="shared" si="38"/>
        <v/>
      </c>
      <c r="X151" s="95" t="str">
        <f t="shared" si="39"/>
        <v/>
      </c>
      <c r="Y151" s="95" t="str">
        <f t="shared" si="40"/>
        <v/>
      </c>
      <c r="Z151" s="94" t="str">
        <f t="shared" si="41"/>
        <v/>
      </c>
      <c r="AB151" t="str">
        <f t="shared" si="42"/>
        <v/>
      </c>
      <c r="AC151" s="96" t="str">
        <f t="shared" si="43"/>
        <v/>
      </c>
    </row>
    <row r="152" spans="1:29" ht="16.5" thickBot="1" x14ac:dyDescent="0.3">
      <c r="A152" s="85">
        <f t="shared" si="44"/>
        <v>155</v>
      </c>
      <c r="B152" s="102"/>
      <c r="C152" s="102"/>
      <c r="D152" s="104"/>
      <c r="E152" s="104"/>
      <c r="F152" s="137"/>
      <c r="G152" s="137"/>
      <c r="H152" s="255"/>
      <c r="I152" s="255"/>
      <c r="J152" s="103"/>
      <c r="K152" s="103"/>
      <c r="L152" s="137"/>
      <c r="M152" s="255"/>
      <c r="O152" t="str">
        <f t="shared" si="30"/>
        <v/>
      </c>
      <c r="P152" t="str">
        <f t="shared" si="31"/>
        <v/>
      </c>
      <c r="Q152" s="94" t="str">
        <f t="shared" si="32"/>
        <v/>
      </c>
      <c r="R152" s="95" t="str">
        <f t="shared" si="33"/>
        <v/>
      </c>
      <c r="S152" s="94" t="str">
        <f t="shared" si="34"/>
        <v/>
      </c>
      <c r="T152" s="95" t="str">
        <f t="shared" si="35"/>
        <v/>
      </c>
      <c r="U152" s="94" t="str">
        <f t="shared" si="36"/>
        <v/>
      </c>
      <c r="V152" s="95" t="str">
        <f t="shared" si="37"/>
        <v/>
      </c>
      <c r="W152" s="94" t="str">
        <f t="shared" si="38"/>
        <v/>
      </c>
      <c r="X152" s="95" t="str">
        <f t="shared" si="39"/>
        <v/>
      </c>
      <c r="Y152" s="95" t="str">
        <f t="shared" si="40"/>
        <v/>
      </c>
      <c r="Z152" s="94" t="str">
        <f t="shared" si="41"/>
        <v/>
      </c>
      <c r="AB152" t="str">
        <f t="shared" si="42"/>
        <v/>
      </c>
      <c r="AC152" s="96" t="str">
        <f t="shared" si="43"/>
        <v/>
      </c>
    </row>
    <row r="153" spans="1:29" ht="16.5" thickBot="1" x14ac:dyDescent="0.3">
      <c r="A153" s="85">
        <f t="shared" si="44"/>
        <v>156</v>
      </c>
      <c r="B153" s="102"/>
      <c r="C153" s="102"/>
      <c r="D153" s="104"/>
      <c r="E153" s="104"/>
      <c r="F153" s="137"/>
      <c r="G153" s="137"/>
      <c r="H153" s="255"/>
      <c r="I153" s="255"/>
      <c r="J153" s="103"/>
      <c r="K153" s="103"/>
      <c r="L153" s="137"/>
      <c r="M153" s="255"/>
      <c r="O153" t="str">
        <f t="shared" si="30"/>
        <v/>
      </c>
      <c r="P153" t="str">
        <f t="shared" si="31"/>
        <v/>
      </c>
      <c r="Q153" s="94" t="str">
        <f t="shared" si="32"/>
        <v/>
      </c>
      <c r="R153" s="95" t="str">
        <f t="shared" si="33"/>
        <v/>
      </c>
      <c r="S153" s="94" t="str">
        <f t="shared" si="34"/>
        <v/>
      </c>
      <c r="T153" s="95" t="str">
        <f t="shared" si="35"/>
        <v/>
      </c>
      <c r="U153" s="94" t="str">
        <f t="shared" si="36"/>
        <v/>
      </c>
      <c r="V153" s="95" t="str">
        <f t="shared" si="37"/>
        <v/>
      </c>
      <c r="W153" s="94" t="str">
        <f t="shared" si="38"/>
        <v/>
      </c>
      <c r="X153" s="95" t="str">
        <f t="shared" si="39"/>
        <v/>
      </c>
      <c r="Y153" s="95" t="str">
        <f t="shared" si="40"/>
        <v/>
      </c>
      <c r="Z153" s="94" t="str">
        <f t="shared" si="41"/>
        <v/>
      </c>
      <c r="AB153" t="str">
        <f t="shared" si="42"/>
        <v/>
      </c>
      <c r="AC153" s="96" t="str">
        <f t="shared" si="43"/>
        <v/>
      </c>
    </row>
    <row r="154" spans="1:29" ht="16.5" thickBot="1" x14ac:dyDescent="0.3">
      <c r="A154" s="85">
        <f t="shared" si="44"/>
        <v>157</v>
      </c>
      <c r="B154" s="102"/>
      <c r="C154" s="102"/>
      <c r="D154" s="104"/>
      <c r="E154" s="104"/>
      <c r="F154" s="137"/>
      <c r="G154" s="137"/>
      <c r="H154" s="255"/>
      <c r="I154" s="255"/>
      <c r="J154" s="103"/>
      <c r="K154" s="103"/>
      <c r="L154" s="137"/>
      <c r="M154" s="255"/>
      <c r="O154" t="str">
        <f t="shared" si="30"/>
        <v/>
      </c>
      <c r="P154" t="str">
        <f t="shared" si="31"/>
        <v/>
      </c>
      <c r="Q154" s="94" t="str">
        <f t="shared" si="32"/>
        <v/>
      </c>
      <c r="R154" s="95" t="str">
        <f t="shared" si="33"/>
        <v/>
      </c>
      <c r="S154" s="94" t="str">
        <f t="shared" si="34"/>
        <v/>
      </c>
      <c r="T154" s="95" t="str">
        <f t="shared" si="35"/>
        <v/>
      </c>
      <c r="U154" s="94" t="str">
        <f t="shared" si="36"/>
        <v/>
      </c>
      <c r="V154" s="95" t="str">
        <f t="shared" si="37"/>
        <v/>
      </c>
      <c r="W154" s="94" t="str">
        <f t="shared" si="38"/>
        <v/>
      </c>
      <c r="X154" s="95" t="str">
        <f t="shared" si="39"/>
        <v/>
      </c>
      <c r="Y154" s="95" t="str">
        <f t="shared" si="40"/>
        <v/>
      </c>
      <c r="Z154" s="94" t="str">
        <f t="shared" si="41"/>
        <v/>
      </c>
      <c r="AB154" t="str">
        <f t="shared" si="42"/>
        <v/>
      </c>
      <c r="AC154" s="96" t="str">
        <f t="shared" si="43"/>
        <v/>
      </c>
    </row>
    <row r="155" spans="1:29" ht="16.5" thickBot="1" x14ac:dyDescent="0.3">
      <c r="A155" s="85">
        <f t="shared" si="44"/>
        <v>158</v>
      </c>
      <c r="B155" s="102"/>
      <c r="C155" s="102"/>
      <c r="D155" s="104"/>
      <c r="E155" s="104"/>
      <c r="F155" s="137"/>
      <c r="G155" s="137"/>
      <c r="H155" s="255"/>
      <c r="I155" s="255"/>
      <c r="J155" s="103"/>
      <c r="K155" s="103"/>
      <c r="L155" s="137"/>
      <c r="M155" s="255"/>
      <c r="O155" t="str">
        <f t="shared" si="30"/>
        <v/>
      </c>
      <c r="P155" t="str">
        <f t="shared" si="31"/>
        <v/>
      </c>
      <c r="Q155" s="94" t="str">
        <f t="shared" si="32"/>
        <v/>
      </c>
      <c r="R155" s="95" t="str">
        <f t="shared" si="33"/>
        <v/>
      </c>
      <c r="S155" s="94" t="str">
        <f t="shared" si="34"/>
        <v/>
      </c>
      <c r="T155" s="95" t="str">
        <f t="shared" si="35"/>
        <v/>
      </c>
      <c r="U155" s="94" t="str">
        <f t="shared" si="36"/>
        <v/>
      </c>
      <c r="V155" s="95" t="str">
        <f t="shared" si="37"/>
        <v/>
      </c>
      <c r="W155" s="94" t="str">
        <f t="shared" si="38"/>
        <v/>
      </c>
      <c r="X155" s="95" t="str">
        <f t="shared" si="39"/>
        <v/>
      </c>
      <c r="Y155" s="95" t="str">
        <f t="shared" si="40"/>
        <v/>
      </c>
      <c r="Z155" s="94" t="str">
        <f t="shared" si="41"/>
        <v/>
      </c>
      <c r="AB155" t="str">
        <f t="shared" si="42"/>
        <v/>
      </c>
      <c r="AC155" s="96" t="str">
        <f t="shared" si="43"/>
        <v/>
      </c>
    </row>
    <row r="156" spans="1:29" ht="16.5" thickBot="1" x14ac:dyDescent="0.3">
      <c r="A156" s="85">
        <f t="shared" si="44"/>
        <v>159</v>
      </c>
      <c r="B156" s="102"/>
      <c r="C156" s="102"/>
      <c r="D156" s="104"/>
      <c r="E156" s="104"/>
      <c r="F156" s="137"/>
      <c r="G156" s="137"/>
      <c r="H156" s="255"/>
      <c r="I156" s="255"/>
      <c r="J156" s="103"/>
      <c r="K156" s="103"/>
      <c r="L156" s="137"/>
      <c r="M156" s="255"/>
      <c r="O156" t="str">
        <f t="shared" si="30"/>
        <v/>
      </c>
      <c r="P156" t="str">
        <f t="shared" si="31"/>
        <v/>
      </c>
      <c r="Q156" s="94" t="str">
        <f t="shared" si="32"/>
        <v/>
      </c>
      <c r="R156" s="95" t="str">
        <f t="shared" si="33"/>
        <v/>
      </c>
      <c r="S156" s="94" t="str">
        <f t="shared" si="34"/>
        <v/>
      </c>
      <c r="T156" s="95" t="str">
        <f t="shared" si="35"/>
        <v/>
      </c>
      <c r="U156" s="94" t="str">
        <f t="shared" si="36"/>
        <v/>
      </c>
      <c r="V156" s="95" t="str">
        <f t="shared" si="37"/>
        <v/>
      </c>
      <c r="W156" s="94" t="str">
        <f t="shared" si="38"/>
        <v/>
      </c>
      <c r="X156" s="95" t="str">
        <f t="shared" si="39"/>
        <v/>
      </c>
      <c r="Y156" s="95" t="str">
        <f t="shared" si="40"/>
        <v/>
      </c>
      <c r="Z156" s="94" t="str">
        <f t="shared" si="41"/>
        <v/>
      </c>
      <c r="AB156" t="str">
        <f t="shared" si="42"/>
        <v/>
      </c>
      <c r="AC156" s="96" t="str">
        <f t="shared" si="43"/>
        <v/>
      </c>
    </row>
    <row r="157" spans="1:29" ht="16.5" thickBot="1" x14ac:dyDescent="0.3">
      <c r="A157" s="85">
        <f t="shared" si="44"/>
        <v>160</v>
      </c>
      <c r="B157" s="102"/>
      <c r="C157" s="102"/>
      <c r="D157" s="104"/>
      <c r="E157" s="104"/>
      <c r="F157" s="137"/>
      <c r="G157" s="137"/>
      <c r="H157" s="255"/>
      <c r="I157" s="255"/>
      <c r="J157" s="103"/>
      <c r="K157" s="103"/>
      <c r="L157" s="137"/>
      <c r="M157" s="255"/>
      <c r="O157" t="str">
        <f t="shared" si="30"/>
        <v/>
      </c>
      <c r="P157" t="str">
        <f t="shared" si="31"/>
        <v/>
      </c>
      <c r="Q157" s="94" t="str">
        <f t="shared" si="32"/>
        <v/>
      </c>
      <c r="R157" s="95" t="str">
        <f t="shared" si="33"/>
        <v/>
      </c>
      <c r="S157" s="94" t="str">
        <f t="shared" si="34"/>
        <v/>
      </c>
      <c r="T157" s="95" t="str">
        <f t="shared" si="35"/>
        <v/>
      </c>
      <c r="U157" s="94" t="str">
        <f t="shared" si="36"/>
        <v/>
      </c>
      <c r="V157" s="95" t="str">
        <f t="shared" si="37"/>
        <v/>
      </c>
      <c r="W157" s="94" t="str">
        <f t="shared" si="38"/>
        <v/>
      </c>
      <c r="X157" s="95" t="str">
        <f t="shared" si="39"/>
        <v/>
      </c>
      <c r="Y157" s="95" t="str">
        <f t="shared" si="40"/>
        <v/>
      </c>
      <c r="Z157" s="94" t="str">
        <f t="shared" si="41"/>
        <v/>
      </c>
      <c r="AB157" t="str">
        <f t="shared" si="42"/>
        <v/>
      </c>
      <c r="AC157" s="96" t="str">
        <f t="shared" si="43"/>
        <v/>
      </c>
    </row>
    <row r="158" spans="1:29" ht="16.5" thickBot="1" x14ac:dyDescent="0.3">
      <c r="A158" s="85">
        <f t="shared" si="44"/>
        <v>161</v>
      </c>
      <c r="B158" s="102"/>
      <c r="C158" s="102"/>
      <c r="D158" s="104"/>
      <c r="E158" s="104"/>
      <c r="F158" s="137"/>
      <c r="G158" s="137"/>
      <c r="H158" s="255"/>
      <c r="I158" s="255"/>
      <c r="J158" s="103"/>
      <c r="K158" s="103"/>
      <c r="L158" s="137"/>
      <c r="M158" s="255"/>
      <c r="O158" t="str">
        <f t="shared" si="30"/>
        <v/>
      </c>
      <c r="P158" t="str">
        <f t="shared" si="31"/>
        <v/>
      </c>
      <c r="Q158" s="94" t="str">
        <f t="shared" si="32"/>
        <v/>
      </c>
      <c r="R158" s="95" t="str">
        <f t="shared" si="33"/>
        <v/>
      </c>
      <c r="S158" s="94" t="str">
        <f t="shared" si="34"/>
        <v/>
      </c>
      <c r="T158" s="95" t="str">
        <f t="shared" si="35"/>
        <v/>
      </c>
      <c r="U158" s="94" t="str">
        <f t="shared" si="36"/>
        <v/>
      </c>
      <c r="V158" s="95" t="str">
        <f t="shared" si="37"/>
        <v/>
      </c>
      <c r="W158" s="94" t="str">
        <f t="shared" si="38"/>
        <v/>
      </c>
      <c r="X158" s="95" t="str">
        <f t="shared" si="39"/>
        <v/>
      </c>
      <c r="Y158" s="95" t="str">
        <f t="shared" si="40"/>
        <v/>
      </c>
      <c r="Z158" s="94" t="str">
        <f t="shared" si="41"/>
        <v/>
      </c>
      <c r="AB158" t="str">
        <f t="shared" si="42"/>
        <v/>
      </c>
      <c r="AC158" s="96" t="str">
        <f t="shared" si="43"/>
        <v/>
      </c>
    </row>
    <row r="159" spans="1:29" ht="16.5" thickBot="1" x14ac:dyDescent="0.3">
      <c r="A159" s="85">
        <f t="shared" si="44"/>
        <v>162</v>
      </c>
      <c r="B159" s="102"/>
      <c r="C159" s="102"/>
      <c r="D159" s="104"/>
      <c r="E159" s="104"/>
      <c r="F159" s="137"/>
      <c r="G159" s="137"/>
      <c r="H159" s="255"/>
      <c r="I159" s="255"/>
      <c r="J159" s="103"/>
      <c r="K159" s="103"/>
      <c r="L159" s="137"/>
      <c r="M159" s="255"/>
      <c r="O159" t="str">
        <f t="shared" si="30"/>
        <v/>
      </c>
      <c r="P159" t="str">
        <f t="shared" si="31"/>
        <v/>
      </c>
      <c r="Q159" s="94" t="str">
        <f t="shared" si="32"/>
        <v/>
      </c>
      <c r="R159" s="95" t="str">
        <f t="shared" si="33"/>
        <v/>
      </c>
      <c r="S159" s="94" t="str">
        <f t="shared" si="34"/>
        <v/>
      </c>
      <c r="T159" s="95" t="str">
        <f t="shared" si="35"/>
        <v/>
      </c>
      <c r="U159" s="94" t="str">
        <f t="shared" si="36"/>
        <v/>
      </c>
      <c r="V159" s="95" t="str">
        <f t="shared" si="37"/>
        <v/>
      </c>
      <c r="W159" s="94" t="str">
        <f t="shared" si="38"/>
        <v/>
      </c>
      <c r="X159" s="95" t="str">
        <f t="shared" si="39"/>
        <v/>
      </c>
      <c r="Y159" s="95" t="str">
        <f t="shared" si="40"/>
        <v/>
      </c>
      <c r="Z159" s="94" t="str">
        <f t="shared" si="41"/>
        <v/>
      </c>
      <c r="AB159" t="str">
        <f t="shared" si="42"/>
        <v/>
      </c>
      <c r="AC159" s="96" t="str">
        <f t="shared" si="43"/>
        <v/>
      </c>
    </row>
    <row r="160" spans="1:29" ht="16.5" thickBot="1" x14ac:dyDescent="0.3">
      <c r="A160" s="85">
        <f t="shared" si="44"/>
        <v>163</v>
      </c>
      <c r="B160" s="102"/>
      <c r="C160" s="102"/>
      <c r="D160" s="104"/>
      <c r="E160" s="104"/>
      <c r="F160" s="137"/>
      <c r="G160" s="137"/>
      <c r="H160" s="255"/>
      <c r="I160" s="255"/>
      <c r="J160" s="103"/>
      <c r="K160" s="103"/>
      <c r="L160" s="137"/>
      <c r="M160" s="255"/>
      <c r="O160" t="str">
        <f t="shared" si="30"/>
        <v/>
      </c>
      <c r="P160" t="str">
        <f t="shared" si="31"/>
        <v/>
      </c>
      <c r="Q160" s="94" t="str">
        <f t="shared" si="32"/>
        <v/>
      </c>
      <c r="R160" s="95" t="str">
        <f t="shared" si="33"/>
        <v/>
      </c>
      <c r="S160" s="94" t="str">
        <f t="shared" si="34"/>
        <v/>
      </c>
      <c r="T160" s="95" t="str">
        <f t="shared" si="35"/>
        <v/>
      </c>
      <c r="U160" s="94" t="str">
        <f t="shared" si="36"/>
        <v/>
      </c>
      <c r="V160" s="95" t="str">
        <f t="shared" si="37"/>
        <v/>
      </c>
      <c r="W160" s="94" t="str">
        <f t="shared" si="38"/>
        <v/>
      </c>
      <c r="X160" s="95" t="str">
        <f t="shared" si="39"/>
        <v/>
      </c>
      <c r="Y160" s="95" t="str">
        <f t="shared" si="40"/>
        <v/>
      </c>
      <c r="Z160" s="94" t="str">
        <f t="shared" si="41"/>
        <v/>
      </c>
      <c r="AB160" t="str">
        <f t="shared" si="42"/>
        <v/>
      </c>
      <c r="AC160" s="96" t="str">
        <f t="shared" si="43"/>
        <v/>
      </c>
    </row>
    <row r="161" spans="1:29" ht="16.5" thickBot="1" x14ac:dyDescent="0.3">
      <c r="A161" s="85">
        <f t="shared" si="44"/>
        <v>164</v>
      </c>
      <c r="B161" s="102"/>
      <c r="C161" s="102"/>
      <c r="D161" s="104"/>
      <c r="E161" s="104"/>
      <c r="F161" s="137"/>
      <c r="G161" s="137"/>
      <c r="H161" s="255"/>
      <c r="I161" s="255"/>
      <c r="J161" s="103"/>
      <c r="K161" s="103"/>
      <c r="L161" s="137"/>
      <c r="M161" s="255"/>
      <c r="O161" t="str">
        <f t="shared" si="30"/>
        <v/>
      </c>
      <c r="P161" t="str">
        <f t="shared" si="31"/>
        <v/>
      </c>
      <c r="Q161" s="94" t="str">
        <f t="shared" si="32"/>
        <v/>
      </c>
      <c r="R161" s="95" t="str">
        <f t="shared" si="33"/>
        <v/>
      </c>
      <c r="S161" s="94" t="str">
        <f t="shared" si="34"/>
        <v/>
      </c>
      <c r="T161" s="95" t="str">
        <f t="shared" si="35"/>
        <v/>
      </c>
      <c r="U161" s="94" t="str">
        <f t="shared" si="36"/>
        <v/>
      </c>
      <c r="V161" s="95" t="str">
        <f t="shared" si="37"/>
        <v/>
      </c>
      <c r="W161" s="94" t="str">
        <f t="shared" si="38"/>
        <v/>
      </c>
      <c r="X161" s="95" t="str">
        <f t="shared" si="39"/>
        <v/>
      </c>
      <c r="Y161" s="95" t="str">
        <f t="shared" si="40"/>
        <v/>
      </c>
      <c r="Z161" s="94" t="str">
        <f t="shared" si="41"/>
        <v/>
      </c>
      <c r="AB161" t="str">
        <f t="shared" si="42"/>
        <v/>
      </c>
      <c r="AC161" s="96" t="str">
        <f t="shared" si="43"/>
        <v/>
      </c>
    </row>
    <row r="162" spans="1:29" ht="16.5" thickBot="1" x14ac:dyDescent="0.3">
      <c r="A162" s="85">
        <f t="shared" si="44"/>
        <v>165</v>
      </c>
      <c r="B162" s="102"/>
      <c r="C162" s="102"/>
      <c r="D162" s="104"/>
      <c r="E162" s="104"/>
      <c r="F162" s="137"/>
      <c r="G162" s="137"/>
      <c r="H162" s="255"/>
      <c r="I162" s="255"/>
      <c r="J162" s="103"/>
      <c r="K162" s="103"/>
      <c r="L162" s="137"/>
      <c r="M162" s="255"/>
      <c r="O162" t="str">
        <f t="shared" si="30"/>
        <v/>
      </c>
      <c r="P162" t="str">
        <f t="shared" si="31"/>
        <v/>
      </c>
      <c r="Q162" s="94" t="str">
        <f t="shared" si="32"/>
        <v/>
      </c>
      <c r="R162" s="95" t="str">
        <f t="shared" si="33"/>
        <v/>
      </c>
      <c r="S162" s="94" t="str">
        <f t="shared" si="34"/>
        <v/>
      </c>
      <c r="T162" s="95" t="str">
        <f t="shared" si="35"/>
        <v/>
      </c>
      <c r="U162" s="94" t="str">
        <f t="shared" si="36"/>
        <v/>
      </c>
      <c r="V162" s="95" t="str">
        <f t="shared" si="37"/>
        <v/>
      </c>
      <c r="W162" s="94" t="str">
        <f t="shared" si="38"/>
        <v/>
      </c>
      <c r="X162" s="95" t="str">
        <f t="shared" si="39"/>
        <v/>
      </c>
      <c r="Y162" s="95" t="str">
        <f t="shared" si="40"/>
        <v/>
      </c>
      <c r="Z162" s="94" t="str">
        <f t="shared" si="41"/>
        <v/>
      </c>
      <c r="AB162" t="str">
        <f t="shared" si="42"/>
        <v/>
      </c>
      <c r="AC162" s="96" t="str">
        <f t="shared" si="43"/>
        <v/>
      </c>
    </row>
    <row r="163" spans="1:29" ht="16.5" thickBot="1" x14ac:dyDescent="0.3">
      <c r="A163" s="85">
        <f t="shared" si="44"/>
        <v>166</v>
      </c>
      <c r="B163" s="102"/>
      <c r="C163" s="102"/>
      <c r="D163" s="104"/>
      <c r="E163" s="104"/>
      <c r="F163" s="137"/>
      <c r="G163" s="137"/>
      <c r="H163" s="255"/>
      <c r="I163" s="255"/>
      <c r="J163" s="103"/>
      <c r="K163" s="103"/>
      <c r="L163" s="137"/>
      <c r="M163" s="255"/>
      <c r="O163" t="str">
        <f t="shared" si="30"/>
        <v/>
      </c>
      <c r="P163" t="str">
        <f t="shared" si="31"/>
        <v/>
      </c>
      <c r="Q163" s="94" t="str">
        <f t="shared" si="32"/>
        <v/>
      </c>
      <c r="R163" s="95" t="str">
        <f t="shared" si="33"/>
        <v/>
      </c>
      <c r="S163" s="94" t="str">
        <f t="shared" si="34"/>
        <v/>
      </c>
      <c r="T163" s="95" t="str">
        <f t="shared" si="35"/>
        <v/>
      </c>
      <c r="U163" s="94" t="str">
        <f t="shared" si="36"/>
        <v/>
      </c>
      <c r="V163" s="95" t="str">
        <f t="shared" si="37"/>
        <v/>
      </c>
      <c r="W163" s="94" t="str">
        <f t="shared" si="38"/>
        <v/>
      </c>
      <c r="X163" s="95" t="str">
        <f t="shared" si="39"/>
        <v/>
      </c>
      <c r="Y163" s="95" t="str">
        <f t="shared" si="40"/>
        <v/>
      </c>
      <c r="Z163" s="94" t="str">
        <f t="shared" si="41"/>
        <v/>
      </c>
      <c r="AB163" t="str">
        <f t="shared" si="42"/>
        <v/>
      </c>
      <c r="AC163" s="96" t="str">
        <f t="shared" si="43"/>
        <v/>
      </c>
    </row>
    <row r="164" spans="1:29" ht="16.5" thickBot="1" x14ac:dyDescent="0.3">
      <c r="A164" s="85">
        <f t="shared" si="44"/>
        <v>167</v>
      </c>
      <c r="B164" s="102"/>
      <c r="C164" s="102"/>
      <c r="D164" s="104"/>
      <c r="E164" s="104"/>
      <c r="F164" s="137"/>
      <c r="G164" s="137"/>
      <c r="H164" s="255"/>
      <c r="I164" s="255"/>
      <c r="J164" s="103"/>
      <c r="K164" s="103"/>
      <c r="L164" s="137"/>
      <c r="M164" s="255"/>
      <c r="O164" t="str">
        <f t="shared" si="30"/>
        <v/>
      </c>
      <c r="P164" t="str">
        <f t="shared" si="31"/>
        <v/>
      </c>
      <c r="Q164" s="94" t="str">
        <f t="shared" si="32"/>
        <v/>
      </c>
      <c r="R164" s="95" t="str">
        <f t="shared" si="33"/>
        <v/>
      </c>
      <c r="S164" s="94" t="str">
        <f t="shared" si="34"/>
        <v/>
      </c>
      <c r="T164" s="95" t="str">
        <f t="shared" si="35"/>
        <v/>
      </c>
      <c r="U164" s="94" t="str">
        <f t="shared" si="36"/>
        <v/>
      </c>
      <c r="V164" s="95" t="str">
        <f t="shared" si="37"/>
        <v/>
      </c>
      <c r="W164" s="94" t="str">
        <f t="shared" si="38"/>
        <v/>
      </c>
      <c r="X164" s="95" t="str">
        <f t="shared" si="39"/>
        <v/>
      </c>
      <c r="Y164" s="95" t="str">
        <f t="shared" si="40"/>
        <v/>
      </c>
      <c r="Z164" s="94" t="str">
        <f t="shared" si="41"/>
        <v/>
      </c>
      <c r="AB164" t="str">
        <f t="shared" si="42"/>
        <v/>
      </c>
      <c r="AC164" s="96" t="str">
        <f t="shared" si="43"/>
        <v/>
      </c>
    </row>
    <row r="165" spans="1:29" ht="16.5" thickBot="1" x14ac:dyDescent="0.3">
      <c r="A165" s="85">
        <f t="shared" si="44"/>
        <v>168</v>
      </c>
      <c r="B165" s="102"/>
      <c r="C165" s="102"/>
      <c r="D165" s="104"/>
      <c r="E165" s="104"/>
      <c r="F165" s="137"/>
      <c r="G165" s="137"/>
      <c r="H165" s="255"/>
      <c r="I165" s="255"/>
      <c r="J165" s="103"/>
      <c r="K165" s="103"/>
      <c r="L165" s="137"/>
      <c r="M165" s="255"/>
      <c r="O165" t="str">
        <f t="shared" si="30"/>
        <v/>
      </c>
      <c r="P165" t="str">
        <f t="shared" si="31"/>
        <v/>
      </c>
      <c r="Q165" s="94" t="str">
        <f t="shared" si="32"/>
        <v/>
      </c>
      <c r="R165" s="95" t="str">
        <f t="shared" si="33"/>
        <v/>
      </c>
      <c r="S165" s="94" t="str">
        <f t="shared" si="34"/>
        <v/>
      </c>
      <c r="T165" s="95" t="str">
        <f t="shared" si="35"/>
        <v/>
      </c>
      <c r="U165" s="94" t="str">
        <f t="shared" si="36"/>
        <v/>
      </c>
      <c r="V165" s="95" t="str">
        <f t="shared" si="37"/>
        <v/>
      </c>
      <c r="W165" s="94" t="str">
        <f t="shared" si="38"/>
        <v/>
      </c>
      <c r="X165" s="95" t="str">
        <f t="shared" si="39"/>
        <v/>
      </c>
      <c r="Y165" s="95" t="str">
        <f t="shared" si="40"/>
        <v/>
      </c>
      <c r="Z165" s="94" t="str">
        <f t="shared" si="41"/>
        <v/>
      </c>
      <c r="AB165" t="str">
        <f t="shared" si="42"/>
        <v/>
      </c>
      <c r="AC165" s="96" t="str">
        <f t="shared" si="43"/>
        <v/>
      </c>
    </row>
    <row r="166" spans="1:29" ht="16.5" thickBot="1" x14ac:dyDescent="0.3">
      <c r="A166" s="85">
        <f t="shared" si="44"/>
        <v>169</v>
      </c>
      <c r="B166" s="102"/>
      <c r="C166" s="102"/>
      <c r="D166" s="104"/>
      <c r="E166" s="104"/>
      <c r="F166" s="137"/>
      <c r="G166" s="137"/>
      <c r="H166" s="255"/>
      <c r="I166" s="255"/>
      <c r="J166" s="103"/>
      <c r="K166" s="103"/>
      <c r="L166" s="137"/>
      <c r="M166" s="255"/>
      <c r="O166" t="str">
        <f t="shared" si="30"/>
        <v/>
      </c>
      <c r="P166" t="str">
        <f t="shared" si="31"/>
        <v/>
      </c>
      <c r="Q166" s="94" t="str">
        <f t="shared" si="32"/>
        <v/>
      </c>
      <c r="R166" s="95" t="str">
        <f t="shared" si="33"/>
        <v/>
      </c>
      <c r="S166" s="94" t="str">
        <f t="shared" si="34"/>
        <v/>
      </c>
      <c r="T166" s="95" t="str">
        <f t="shared" si="35"/>
        <v/>
      </c>
      <c r="U166" s="94" t="str">
        <f t="shared" si="36"/>
        <v/>
      </c>
      <c r="V166" s="95" t="str">
        <f t="shared" si="37"/>
        <v/>
      </c>
      <c r="W166" s="94" t="str">
        <f t="shared" si="38"/>
        <v/>
      </c>
      <c r="X166" s="95" t="str">
        <f t="shared" si="39"/>
        <v/>
      </c>
      <c r="Y166" s="95" t="str">
        <f t="shared" si="40"/>
        <v/>
      </c>
      <c r="Z166" s="94" t="str">
        <f t="shared" si="41"/>
        <v/>
      </c>
      <c r="AB166" t="str">
        <f t="shared" si="42"/>
        <v/>
      </c>
      <c r="AC166" s="96" t="str">
        <f t="shared" si="43"/>
        <v/>
      </c>
    </row>
    <row r="167" spans="1:29" ht="16.5" thickBot="1" x14ac:dyDescent="0.3">
      <c r="A167" s="85">
        <f t="shared" si="44"/>
        <v>170</v>
      </c>
      <c r="B167" s="102"/>
      <c r="C167" s="102"/>
      <c r="D167" s="104"/>
      <c r="E167" s="104"/>
      <c r="F167" s="137"/>
      <c r="G167" s="137"/>
      <c r="H167" s="255"/>
      <c r="I167" s="255"/>
      <c r="J167" s="103"/>
      <c r="K167" s="103"/>
      <c r="L167" s="137"/>
      <c r="M167" s="255"/>
      <c r="O167" t="str">
        <f t="shared" si="30"/>
        <v/>
      </c>
      <c r="P167" t="str">
        <f t="shared" si="31"/>
        <v/>
      </c>
      <c r="Q167" s="94" t="str">
        <f t="shared" si="32"/>
        <v/>
      </c>
      <c r="R167" s="95" t="str">
        <f t="shared" si="33"/>
        <v/>
      </c>
      <c r="S167" s="94" t="str">
        <f t="shared" si="34"/>
        <v/>
      </c>
      <c r="T167" s="95" t="str">
        <f t="shared" si="35"/>
        <v/>
      </c>
      <c r="U167" s="94" t="str">
        <f t="shared" si="36"/>
        <v/>
      </c>
      <c r="V167" s="95" t="str">
        <f t="shared" si="37"/>
        <v/>
      </c>
      <c r="W167" s="94" t="str">
        <f t="shared" si="38"/>
        <v/>
      </c>
      <c r="X167" s="95" t="str">
        <f t="shared" si="39"/>
        <v/>
      </c>
      <c r="Y167" s="95" t="str">
        <f t="shared" si="40"/>
        <v/>
      </c>
      <c r="Z167" s="94" t="str">
        <f t="shared" si="41"/>
        <v/>
      </c>
      <c r="AB167" t="str">
        <f t="shared" si="42"/>
        <v/>
      </c>
      <c r="AC167" s="96" t="str">
        <f t="shared" si="43"/>
        <v/>
      </c>
    </row>
    <row r="168" spans="1:29" ht="16.5" thickBot="1" x14ac:dyDescent="0.3">
      <c r="A168" s="85">
        <f t="shared" si="44"/>
        <v>171</v>
      </c>
      <c r="B168" s="102"/>
      <c r="C168" s="102"/>
      <c r="D168" s="104"/>
      <c r="E168" s="104"/>
      <c r="F168" s="137"/>
      <c r="G168" s="137"/>
      <c r="H168" s="255"/>
      <c r="I168" s="255"/>
      <c r="J168" s="103"/>
      <c r="K168" s="103"/>
      <c r="L168" s="137"/>
      <c r="M168" s="255"/>
      <c r="O168" t="str">
        <f t="shared" si="30"/>
        <v/>
      </c>
      <c r="P168" t="str">
        <f t="shared" si="31"/>
        <v/>
      </c>
      <c r="Q168" s="94" t="str">
        <f t="shared" si="32"/>
        <v/>
      </c>
      <c r="R168" s="95" t="str">
        <f t="shared" si="33"/>
        <v/>
      </c>
      <c r="S168" s="94" t="str">
        <f t="shared" si="34"/>
        <v/>
      </c>
      <c r="T168" s="95" t="str">
        <f t="shared" si="35"/>
        <v/>
      </c>
      <c r="U168" s="94" t="str">
        <f t="shared" si="36"/>
        <v/>
      </c>
      <c r="V168" s="95" t="str">
        <f t="shared" si="37"/>
        <v/>
      </c>
      <c r="W168" s="94" t="str">
        <f t="shared" si="38"/>
        <v/>
      </c>
      <c r="X168" s="95" t="str">
        <f t="shared" si="39"/>
        <v/>
      </c>
      <c r="Y168" s="95" t="str">
        <f t="shared" si="40"/>
        <v/>
      </c>
      <c r="Z168" s="94" t="str">
        <f t="shared" si="41"/>
        <v/>
      </c>
      <c r="AB168" t="str">
        <f t="shared" si="42"/>
        <v/>
      </c>
      <c r="AC168" s="96" t="str">
        <f t="shared" si="43"/>
        <v/>
      </c>
    </row>
    <row r="169" spans="1:29" ht="16.5" thickBot="1" x14ac:dyDescent="0.3">
      <c r="A169" s="85">
        <f t="shared" si="44"/>
        <v>172</v>
      </c>
      <c r="B169" s="102"/>
      <c r="C169" s="102"/>
      <c r="D169" s="103"/>
      <c r="E169" s="104"/>
      <c r="F169" s="137"/>
      <c r="G169" s="137"/>
      <c r="H169" s="255"/>
      <c r="I169" s="255"/>
      <c r="J169" s="103"/>
      <c r="K169" s="103"/>
      <c r="L169" s="137"/>
      <c r="M169" s="255"/>
      <c r="O169" t="str">
        <f t="shared" si="30"/>
        <v/>
      </c>
      <c r="P169" t="str">
        <f t="shared" si="31"/>
        <v/>
      </c>
      <c r="Q169" s="94" t="str">
        <f t="shared" si="32"/>
        <v/>
      </c>
      <c r="R169" s="95" t="str">
        <f t="shared" si="33"/>
        <v/>
      </c>
      <c r="S169" s="94" t="str">
        <f t="shared" si="34"/>
        <v/>
      </c>
      <c r="T169" s="95" t="str">
        <f t="shared" si="35"/>
        <v/>
      </c>
      <c r="U169" s="94" t="str">
        <f t="shared" si="36"/>
        <v/>
      </c>
      <c r="V169" s="95" t="str">
        <f t="shared" si="37"/>
        <v/>
      </c>
      <c r="W169" s="94" t="str">
        <f t="shared" si="38"/>
        <v/>
      </c>
      <c r="X169" s="95" t="str">
        <f t="shared" si="39"/>
        <v/>
      </c>
      <c r="Y169" s="95" t="str">
        <f t="shared" si="40"/>
        <v/>
      </c>
      <c r="Z169" s="94" t="str">
        <f t="shared" si="41"/>
        <v/>
      </c>
      <c r="AB169" t="str">
        <f t="shared" si="42"/>
        <v/>
      </c>
      <c r="AC169" s="96" t="str">
        <f t="shared" si="43"/>
        <v/>
      </c>
    </row>
    <row r="170" spans="1:29" ht="16.5" thickBot="1" x14ac:dyDescent="0.3">
      <c r="A170" s="85">
        <f t="shared" si="44"/>
        <v>173</v>
      </c>
      <c r="B170" s="102"/>
      <c r="C170" s="102"/>
      <c r="D170" s="104"/>
      <c r="E170" s="103"/>
      <c r="F170" s="137"/>
      <c r="G170" s="137"/>
      <c r="H170" s="255"/>
      <c r="I170" s="255"/>
      <c r="J170" s="103"/>
      <c r="K170" s="103"/>
      <c r="L170" s="137"/>
      <c r="M170" s="255"/>
      <c r="O170" t="str">
        <f t="shared" si="30"/>
        <v/>
      </c>
      <c r="P170" t="str">
        <f t="shared" si="31"/>
        <v/>
      </c>
      <c r="Q170" s="94" t="str">
        <f t="shared" si="32"/>
        <v/>
      </c>
      <c r="R170" s="95" t="str">
        <f t="shared" si="33"/>
        <v/>
      </c>
      <c r="S170" s="94" t="str">
        <f t="shared" si="34"/>
        <v/>
      </c>
      <c r="T170" s="95" t="str">
        <f t="shared" si="35"/>
        <v/>
      </c>
      <c r="U170" s="94" t="str">
        <f t="shared" si="36"/>
        <v/>
      </c>
      <c r="V170" s="95" t="str">
        <f t="shared" si="37"/>
        <v/>
      </c>
      <c r="W170" s="94" t="str">
        <f t="shared" si="38"/>
        <v/>
      </c>
      <c r="X170" s="95" t="str">
        <f t="shared" si="39"/>
        <v/>
      </c>
      <c r="Y170" s="95" t="str">
        <f t="shared" si="40"/>
        <v/>
      </c>
      <c r="Z170" s="94" t="str">
        <f t="shared" si="41"/>
        <v/>
      </c>
      <c r="AB170" t="str">
        <f t="shared" si="42"/>
        <v/>
      </c>
      <c r="AC170" s="96" t="str">
        <f t="shared" si="43"/>
        <v/>
      </c>
    </row>
    <row r="171" spans="1:29" ht="16.5" thickBot="1" x14ac:dyDescent="0.3">
      <c r="A171" s="85">
        <f t="shared" si="44"/>
        <v>174</v>
      </c>
      <c r="B171" s="102"/>
      <c r="C171" s="102"/>
      <c r="D171" s="104"/>
      <c r="E171" s="104"/>
      <c r="F171" s="137"/>
      <c r="G171" s="137"/>
      <c r="H171" s="255"/>
      <c r="I171" s="255"/>
      <c r="J171" s="103"/>
      <c r="K171" s="103"/>
      <c r="L171" s="137"/>
      <c r="M171" s="255"/>
      <c r="O171" t="str">
        <f t="shared" si="30"/>
        <v/>
      </c>
      <c r="P171" t="str">
        <f t="shared" si="31"/>
        <v/>
      </c>
      <c r="Q171" s="94" t="str">
        <f t="shared" si="32"/>
        <v/>
      </c>
      <c r="R171" s="95" t="str">
        <f t="shared" si="33"/>
        <v/>
      </c>
      <c r="S171" s="94" t="str">
        <f t="shared" si="34"/>
        <v/>
      </c>
      <c r="T171" s="95" t="str">
        <f t="shared" si="35"/>
        <v/>
      </c>
      <c r="U171" s="94" t="str">
        <f t="shared" si="36"/>
        <v/>
      </c>
      <c r="V171" s="95" t="str">
        <f t="shared" si="37"/>
        <v/>
      </c>
      <c r="W171" s="94" t="str">
        <f t="shared" si="38"/>
        <v/>
      </c>
      <c r="X171" s="95" t="str">
        <f t="shared" si="39"/>
        <v/>
      </c>
      <c r="Y171" s="95" t="str">
        <f t="shared" si="40"/>
        <v/>
      </c>
      <c r="Z171" s="94" t="str">
        <f t="shared" si="41"/>
        <v/>
      </c>
      <c r="AB171" t="str">
        <f t="shared" si="42"/>
        <v/>
      </c>
      <c r="AC171" s="96" t="str">
        <f t="shared" si="43"/>
        <v/>
      </c>
    </row>
    <row r="172" spans="1:29" ht="16.5" thickBot="1" x14ac:dyDescent="0.3">
      <c r="A172" s="85">
        <f t="shared" si="44"/>
        <v>175</v>
      </c>
      <c r="B172" s="102"/>
      <c r="C172" s="102"/>
      <c r="D172" s="104"/>
      <c r="E172" s="104"/>
      <c r="F172" s="137"/>
      <c r="G172" s="137"/>
      <c r="H172" s="255"/>
      <c r="I172" s="255"/>
      <c r="J172" s="103"/>
      <c r="K172" s="103"/>
      <c r="L172" s="137"/>
      <c r="M172" s="255"/>
      <c r="O172" t="str">
        <f t="shared" si="30"/>
        <v/>
      </c>
      <c r="P172" t="str">
        <f t="shared" si="31"/>
        <v/>
      </c>
      <c r="Q172" s="94" t="str">
        <f t="shared" si="32"/>
        <v/>
      </c>
      <c r="R172" s="95" t="str">
        <f t="shared" si="33"/>
        <v/>
      </c>
      <c r="S172" s="94" t="str">
        <f t="shared" si="34"/>
        <v/>
      </c>
      <c r="T172" s="95" t="str">
        <f t="shared" si="35"/>
        <v/>
      </c>
      <c r="U172" s="94" t="str">
        <f t="shared" si="36"/>
        <v/>
      </c>
      <c r="V172" s="95" t="str">
        <f t="shared" si="37"/>
        <v/>
      </c>
      <c r="W172" s="94" t="str">
        <f t="shared" si="38"/>
        <v/>
      </c>
      <c r="X172" s="95" t="str">
        <f t="shared" si="39"/>
        <v/>
      </c>
      <c r="Y172" s="95" t="str">
        <f t="shared" si="40"/>
        <v/>
      </c>
      <c r="Z172" s="94" t="str">
        <f t="shared" si="41"/>
        <v/>
      </c>
      <c r="AB172" t="str">
        <f t="shared" si="42"/>
        <v/>
      </c>
      <c r="AC172" s="96" t="str">
        <f t="shared" si="43"/>
        <v/>
      </c>
    </row>
    <row r="173" spans="1:29" ht="16.5" thickBot="1" x14ac:dyDescent="0.3">
      <c r="A173" s="85">
        <f t="shared" si="44"/>
        <v>176</v>
      </c>
      <c r="B173" s="102"/>
      <c r="C173" s="102"/>
      <c r="D173" s="104"/>
      <c r="E173" s="104"/>
      <c r="F173" s="137"/>
      <c r="G173" s="137"/>
      <c r="H173" s="255"/>
      <c r="I173" s="255"/>
      <c r="J173" s="103"/>
      <c r="K173" s="103"/>
      <c r="L173" s="137"/>
      <c r="M173" s="255"/>
      <c r="O173" t="str">
        <f t="shared" si="30"/>
        <v/>
      </c>
      <c r="P173" t="str">
        <f t="shared" si="31"/>
        <v/>
      </c>
      <c r="Q173" s="94" t="str">
        <f t="shared" si="32"/>
        <v/>
      </c>
      <c r="R173" s="95" t="str">
        <f t="shared" si="33"/>
        <v/>
      </c>
      <c r="S173" s="94" t="str">
        <f t="shared" si="34"/>
        <v/>
      </c>
      <c r="T173" s="95" t="str">
        <f t="shared" si="35"/>
        <v/>
      </c>
      <c r="U173" s="94" t="str">
        <f t="shared" si="36"/>
        <v/>
      </c>
      <c r="V173" s="95" t="str">
        <f t="shared" si="37"/>
        <v/>
      </c>
      <c r="W173" s="94" t="str">
        <f t="shared" si="38"/>
        <v/>
      </c>
      <c r="X173" s="95" t="str">
        <f t="shared" si="39"/>
        <v/>
      </c>
      <c r="Y173" s="95" t="str">
        <f t="shared" si="40"/>
        <v/>
      </c>
      <c r="Z173" s="94" t="str">
        <f t="shared" si="41"/>
        <v/>
      </c>
      <c r="AB173" t="str">
        <f t="shared" si="42"/>
        <v/>
      </c>
      <c r="AC173" s="96" t="str">
        <f t="shared" si="43"/>
        <v/>
      </c>
    </row>
    <row r="174" spans="1:29" ht="16.5" thickBot="1" x14ac:dyDescent="0.3">
      <c r="A174" s="85">
        <f t="shared" si="44"/>
        <v>177</v>
      </c>
      <c r="B174" s="102"/>
      <c r="C174" s="102"/>
      <c r="D174" s="99"/>
      <c r="E174" s="99"/>
      <c r="F174" s="137"/>
      <c r="G174" s="137"/>
      <c r="H174" s="255"/>
      <c r="I174" s="255"/>
      <c r="J174" s="103"/>
      <c r="K174" s="103"/>
      <c r="L174" s="137"/>
      <c r="M174" s="255"/>
      <c r="O174" t="str">
        <f t="shared" si="30"/>
        <v/>
      </c>
      <c r="P174" t="str">
        <f t="shared" si="31"/>
        <v/>
      </c>
      <c r="Q174" s="94" t="str">
        <f t="shared" si="32"/>
        <v/>
      </c>
      <c r="R174" s="95" t="str">
        <f t="shared" si="33"/>
        <v/>
      </c>
      <c r="S174" s="94" t="str">
        <f t="shared" si="34"/>
        <v/>
      </c>
      <c r="T174" s="95" t="str">
        <f t="shared" si="35"/>
        <v/>
      </c>
      <c r="U174" s="94" t="str">
        <f t="shared" si="36"/>
        <v/>
      </c>
      <c r="V174" s="95" t="str">
        <f t="shared" si="37"/>
        <v/>
      </c>
      <c r="W174" s="94" t="str">
        <f t="shared" si="38"/>
        <v/>
      </c>
      <c r="X174" s="95" t="str">
        <f t="shared" si="39"/>
        <v/>
      </c>
      <c r="Y174" s="95" t="str">
        <f t="shared" si="40"/>
        <v/>
      </c>
      <c r="Z174" s="94" t="str">
        <f t="shared" si="41"/>
        <v/>
      </c>
      <c r="AB174" t="str">
        <f t="shared" si="42"/>
        <v/>
      </c>
      <c r="AC174" s="96" t="str">
        <f t="shared" si="43"/>
        <v/>
      </c>
    </row>
    <row r="175" spans="1:29" ht="16.5" thickBot="1" x14ac:dyDescent="0.3">
      <c r="A175" s="85">
        <f t="shared" si="44"/>
        <v>178</v>
      </c>
      <c r="B175" s="102"/>
      <c r="C175" s="102"/>
      <c r="D175" s="104"/>
      <c r="E175" s="104"/>
      <c r="F175" s="137"/>
      <c r="G175" s="137"/>
      <c r="H175" s="255"/>
      <c r="I175" s="255"/>
      <c r="J175" s="103"/>
      <c r="K175" s="103"/>
      <c r="L175" s="137"/>
      <c r="M175" s="255"/>
      <c r="O175" t="str">
        <f t="shared" si="30"/>
        <v/>
      </c>
      <c r="P175" t="str">
        <f t="shared" si="31"/>
        <v/>
      </c>
      <c r="Q175" s="94" t="str">
        <f t="shared" si="32"/>
        <v/>
      </c>
      <c r="R175" s="95" t="str">
        <f t="shared" si="33"/>
        <v/>
      </c>
      <c r="S175" s="94" t="str">
        <f t="shared" si="34"/>
        <v/>
      </c>
      <c r="T175" s="95" t="str">
        <f t="shared" si="35"/>
        <v/>
      </c>
      <c r="U175" s="94" t="str">
        <f t="shared" si="36"/>
        <v/>
      </c>
      <c r="V175" s="95" t="str">
        <f t="shared" si="37"/>
        <v/>
      </c>
      <c r="W175" s="94" t="str">
        <f t="shared" si="38"/>
        <v/>
      </c>
      <c r="X175" s="95" t="str">
        <f t="shared" si="39"/>
        <v/>
      </c>
      <c r="Y175" s="95" t="str">
        <f t="shared" si="40"/>
        <v/>
      </c>
      <c r="Z175" s="94" t="str">
        <f t="shared" si="41"/>
        <v/>
      </c>
      <c r="AB175" t="str">
        <f t="shared" si="42"/>
        <v/>
      </c>
      <c r="AC175" s="96" t="str">
        <f t="shared" si="43"/>
        <v/>
      </c>
    </row>
    <row r="176" spans="1:29" ht="16.5" thickBot="1" x14ac:dyDescent="0.3">
      <c r="A176" s="85">
        <f t="shared" si="44"/>
        <v>179</v>
      </c>
      <c r="B176" s="102"/>
      <c r="C176" s="102"/>
      <c r="D176" s="104"/>
      <c r="E176" s="104"/>
      <c r="F176" s="137"/>
      <c r="G176" s="137"/>
      <c r="H176" s="255"/>
      <c r="I176" s="255"/>
      <c r="J176" s="103"/>
      <c r="K176" s="103"/>
      <c r="L176" s="137"/>
      <c r="M176" s="255"/>
      <c r="O176" t="str">
        <f t="shared" si="30"/>
        <v/>
      </c>
      <c r="P176" t="str">
        <f t="shared" si="31"/>
        <v/>
      </c>
      <c r="Q176" s="94" t="str">
        <f t="shared" si="32"/>
        <v/>
      </c>
      <c r="R176" s="95" t="str">
        <f t="shared" si="33"/>
        <v/>
      </c>
      <c r="S176" s="94" t="str">
        <f t="shared" si="34"/>
        <v/>
      </c>
      <c r="T176" s="95" t="str">
        <f t="shared" si="35"/>
        <v/>
      </c>
      <c r="U176" s="94" t="str">
        <f t="shared" si="36"/>
        <v/>
      </c>
      <c r="V176" s="95" t="str">
        <f t="shared" si="37"/>
        <v/>
      </c>
      <c r="W176" s="94" t="str">
        <f t="shared" si="38"/>
        <v/>
      </c>
      <c r="X176" s="95" t="str">
        <f t="shared" si="39"/>
        <v/>
      </c>
      <c r="Y176" s="95" t="str">
        <f t="shared" si="40"/>
        <v/>
      </c>
      <c r="Z176" s="94" t="str">
        <f t="shared" si="41"/>
        <v/>
      </c>
      <c r="AB176" t="str">
        <f t="shared" si="42"/>
        <v/>
      </c>
      <c r="AC176" s="96" t="str">
        <f t="shared" si="43"/>
        <v/>
      </c>
    </row>
    <row r="177" spans="1:29" ht="16.5" thickBot="1" x14ac:dyDescent="0.3">
      <c r="A177" s="85">
        <f t="shared" si="44"/>
        <v>180</v>
      </c>
      <c r="B177" s="102"/>
      <c r="C177" s="102"/>
      <c r="D177" s="104"/>
      <c r="E177" s="104"/>
      <c r="F177" s="137"/>
      <c r="G177" s="137"/>
      <c r="H177" s="255"/>
      <c r="I177" s="255"/>
      <c r="J177" s="103"/>
      <c r="K177" s="103" t="s">
        <v>1947</v>
      </c>
      <c r="L177" s="137"/>
      <c r="M177" s="255"/>
      <c r="O177" t="str">
        <f t="shared" si="30"/>
        <v/>
      </c>
      <c r="P177" t="str">
        <f t="shared" si="31"/>
        <v/>
      </c>
      <c r="Q177" s="94" t="str">
        <f t="shared" si="32"/>
        <v/>
      </c>
      <c r="R177" s="95" t="str">
        <f t="shared" si="33"/>
        <v/>
      </c>
      <c r="S177" s="94" t="str">
        <f t="shared" si="34"/>
        <v/>
      </c>
      <c r="T177" s="95" t="str">
        <f t="shared" si="35"/>
        <v/>
      </c>
      <c r="U177" s="94" t="str">
        <f t="shared" si="36"/>
        <v/>
      </c>
      <c r="V177" s="95" t="str">
        <f t="shared" si="37"/>
        <v/>
      </c>
      <c r="W177" s="94" t="str">
        <f t="shared" si="38"/>
        <v/>
      </c>
      <c r="X177" s="95" t="str">
        <f t="shared" si="39"/>
        <v xml:space="preserve"> WHEN COUNTRY = 'CIB' AND SEGMENT = 'Small Business - SME Retail' THEN 0.0166667</v>
      </c>
      <c r="Y177" s="95" t="str">
        <f t="shared" si="40"/>
        <v/>
      </c>
      <c r="Z177" s="94" t="str">
        <f t="shared" si="41"/>
        <v/>
      </c>
      <c r="AB177" t="str">
        <f t="shared" si="42"/>
        <v xml:space="preserve"> WHEN COUNTRY = 'CIB' AND SEGMENT = 'Small Business - SME Retail' THEN 0.0166667</v>
      </c>
      <c r="AC177" s="96" t="str">
        <f t="shared" si="43"/>
        <v>CASE  WHEN COUNTRY = 'CIB' AND SEGMENT = 'Small Business - SME Retail' THEN 0.0166667 END AS VAL_MIN_IND_180,</v>
      </c>
    </row>
    <row r="178" spans="1:29" ht="16.5" thickBot="1" x14ac:dyDescent="0.3">
      <c r="A178" s="85">
        <f t="shared" si="44"/>
        <v>181</v>
      </c>
      <c r="B178" s="102"/>
      <c r="C178" s="102"/>
      <c r="D178" s="104"/>
      <c r="E178" s="104"/>
      <c r="F178" s="137"/>
      <c r="G178" s="137"/>
      <c r="H178" s="255"/>
      <c r="I178" s="255"/>
      <c r="J178" s="103"/>
      <c r="K178" s="103" t="s">
        <v>1948</v>
      </c>
      <c r="L178" s="137"/>
      <c r="M178" s="255"/>
      <c r="O178" t="str">
        <f t="shared" si="30"/>
        <v/>
      </c>
      <c r="P178" t="str">
        <f t="shared" si="31"/>
        <v/>
      </c>
      <c r="Q178" s="94" t="str">
        <f t="shared" si="32"/>
        <v/>
      </c>
      <c r="R178" s="95" t="str">
        <f t="shared" si="33"/>
        <v/>
      </c>
      <c r="S178" s="94" t="str">
        <f t="shared" si="34"/>
        <v/>
      </c>
      <c r="T178" s="95" t="str">
        <f t="shared" si="35"/>
        <v/>
      </c>
      <c r="U178" s="94" t="str">
        <f t="shared" si="36"/>
        <v/>
      </c>
      <c r="V178" s="95" t="str">
        <f t="shared" si="37"/>
        <v/>
      </c>
      <c r="W178" s="94" t="str">
        <f t="shared" si="38"/>
        <v/>
      </c>
      <c r="X178" s="95" t="str">
        <f t="shared" si="39"/>
        <v xml:space="preserve"> WHEN COUNTRY = 'CIB' AND SEGMENT = 'Small Business - SME Retail' THEN 0.106</v>
      </c>
      <c r="Y178" s="95" t="str">
        <f t="shared" si="40"/>
        <v/>
      </c>
      <c r="Z178" s="94" t="str">
        <f t="shared" si="41"/>
        <v/>
      </c>
      <c r="AB178" t="str">
        <f t="shared" si="42"/>
        <v xml:space="preserve"> WHEN COUNTRY = 'CIB' AND SEGMENT = 'Small Business - SME Retail' THEN 0.106</v>
      </c>
      <c r="AC178" s="96" t="str">
        <f t="shared" si="43"/>
        <v>CASE  WHEN COUNTRY = 'CIB' AND SEGMENT = 'Small Business - SME Retail' THEN 0.106 END AS VAL_MIN_IND_181,</v>
      </c>
    </row>
    <row r="179" spans="1:29" ht="16.5" thickBot="1" x14ac:dyDescent="0.3">
      <c r="A179" s="85">
        <f t="shared" si="44"/>
        <v>182</v>
      </c>
      <c r="B179" s="102"/>
      <c r="C179" s="102"/>
      <c r="D179" s="104"/>
      <c r="E179" s="104"/>
      <c r="F179" s="137"/>
      <c r="G179" s="137"/>
      <c r="H179" s="255"/>
      <c r="I179" s="255"/>
      <c r="J179" s="103"/>
      <c r="K179" s="103"/>
      <c r="L179" s="137"/>
      <c r="M179" s="255"/>
      <c r="O179" t="str">
        <f t="shared" si="30"/>
        <v/>
      </c>
      <c r="P179" t="str">
        <f t="shared" si="31"/>
        <v/>
      </c>
      <c r="Q179" s="94" t="str">
        <f t="shared" si="32"/>
        <v/>
      </c>
      <c r="R179" s="95" t="str">
        <f t="shared" si="33"/>
        <v/>
      </c>
      <c r="S179" s="94" t="str">
        <f t="shared" si="34"/>
        <v/>
      </c>
      <c r="T179" s="95" t="str">
        <f t="shared" si="35"/>
        <v/>
      </c>
      <c r="U179" s="94" t="str">
        <f t="shared" si="36"/>
        <v/>
      </c>
      <c r="V179" s="95" t="str">
        <f t="shared" si="37"/>
        <v/>
      </c>
      <c r="W179" s="94" t="str">
        <f t="shared" si="38"/>
        <v/>
      </c>
      <c r="X179" s="95" t="str">
        <f t="shared" si="39"/>
        <v/>
      </c>
      <c r="Y179" s="95" t="str">
        <f t="shared" si="40"/>
        <v/>
      </c>
      <c r="Z179" s="94" t="str">
        <f t="shared" si="41"/>
        <v/>
      </c>
      <c r="AB179" t="str">
        <f t="shared" si="42"/>
        <v/>
      </c>
      <c r="AC179" s="96" t="str">
        <f t="shared" si="43"/>
        <v/>
      </c>
    </row>
    <row r="180" spans="1:29" ht="16.5" thickBot="1" x14ac:dyDescent="0.3">
      <c r="A180" s="85">
        <f t="shared" si="44"/>
        <v>183</v>
      </c>
      <c r="B180" s="102"/>
      <c r="C180" s="102"/>
      <c r="D180" s="104"/>
      <c r="E180" s="104"/>
      <c r="F180" s="137" t="s">
        <v>1494</v>
      </c>
      <c r="G180" s="137" t="s">
        <v>1493</v>
      </c>
      <c r="H180" s="255"/>
      <c r="I180" s="255"/>
      <c r="J180" s="103" t="s">
        <v>1745</v>
      </c>
      <c r="K180" s="103" t="s">
        <v>1949</v>
      </c>
      <c r="L180" s="137"/>
      <c r="M180" s="255"/>
      <c r="O180" t="str">
        <f t="shared" si="30"/>
        <v/>
      </c>
      <c r="P180" t="str">
        <f t="shared" si="31"/>
        <v/>
      </c>
      <c r="Q180" s="94" t="str">
        <f t="shared" si="32"/>
        <v/>
      </c>
      <c r="R180" s="95" t="str">
        <f t="shared" si="33"/>
        <v/>
      </c>
      <c r="S180" s="94" t="str">
        <f t="shared" si="34"/>
        <v xml:space="preserve"> WHEN COUNTRY = 'BIR' AND SEGMENT IN ('CORPORATE','SME Corporate') THEN -1.094923</v>
      </c>
      <c r="T180" s="95" t="str">
        <f t="shared" si="35"/>
        <v xml:space="preserve"> WHEN COUNTRY = 'BIR' AND SEGMENT = 'SME Retail' THEN -0.7012413</v>
      </c>
      <c r="U180" s="94" t="str">
        <f t="shared" si="36"/>
        <v/>
      </c>
      <c r="V180" s="95" t="str">
        <f t="shared" si="37"/>
        <v/>
      </c>
      <c r="W180" s="94" t="str">
        <f t="shared" si="38"/>
        <v xml:space="preserve"> WHEN COUNTRY = 'CIB' AND SEGMENT IN ('Large Corporate - Corporate','SME Corporate') THEN -4.51547</v>
      </c>
      <c r="X180" s="95" t="str">
        <f t="shared" si="39"/>
        <v xml:space="preserve"> WHEN COUNTRY = 'CIB' AND SEGMENT = 'Small Business - SME Retail' THEN -2.418722</v>
      </c>
      <c r="Y180" s="95" t="str">
        <f t="shared" si="40"/>
        <v/>
      </c>
      <c r="Z180" s="94" t="str">
        <f t="shared" si="41"/>
        <v/>
      </c>
      <c r="AB180" t="str">
        <f t="shared" si="42"/>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C180" s="96" t="str">
        <f t="shared" si="43"/>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9" ht="16.5" thickBot="1" x14ac:dyDescent="0.3">
      <c r="A181" s="85">
        <f t="shared" si="44"/>
        <v>184</v>
      </c>
      <c r="B181" s="102"/>
      <c r="C181" s="102"/>
      <c r="D181" s="104"/>
      <c r="E181" s="104"/>
      <c r="F181" s="137"/>
      <c r="G181" s="137"/>
      <c r="H181" s="255"/>
      <c r="I181" s="255"/>
      <c r="J181" s="103"/>
      <c r="K181" s="103"/>
      <c r="L181" s="137"/>
      <c r="M181" s="255"/>
      <c r="O181" t="str">
        <f t="shared" si="30"/>
        <v/>
      </c>
      <c r="P181" t="str">
        <f t="shared" si="31"/>
        <v/>
      </c>
      <c r="Q181" s="94" t="str">
        <f t="shared" si="32"/>
        <v/>
      </c>
      <c r="R181" s="95" t="str">
        <f t="shared" si="33"/>
        <v/>
      </c>
      <c r="S181" s="94" t="str">
        <f t="shared" si="34"/>
        <v/>
      </c>
      <c r="T181" s="95" t="str">
        <f t="shared" si="35"/>
        <v/>
      </c>
      <c r="U181" s="94" t="str">
        <f t="shared" si="36"/>
        <v/>
      </c>
      <c r="V181" s="95" t="str">
        <f t="shared" si="37"/>
        <v/>
      </c>
      <c r="W181" s="94" t="str">
        <f t="shared" si="38"/>
        <v/>
      </c>
      <c r="X181" s="95" t="str">
        <f t="shared" si="39"/>
        <v/>
      </c>
      <c r="Y181" s="95" t="str">
        <f t="shared" si="40"/>
        <v/>
      </c>
      <c r="Z181" s="94" t="str">
        <f t="shared" si="41"/>
        <v/>
      </c>
      <c r="AB181" t="str">
        <f t="shared" si="42"/>
        <v/>
      </c>
      <c r="AC181" s="96" t="str">
        <f t="shared" si="43"/>
        <v/>
      </c>
    </row>
    <row r="182" spans="1:29" ht="16.5" thickBot="1" x14ac:dyDescent="0.3">
      <c r="A182" s="85">
        <f t="shared" si="44"/>
        <v>185</v>
      </c>
      <c r="B182" s="102"/>
      <c r="C182" s="102"/>
      <c r="D182" s="104"/>
      <c r="E182" s="104"/>
      <c r="F182" s="137"/>
      <c r="G182" s="137"/>
      <c r="H182" s="255"/>
      <c r="I182" s="255"/>
      <c r="J182" s="103"/>
      <c r="K182" s="103"/>
      <c r="L182" s="137"/>
      <c r="M182" s="255"/>
      <c r="O182" t="str">
        <f t="shared" si="30"/>
        <v/>
      </c>
      <c r="P182" t="str">
        <f t="shared" si="31"/>
        <v/>
      </c>
      <c r="Q182" s="94" t="str">
        <f t="shared" si="32"/>
        <v/>
      </c>
      <c r="R182" s="95" t="str">
        <f t="shared" si="33"/>
        <v/>
      </c>
      <c r="S182" s="94" t="str">
        <f t="shared" si="34"/>
        <v/>
      </c>
      <c r="T182" s="95" t="str">
        <f t="shared" si="35"/>
        <v/>
      </c>
      <c r="U182" s="94" t="str">
        <f t="shared" si="36"/>
        <v/>
      </c>
      <c r="V182" s="95" t="str">
        <f t="shared" si="37"/>
        <v/>
      </c>
      <c r="W182" s="94" t="str">
        <f t="shared" si="38"/>
        <v/>
      </c>
      <c r="X182" s="95" t="str">
        <f t="shared" si="39"/>
        <v/>
      </c>
      <c r="Y182" s="95" t="str">
        <f t="shared" si="40"/>
        <v/>
      </c>
      <c r="Z182" s="94" t="str">
        <f t="shared" si="41"/>
        <v/>
      </c>
      <c r="AB182" t="str">
        <f t="shared" si="42"/>
        <v/>
      </c>
      <c r="AC182" s="96" t="str">
        <f t="shared" si="43"/>
        <v/>
      </c>
    </row>
    <row r="183" spans="1:29" ht="16.5" thickBot="1" x14ac:dyDescent="0.3">
      <c r="A183" s="85">
        <f t="shared" si="44"/>
        <v>186</v>
      </c>
      <c r="B183" s="102"/>
      <c r="C183" s="102"/>
      <c r="D183" s="104"/>
      <c r="E183" s="104"/>
      <c r="F183" s="137"/>
      <c r="G183" s="137"/>
      <c r="H183" s="255"/>
      <c r="I183" s="255"/>
      <c r="J183" s="103"/>
      <c r="K183" s="103"/>
      <c r="L183" s="137"/>
      <c r="M183" s="255"/>
      <c r="O183" t="str">
        <f t="shared" si="30"/>
        <v/>
      </c>
      <c r="P183" t="str">
        <f t="shared" si="31"/>
        <v/>
      </c>
      <c r="Q183" s="94" t="str">
        <f t="shared" si="32"/>
        <v/>
      </c>
      <c r="R183" s="95" t="str">
        <f t="shared" si="33"/>
        <v/>
      </c>
      <c r="S183" s="94" t="str">
        <f t="shared" si="34"/>
        <v/>
      </c>
      <c r="T183" s="95" t="str">
        <f t="shared" si="35"/>
        <v/>
      </c>
      <c r="U183" s="94" t="str">
        <f t="shared" si="36"/>
        <v/>
      </c>
      <c r="V183" s="95" t="str">
        <f t="shared" si="37"/>
        <v/>
      </c>
      <c r="W183" s="94" t="str">
        <f t="shared" si="38"/>
        <v/>
      </c>
      <c r="X183" s="95" t="str">
        <f t="shared" si="39"/>
        <v/>
      </c>
      <c r="Y183" s="95" t="str">
        <f t="shared" si="40"/>
        <v/>
      </c>
      <c r="Z183" s="94" t="str">
        <f t="shared" si="41"/>
        <v/>
      </c>
      <c r="AB183" t="str">
        <f t="shared" si="42"/>
        <v/>
      </c>
      <c r="AC183" s="96" t="str">
        <f t="shared" si="43"/>
        <v/>
      </c>
    </row>
    <row r="184" spans="1:29" ht="16.5" thickBot="1" x14ac:dyDescent="0.3">
      <c r="A184" s="85">
        <f t="shared" si="44"/>
        <v>187</v>
      </c>
      <c r="B184" s="102"/>
      <c r="C184" s="102" t="s">
        <v>1383</v>
      </c>
      <c r="D184" s="104"/>
      <c r="E184" s="100" t="s">
        <v>1384</v>
      </c>
      <c r="F184" s="137"/>
      <c r="G184" s="137"/>
      <c r="H184" s="255"/>
      <c r="I184" s="255"/>
      <c r="J184" s="103"/>
      <c r="K184" s="103"/>
      <c r="L184" s="137"/>
      <c r="M184" s="255"/>
      <c r="O184" t="str">
        <f t="shared" si="30"/>
        <v/>
      </c>
      <c r="P184" t="str">
        <f t="shared" si="31"/>
        <v xml:space="preserve"> WHEN COUNTRY = 'BIB' AND SEGMENT = 'RETAIL' THEN -1</v>
      </c>
      <c r="Q184" s="94" t="str">
        <f t="shared" si="32"/>
        <v/>
      </c>
      <c r="R184" s="95" t="str">
        <f t="shared" si="33"/>
        <v xml:space="preserve"> WHEN COUNTRY = 'KOPER' AND SEGMENT = 'SMALL/MICRO' THEN -0.7771054</v>
      </c>
      <c r="S184" s="94" t="str">
        <f t="shared" si="34"/>
        <v/>
      </c>
      <c r="T184" s="95" t="str">
        <f t="shared" si="35"/>
        <v/>
      </c>
      <c r="U184" s="94" t="str">
        <f t="shared" si="36"/>
        <v/>
      </c>
      <c r="V184" s="95" t="str">
        <f t="shared" si="37"/>
        <v/>
      </c>
      <c r="W184" s="94" t="str">
        <f t="shared" si="38"/>
        <v/>
      </c>
      <c r="X184" s="95" t="str">
        <f t="shared" si="39"/>
        <v/>
      </c>
      <c r="Y184" s="95" t="str">
        <f t="shared" si="40"/>
        <v/>
      </c>
      <c r="Z184" s="94" t="str">
        <f t="shared" si="41"/>
        <v/>
      </c>
      <c r="AB184" t="str">
        <f t="shared" si="42"/>
        <v xml:space="preserve"> WHEN COUNTRY = 'BIB' AND SEGMENT = 'RETAIL' THEN -1 WHEN COUNTRY = 'KOPER' AND SEGMENT = 'SMALL/MICRO' THEN -0.7771054</v>
      </c>
      <c r="AC184" s="96" t="str">
        <f t="shared" si="43"/>
        <v>CASE  WHEN COUNTRY = 'BIB' AND SEGMENT = 'RETAIL' THEN -1 WHEN COUNTRY = 'KOPER' AND SEGMENT = 'SMALL/MICRO' THEN -0.7771054 END AS VAL_MIN_IND_187,</v>
      </c>
    </row>
    <row r="185" spans="1:29" ht="16.5" thickBot="1" x14ac:dyDescent="0.3">
      <c r="A185" s="85">
        <f t="shared" si="44"/>
        <v>188</v>
      </c>
      <c r="B185" s="102"/>
      <c r="C185" s="102"/>
      <c r="D185" s="109" t="s">
        <v>1385</v>
      </c>
      <c r="E185" s="104"/>
      <c r="F185" s="137"/>
      <c r="G185" s="137"/>
      <c r="H185" s="255"/>
      <c r="I185" s="255"/>
      <c r="J185" s="103"/>
      <c r="K185" s="103"/>
      <c r="L185" s="137"/>
      <c r="M185" s="255"/>
      <c r="O185" t="str">
        <f t="shared" si="30"/>
        <v/>
      </c>
      <c r="P185" t="str">
        <f t="shared" si="31"/>
        <v/>
      </c>
      <c r="Q185" s="94" t="str">
        <f t="shared" si="32"/>
        <v xml:space="preserve"> WHEN COUNTRY = 'KOPER' AND SEGMENT = 'CORPORATE' THEN -0.7620203</v>
      </c>
      <c r="R185" s="95" t="str">
        <f t="shared" si="33"/>
        <v/>
      </c>
      <c r="S185" s="94" t="str">
        <f t="shared" si="34"/>
        <v/>
      </c>
      <c r="T185" s="95" t="str">
        <f t="shared" si="35"/>
        <v/>
      </c>
      <c r="U185" s="94" t="str">
        <f t="shared" si="36"/>
        <v/>
      </c>
      <c r="V185" s="95" t="str">
        <f t="shared" si="37"/>
        <v/>
      </c>
      <c r="W185" s="94" t="str">
        <f t="shared" si="38"/>
        <v/>
      </c>
      <c r="X185" s="95" t="str">
        <f t="shared" si="39"/>
        <v/>
      </c>
      <c r="Y185" s="95" t="str">
        <f t="shared" si="40"/>
        <v/>
      </c>
      <c r="Z185" s="94" t="str">
        <f t="shared" si="41"/>
        <v/>
      </c>
      <c r="AB185" t="str">
        <f t="shared" si="42"/>
        <v xml:space="preserve"> WHEN COUNTRY = 'KOPER' AND SEGMENT = 'CORPORATE' THEN -0.7620203</v>
      </c>
      <c r="AC185" s="96" t="str">
        <f t="shared" si="43"/>
        <v>CASE  WHEN COUNTRY = 'KOPER' AND SEGMENT = 'CORPORATE' THEN -0.7620203 END AS VAL_MIN_IND_188,</v>
      </c>
    </row>
    <row r="186" spans="1:29" ht="16.5" thickBot="1" x14ac:dyDescent="0.3">
      <c r="A186" s="85">
        <f t="shared" si="44"/>
        <v>189</v>
      </c>
      <c r="B186" s="102"/>
      <c r="C186" s="102"/>
      <c r="D186" s="104"/>
      <c r="E186" s="104"/>
      <c r="F186" s="137"/>
      <c r="G186" s="137"/>
      <c r="H186" s="255"/>
      <c r="I186" s="255"/>
      <c r="J186" s="103"/>
      <c r="K186" s="103"/>
      <c r="L186" s="137"/>
      <c r="M186" s="255"/>
      <c r="O186" t="str">
        <f t="shared" si="30"/>
        <v/>
      </c>
      <c r="P186" t="str">
        <f t="shared" si="31"/>
        <v/>
      </c>
      <c r="Q186" s="94" t="str">
        <f t="shared" si="32"/>
        <v/>
      </c>
      <c r="R186" s="95" t="str">
        <f t="shared" si="33"/>
        <v/>
      </c>
      <c r="S186" s="94" t="str">
        <f t="shared" si="34"/>
        <v/>
      </c>
      <c r="T186" s="95" t="str">
        <f t="shared" si="35"/>
        <v/>
      </c>
      <c r="U186" s="94" t="str">
        <f t="shared" si="36"/>
        <v/>
      </c>
      <c r="V186" s="95" t="str">
        <f t="shared" si="37"/>
        <v/>
      </c>
      <c r="W186" s="94" t="str">
        <f t="shared" si="38"/>
        <v/>
      </c>
      <c r="X186" s="95" t="str">
        <f t="shared" si="39"/>
        <v/>
      </c>
      <c r="Y186" s="95" t="str">
        <f t="shared" si="40"/>
        <v/>
      </c>
      <c r="Z186" s="94" t="str">
        <f t="shared" si="41"/>
        <v/>
      </c>
      <c r="AB186" t="str">
        <f t="shared" si="42"/>
        <v/>
      </c>
      <c r="AC186" s="96" t="str">
        <f t="shared" si="43"/>
        <v/>
      </c>
    </row>
    <row r="187" spans="1:29" ht="16.5" thickBot="1" x14ac:dyDescent="0.3">
      <c r="A187" s="85">
        <f t="shared" si="44"/>
        <v>190</v>
      </c>
      <c r="B187" s="102"/>
      <c r="C187" s="102"/>
      <c r="D187" s="104"/>
      <c r="E187" s="104"/>
      <c r="F187" s="137"/>
      <c r="G187" s="137"/>
      <c r="H187" s="255"/>
      <c r="I187" s="255"/>
      <c r="J187" s="103"/>
      <c r="K187" s="103"/>
      <c r="L187" s="137"/>
      <c r="M187" s="255"/>
      <c r="O187" t="str">
        <f t="shared" si="30"/>
        <v/>
      </c>
      <c r="P187" t="str">
        <f t="shared" si="31"/>
        <v/>
      </c>
      <c r="Q187" s="94" t="str">
        <f t="shared" si="32"/>
        <v/>
      </c>
      <c r="R187" s="95" t="str">
        <f t="shared" si="33"/>
        <v/>
      </c>
      <c r="S187" s="94" t="str">
        <f t="shared" si="34"/>
        <v/>
      </c>
      <c r="T187" s="95" t="str">
        <f t="shared" si="35"/>
        <v/>
      </c>
      <c r="U187" s="94" t="str">
        <f t="shared" si="36"/>
        <v/>
      </c>
      <c r="V187" s="95" t="str">
        <f t="shared" si="37"/>
        <v/>
      </c>
      <c r="W187" s="94" t="str">
        <f t="shared" si="38"/>
        <v/>
      </c>
      <c r="X187" s="95" t="str">
        <f t="shared" si="39"/>
        <v/>
      </c>
      <c r="Y187" s="95" t="str">
        <f t="shared" si="40"/>
        <v/>
      </c>
      <c r="Z187" s="94" t="str">
        <f t="shared" si="41"/>
        <v/>
      </c>
      <c r="AB187" t="str">
        <f t="shared" si="42"/>
        <v/>
      </c>
      <c r="AC187" s="96" t="str">
        <f t="shared" si="43"/>
        <v/>
      </c>
    </row>
    <row r="188" spans="1:29" ht="16.5" thickBot="1" x14ac:dyDescent="0.3">
      <c r="A188" s="85">
        <f t="shared" si="44"/>
        <v>191</v>
      </c>
      <c r="B188" s="102"/>
      <c r="C188" s="102"/>
      <c r="D188" s="104"/>
      <c r="E188" s="104"/>
      <c r="F188" s="137"/>
      <c r="G188" s="137"/>
      <c r="H188" s="255"/>
      <c r="I188" s="255"/>
      <c r="J188" s="103"/>
      <c r="K188" s="103"/>
      <c r="L188" s="137"/>
      <c r="M188" s="255"/>
      <c r="O188" t="str">
        <f t="shared" si="30"/>
        <v/>
      </c>
      <c r="P188" t="str">
        <f t="shared" si="31"/>
        <v/>
      </c>
      <c r="Q188" s="94" t="str">
        <f t="shared" si="32"/>
        <v/>
      </c>
      <c r="R188" s="95" t="str">
        <f t="shared" si="33"/>
        <v/>
      </c>
      <c r="S188" s="94" t="str">
        <f t="shared" si="34"/>
        <v/>
      </c>
      <c r="T188" s="95" t="str">
        <f t="shared" si="35"/>
        <v/>
      </c>
      <c r="U188" s="94" t="str">
        <f t="shared" si="36"/>
        <v/>
      </c>
      <c r="V188" s="95" t="str">
        <f t="shared" si="37"/>
        <v/>
      </c>
      <c r="W188" s="94" t="str">
        <f t="shared" si="38"/>
        <v/>
      </c>
      <c r="X188" s="95" t="str">
        <f t="shared" si="39"/>
        <v/>
      </c>
      <c r="Y188" s="95" t="str">
        <f t="shared" si="40"/>
        <v/>
      </c>
      <c r="Z188" s="94" t="str">
        <f t="shared" si="41"/>
        <v/>
      </c>
      <c r="AB188" t="str">
        <f t="shared" si="42"/>
        <v/>
      </c>
      <c r="AC188" s="96" t="str">
        <f t="shared" si="43"/>
        <v/>
      </c>
    </row>
    <row r="189" spans="1:29" ht="16.5" thickBot="1" x14ac:dyDescent="0.3">
      <c r="A189" s="85">
        <f t="shared" si="44"/>
        <v>192</v>
      </c>
      <c r="B189" s="102"/>
      <c r="C189" s="102"/>
      <c r="D189" s="104"/>
      <c r="E189" s="104"/>
      <c r="F189" s="137"/>
      <c r="G189" s="137"/>
      <c r="H189" s="255"/>
      <c r="I189" s="255"/>
      <c r="J189" s="103"/>
      <c r="K189" s="103"/>
      <c r="L189" s="137"/>
      <c r="M189" s="255"/>
      <c r="O189" t="str">
        <f t="shared" si="30"/>
        <v/>
      </c>
      <c r="P189" t="str">
        <f t="shared" si="31"/>
        <v/>
      </c>
      <c r="Q189" s="94" t="str">
        <f t="shared" si="32"/>
        <v/>
      </c>
      <c r="R189" s="95" t="str">
        <f t="shared" si="33"/>
        <v/>
      </c>
      <c r="S189" s="94" t="str">
        <f t="shared" si="34"/>
        <v/>
      </c>
      <c r="T189" s="95" t="str">
        <f t="shared" si="35"/>
        <v/>
      </c>
      <c r="U189" s="94" t="str">
        <f t="shared" si="36"/>
        <v/>
      </c>
      <c r="V189" s="95" t="str">
        <f t="shared" si="37"/>
        <v/>
      </c>
      <c r="W189" s="94" t="str">
        <f t="shared" si="38"/>
        <v/>
      </c>
      <c r="X189" s="95" t="str">
        <f t="shared" si="39"/>
        <v/>
      </c>
      <c r="Y189" s="95" t="str">
        <f t="shared" si="40"/>
        <v/>
      </c>
      <c r="Z189" s="94" t="str">
        <f t="shared" si="41"/>
        <v/>
      </c>
      <c r="AB189" t="str">
        <f t="shared" si="42"/>
        <v/>
      </c>
      <c r="AC189" s="96" t="str">
        <f t="shared" si="43"/>
        <v/>
      </c>
    </row>
    <row r="190" spans="1:29" ht="16.5" thickBot="1" x14ac:dyDescent="0.3">
      <c r="A190" s="85">
        <f t="shared" si="44"/>
        <v>193</v>
      </c>
      <c r="B190" s="102"/>
      <c r="C190" s="102"/>
      <c r="D190" s="99"/>
      <c r="E190" s="104"/>
      <c r="F190" s="137"/>
      <c r="G190" s="137"/>
      <c r="H190" s="255"/>
      <c r="I190" s="255"/>
      <c r="J190" s="103"/>
      <c r="K190" s="103"/>
      <c r="L190" s="137"/>
      <c r="M190" s="255"/>
      <c r="O190" t="str">
        <f t="shared" si="30"/>
        <v/>
      </c>
      <c r="P190" t="str">
        <f t="shared" si="31"/>
        <v/>
      </c>
      <c r="Q190" s="94" t="str">
        <f t="shared" si="32"/>
        <v/>
      </c>
      <c r="R190" s="95" t="str">
        <f t="shared" si="33"/>
        <v/>
      </c>
      <c r="S190" s="94" t="str">
        <f t="shared" si="34"/>
        <v/>
      </c>
      <c r="T190" s="95" t="str">
        <f t="shared" si="35"/>
        <v/>
      </c>
      <c r="U190" s="94" t="str">
        <f t="shared" si="36"/>
        <v/>
      </c>
      <c r="V190" s="95" t="str">
        <f t="shared" si="37"/>
        <v/>
      </c>
      <c r="W190" s="94" t="str">
        <f t="shared" si="38"/>
        <v/>
      </c>
      <c r="X190" s="95" t="str">
        <f t="shared" si="39"/>
        <v/>
      </c>
      <c r="Y190" s="95" t="str">
        <f t="shared" si="40"/>
        <v/>
      </c>
      <c r="Z190" s="94" t="str">
        <f t="shared" si="41"/>
        <v/>
      </c>
      <c r="AB190" t="str">
        <f t="shared" si="42"/>
        <v/>
      </c>
      <c r="AC190" s="96" t="str">
        <f t="shared" si="43"/>
        <v/>
      </c>
    </row>
    <row r="191" spans="1:29" ht="16.5" thickBot="1" x14ac:dyDescent="0.3">
      <c r="A191" s="85">
        <f t="shared" si="44"/>
        <v>194</v>
      </c>
      <c r="B191" s="102"/>
      <c r="C191" s="102"/>
      <c r="D191" s="104"/>
      <c r="E191" s="104"/>
      <c r="F191" s="137"/>
      <c r="G191" s="137"/>
      <c r="H191" s="255"/>
      <c r="I191" s="255"/>
      <c r="J191" s="103"/>
      <c r="K191" s="103"/>
      <c r="L191" s="137"/>
      <c r="M191" s="255"/>
      <c r="O191" t="str">
        <f t="shared" si="30"/>
        <v/>
      </c>
      <c r="P191" t="str">
        <f t="shared" si="31"/>
        <v/>
      </c>
      <c r="Q191" s="94" t="str">
        <f t="shared" si="32"/>
        <v/>
      </c>
      <c r="R191" s="95" t="str">
        <f t="shared" si="33"/>
        <v/>
      </c>
      <c r="S191" s="94" t="str">
        <f t="shared" si="34"/>
        <v/>
      </c>
      <c r="T191" s="95" t="str">
        <f t="shared" si="35"/>
        <v/>
      </c>
      <c r="U191" s="94" t="str">
        <f t="shared" si="36"/>
        <v/>
      </c>
      <c r="V191" s="95" t="str">
        <f t="shared" si="37"/>
        <v/>
      </c>
      <c r="W191" s="94" t="str">
        <f t="shared" si="38"/>
        <v/>
      </c>
      <c r="X191" s="95" t="str">
        <f t="shared" si="39"/>
        <v/>
      </c>
      <c r="Y191" s="95" t="str">
        <f t="shared" si="40"/>
        <v/>
      </c>
      <c r="Z191" s="94" t="str">
        <f t="shared" si="41"/>
        <v/>
      </c>
      <c r="AB191" t="str">
        <f t="shared" si="42"/>
        <v/>
      </c>
      <c r="AC191" s="96" t="str">
        <f t="shared" si="43"/>
        <v/>
      </c>
    </row>
    <row r="192" spans="1:29" ht="16.5" thickBot="1" x14ac:dyDescent="0.3">
      <c r="A192" s="85">
        <f t="shared" si="44"/>
        <v>195</v>
      </c>
      <c r="B192" s="102"/>
      <c r="C192" s="102"/>
      <c r="D192" s="104"/>
      <c r="E192" s="104"/>
      <c r="F192" s="137"/>
      <c r="G192" s="137"/>
      <c r="H192" s="255"/>
      <c r="I192" s="255"/>
      <c r="J192" s="103"/>
      <c r="K192" s="103"/>
      <c r="L192" s="137"/>
      <c r="M192" s="255"/>
      <c r="O192" t="str">
        <f t="shared" si="30"/>
        <v/>
      </c>
      <c r="P192" t="str">
        <f t="shared" si="31"/>
        <v/>
      </c>
      <c r="Q192" s="94" t="str">
        <f t="shared" si="32"/>
        <v/>
      </c>
      <c r="R192" s="95" t="str">
        <f t="shared" si="33"/>
        <v/>
      </c>
      <c r="S192" s="94" t="str">
        <f t="shared" si="34"/>
        <v/>
      </c>
      <c r="T192" s="95" t="str">
        <f t="shared" si="35"/>
        <v/>
      </c>
      <c r="U192" s="94" t="str">
        <f t="shared" si="36"/>
        <v/>
      </c>
      <c r="V192" s="95" t="str">
        <f t="shared" si="37"/>
        <v/>
      </c>
      <c r="W192" s="94" t="str">
        <f t="shared" si="38"/>
        <v/>
      </c>
      <c r="X192" s="95" t="str">
        <f t="shared" si="39"/>
        <v/>
      </c>
      <c r="Y192" s="95" t="str">
        <f t="shared" si="40"/>
        <v/>
      </c>
      <c r="Z192" s="94" t="str">
        <f t="shared" si="41"/>
        <v/>
      </c>
      <c r="AB192" t="str">
        <f t="shared" si="42"/>
        <v/>
      </c>
      <c r="AC192" s="96" t="str">
        <f t="shared" si="43"/>
        <v/>
      </c>
    </row>
    <row r="193" spans="1:29" ht="16.5" thickBot="1" x14ac:dyDescent="0.3">
      <c r="A193" s="85">
        <f t="shared" si="44"/>
        <v>196</v>
      </c>
      <c r="B193" s="102"/>
      <c r="C193" s="102"/>
      <c r="D193" s="104"/>
      <c r="E193" s="104"/>
      <c r="F193" s="137"/>
      <c r="G193" s="137"/>
      <c r="H193" s="255"/>
      <c r="I193" s="255"/>
      <c r="J193" s="103"/>
      <c r="K193" s="103"/>
      <c r="L193" s="137"/>
      <c r="M193" s="255"/>
      <c r="O193" t="str">
        <f t="shared" si="30"/>
        <v/>
      </c>
      <c r="P193" t="str">
        <f t="shared" si="31"/>
        <v/>
      </c>
      <c r="Q193" s="94" t="str">
        <f t="shared" si="32"/>
        <v/>
      </c>
      <c r="R193" s="95" t="str">
        <f t="shared" si="33"/>
        <v/>
      </c>
      <c r="S193" s="94" t="str">
        <f t="shared" si="34"/>
        <v/>
      </c>
      <c r="T193" s="95" t="str">
        <f t="shared" si="35"/>
        <v/>
      </c>
      <c r="U193" s="94" t="str">
        <f t="shared" si="36"/>
        <v/>
      </c>
      <c r="V193" s="95" t="str">
        <f t="shared" si="37"/>
        <v/>
      </c>
      <c r="W193" s="94" t="str">
        <f t="shared" si="38"/>
        <v/>
      </c>
      <c r="X193" s="95" t="str">
        <f t="shared" si="39"/>
        <v/>
      </c>
      <c r="Y193" s="95" t="str">
        <f t="shared" si="40"/>
        <v/>
      </c>
      <c r="Z193" s="94" t="str">
        <f t="shared" si="41"/>
        <v/>
      </c>
      <c r="AB193" t="str">
        <f t="shared" si="42"/>
        <v/>
      </c>
      <c r="AC193" s="96" t="str">
        <f t="shared" si="43"/>
        <v/>
      </c>
    </row>
    <row r="194" spans="1:29" ht="16.5" thickBot="1" x14ac:dyDescent="0.3">
      <c r="A194" s="85">
        <f t="shared" si="44"/>
        <v>197</v>
      </c>
      <c r="B194" s="102"/>
      <c r="C194" s="102"/>
      <c r="D194" s="104"/>
      <c r="E194" s="104"/>
      <c r="F194" s="137"/>
      <c r="G194" s="137"/>
      <c r="H194" s="255"/>
      <c r="I194" s="255"/>
      <c r="J194" s="103"/>
      <c r="K194" s="103"/>
      <c r="L194" s="137"/>
      <c r="M194" s="255"/>
      <c r="O194" t="str">
        <f t="shared" si="30"/>
        <v/>
      </c>
      <c r="P194" t="str">
        <f t="shared" si="31"/>
        <v/>
      </c>
      <c r="Q194" s="94" t="str">
        <f t="shared" si="32"/>
        <v/>
      </c>
      <c r="R194" s="95" t="str">
        <f t="shared" si="33"/>
        <v/>
      </c>
      <c r="S194" s="94" t="str">
        <f t="shared" si="34"/>
        <v/>
      </c>
      <c r="T194" s="95" t="str">
        <f t="shared" si="35"/>
        <v/>
      </c>
      <c r="U194" s="94" t="str">
        <f t="shared" si="36"/>
        <v/>
      </c>
      <c r="V194" s="95" t="str">
        <f t="shared" si="37"/>
        <v/>
      </c>
      <c r="W194" s="94" t="str">
        <f t="shared" si="38"/>
        <v/>
      </c>
      <c r="X194" s="95" t="str">
        <f t="shared" si="39"/>
        <v/>
      </c>
      <c r="Y194" s="95" t="str">
        <f t="shared" si="40"/>
        <v/>
      </c>
      <c r="Z194" s="94" t="str">
        <f t="shared" si="41"/>
        <v/>
      </c>
      <c r="AB194" t="str">
        <f t="shared" si="42"/>
        <v/>
      </c>
      <c r="AC194" s="96" t="str">
        <f t="shared" si="43"/>
        <v/>
      </c>
    </row>
    <row r="195" spans="1:29" ht="16.5" thickBot="1" x14ac:dyDescent="0.3">
      <c r="A195" s="85">
        <f t="shared" si="44"/>
        <v>198</v>
      </c>
      <c r="B195" s="102"/>
      <c r="C195" s="102"/>
      <c r="D195" s="104"/>
      <c r="E195" s="104"/>
      <c r="F195" s="137"/>
      <c r="G195" s="137"/>
      <c r="H195" s="255"/>
      <c r="I195" s="255"/>
      <c r="J195" s="103"/>
      <c r="K195" s="103"/>
      <c r="L195" s="137"/>
      <c r="M195" s="255"/>
      <c r="O195" t="str">
        <f t="shared" si="30"/>
        <v/>
      </c>
      <c r="P195" t="str">
        <f t="shared" si="31"/>
        <v/>
      </c>
      <c r="Q195" s="94" t="str">
        <f t="shared" si="32"/>
        <v/>
      </c>
      <c r="R195" s="95" t="str">
        <f t="shared" si="33"/>
        <v/>
      </c>
      <c r="S195" s="94" t="str">
        <f t="shared" si="34"/>
        <v/>
      </c>
      <c r="T195" s="95" t="str">
        <f t="shared" si="35"/>
        <v/>
      </c>
      <c r="U195" s="94" t="str">
        <f t="shared" si="36"/>
        <v/>
      </c>
      <c r="V195" s="95" t="str">
        <f t="shared" si="37"/>
        <v/>
      </c>
      <c r="W195" s="94" t="str">
        <f t="shared" si="38"/>
        <v/>
      </c>
      <c r="X195" s="95" t="str">
        <f t="shared" si="39"/>
        <v/>
      </c>
      <c r="Y195" s="95" t="str">
        <f t="shared" si="40"/>
        <v/>
      </c>
      <c r="Z195" s="94" t="str">
        <f t="shared" si="41"/>
        <v/>
      </c>
      <c r="AB195" t="str">
        <f t="shared" si="42"/>
        <v/>
      </c>
      <c r="AC195" s="96" t="str">
        <f t="shared" si="43"/>
        <v/>
      </c>
    </row>
    <row r="196" spans="1:29" ht="16.5" thickBot="1" x14ac:dyDescent="0.3">
      <c r="A196" s="85">
        <f t="shared" si="44"/>
        <v>199</v>
      </c>
      <c r="B196" s="102"/>
      <c r="C196" s="102"/>
      <c r="D196" s="104"/>
      <c r="E196" s="104"/>
      <c r="F196" s="137"/>
      <c r="G196" s="137"/>
      <c r="H196" s="255"/>
      <c r="I196" s="255"/>
      <c r="J196" s="103"/>
      <c r="K196" s="103"/>
      <c r="L196" s="137"/>
      <c r="M196" s="255"/>
      <c r="O196" t="str">
        <f t="shared" ref="O196:O222" si="45">IF(LEN(B196)&gt;0,CONCATENATE(" WHEN COUNTRY = '",$B$2, ,"' AND SEGMENT = '",$B$3,"' THEN ",B196 ),"")</f>
        <v/>
      </c>
      <c r="P196" t="str">
        <f t="shared" ref="P196:P222" si="46">IF(LEN(C196)&gt;0,CONCATENATE(" WHEN COUNTRY = '",$B$2, ,"' AND SEGMENT = '",$C$3,"' THEN ",C196 ),"")</f>
        <v/>
      </c>
      <c r="Q196" s="94" t="str">
        <f t="shared" ref="Q196:Q222" si="47">IF(LEN(D196)&gt;0,CONCATENATE(" WHEN COUNTRY = '",$D$2, ,"' AND SEGMENT = '",$D$3,"' THEN ",D196 ),"")</f>
        <v/>
      </c>
      <c r="R196" s="95" t="str">
        <f t="shared" ref="R196:R222" si="48">IF(LEN(E196)&gt;0,CONCATENATE(" WHEN COUNTRY = '",$D$2, ,"' AND SEGMENT = '",$E$3,"' THEN ",E196 ),"")</f>
        <v/>
      </c>
      <c r="S196" s="94" t="str">
        <f t="shared" ref="S196:S222" si="49">IF(LEN(F196)&gt;0,CONCATENATE(" WHEN COUNTRY = '",$F$2, ,"' AND SEGMENT IN ",$F$3," THEN ",F196 ),"")</f>
        <v/>
      </c>
      <c r="T196" s="95" t="str">
        <f t="shared" ref="T196:T222" si="50">IF(LEN(G196)&gt;0,CONCATENATE(" WHEN COUNTRY = '",$F$2, ,"' AND SEGMENT = '",$G$3,"' THEN ",G196 ),"")</f>
        <v/>
      </c>
      <c r="U196" s="94" t="str">
        <f t="shared" ref="U196:U222" si="51">IF(LEN(H196)&gt;0,CONCATENATE(" WHEN COUNTRY = '",$H$2, ,"' AND SEGMENT IN ",$H$3," THEN ",H196 ),"")</f>
        <v/>
      </c>
      <c r="V196" s="95" t="str">
        <f t="shared" ref="V196:V222" si="52">IF(LEN(I196)&gt;0,CONCATENATE(" WHEN COUNTRY = '",$H$2, ,"' AND SEGMENT = '",$I$3,"' THEN ",I196 ),"")</f>
        <v/>
      </c>
      <c r="W196" s="94" t="str">
        <f t="shared" ref="W196:W222" si="53">IF(LEN(J196)&gt;0,CONCATENATE(" WHEN COUNTRY = '",$J$2, ,"' AND SEGMENT IN ",$J$3," THEN ",J196 ),"")</f>
        <v/>
      </c>
      <c r="X196" s="95" t="str">
        <f t="shared" ref="X196:X222" si="54">IF(LEN(K196)&gt;0,CONCATENATE(" WHEN COUNTRY = '",$J$2, ,"' AND SEGMENT = '",$K$3,"' THEN ",K196 ),"")</f>
        <v/>
      </c>
      <c r="Y196" s="95" t="str">
        <f t="shared" ref="Y196:Y222" si="55">IF(LEN(L196)&gt;0,CONCATENATE(" WHEN COUNTRY = '",$L$2, ,"' AND SEGMENT IN "&amp;$L$3&amp;" THEN ",L196 ),"")</f>
        <v/>
      </c>
      <c r="Z196" s="94" t="str">
        <f t="shared" si="41"/>
        <v/>
      </c>
      <c r="AB196" t="str">
        <f t="shared" si="42"/>
        <v/>
      </c>
      <c r="AC196" s="96" t="str">
        <f t="shared" si="43"/>
        <v/>
      </c>
    </row>
    <row r="197" spans="1:29" ht="16.5" thickBot="1" x14ac:dyDescent="0.3">
      <c r="A197" s="85">
        <f t="shared" si="44"/>
        <v>200</v>
      </c>
      <c r="B197" s="102"/>
      <c r="C197" s="102"/>
      <c r="D197" s="104"/>
      <c r="E197" s="104"/>
      <c r="F197" s="137"/>
      <c r="G197" s="137"/>
      <c r="H197" s="255"/>
      <c r="I197" s="255"/>
      <c r="J197" s="103"/>
      <c r="K197" s="103"/>
      <c r="L197" s="137"/>
      <c r="M197" s="255"/>
      <c r="O197" t="str">
        <f t="shared" si="45"/>
        <v/>
      </c>
      <c r="P197" t="str">
        <f t="shared" si="46"/>
        <v/>
      </c>
      <c r="Q197" s="94" t="str">
        <f t="shared" si="47"/>
        <v/>
      </c>
      <c r="R197" s="95" t="str">
        <f t="shared" si="48"/>
        <v/>
      </c>
      <c r="S197" s="94" t="str">
        <f t="shared" si="49"/>
        <v/>
      </c>
      <c r="T197" s="95" t="str">
        <f t="shared" si="50"/>
        <v/>
      </c>
      <c r="U197" s="94" t="str">
        <f t="shared" si="51"/>
        <v/>
      </c>
      <c r="V197" s="95" t="str">
        <f t="shared" si="52"/>
        <v/>
      </c>
      <c r="W197" s="94" t="str">
        <f t="shared" si="53"/>
        <v/>
      </c>
      <c r="X197" s="95" t="str">
        <f t="shared" si="54"/>
        <v/>
      </c>
      <c r="Y197" s="95" t="str">
        <f t="shared" si="55"/>
        <v/>
      </c>
      <c r="Z197" s="94" t="str">
        <f t="shared" ref="Z197:Z222" si="56">IF(LEN(M197)&gt;0,CONCATENATE(" WHEN COUNTRY = '",$M$2, ,"' AND SEGMENT IN ",$M$3," THEN ",M197 ),"")</f>
        <v/>
      </c>
      <c r="AB197" t="str">
        <f t="shared" ref="AB197:AB222" si="57">CONCATENATE(O197,P197,Q197,R197,S197,T197,U197,V197,W197,X197,Y197,Z197)</f>
        <v/>
      </c>
      <c r="AC197" s="96" t="str">
        <f t="shared" ref="AC197:AC222" si="58">IF(LEN(AB197)&gt;0,CONCATENATE("CASE ",AB197," END AS VAL_MIN_IND_",A197,","),"")</f>
        <v/>
      </c>
    </row>
    <row r="198" spans="1:29" ht="16.5" thickBot="1" x14ac:dyDescent="0.3">
      <c r="A198" s="85">
        <f t="shared" ref="A198:A222" si="59">+A197+1</f>
        <v>201</v>
      </c>
      <c r="B198" s="102"/>
      <c r="C198" s="102"/>
      <c r="D198" s="104"/>
      <c r="E198" s="104"/>
      <c r="F198" s="137"/>
      <c r="G198" s="137"/>
      <c r="H198" s="255"/>
      <c r="I198" s="255"/>
      <c r="J198" s="103"/>
      <c r="K198" s="103"/>
      <c r="L198" s="137"/>
      <c r="M198" s="255"/>
      <c r="O198" t="str">
        <f t="shared" si="45"/>
        <v/>
      </c>
      <c r="P198" t="str">
        <f t="shared" si="46"/>
        <v/>
      </c>
      <c r="Q198" s="94" t="str">
        <f t="shared" si="47"/>
        <v/>
      </c>
      <c r="R198" s="95" t="str">
        <f t="shared" si="48"/>
        <v/>
      </c>
      <c r="S198" s="94" t="str">
        <f t="shared" si="49"/>
        <v/>
      </c>
      <c r="T198" s="95" t="str">
        <f t="shared" si="50"/>
        <v/>
      </c>
      <c r="U198" s="94" t="str">
        <f t="shared" si="51"/>
        <v/>
      </c>
      <c r="V198" s="95" t="str">
        <f t="shared" si="52"/>
        <v/>
      </c>
      <c r="W198" s="94" t="str">
        <f t="shared" si="53"/>
        <v/>
      </c>
      <c r="X198" s="95" t="str">
        <f t="shared" si="54"/>
        <v/>
      </c>
      <c r="Y198" s="95" t="str">
        <f t="shared" si="55"/>
        <v/>
      </c>
      <c r="Z198" s="94" t="str">
        <f t="shared" si="56"/>
        <v/>
      </c>
      <c r="AB198" t="str">
        <f t="shared" si="57"/>
        <v/>
      </c>
      <c r="AC198" s="96" t="str">
        <f t="shared" si="58"/>
        <v/>
      </c>
    </row>
    <row r="199" spans="1:29" ht="16.5" thickBot="1" x14ac:dyDescent="0.3">
      <c r="A199" s="85">
        <f t="shared" si="59"/>
        <v>202</v>
      </c>
      <c r="B199" s="102"/>
      <c r="C199" s="102"/>
      <c r="D199" s="104"/>
      <c r="E199" s="104"/>
      <c r="F199" s="137"/>
      <c r="G199" s="137"/>
      <c r="H199" s="255"/>
      <c r="I199" s="255"/>
      <c r="J199" s="103"/>
      <c r="K199" s="103"/>
      <c r="L199" s="137"/>
      <c r="M199" s="255"/>
      <c r="O199" t="str">
        <f t="shared" si="45"/>
        <v/>
      </c>
      <c r="P199" t="str">
        <f t="shared" si="46"/>
        <v/>
      </c>
      <c r="Q199" s="94" t="str">
        <f t="shared" si="47"/>
        <v/>
      </c>
      <c r="R199" s="95" t="str">
        <f t="shared" si="48"/>
        <v/>
      </c>
      <c r="S199" s="94" t="str">
        <f t="shared" si="49"/>
        <v/>
      </c>
      <c r="T199" s="95" t="str">
        <f t="shared" si="50"/>
        <v/>
      </c>
      <c r="U199" s="94" t="str">
        <f t="shared" si="51"/>
        <v/>
      </c>
      <c r="V199" s="95" t="str">
        <f t="shared" si="52"/>
        <v/>
      </c>
      <c r="W199" s="94" t="str">
        <f t="shared" si="53"/>
        <v/>
      </c>
      <c r="X199" s="95" t="str">
        <f t="shared" si="54"/>
        <v/>
      </c>
      <c r="Y199" s="95" t="str">
        <f t="shared" si="55"/>
        <v/>
      </c>
      <c r="Z199" s="94" t="str">
        <f t="shared" si="56"/>
        <v/>
      </c>
      <c r="AB199" t="str">
        <f t="shared" si="57"/>
        <v/>
      </c>
      <c r="AC199" s="96" t="str">
        <f t="shared" si="58"/>
        <v/>
      </c>
    </row>
    <row r="200" spans="1:29" ht="16.5" thickBot="1" x14ac:dyDescent="0.3">
      <c r="A200" s="85">
        <f t="shared" si="59"/>
        <v>203</v>
      </c>
      <c r="B200" s="102"/>
      <c r="C200" s="102"/>
      <c r="D200" s="104"/>
      <c r="E200" s="104"/>
      <c r="F200" s="137"/>
      <c r="G200" s="137"/>
      <c r="H200" s="255"/>
      <c r="I200" s="255"/>
      <c r="J200" s="103"/>
      <c r="K200" s="103"/>
      <c r="L200" s="137"/>
      <c r="M200" s="255"/>
      <c r="O200" t="str">
        <f t="shared" si="45"/>
        <v/>
      </c>
      <c r="P200" t="str">
        <f t="shared" si="46"/>
        <v/>
      </c>
      <c r="Q200" s="94" t="str">
        <f t="shared" si="47"/>
        <v/>
      </c>
      <c r="R200" s="95" t="str">
        <f t="shared" si="48"/>
        <v/>
      </c>
      <c r="S200" s="94" t="str">
        <f t="shared" si="49"/>
        <v/>
      </c>
      <c r="T200" s="95" t="str">
        <f t="shared" si="50"/>
        <v/>
      </c>
      <c r="U200" s="94" t="str">
        <f t="shared" si="51"/>
        <v/>
      </c>
      <c r="V200" s="95" t="str">
        <f t="shared" si="52"/>
        <v/>
      </c>
      <c r="W200" s="94" t="str">
        <f t="shared" si="53"/>
        <v/>
      </c>
      <c r="X200" s="95" t="str">
        <f t="shared" si="54"/>
        <v/>
      </c>
      <c r="Y200" s="95" t="str">
        <f t="shared" si="55"/>
        <v/>
      </c>
      <c r="Z200" s="94" t="str">
        <f t="shared" si="56"/>
        <v/>
      </c>
      <c r="AB200" t="str">
        <f t="shared" si="57"/>
        <v/>
      </c>
      <c r="AC200" s="96" t="str">
        <f t="shared" si="58"/>
        <v/>
      </c>
    </row>
    <row r="201" spans="1:29" ht="16.5" thickBot="1" x14ac:dyDescent="0.3">
      <c r="A201" s="85">
        <f t="shared" si="59"/>
        <v>204</v>
      </c>
      <c r="B201" s="102"/>
      <c r="C201" s="102"/>
      <c r="D201" s="104"/>
      <c r="E201" s="104"/>
      <c r="F201" s="137"/>
      <c r="G201" s="137"/>
      <c r="H201" s="255"/>
      <c r="I201" s="255"/>
      <c r="J201" s="103"/>
      <c r="K201" s="103"/>
      <c r="L201" s="137"/>
      <c r="M201" s="255"/>
      <c r="O201" t="str">
        <f t="shared" si="45"/>
        <v/>
      </c>
      <c r="P201" t="str">
        <f t="shared" si="46"/>
        <v/>
      </c>
      <c r="Q201" s="94" t="str">
        <f t="shared" si="47"/>
        <v/>
      </c>
      <c r="R201" s="95" t="str">
        <f t="shared" si="48"/>
        <v/>
      </c>
      <c r="S201" s="94" t="str">
        <f t="shared" si="49"/>
        <v/>
      </c>
      <c r="T201" s="95" t="str">
        <f t="shared" si="50"/>
        <v/>
      </c>
      <c r="U201" s="94" t="str">
        <f t="shared" si="51"/>
        <v/>
      </c>
      <c r="V201" s="95" t="str">
        <f t="shared" si="52"/>
        <v/>
      </c>
      <c r="W201" s="94" t="str">
        <f t="shared" si="53"/>
        <v/>
      </c>
      <c r="X201" s="95" t="str">
        <f t="shared" si="54"/>
        <v/>
      </c>
      <c r="Y201" s="95" t="str">
        <f t="shared" si="55"/>
        <v/>
      </c>
      <c r="Z201" s="94" t="str">
        <f t="shared" si="56"/>
        <v/>
      </c>
      <c r="AB201" t="str">
        <f t="shared" si="57"/>
        <v/>
      </c>
      <c r="AC201" s="96" t="str">
        <f t="shared" si="58"/>
        <v/>
      </c>
    </row>
    <row r="202" spans="1:29" ht="16.5" thickBot="1" x14ac:dyDescent="0.3">
      <c r="A202" s="85">
        <f t="shared" si="59"/>
        <v>205</v>
      </c>
      <c r="B202" s="102"/>
      <c r="C202" s="102"/>
      <c r="D202" s="104"/>
      <c r="E202" s="104"/>
      <c r="F202" s="137"/>
      <c r="G202" s="137"/>
      <c r="H202" s="255"/>
      <c r="I202" s="255"/>
      <c r="J202" s="103"/>
      <c r="K202" s="103"/>
      <c r="L202" s="137"/>
      <c r="M202" s="255"/>
      <c r="O202" t="str">
        <f t="shared" si="45"/>
        <v/>
      </c>
      <c r="P202" t="str">
        <f t="shared" si="46"/>
        <v/>
      </c>
      <c r="Q202" s="94" t="str">
        <f t="shared" si="47"/>
        <v/>
      </c>
      <c r="R202" s="95" t="str">
        <f t="shared" si="48"/>
        <v/>
      </c>
      <c r="S202" s="94" t="str">
        <f t="shared" si="49"/>
        <v/>
      </c>
      <c r="T202" s="95" t="str">
        <f t="shared" si="50"/>
        <v/>
      </c>
      <c r="U202" s="94" t="str">
        <f t="shared" si="51"/>
        <v/>
      </c>
      <c r="V202" s="95" t="str">
        <f t="shared" si="52"/>
        <v/>
      </c>
      <c r="W202" s="94" t="str">
        <f t="shared" si="53"/>
        <v/>
      </c>
      <c r="X202" s="95" t="str">
        <f t="shared" si="54"/>
        <v/>
      </c>
      <c r="Y202" s="95" t="str">
        <f t="shared" si="55"/>
        <v/>
      </c>
      <c r="Z202" s="94" t="str">
        <f t="shared" si="56"/>
        <v/>
      </c>
      <c r="AB202" t="str">
        <f t="shared" si="57"/>
        <v/>
      </c>
      <c r="AC202" s="96" t="str">
        <f t="shared" si="58"/>
        <v/>
      </c>
    </row>
    <row r="203" spans="1:29" ht="16.5" thickBot="1" x14ac:dyDescent="0.3">
      <c r="A203" s="85">
        <f t="shared" si="59"/>
        <v>206</v>
      </c>
      <c r="B203" s="102"/>
      <c r="C203" s="102"/>
      <c r="D203" s="104"/>
      <c r="E203" s="104"/>
      <c r="F203" s="137"/>
      <c r="G203" s="137"/>
      <c r="H203" s="255"/>
      <c r="I203" s="255"/>
      <c r="J203" s="103"/>
      <c r="K203" s="103"/>
      <c r="L203" s="137"/>
      <c r="M203" s="255"/>
      <c r="O203" t="str">
        <f t="shared" si="45"/>
        <v/>
      </c>
      <c r="P203" t="str">
        <f t="shared" si="46"/>
        <v/>
      </c>
      <c r="Q203" s="94" t="str">
        <f t="shared" si="47"/>
        <v/>
      </c>
      <c r="R203" s="95" t="str">
        <f t="shared" si="48"/>
        <v/>
      </c>
      <c r="S203" s="94" t="str">
        <f t="shared" si="49"/>
        <v/>
      </c>
      <c r="T203" s="95" t="str">
        <f t="shared" si="50"/>
        <v/>
      </c>
      <c r="U203" s="94" t="str">
        <f t="shared" si="51"/>
        <v/>
      </c>
      <c r="V203" s="95" t="str">
        <f t="shared" si="52"/>
        <v/>
      </c>
      <c r="W203" s="94" t="str">
        <f t="shared" si="53"/>
        <v/>
      </c>
      <c r="X203" s="95" t="str">
        <f t="shared" si="54"/>
        <v/>
      </c>
      <c r="Y203" s="95" t="str">
        <f t="shared" si="55"/>
        <v/>
      </c>
      <c r="Z203" s="94" t="str">
        <f t="shared" si="56"/>
        <v/>
      </c>
      <c r="AB203" t="str">
        <f t="shared" si="57"/>
        <v/>
      </c>
      <c r="AC203" s="96" t="str">
        <f t="shared" si="58"/>
        <v/>
      </c>
    </row>
    <row r="204" spans="1:29" ht="16.5" thickBot="1" x14ac:dyDescent="0.3">
      <c r="A204" s="85">
        <f t="shared" si="59"/>
        <v>207</v>
      </c>
      <c r="B204" s="102"/>
      <c r="C204" s="102"/>
      <c r="D204" s="104"/>
      <c r="E204" s="104"/>
      <c r="F204" s="137"/>
      <c r="G204" s="137"/>
      <c r="H204" s="255"/>
      <c r="I204" s="255"/>
      <c r="J204" s="103"/>
      <c r="K204" s="103"/>
      <c r="L204" s="137"/>
      <c r="M204" s="255"/>
      <c r="O204" t="str">
        <f t="shared" si="45"/>
        <v/>
      </c>
      <c r="P204" t="str">
        <f t="shared" si="46"/>
        <v/>
      </c>
      <c r="Q204" s="94" t="str">
        <f t="shared" si="47"/>
        <v/>
      </c>
      <c r="R204" s="95" t="str">
        <f t="shared" si="48"/>
        <v/>
      </c>
      <c r="S204" s="94" t="str">
        <f t="shared" si="49"/>
        <v/>
      </c>
      <c r="T204" s="95" t="str">
        <f t="shared" si="50"/>
        <v/>
      </c>
      <c r="U204" s="94" t="str">
        <f t="shared" si="51"/>
        <v/>
      </c>
      <c r="V204" s="95" t="str">
        <f t="shared" si="52"/>
        <v/>
      </c>
      <c r="W204" s="94" t="str">
        <f t="shared" si="53"/>
        <v/>
      </c>
      <c r="X204" s="95" t="str">
        <f t="shared" si="54"/>
        <v/>
      </c>
      <c r="Y204" s="95" t="str">
        <f t="shared" si="55"/>
        <v/>
      </c>
      <c r="Z204" s="94" t="str">
        <f t="shared" si="56"/>
        <v/>
      </c>
      <c r="AB204" t="str">
        <f t="shared" si="57"/>
        <v/>
      </c>
      <c r="AC204" s="96" t="str">
        <f t="shared" si="58"/>
        <v/>
      </c>
    </row>
    <row r="205" spans="1:29" ht="16.5" thickBot="1" x14ac:dyDescent="0.3">
      <c r="A205" s="85">
        <f t="shared" si="59"/>
        <v>208</v>
      </c>
      <c r="B205" s="102"/>
      <c r="C205" s="102"/>
      <c r="D205" s="104"/>
      <c r="E205" s="104"/>
      <c r="F205" s="137"/>
      <c r="G205" s="137"/>
      <c r="H205" s="255"/>
      <c r="I205" s="255"/>
      <c r="J205" s="103"/>
      <c r="K205" s="103"/>
      <c r="L205" s="137"/>
      <c r="M205" s="255"/>
      <c r="O205" t="str">
        <f t="shared" si="45"/>
        <v/>
      </c>
      <c r="P205" t="str">
        <f t="shared" si="46"/>
        <v/>
      </c>
      <c r="Q205" s="94" t="str">
        <f t="shared" si="47"/>
        <v/>
      </c>
      <c r="R205" s="95" t="str">
        <f t="shared" si="48"/>
        <v/>
      </c>
      <c r="S205" s="94" t="str">
        <f t="shared" si="49"/>
        <v/>
      </c>
      <c r="T205" s="95" t="str">
        <f t="shared" si="50"/>
        <v/>
      </c>
      <c r="U205" s="94" t="str">
        <f t="shared" si="51"/>
        <v/>
      </c>
      <c r="V205" s="95" t="str">
        <f t="shared" si="52"/>
        <v/>
      </c>
      <c r="W205" s="94" t="str">
        <f t="shared" si="53"/>
        <v/>
      </c>
      <c r="X205" s="95" t="str">
        <f t="shared" si="54"/>
        <v/>
      </c>
      <c r="Y205" s="95" t="str">
        <f t="shared" si="55"/>
        <v/>
      </c>
      <c r="Z205" s="94" t="str">
        <f t="shared" si="56"/>
        <v/>
      </c>
      <c r="AB205" t="str">
        <f t="shared" si="57"/>
        <v/>
      </c>
      <c r="AC205" s="96" t="str">
        <f t="shared" si="58"/>
        <v/>
      </c>
    </row>
    <row r="206" spans="1:29" ht="16.5" thickBot="1" x14ac:dyDescent="0.3">
      <c r="A206" s="85">
        <f t="shared" si="59"/>
        <v>209</v>
      </c>
      <c r="B206" s="102"/>
      <c r="C206" s="102"/>
      <c r="D206" s="104"/>
      <c r="E206" s="103"/>
      <c r="F206" s="137"/>
      <c r="G206" s="137"/>
      <c r="H206" s="255"/>
      <c r="I206" s="255"/>
      <c r="J206" s="103"/>
      <c r="K206" s="103"/>
      <c r="L206" s="137"/>
      <c r="M206" s="255"/>
      <c r="O206" t="str">
        <f t="shared" si="45"/>
        <v/>
      </c>
      <c r="P206" t="str">
        <f t="shared" si="46"/>
        <v/>
      </c>
      <c r="Q206" s="94" t="str">
        <f t="shared" si="47"/>
        <v/>
      </c>
      <c r="R206" s="95" t="str">
        <f t="shared" si="48"/>
        <v/>
      </c>
      <c r="S206" s="94" t="str">
        <f t="shared" si="49"/>
        <v/>
      </c>
      <c r="T206" s="95" t="str">
        <f t="shared" si="50"/>
        <v/>
      </c>
      <c r="U206" s="94" t="str">
        <f t="shared" si="51"/>
        <v/>
      </c>
      <c r="V206" s="95" t="str">
        <f t="shared" si="52"/>
        <v/>
      </c>
      <c r="W206" s="94" t="str">
        <f t="shared" si="53"/>
        <v/>
      </c>
      <c r="X206" s="95" t="str">
        <f t="shared" si="54"/>
        <v/>
      </c>
      <c r="Y206" s="95" t="str">
        <f t="shared" si="55"/>
        <v/>
      </c>
      <c r="Z206" s="94" t="str">
        <f t="shared" si="56"/>
        <v/>
      </c>
      <c r="AB206" t="str">
        <f t="shared" si="57"/>
        <v/>
      </c>
      <c r="AC206" s="96" t="str">
        <f t="shared" si="58"/>
        <v/>
      </c>
    </row>
    <row r="207" spans="1:29" ht="16.5" thickBot="1" x14ac:dyDescent="0.3">
      <c r="A207" s="85">
        <f t="shared" si="59"/>
        <v>210</v>
      </c>
      <c r="B207" s="102"/>
      <c r="C207" s="102"/>
      <c r="D207" s="104"/>
      <c r="E207" s="104"/>
      <c r="F207" s="137"/>
      <c r="G207" s="137"/>
      <c r="H207" s="255"/>
      <c r="I207" s="255"/>
      <c r="J207" s="103"/>
      <c r="K207" s="103"/>
      <c r="L207" s="137"/>
      <c r="M207" s="255"/>
      <c r="O207" t="str">
        <f t="shared" si="45"/>
        <v/>
      </c>
      <c r="P207" t="str">
        <f t="shared" si="46"/>
        <v/>
      </c>
      <c r="Q207" s="94" t="str">
        <f t="shared" si="47"/>
        <v/>
      </c>
      <c r="R207" s="95" t="str">
        <f t="shared" si="48"/>
        <v/>
      </c>
      <c r="S207" s="94" t="str">
        <f t="shared" si="49"/>
        <v/>
      </c>
      <c r="T207" s="95" t="str">
        <f t="shared" si="50"/>
        <v/>
      </c>
      <c r="U207" s="94" t="str">
        <f t="shared" si="51"/>
        <v/>
      </c>
      <c r="V207" s="95" t="str">
        <f t="shared" si="52"/>
        <v/>
      </c>
      <c r="W207" s="94" t="str">
        <f t="shared" si="53"/>
        <v/>
      </c>
      <c r="X207" s="95" t="str">
        <f t="shared" si="54"/>
        <v/>
      </c>
      <c r="Y207" s="95" t="str">
        <f t="shared" si="55"/>
        <v/>
      </c>
      <c r="Z207" s="94" t="str">
        <f t="shared" si="56"/>
        <v/>
      </c>
      <c r="AB207" t="str">
        <f t="shared" si="57"/>
        <v/>
      </c>
      <c r="AC207" s="96" t="str">
        <f t="shared" si="58"/>
        <v/>
      </c>
    </row>
    <row r="208" spans="1:29" ht="16.5" thickBot="1" x14ac:dyDescent="0.3">
      <c r="A208" s="85">
        <f t="shared" si="59"/>
        <v>211</v>
      </c>
      <c r="B208" s="102"/>
      <c r="C208" s="102"/>
      <c r="D208" s="104"/>
      <c r="E208" s="104"/>
      <c r="F208" s="137"/>
      <c r="G208" s="137"/>
      <c r="H208" s="255"/>
      <c r="I208" s="255"/>
      <c r="J208" s="103"/>
      <c r="K208" s="103"/>
      <c r="L208" s="137"/>
      <c r="M208" s="255"/>
      <c r="O208" t="str">
        <f t="shared" si="45"/>
        <v/>
      </c>
      <c r="P208" t="str">
        <f t="shared" si="46"/>
        <v/>
      </c>
      <c r="Q208" s="94" t="str">
        <f t="shared" si="47"/>
        <v/>
      </c>
      <c r="R208" s="95" t="str">
        <f t="shared" si="48"/>
        <v/>
      </c>
      <c r="S208" s="94" t="str">
        <f t="shared" si="49"/>
        <v/>
      </c>
      <c r="T208" s="95" t="str">
        <f t="shared" si="50"/>
        <v/>
      </c>
      <c r="U208" s="94" t="str">
        <f t="shared" si="51"/>
        <v/>
      </c>
      <c r="V208" s="95" t="str">
        <f t="shared" si="52"/>
        <v/>
      </c>
      <c r="W208" s="94" t="str">
        <f t="shared" si="53"/>
        <v/>
      </c>
      <c r="X208" s="95" t="str">
        <f t="shared" si="54"/>
        <v/>
      </c>
      <c r="Y208" s="95" t="str">
        <f t="shared" si="55"/>
        <v/>
      </c>
      <c r="Z208" s="94" t="str">
        <f t="shared" si="56"/>
        <v/>
      </c>
      <c r="AB208" t="str">
        <f t="shared" si="57"/>
        <v/>
      </c>
      <c r="AC208" s="96" t="str">
        <f t="shared" si="58"/>
        <v/>
      </c>
    </row>
    <row r="209" spans="1:29" ht="16.5" thickBot="1" x14ac:dyDescent="0.3">
      <c r="A209" s="85">
        <f t="shared" si="59"/>
        <v>212</v>
      </c>
      <c r="B209" s="102"/>
      <c r="C209" s="102"/>
      <c r="D209" s="104"/>
      <c r="E209" s="104"/>
      <c r="F209" s="137"/>
      <c r="G209" s="137"/>
      <c r="H209" s="255"/>
      <c r="I209" s="255"/>
      <c r="J209" s="103"/>
      <c r="K209" s="103"/>
      <c r="L209" s="137"/>
      <c r="M209" s="255"/>
      <c r="O209" t="str">
        <f t="shared" si="45"/>
        <v/>
      </c>
      <c r="P209" t="str">
        <f t="shared" si="46"/>
        <v/>
      </c>
      <c r="Q209" s="94" t="str">
        <f t="shared" si="47"/>
        <v/>
      </c>
      <c r="R209" s="95" t="str">
        <f t="shared" si="48"/>
        <v/>
      </c>
      <c r="S209" s="94" t="str">
        <f t="shared" si="49"/>
        <v/>
      </c>
      <c r="T209" s="95" t="str">
        <f t="shared" si="50"/>
        <v/>
      </c>
      <c r="U209" s="94" t="str">
        <f t="shared" si="51"/>
        <v/>
      </c>
      <c r="V209" s="95" t="str">
        <f t="shared" si="52"/>
        <v/>
      </c>
      <c r="W209" s="94" t="str">
        <f t="shared" si="53"/>
        <v/>
      </c>
      <c r="X209" s="95" t="str">
        <f t="shared" si="54"/>
        <v/>
      </c>
      <c r="Y209" s="95" t="str">
        <f t="shared" si="55"/>
        <v/>
      </c>
      <c r="Z209" s="94" t="str">
        <f t="shared" si="56"/>
        <v/>
      </c>
      <c r="AB209" t="str">
        <f t="shared" si="57"/>
        <v/>
      </c>
      <c r="AC209" s="96" t="str">
        <f t="shared" si="58"/>
        <v/>
      </c>
    </row>
    <row r="210" spans="1:29" ht="16.5" thickBot="1" x14ac:dyDescent="0.3">
      <c r="A210" s="85">
        <f t="shared" si="59"/>
        <v>213</v>
      </c>
      <c r="B210" s="102"/>
      <c r="C210" s="102"/>
      <c r="D210" s="104"/>
      <c r="E210" s="103"/>
      <c r="F210" s="137"/>
      <c r="G210" s="137"/>
      <c r="H210" s="255"/>
      <c r="I210" s="255"/>
      <c r="J210" s="103"/>
      <c r="K210" s="103"/>
      <c r="L210" s="137"/>
      <c r="M210" s="255"/>
      <c r="O210" t="str">
        <f t="shared" si="45"/>
        <v/>
      </c>
      <c r="P210" t="str">
        <f t="shared" si="46"/>
        <v/>
      </c>
      <c r="Q210" s="94" t="str">
        <f t="shared" si="47"/>
        <v/>
      </c>
      <c r="R210" s="95" t="str">
        <f t="shared" si="48"/>
        <v/>
      </c>
      <c r="S210" s="94" t="str">
        <f t="shared" si="49"/>
        <v/>
      </c>
      <c r="T210" s="95" t="str">
        <f t="shared" si="50"/>
        <v/>
      </c>
      <c r="U210" s="94" t="str">
        <f t="shared" si="51"/>
        <v/>
      </c>
      <c r="V210" s="95" t="str">
        <f t="shared" si="52"/>
        <v/>
      </c>
      <c r="W210" s="94" t="str">
        <f t="shared" si="53"/>
        <v/>
      </c>
      <c r="X210" s="95" t="str">
        <f t="shared" si="54"/>
        <v/>
      </c>
      <c r="Y210" s="95" t="str">
        <f t="shared" si="55"/>
        <v/>
      </c>
      <c r="Z210" s="94" t="str">
        <f t="shared" si="56"/>
        <v/>
      </c>
      <c r="AB210" t="str">
        <f t="shared" si="57"/>
        <v/>
      </c>
      <c r="AC210" s="96" t="str">
        <f t="shared" si="58"/>
        <v/>
      </c>
    </row>
    <row r="211" spans="1:29" ht="16.5" thickBot="1" x14ac:dyDescent="0.3">
      <c r="A211" s="85">
        <f t="shared" si="59"/>
        <v>214</v>
      </c>
      <c r="B211" s="102"/>
      <c r="C211" s="102"/>
      <c r="D211" s="104"/>
      <c r="E211" s="104"/>
      <c r="F211" s="137"/>
      <c r="G211" s="137"/>
      <c r="H211" s="255"/>
      <c r="I211" s="255"/>
      <c r="J211" s="103" t="s">
        <v>818</v>
      </c>
      <c r="K211" s="103"/>
      <c r="L211" s="137"/>
      <c r="M211" s="255"/>
      <c r="O211" t="str">
        <f t="shared" si="45"/>
        <v/>
      </c>
      <c r="P211" t="str">
        <f t="shared" si="46"/>
        <v/>
      </c>
      <c r="Q211" s="94" t="str">
        <f t="shared" si="47"/>
        <v/>
      </c>
      <c r="R211" s="95" t="str">
        <f t="shared" si="48"/>
        <v/>
      </c>
      <c r="S211" s="94" t="str">
        <f t="shared" si="49"/>
        <v/>
      </c>
      <c r="T211" s="95" t="str">
        <f t="shared" si="50"/>
        <v/>
      </c>
      <c r="U211" s="94" t="str">
        <f t="shared" si="51"/>
        <v/>
      </c>
      <c r="V211" s="95" t="str">
        <f t="shared" si="52"/>
        <v/>
      </c>
      <c r="W211" s="94" t="str">
        <f t="shared" si="53"/>
        <v xml:space="preserve"> WHEN COUNTRY = 'CIB' AND SEGMENT IN ('Large Corporate - Corporate','SME Corporate') THEN 1</v>
      </c>
      <c r="X211" s="95" t="str">
        <f t="shared" si="54"/>
        <v/>
      </c>
      <c r="Y211" s="95" t="str">
        <f t="shared" si="55"/>
        <v/>
      </c>
      <c r="Z211" s="94" t="str">
        <f t="shared" si="56"/>
        <v/>
      </c>
      <c r="AB211" t="str">
        <f t="shared" si="57"/>
        <v xml:space="preserve"> WHEN COUNTRY = 'CIB' AND SEGMENT IN ('Large Corporate - Corporate','SME Corporate') THEN 1</v>
      </c>
      <c r="AC211" s="96" t="str">
        <f t="shared" si="58"/>
        <v>CASE  WHEN COUNTRY = 'CIB' AND SEGMENT IN ('Large Corporate - Corporate','SME Corporate') THEN 1 END AS VAL_MIN_IND_214,</v>
      </c>
    </row>
    <row r="212" spans="1:29" ht="16.5" thickBot="1" x14ac:dyDescent="0.3">
      <c r="A212" s="85">
        <f t="shared" si="59"/>
        <v>215</v>
      </c>
      <c r="B212" s="102"/>
      <c r="C212" s="102"/>
      <c r="D212" s="104"/>
      <c r="E212" s="104"/>
      <c r="F212" s="137"/>
      <c r="G212" s="137"/>
      <c r="H212" s="255"/>
      <c r="I212" s="255"/>
      <c r="J212" s="103" t="s">
        <v>818</v>
      </c>
      <c r="K212" s="103"/>
      <c r="L212" s="137"/>
      <c r="M212" s="255"/>
      <c r="O212" t="str">
        <f t="shared" si="45"/>
        <v/>
      </c>
      <c r="P212" t="str">
        <f t="shared" si="46"/>
        <v/>
      </c>
      <c r="Q212" s="94" t="str">
        <f t="shared" si="47"/>
        <v/>
      </c>
      <c r="R212" s="95" t="str">
        <f t="shared" si="48"/>
        <v/>
      </c>
      <c r="S212" s="94" t="str">
        <f t="shared" si="49"/>
        <v/>
      </c>
      <c r="T212" s="95" t="str">
        <f t="shared" si="50"/>
        <v/>
      </c>
      <c r="U212" s="94" t="str">
        <f t="shared" si="51"/>
        <v/>
      </c>
      <c r="V212" s="95" t="str">
        <f t="shared" si="52"/>
        <v/>
      </c>
      <c r="W212" s="94" t="str">
        <f t="shared" si="53"/>
        <v xml:space="preserve"> WHEN COUNTRY = 'CIB' AND SEGMENT IN ('Large Corporate - Corporate','SME Corporate') THEN 1</v>
      </c>
      <c r="X212" s="95" t="str">
        <f t="shared" si="54"/>
        <v/>
      </c>
      <c r="Y212" s="95" t="str">
        <f t="shared" si="55"/>
        <v/>
      </c>
      <c r="Z212" s="94" t="str">
        <f t="shared" si="56"/>
        <v/>
      </c>
      <c r="AB212" t="str">
        <f t="shared" si="57"/>
        <v xml:space="preserve"> WHEN COUNTRY = 'CIB' AND SEGMENT IN ('Large Corporate - Corporate','SME Corporate') THEN 1</v>
      </c>
      <c r="AC212" s="96" t="str">
        <f t="shared" si="58"/>
        <v>CASE  WHEN COUNTRY = 'CIB' AND SEGMENT IN ('Large Corporate - Corporate','SME Corporate') THEN 1 END AS VAL_MIN_IND_215,</v>
      </c>
    </row>
    <row r="213" spans="1:29" ht="16.5" thickBot="1" x14ac:dyDescent="0.3">
      <c r="A213" s="85">
        <f t="shared" si="59"/>
        <v>216</v>
      </c>
      <c r="B213" s="102"/>
      <c r="C213" s="102"/>
      <c r="D213" s="104"/>
      <c r="E213" s="104"/>
      <c r="F213" s="137"/>
      <c r="G213" s="137"/>
      <c r="H213" s="255"/>
      <c r="I213" s="255"/>
      <c r="J213" s="103"/>
      <c r="K213" s="103"/>
      <c r="L213" s="137"/>
      <c r="M213" s="255"/>
      <c r="O213" t="str">
        <f t="shared" si="45"/>
        <v/>
      </c>
      <c r="P213" t="str">
        <f t="shared" si="46"/>
        <v/>
      </c>
      <c r="Q213" s="94" t="str">
        <f t="shared" si="47"/>
        <v/>
      </c>
      <c r="R213" s="95" t="str">
        <f t="shared" si="48"/>
        <v/>
      </c>
      <c r="S213" s="94" t="str">
        <f t="shared" si="49"/>
        <v/>
      </c>
      <c r="T213" s="95" t="str">
        <f t="shared" si="50"/>
        <v/>
      </c>
      <c r="U213" s="94" t="str">
        <f t="shared" si="51"/>
        <v/>
      </c>
      <c r="V213" s="95" t="str">
        <f t="shared" si="52"/>
        <v/>
      </c>
      <c r="W213" s="94" t="str">
        <f t="shared" si="53"/>
        <v/>
      </c>
      <c r="X213" s="95" t="str">
        <f t="shared" si="54"/>
        <v/>
      </c>
      <c r="Y213" s="95" t="str">
        <f t="shared" si="55"/>
        <v/>
      </c>
      <c r="Z213" s="94" t="str">
        <f t="shared" si="56"/>
        <v/>
      </c>
      <c r="AB213" t="str">
        <f t="shared" si="57"/>
        <v/>
      </c>
      <c r="AC213" s="96" t="str">
        <f t="shared" si="58"/>
        <v/>
      </c>
    </row>
    <row r="214" spans="1:29" ht="16.5" thickBot="1" x14ac:dyDescent="0.3">
      <c r="A214" s="85">
        <f t="shared" si="59"/>
        <v>217</v>
      </c>
      <c r="B214" s="102"/>
      <c r="C214" s="102"/>
      <c r="D214" s="104"/>
      <c r="E214" s="104"/>
      <c r="F214" s="137"/>
      <c r="G214" s="137"/>
      <c r="H214" s="255"/>
      <c r="I214" s="255"/>
      <c r="J214" s="103" t="s">
        <v>1746</v>
      </c>
      <c r="K214" s="103"/>
      <c r="L214" s="137"/>
      <c r="M214" s="255"/>
      <c r="O214" t="str">
        <f t="shared" si="45"/>
        <v/>
      </c>
      <c r="P214" t="str">
        <f t="shared" si="46"/>
        <v/>
      </c>
      <c r="Q214" s="94" t="str">
        <f t="shared" si="47"/>
        <v/>
      </c>
      <c r="R214" s="95" t="str">
        <f t="shared" si="48"/>
        <v/>
      </c>
      <c r="S214" s="94" t="str">
        <f t="shared" si="49"/>
        <v/>
      </c>
      <c r="T214" s="95" t="str">
        <f t="shared" si="50"/>
        <v/>
      </c>
      <c r="U214" s="94" t="str">
        <f t="shared" si="51"/>
        <v/>
      </c>
      <c r="V214" s="95" t="str">
        <f t="shared" si="52"/>
        <v/>
      </c>
      <c r="W214" s="94" t="str">
        <f t="shared" si="53"/>
        <v xml:space="preserve"> WHEN COUNTRY = 'CIB' AND SEGMENT IN ('Large Corporate - Corporate','SME Corporate') THEN -10000000000</v>
      </c>
      <c r="X214" s="95" t="str">
        <f t="shared" si="54"/>
        <v/>
      </c>
      <c r="Y214" s="95" t="str">
        <f t="shared" si="55"/>
        <v/>
      </c>
      <c r="Z214" s="94" t="str">
        <f t="shared" si="56"/>
        <v/>
      </c>
      <c r="AB214" t="str">
        <f t="shared" si="57"/>
        <v xml:space="preserve"> WHEN COUNTRY = 'CIB' AND SEGMENT IN ('Large Corporate - Corporate','SME Corporate') THEN -10000000000</v>
      </c>
      <c r="AC214" s="96" t="str">
        <f t="shared" si="58"/>
        <v>CASE  WHEN COUNTRY = 'CIB' AND SEGMENT IN ('Large Corporate - Corporate','SME Corporate') THEN -10000000000 END AS VAL_MIN_IND_217,</v>
      </c>
    </row>
    <row r="215" spans="1:29" ht="16.5" thickBot="1" x14ac:dyDescent="0.3">
      <c r="A215" s="85">
        <f t="shared" si="59"/>
        <v>218</v>
      </c>
      <c r="B215" s="102"/>
      <c r="C215" s="102"/>
      <c r="D215" s="104"/>
      <c r="E215" s="104"/>
      <c r="F215" s="137"/>
      <c r="G215" s="137"/>
      <c r="H215" s="255"/>
      <c r="I215" s="255"/>
      <c r="J215" s="103" t="s">
        <v>1746</v>
      </c>
      <c r="K215" s="103"/>
      <c r="L215" s="137"/>
      <c r="M215" s="255"/>
      <c r="O215" t="str">
        <f t="shared" si="45"/>
        <v/>
      </c>
      <c r="P215" t="str">
        <f t="shared" si="46"/>
        <v/>
      </c>
      <c r="Q215" s="94" t="str">
        <f t="shared" si="47"/>
        <v/>
      </c>
      <c r="R215" s="95" t="str">
        <f t="shared" si="48"/>
        <v/>
      </c>
      <c r="S215" s="94" t="str">
        <f t="shared" si="49"/>
        <v/>
      </c>
      <c r="T215" s="95" t="str">
        <f t="shared" si="50"/>
        <v/>
      </c>
      <c r="U215" s="94" t="str">
        <f t="shared" si="51"/>
        <v/>
      </c>
      <c r="V215" s="95" t="str">
        <f t="shared" si="52"/>
        <v/>
      </c>
      <c r="W215" s="94" t="str">
        <f t="shared" si="53"/>
        <v xml:space="preserve"> WHEN COUNTRY = 'CIB' AND SEGMENT IN ('Large Corporate - Corporate','SME Corporate') THEN -10000000000</v>
      </c>
      <c r="X215" s="95" t="str">
        <f t="shared" si="54"/>
        <v/>
      </c>
      <c r="Y215" s="95" t="str">
        <f t="shared" si="55"/>
        <v/>
      </c>
      <c r="Z215" s="94" t="str">
        <f t="shared" si="56"/>
        <v/>
      </c>
      <c r="AB215" t="str">
        <f t="shared" si="57"/>
        <v xml:space="preserve"> WHEN COUNTRY = 'CIB' AND SEGMENT IN ('Large Corporate - Corporate','SME Corporate') THEN -10000000000</v>
      </c>
      <c r="AC215" s="96" t="str">
        <f t="shared" si="58"/>
        <v>CASE  WHEN COUNTRY = 'CIB' AND SEGMENT IN ('Large Corporate - Corporate','SME Corporate') THEN -10000000000 END AS VAL_MIN_IND_218,</v>
      </c>
    </row>
    <row r="216" spans="1:29" ht="16.5" thickBot="1" x14ac:dyDescent="0.3">
      <c r="A216" s="85">
        <f t="shared" si="59"/>
        <v>219</v>
      </c>
      <c r="B216" s="102"/>
      <c r="C216" s="102"/>
      <c r="D216" s="104"/>
      <c r="E216" s="104"/>
      <c r="F216" s="137"/>
      <c r="G216" s="137"/>
      <c r="H216" s="255"/>
      <c r="I216" s="255"/>
      <c r="J216" s="103"/>
      <c r="K216" s="103"/>
      <c r="L216" s="137"/>
      <c r="M216" s="255"/>
      <c r="O216" t="str">
        <f t="shared" si="45"/>
        <v/>
      </c>
      <c r="P216" t="str">
        <f t="shared" si="46"/>
        <v/>
      </c>
      <c r="Q216" s="94" t="str">
        <f t="shared" si="47"/>
        <v/>
      </c>
      <c r="R216" s="95" t="str">
        <f t="shared" si="48"/>
        <v/>
      </c>
      <c r="S216" s="94" t="str">
        <f t="shared" si="49"/>
        <v/>
      </c>
      <c r="T216" s="95" t="str">
        <f t="shared" si="50"/>
        <v/>
      </c>
      <c r="U216" s="94" t="str">
        <f t="shared" si="51"/>
        <v/>
      </c>
      <c r="V216" s="95" t="str">
        <f t="shared" si="52"/>
        <v/>
      </c>
      <c r="W216" s="94" t="str">
        <f t="shared" si="53"/>
        <v/>
      </c>
      <c r="X216" s="95" t="str">
        <f t="shared" si="54"/>
        <v/>
      </c>
      <c r="Y216" s="95" t="str">
        <f t="shared" si="55"/>
        <v/>
      </c>
      <c r="Z216" s="94" t="str">
        <f t="shared" si="56"/>
        <v/>
      </c>
      <c r="AB216" t="str">
        <f t="shared" si="57"/>
        <v/>
      </c>
      <c r="AC216" s="96" t="str">
        <f t="shared" si="58"/>
        <v/>
      </c>
    </row>
    <row r="217" spans="1:29" ht="16.5" thickBot="1" x14ac:dyDescent="0.3">
      <c r="A217" s="85">
        <f t="shared" si="59"/>
        <v>220</v>
      </c>
      <c r="B217" s="102"/>
      <c r="C217" s="102"/>
      <c r="D217" s="104"/>
      <c r="E217" s="104"/>
      <c r="F217" s="137"/>
      <c r="G217" s="137"/>
      <c r="H217" s="255"/>
      <c r="I217" s="255"/>
      <c r="J217" s="103"/>
      <c r="K217" s="103"/>
      <c r="L217" s="137"/>
      <c r="M217" s="255"/>
      <c r="O217" t="str">
        <f t="shared" si="45"/>
        <v/>
      </c>
      <c r="P217" t="str">
        <f t="shared" si="46"/>
        <v/>
      </c>
      <c r="Q217" s="94" t="str">
        <f t="shared" si="47"/>
        <v/>
      </c>
      <c r="R217" s="95" t="str">
        <f t="shared" si="48"/>
        <v/>
      </c>
      <c r="S217" s="94" t="str">
        <f t="shared" si="49"/>
        <v/>
      </c>
      <c r="T217" s="95" t="str">
        <f t="shared" si="50"/>
        <v/>
      </c>
      <c r="U217" s="94" t="str">
        <f t="shared" si="51"/>
        <v/>
      </c>
      <c r="V217" s="95" t="str">
        <f t="shared" si="52"/>
        <v/>
      </c>
      <c r="W217" s="94" t="str">
        <f t="shared" si="53"/>
        <v/>
      </c>
      <c r="X217" s="95" t="str">
        <f t="shared" si="54"/>
        <v/>
      </c>
      <c r="Y217" s="95" t="str">
        <f t="shared" si="55"/>
        <v/>
      </c>
      <c r="Z217" s="94" t="str">
        <f t="shared" si="56"/>
        <v/>
      </c>
      <c r="AB217" t="str">
        <f t="shared" si="57"/>
        <v/>
      </c>
      <c r="AC217" s="96" t="str">
        <f t="shared" si="58"/>
        <v/>
      </c>
    </row>
    <row r="218" spans="1:29" ht="16.5" thickBot="1" x14ac:dyDescent="0.3">
      <c r="A218" s="85">
        <f t="shared" si="59"/>
        <v>221</v>
      </c>
      <c r="B218" s="102"/>
      <c r="C218" s="102"/>
      <c r="D218" s="104"/>
      <c r="E218" s="104"/>
      <c r="F218" s="137"/>
      <c r="G218" s="137"/>
      <c r="H218" s="255"/>
      <c r="I218" s="255"/>
      <c r="J218" s="103"/>
      <c r="K218" s="103"/>
      <c r="L218" s="137"/>
      <c r="M218" s="255"/>
      <c r="O218" t="str">
        <f t="shared" si="45"/>
        <v/>
      </c>
      <c r="P218" t="str">
        <f t="shared" si="46"/>
        <v/>
      </c>
      <c r="Q218" s="94" t="str">
        <f t="shared" si="47"/>
        <v/>
      </c>
      <c r="R218" s="95" t="str">
        <f t="shared" si="48"/>
        <v/>
      </c>
      <c r="S218" s="94" t="str">
        <f t="shared" si="49"/>
        <v/>
      </c>
      <c r="T218" s="95" t="str">
        <f t="shared" si="50"/>
        <v/>
      </c>
      <c r="U218" s="94" t="str">
        <f t="shared" si="51"/>
        <v/>
      </c>
      <c r="V218" s="95" t="str">
        <f t="shared" si="52"/>
        <v/>
      </c>
      <c r="W218" s="94" t="str">
        <f t="shared" si="53"/>
        <v/>
      </c>
      <c r="X218" s="95" t="str">
        <f t="shared" si="54"/>
        <v/>
      </c>
      <c r="Y218" s="95" t="str">
        <f t="shared" si="55"/>
        <v/>
      </c>
      <c r="Z218" s="94" t="str">
        <f t="shared" si="56"/>
        <v/>
      </c>
      <c r="AB218" t="str">
        <f t="shared" si="57"/>
        <v/>
      </c>
      <c r="AC218" s="96" t="str">
        <f t="shared" si="58"/>
        <v/>
      </c>
    </row>
    <row r="219" spans="1:29" ht="16.5" thickBot="1" x14ac:dyDescent="0.3">
      <c r="A219" s="85">
        <f t="shared" si="59"/>
        <v>222</v>
      </c>
      <c r="B219" s="102"/>
      <c r="C219" s="102"/>
      <c r="D219" s="104"/>
      <c r="E219" s="104"/>
      <c r="F219" s="137"/>
      <c r="G219" s="137"/>
      <c r="H219" s="255"/>
      <c r="I219" s="255"/>
      <c r="J219" s="103"/>
      <c r="K219" s="103"/>
      <c r="L219" s="137"/>
      <c r="M219" s="255"/>
      <c r="O219" t="str">
        <f t="shared" si="45"/>
        <v/>
      </c>
      <c r="P219" t="str">
        <f t="shared" si="46"/>
        <v/>
      </c>
      <c r="Q219" s="94" t="str">
        <f t="shared" si="47"/>
        <v/>
      </c>
      <c r="R219" s="95" t="str">
        <f t="shared" si="48"/>
        <v/>
      </c>
      <c r="S219" s="94" t="str">
        <f t="shared" si="49"/>
        <v/>
      </c>
      <c r="T219" s="95" t="str">
        <f t="shared" si="50"/>
        <v/>
      </c>
      <c r="U219" s="94" t="str">
        <f t="shared" si="51"/>
        <v/>
      </c>
      <c r="V219" s="95" t="str">
        <f t="shared" si="52"/>
        <v/>
      </c>
      <c r="W219" s="94" t="str">
        <f t="shared" si="53"/>
        <v/>
      </c>
      <c r="X219" s="95" t="str">
        <f t="shared" si="54"/>
        <v/>
      </c>
      <c r="Y219" s="95" t="str">
        <f t="shared" si="55"/>
        <v/>
      </c>
      <c r="Z219" s="94" t="str">
        <f t="shared" si="56"/>
        <v/>
      </c>
      <c r="AB219" t="str">
        <f t="shared" si="57"/>
        <v/>
      </c>
      <c r="AC219" s="96" t="str">
        <f t="shared" si="58"/>
        <v/>
      </c>
    </row>
    <row r="220" spans="1:29" ht="16.5" thickBot="1" x14ac:dyDescent="0.3">
      <c r="A220" s="85">
        <f t="shared" si="59"/>
        <v>223</v>
      </c>
      <c r="B220" s="102"/>
      <c r="C220" s="102"/>
      <c r="D220" s="104"/>
      <c r="E220" s="104"/>
      <c r="F220" s="137"/>
      <c r="G220" s="137"/>
      <c r="H220" s="255"/>
      <c r="I220" s="255"/>
      <c r="J220" s="103"/>
      <c r="K220" s="103"/>
      <c r="L220" s="137"/>
      <c r="M220" s="255"/>
      <c r="O220" t="str">
        <f t="shared" si="45"/>
        <v/>
      </c>
      <c r="P220" t="str">
        <f t="shared" si="46"/>
        <v/>
      </c>
      <c r="Q220" s="94" t="str">
        <f t="shared" si="47"/>
        <v/>
      </c>
      <c r="R220" s="95" t="str">
        <f t="shared" si="48"/>
        <v/>
      </c>
      <c r="S220" s="94" t="str">
        <f t="shared" si="49"/>
        <v/>
      </c>
      <c r="T220" s="95" t="str">
        <f t="shared" si="50"/>
        <v/>
      </c>
      <c r="U220" s="94" t="str">
        <f t="shared" si="51"/>
        <v/>
      </c>
      <c r="V220" s="95" t="str">
        <f t="shared" si="52"/>
        <v/>
      </c>
      <c r="W220" s="94" t="str">
        <f t="shared" si="53"/>
        <v/>
      </c>
      <c r="X220" s="95" t="str">
        <f t="shared" si="54"/>
        <v/>
      </c>
      <c r="Y220" s="95" t="str">
        <f t="shared" si="55"/>
        <v/>
      </c>
      <c r="Z220" s="94" t="str">
        <f t="shared" si="56"/>
        <v/>
      </c>
      <c r="AB220" t="str">
        <f t="shared" si="57"/>
        <v/>
      </c>
      <c r="AC220" s="96" t="str">
        <f t="shared" si="58"/>
        <v/>
      </c>
    </row>
    <row r="221" spans="1:29" ht="16.5" thickBot="1" x14ac:dyDescent="0.3">
      <c r="A221" s="85">
        <f t="shared" si="59"/>
        <v>224</v>
      </c>
      <c r="B221" s="102"/>
      <c r="C221" s="102"/>
      <c r="D221" s="104"/>
      <c r="E221" s="104"/>
      <c r="F221" s="137"/>
      <c r="G221" s="137"/>
      <c r="H221" s="255"/>
      <c r="I221" s="255"/>
      <c r="J221" s="103"/>
      <c r="K221" s="103"/>
      <c r="L221" s="137"/>
      <c r="M221" s="255"/>
      <c r="O221" t="str">
        <f t="shared" si="45"/>
        <v/>
      </c>
      <c r="P221" t="str">
        <f t="shared" si="46"/>
        <v/>
      </c>
      <c r="Q221" s="94" t="str">
        <f t="shared" si="47"/>
        <v/>
      </c>
      <c r="R221" s="95" t="str">
        <f t="shared" si="48"/>
        <v/>
      </c>
      <c r="S221" s="94" t="str">
        <f t="shared" si="49"/>
        <v/>
      </c>
      <c r="T221" s="95" t="str">
        <f t="shared" si="50"/>
        <v/>
      </c>
      <c r="U221" s="94" t="str">
        <f t="shared" si="51"/>
        <v/>
      </c>
      <c r="V221" s="95" t="str">
        <f t="shared" si="52"/>
        <v/>
      </c>
      <c r="W221" s="94" t="str">
        <f t="shared" si="53"/>
        <v/>
      </c>
      <c r="X221" s="95" t="str">
        <f t="shared" si="54"/>
        <v/>
      </c>
      <c r="Y221" s="95" t="str">
        <f t="shared" si="55"/>
        <v/>
      </c>
      <c r="Z221" s="94" t="str">
        <f t="shared" si="56"/>
        <v/>
      </c>
      <c r="AB221" t="str">
        <f t="shared" si="57"/>
        <v/>
      </c>
      <c r="AC221" s="96" t="str">
        <f t="shared" si="58"/>
        <v/>
      </c>
    </row>
    <row r="222" spans="1:29" ht="16.5" thickBot="1" x14ac:dyDescent="0.3">
      <c r="A222" s="85">
        <f t="shared" si="59"/>
        <v>225</v>
      </c>
      <c r="B222" s="102"/>
      <c r="C222" s="102"/>
      <c r="D222" s="104"/>
      <c r="E222" s="104"/>
      <c r="F222" s="137"/>
      <c r="G222" s="137"/>
      <c r="H222" s="255"/>
      <c r="I222" s="255"/>
      <c r="J222" s="103"/>
      <c r="K222" s="103"/>
      <c r="L222" s="137"/>
      <c r="M222" s="255"/>
      <c r="O222" t="str">
        <f t="shared" si="45"/>
        <v/>
      </c>
      <c r="P222" t="str">
        <f t="shared" si="46"/>
        <v/>
      </c>
      <c r="Q222" s="94" t="str">
        <f t="shared" si="47"/>
        <v/>
      </c>
      <c r="R222" s="95" t="str">
        <f t="shared" si="48"/>
        <v/>
      </c>
      <c r="S222" s="94" t="str">
        <f t="shared" si="49"/>
        <v/>
      </c>
      <c r="T222" s="95" t="str">
        <f t="shared" si="50"/>
        <v/>
      </c>
      <c r="U222" s="94" t="str">
        <f t="shared" si="51"/>
        <v/>
      </c>
      <c r="V222" s="95" t="str">
        <f t="shared" si="52"/>
        <v/>
      </c>
      <c r="W222" s="94" t="str">
        <f t="shared" si="53"/>
        <v/>
      </c>
      <c r="X222" s="95" t="str">
        <f t="shared" si="54"/>
        <v/>
      </c>
      <c r="Y222" s="95" t="str">
        <f t="shared" si="55"/>
        <v/>
      </c>
      <c r="Z222" s="94" t="str">
        <f t="shared" si="56"/>
        <v/>
      </c>
      <c r="AB222" t="str">
        <f t="shared" si="57"/>
        <v/>
      </c>
      <c r="AC222" s="96" t="str">
        <f t="shared" si="58"/>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46" zoomScale="90" zoomScaleNormal="90" workbookViewId="0">
      <pane xSplit="1" topLeftCell="B1" activePane="topRight" state="frozen"/>
      <selection activeCell="Q3" sqref="Q3"/>
      <selection pane="topRight" activeCell="A46" sqref="A1:M1048576"/>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customWidth="1"/>
    <col min="9" max="9" width="14.625" style="111" customWidth="1"/>
    <col min="10" max="10" width="17.5" style="111" customWidth="1"/>
    <col min="11" max="11" width="14.625" style="111" customWidth="1"/>
    <col min="12" max="13" width="15.875" style="111" customWidth="1"/>
    <col min="15" max="15" width="76.125" customWidth="1"/>
    <col min="16" max="16" width="70.625" customWidth="1"/>
    <col min="17" max="17" width="78.375" bestFit="1" customWidth="1"/>
    <col min="18" max="18" width="80.125" bestFit="1" customWidth="1"/>
    <col min="19" max="19" width="94.875" bestFit="1" customWidth="1"/>
    <col min="20" max="20" width="74.625" bestFit="1" customWidth="1"/>
    <col min="21" max="21" width="82.125" bestFit="1" customWidth="1"/>
    <col min="22" max="22" width="99.875" customWidth="1"/>
    <col min="23" max="23" width="80.875" bestFit="1" customWidth="1"/>
    <col min="24" max="26" width="99.875" customWidth="1"/>
    <col min="27" max="27" width="8.875" style="91"/>
    <col min="28" max="28" width="255.875" bestFit="1" customWidth="1"/>
    <col min="29" max="29" width="255.375" customWidth="1"/>
  </cols>
  <sheetData>
    <row r="1" spans="1:29" x14ac:dyDescent="0.25">
      <c r="B1" s="438" t="s">
        <v>1217</v>
      </c>
      <c r="C1" s="438"/>
      <c r="D1" s="438"/>
      <c r="E1" s="438"/>
      <c r="F1" s="439"/>
      <c r="G1" s="438"/>
      <c r="H1" s="251"/>
      <c r="I1" s="251"/>
      <c r="J1" s="251"/>
      <c r="K1" s="251"/>
      <c r="L1" s="251"/>
      <c r="M1" s="251"/>
    </row>
    <row r="2" spans="1:29" ht="30" customHeight="1" x14ac:dyDescent="0.25">
      <c r="A2" s="86" t="s">
        <v>1220</v>
      </c>
      <c r="B2" s="419" t="s">
        <v>831</v>
      </c>
      <c r="C2" s="419"/>
      <c r="D2" s="440" t="s">
        <v>1209</v>
      </c>
      <c r="E2" s="437"/>
      <c r="F2" s="441" t="s">
        <v>1452</v>
      </c>
      <c r="G2" s="442"/>
      <c r="H2" s="443" t="s">
        <v>1572</v>
      </c>
      <c r="I2" s="444"/>
      <c r="J2" s="436" t="s">
        <v>1646</v>
      </c>
      <c r="K2" s="437"/>
      <c r="L2" s="313" t="s">
        <v>1979</v>
      </c>
      <c r="M2" s="368" t="s">
        <v>2109</v>
      </c>
      <c r="O2" s="421" t="s">
        <v>1216</v>
      </c>
      <c r="P2" s="421"/>
      <c r="Q2" s="430" t="s">
        <v>1219</v>
      </c>
      <c r="R2" s="431"/>
      <c r="S2" s="432" t="s">
        <v>1453</v>
      </c>
      <c r="T2" s="433"/>
      <c r="U2" s="434" t="s">
        <v>1573</v>
      </c>
      <c r="V2" s="435"/>
      <c r="W2" s="430" t="s">
        <v>1709</v>
      </c>
      <c r="X2" s="431"/>
      <c r="Y2" s="433" t="s">
        <v>2060</v>
      </c>
      <c r="Z2" s="434" t="s">
        <v>2149</v>
      </c>
      <c r="AC2" s="405" t="s">
        <v>1221</v>
      </c>
    </row>
    <row r="3" spans="1:29" ht="189.75" thickBot="1" x14ac:dyDescent="0.3">
      <c r="B3" s="89" t="s">
        <v>1169</v>
      </c>
      <c r="C3" s="89" t="s">
        <v>1170</v>
      </c>
      <c r="D3" s="90" t="s">
        <v>1169</v>
      </c>
      <c r="E3" s="90" t="s">
        <v>1214</v>
      </c>
      <c r="F3" s="313" t="s">
        <v>1520</v>
      </c>
      <c r="G3" s="313" t="s">
        <v>1519</v>
      </c>
      <c r="H3" s="311" t="s">
        <v>1520</v>
      </c>
      <c r="I3" s="311" t="s">
        <v>1519</v>
      </c>
      <c r="J3" s="312" t="s">
        <v>2147</v>
      </c>
      <c r="K3" s="312" t="s">
        <v>2146</v>
      </c>
      <c r="L3" s="257" t="s">
        <v>2148</v>
      </c>
      <c r="M3" s="365" t="s">
        <v>2157</v>
      </c>
      <c r="O3" s="421"/>
      <c r="P3" s="421"/>
      <c r="Q3" s="430"/>
      <c r="R3" s="431"/>
      <c r="S3" s="432"/>
      <c r="T3" s="433"/>
      <c r="U3" s="434"/>
      <c r="V3" s="435"/>
      <c r="W3" s="430"/>
      <c r="X3" s="431"/>
      <c r="Y3" s="433"/>
      <c r="Z3" s="434"/>
      <c r="AC3" s="405"/>
    </row>
    <row r="4" spans="1:29" ht="16.5" thickBot="1" x14ac:dyDescent="0.3">
      <c r="A4" s="85">
        <v>1</v>
      </c>
      <c r="B4" s="102"/>
      <c r="C4" s="102"/>
      <c r="D4" s="103"/>
      <c r="E4" s="103"/>
      <c r="F4" s="137"/>
      <c r="G4" s="137"/>
      <c r="H4" s="255" t="s">
        <v>1615</v>
      </c>
      <c r="I4" s="255" t="s">
        <v>1615</v>
      </c>
      <c r="J4" s="103" t="s">
        <v>1615</v>
      </c>
      <c r="K4" s="103" t="s">
        <v>1833</v>
      </c>
      <c r="L4" s="137" t="s">
        <v>1615</v>
      </c>
      <c r="M4" s="255" t="s">
        <v>1615</v>
      </c>
      <c r="O4" t="str">
        <f t="shared" ref="O4:P10" si="0">IF(LEN(B4)&gt;0,CONCATENATE(" WHEN COUNTRY = '",$B$2, ,"' AND SEGMENT = '",$B$3,"' THEN ",B4 ),"")</f>
        <v/>
      </c>
      <c r="P4" t="str">
        <f t="shared" si="0"/>
        <v/>
      </c>
      <c r="Q4" s="94" t="str">
        <f t="shared" ref="Q4:Q67" si="1">IF(LEN(D4)&gt;0,CONCATENATE(" WHEN COUNTRY = '",$D$2, ,"' AND SEGMENT = '",$D$3,"' THEN ",D4 ),"")</f>
        <v/>
      </c>
      <c r="R4" s="95" t="str">
        <f t="shared" ref="R4:R67" si="2">IF(LEN(E4)&gt;0,CONCATENATE(" WHEN COUNTRY = '",$D$2, ,"' AND SEGMENT = '",$E$3,"' THEN ",E4 ),"")</f>
        <v/>
      </c>
      <c r="S4" s="94" t="str">
        <f t="shared" ref="S4:S67" si="3">IF(LEN(F4)&gt;0,CONCATENATE(" WHEN COUNTRY = '",$F$2, ,"' AND SEGMENT IN ",$F$3," THEN ",F4 ),"")</f>
        <v/>
      </c>
      <c r="T4" s="95" t="str">
        <f t="shared" ref="T4:T67" si="4">IF(LEN(G4)&gt;0,CONCATENATE(" WHEN COUNTRY = '",$F$2, ,"' AND SEGMENT = '",$G$3,"' THEN ",G4 ),"")</f>
        <v/>
      </c>
      <c r="U4" s="94" t="str">
        <f t="shared" ref="U4:U67" si="5">IF(LEN(H4)&gt;0,CONCATENATE(" WHEN COUNTRY = '",$H$2, ,"' AND SEGMENT IN ",$H$3," THEN ",H4 ),"")</f>
        <v xml:space="preserve"> WHEN COUNTRY = 'ALEX' AND SEGMENT IN ('CORPORATE','SME Corporate') THEN 90</v>
      </c>
      <c r="V4" s="94" t="str">
        <f t="shared" ref="V4:V67" si="6">IF(LEN(I4)&gt;0,CONCATENATE(" WHEN COUNTRY = '",$H$2, ,"' AND SEGMENT = '",$I$3,"' THEN ",I4 ),"")</f>
        <v xml:space="preserve"> WHEN COUNTRY = 'ALEX' AND SEGMENT = 'SME Retail' THEN 90</v>
      </c>
      <c r="W4" s="94" t="str">
        <f t="shared" ref="W4:W67" si="7">IF(LEN(J4)&gt;0,CONCATENATE(" WHEN COUNTRY = '",$J$2, ,"' AND SEGMENT IN ",$J$3," THEN ",J4 ),"")</f>
        <v xml:space="preserve"> WHEN COUNTRY = 'CIB' AND SEGMENT IN ('Large Corporate - Corporate','SME Corporate') THEN 90</v>
      </c>
      <c r="X4" s="94" t="str">
        <f t="shared" ref="X4:X67" si="8">IF(LEN(K4)&gt;0,CONCATENATE(" WHEN COUNTRY = '",$J$2, ,"' AND SEGMENT = '",$K$3,"' THEN ",K4 ),"")</f>
        <v xml:space="preserve"> WHEN COUNTRY = 'CIB' AND SEGMENT = 'Small Business - SME Retail' THEN  90 </v>
      </c>
      <c r="Y4" s="94" t="str">
        <f t="shared" ref="Y4:Y67" si="9">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Z4" s="94" t="str">
        <f>IF(LEN(M4)&gt;0,CONCATENATE(" WHEN COUNTRY = '",$M$2, ,"' AND SEGMENT IN ",$M$3," THEN ",M4 ),"")</f>
        <v xml:space="preserve"> WHEN COUNTRY = 'ISBA' AND SEGMENT IN ('CORPORATE','SME Corporate','SME Retail') THEN 90</v>
      </c>
      <c r="AB4" t="str">
        <f>CONCATENATE(O4,P4,Q4,R4,S4,T4,U4,V4,W4,X4,Y4,Z4)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v>
      </c>
      <c r="AC4" s="96" t="str">
        <f>IF(LEN(AB4)&gt;0,CONCATENATE("CASE ",AB4,"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row>
    <row r="5" spans="1:29" ht="16.5" thickBot="1" x14ac:dyDescent="0.3">
      <c r="A5" s="85">
        <f>+A4+1</f>
        <v>2</v>
      </c>
      <c r="B5" s="102"/>
      <c r="C5" s="102"/>
      <c r="D5" s="104"/>
      <c r="E5" s="104"/>
      <c r="F5" s="138"/>
      <c r="G5" s="138"/>
      <c r="H5" s="255"/>
      <c r="I5" s="255"/>
      <c r="J5" s="103"/>
      <c r="K5" s="103"/>
      <c r="L5" s="137"/>
      <c r="M5" s="255"/>
      <c r="O5" t="str">
        <f t="shared" si="0"/>
        <v/>
      </c>
      <c r="P5" t="str">
        <f t="shared" si="0"/>
        <v/>
      </c>
      <c r="Q5" s="94" t="str">
        <f t="shared" si="1"/>
        <v/>
      </c>
      <c r="R5" s="95" t="str">
        <f t="shared" si="2"/>
        <v/>
      </c>
      <c r="S5" s="94" t="str">
        <f t="shared" si="3"/>
        <v/>
      </c>
      <c r="T5" s="95" t="str">
        <f t="shared" si="4"/>
        <v/>
      </c>
      <c r="U5" s="94" t="str">
        <f t="shared" si="5"/>
        <v/>
      </c>
      <c r="V5" s="94" t="str">
        <f t="shared" si="6"/>
        <v/>
      </c>
      <c r="W5" s="94" t="str">
        <f t="shared" si="7"/>
        <v/>
      </c>
      <c r="X5" s="94" t="str">
        <f t="shared" si="8"/>
        <v/>
      </c>
      <c r="Y5" s="94" t="str">
        <f t="shared" si="9"/>
        <v/>
      </c>
      <c r="Z5" s="94" t="str">
        <f t="shared" ref="Z5:Z68" si="10">IF(LEN(M5)&gt;0,CONCATENATE(" WHEN COUNTRY = '",$M$2, ,"' AND SEGMENT IN ",$M$3," THEN ",M5 ),"")</f>
        <v/>
      </c>
      <c r="AB5" t="str">
        <f t="shared" ref="AB5:AB68" si="11">CONCATENATE(O5,P5,Q5,R5,S5,T5,U5,V5,W5,X5,Y5,Z5)</f>
        <v/>
      </c>
      <c r="AC5" s="96" t="str">
        <f t="shared" ref="AC5:AC68" si="12">IF(LEN(AB5)&gt;0,CONCATENATE("CASE ",AB5," END AS VAL_MAX_IND_",A5,","),"")</f>
        <v/>
      </c>
    </row>
    <row r="6" spans="1:29" ht="16.5" customHeight="1" thickBot="1" x14ac:dyDescent="0.3">
      <c r="A6" s="85">
        <f t="shared" ref="A6:A69" si="13">+A5+1</f>
        <v>3</v>
      </c>
      <c r="B6" s="102"/>
      <c r="C6" s="102"/>
      <c r="D6" s="104"/>
      <c r="E6" s="104"/>
      <c r="F6" s="137"/>
      <c r="G6" s="137"/>
      <c r="H6" s="255"/>
      <c r="I6" s="255"/>
      <c r="J6" s="103"/>
      <c r="K6" s="103"/>
      <c r="L6" s="137"/>
      <c r="M6" s="255"/>
      <c r="O6" t="str">
        <f t="shared" si="0"/>
        <v/>
      </c>
      <c r="P6" t="str">
        <f t="shared" si="0"/>
        <v/>
      </c>
      <c r="Q6" s="94" t="str">
        <f t="shared" si="1"/>
        <v/>
      </c>
      <c r="R6" s="95" t="str">
        <f t="shared" si="2"/>
        <v/>
      </c>
      <c r="S6" s="94" t="str">
        <f t="shared" si="3"/>
        <v/>
      </c>
      <c r="T6" s="95" t="str">
        <f t="shared" si="4"/>
        <v/>
      </c>
      <c r="U6" s="94" t="str">
        <f t="shared" si="5"/>
        <v/>
      </c>
      <c r="V6" s="94" t="str">
        <f t="shared" si="6"/>
        <v/>
      </c>
      <c r="W6" s="94" t="str">
        <f t="shared" si="7"/>
        <v/>
      </c>
      <c r="X6" s="94" t="str">
        <f t="shared" si="8"/>
        <v/>
      </c>
      <c r="Y6" s="94" t="str">
        <f t="shared" si="9"/>
        <v/>
      </c>
      <c r="Z6" s="94" t="str">
        <f t="shared" si="10"/>
        <v/>
      </c>
      <c r="AB6" t="str">
        <f t="shared" si="11"/>
        <v/>
      </c>
      <c r="AC6" s="96" t="str">
        <f t="shared" si="12"/>
        <v/>
      </c>
    </row>
    <row r="7" spans="1:29" ht="16.5" customHeight="1" thickBot="1" x14ac:dyDescent="0.3">
      <c r="A7" s="85">
        <f t="shared" si="13"/>
        <v>4</v>
      </c>
      <c r="B7" s="105"/>
      <c r="C7" s="105"/>
      <c r="D7" s="106"/>
      <c r="E7" s="106"/>
      <c r="F7" s="138"/>
      <c r="G7" s="138"/>
      <c r="H7" s="255"/>
      <c r="I7" s="255"/>
      <c r="J7" s="103"/>
      <c r="K7" s="103"/>
      <c r="L7" s="137"/>
      <c r="M7" s="255"/>
      <c r="O7" t="str">
        <f t="shared" si="0"/>
        <v/>
      </c>
      <c r="P7" t="str">
        <f t="shared" si="0"/>
        <v/>
      </c>
      <c r="Q7" s="94" t="str">
        <f t="shared" si="1"/>
        <v/>
      </c>
      <c r="R7" s="95" t="str">
        <f t="shared" si="2"/>
        <v/>
      </c>
      <c r="S7" s="94" t="str">
        <f t="shared" si="3"/>
        <v/>
      </c>
      <c r="T7" s="95" t="str">
        <f t="shared" si="4"/>
        <v/>
      </c>
      <c r="U7" s="94" t="str">
        <f t="shared" si="5"/>
        <v/>
      </c>
      <c r="V7" s="94" t="str">
        <f t="shared" si="6"/>
        <v/>
      </c>
      <c r="W7" s="94" t="str">
        <f t="shared" si="7"/>
        <v/>
      </c>
      <c r="X7" s="94" t="str">
        <f t="shared" si="8"/>
        <v/>
      </c>
      <c r="Y7" s="94" t="str">
        <f t="shared" si="9"/>
        <v/>
      </c>
      <c r="Z7" s="94" t="str">
        <f t="shared" si="10"/>
        <v/>
      </c>
      <c r="AB7" t="str">
        <f t="shared" si="11"/>
        <v/>
      </c>
      <c r="AC7" s="96" t="str">
        <f t="shared" si="12"/>
        <v/>
      </c>
    </row>
    <row r="8" spans="1:29" ht="16.5" customHeight="1" thickBot="1" x14ac:dyDescent="0.3">
      <c r="A8" s="85">
        <f t="shared" si="13"/>
        <v>5</v>
      </c>
      <c r="B8" s="105"/>
      <c r="C8" s="105"/>
      <c r="D8" s="106"/>
      <c r="E8" s="106"/>
      <c r="F8" s="137"/>
      <c r="G8" s="137"/>
      <c r="H8" s="255"/>
      <c r="I8" s="255"/>
      <c r="J8" s="103"/>
      <c r="K8" s="103"/>
      <c r="L8" s="137"/>
      <c r="M8" s="255"/>
      <c r="O8" t="str">
        <f t="shared" si="0"/>
        <v/>
      </c>
      <c r="P8" t="str">
        <f t="shared" si="0"/>
        <v/>
      </c>
      <c r="Q8" s="94" t="str">
        <f t="shared" si="1"/>
        <v/>
      </c>
      <c r="R8" s="95" t="str">
        <f t="shared" si="2"/>
        <v/>
      </c>
      <c r="S8" s="94" t="str">
        <f t="shared" si="3"/>
        <v/>
      </c>
      <c r="T8" s="95" t="str">
        <f t="shared" si="4"/>
        <v/>
      </c>
      <c r="U8" s="94" t="str">
        <f t="shared" si="5"/>
        <v/>
      </c>
      <c r="V8" s="94" t="str">
        <f t="shared" si="6"/>
        <v/>
      </c>
      <c r="W8" s="94" t="str">
        <f t="shared" si="7"/>
        <v/>
      </c>
      <c r="X8" s="94" t="str">
        <f t="shared" si="8"/>
        <v/>
      </c>
      <c r="Y8" s="94" t="str">
        <f t="shared" si="9"/>
        <v/>
      </c>
      <c r="Z8" s="94" t="str">
        <f t="shared" si="10"/>
        <v/>
      </c>
      <c r="AB8" t="str">
        <f t="shared" si="11"/>
        <v/>
      </c>
      <c r="AC8" s="96" t="str">
        <f t="shared" si="12"/>
        <v/>
      </c>
    </row>
    <row r="9" spans="1:29" ht="16.5" customHeight="1" thickBot="1" x14ac:dyDescent="0.3">
      <c r="A9" s="85">
        <f t="shared" si="13"/>
        <v>6</v>
      </c>
      <c r="B9" s="105"/>
      <c r="C9" s="105"/>
      <c r="D9" s="106"/>
      <c r="E9" s="106"/>
      <c r="F9" s="138"/>
      <c r="G9" s="138"/>
      <c r="H9" s="255"/>
      <c r="I9" s="255"/>
      <c r="J9" s="103"/>
      <c r="K9" s="103"/>
      <c r="L9" s="137"/>
      <c r="M9" s="255"/>
      <c r="O9" t="str">
        <f t="shared" si="0"/>
        <v/>
      </c>
      <c r="P9" t="str">
        <f t="shared" si="0"/>
        <v/>
      </c>
      <c r="Q9" s="94" t="str">
        <f t="shared" si="1"/>
        <v/>
      </c>
      <c r="R9" s="95" t="str">
        <f t="shared" si="2"/>
        <v/>
      </c>
      <c r="S9" s="94" t="str">
        <f t="shared" si="3"/>
        <v/>
      </c>
      <c r="T9" s="95" t="str">
        <f t="shared" si="4"/>
        <v/>
      </c>
      <c r="U9" s="94" t="str">
        <f t="shared" si="5"/>
        <v/>
      </c>
      <c r="V9" s="94" t="str">
        <f t="shared" si="6"/>
        <v/>
      </c>
      <c r="W9" s="94" t="str">
        <f t="shared" si="7"/>
        <v/>
      </c>
      <c r="X9" s="94" t="str">
        <f t="shared" si="8"/>
        <v/>
      </c>
      <c r="Y9" s="94" t="str">
        <f t="shared" si="9"/>
        <v/>
      </c>
      <c r="Z9" s="94" t="str">
        <f t="shared" si="10"/>
        <v/>
      </c>
      <c r="AB9" t="str">
        <f t="shared" si="11"/>
        <v/>
      </c>
      <c r="AC9" s="96" t="str">
        <f t="shared" si="12"/>
        <v/>
      </c>
    </row>
    <row r="10" spans="1:29" ht="16.5" thickBot="1" x14ac:dyDescent="0.3">
      <c r="A10" s="85">
        <f t="shared" si="13"/>
        <v>7</v>
      </c>
      <c r="B10" s="105"/>
      <c r="C10" s="105"/>
      <c r="D10" s="106"/>
      <c r="E10" s="106"/>
      <c r="F10" s="137"/>
      <c r="G10" s="137"/>
      <c r="H10" s="255" t="s">
        <v>1616</v>
      </c>
      <c r="I10" s="255" t="s">
        <v>1630</v>
      </c>
      <c r="J10" s="103"/>
      <c r="K10" s="103"/>
      <c r="L10" s="137" t="s">
        <v>2061</v>
      </c>
      <c r="M10" s="255"/>
      <c r="O10" t="str">
        <f t="shared" si="0"/>
        <v/>
      </c>
      <c r="P10" t="str">
        <f t="shared" si="0"/>
        <v/>
      </c>
      <c r="Q10" s="94" t="str">
        <f t="shared" si="1"/>
        <v/>
      </c>
      <c r="R10" s="95" t="str">
        <f t="shared" si="2"/>
        <v/>
      </c>
      <c r="S10" s="94" t="str">
        <f t="shared" si="3"/>
        <v/>
      </c>
      <c r="T10" s="95" t="str">
        <f t="shared" si="4"/>
        <v/>
      </c>
      <c r="U10" s="94" t="str">
        <f t="shared" si="5"/>
        <v xml:space="preserve"> WHEN COUNTRY = 'ALEX' AND SEGMENT IN ('CORPORATE','SME Corporate') THEN 0.0015264</v>
      </c>
      <c r="V10" s="94" t="str">
        <f t="shared" si="6"/>
        <v xml:space="preserve"> WHEN COUNTRY = 'ALEX' AND SEGMENT = 'SME Retail' THEN 0.0240039</v>
      </c>
      <c r="W10" s="94" t="str">
        <f t="shared" si="7"/>
        <v/>
      </c>
      <c r="X10" s="94" t="str">
        <f t="shared" si="8"/>
        <v/>
      </c>
      <c r="Y10" s="94" t="str">
        <f t="shared" si="9"/>
        <v xml:space="preserve"> WHEN COUNTRY = 'ISPRO'  AND SEGMENT IN ('Corporate', 'SME Corporate', 'SME Corporate RED (Real Estate Development)', 'Corporate RED (Real Estate Development)', 'SME Retail', 'SME Retail RED (Real Estate Development)') THEN 0.0065846</v>
      </c>
      <c r="Z10" s="94" t="str">
        <f t="shared" si="10"/>
        <v/>
      </c>
      <c r="AB10" t="str">
        <f t="shared" si="11"/>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v>
      </c>
      <c r="AC10" s="96" t="str">
        <f t="shared" si="12"/>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row>
    <row r="11" spans="1:29" ht="16.5" thickBot="1" x14ac:dyDescent="0.3">
      <c r="A11" s="85">
        <f t="shared" si="13"/>
        <v>8</v>
      </c>
      <c r="B11" s="102" t="s">
        <v>1362</v>
      </c>
      <c r="C11" s="102" t="s">
        <v>1363</v>
      </c>
      <c r="D11" s="106"/>
      <c r="E11" s="103"/>
      <c r="F11" s="138"/>
      <c r="G11" s="138"/>
      <c r="H11" s="255"/>
      <c r="I11" s="255"/>
      <c r="J11" s="103"/>
      <c r="K11" s="103"/>
      <c r="L11" s="137"/>
      <c r="M11" s="255"/>
      <c r="O11" t="str">
        <f t="shared" ref="O11:O74" si="14">IF(LEN(B11)&gt;0,CONCATENATE(" WHEN COUNTRY = '",$B$2, ,"' AND SEGMENT = '",$B$3,"' THEN ",B11 ),"")</f>
        <v xml:space="preserve"> WHEN COUNTRY = 'BIB' AND SEGMENT = 'CORPORATE' THEN 1.670961</v>
      </c>
      <c r="P11" t="str">
        <f>IF(LEN(C11)&gt;0,CONCATENATE(" WHEN COUNTRY = '",$B$2, ,"' AND SEGMENT = '",$C$3,"'  THEN ",C11 ),"")</f>
        <v xml:space="preserve"> WHEN COUNTRY = 'BIB' AND SEGMENT = 'RETAIL'  THEN 1.958556</v>
      </c>
      <c r="Q11" s="94" t="str">
        <f t="shared" si="1"/>
        <v/>
      </c>
      <c r="R11" s="95" t="str">
        <f t="shared" si="2"/>
        <v/>
      </c>
      <c r="S11" s="94" t="str">
        <f t="shared" si="3"/>
        <v/>
      </c>
      <c r="T11" s="95" t="str">
        <f t="shared" si="4"/>
        <v/>
      </c>
      <c r="U11" s="94" t="str">
        <f t="shared" si="5"/>
        <v/>
      </c>
      <c r="V11" s="94" t="str">
        <f t="shared" si="6"/>
        <v/>
      </c>
      <c r="W11" s="94" t="str">
        <f t="shared" si="7"/>
        <v/>
      </c>
      <c r="X11" s="94" t="str">
        <f t="shared" si="8"/>
        <v/>
      </c>
      <c r="Y11" s="94" t="str">
        <f t="shared" si="9"/>
        <v/>
      </c>
      <c r="Z11" s="94" t="str">
        <f t="shared" si="10"/>
        <v/>
      </c>
      <c r="AB11" t="str">
        <f t="shared" si="11"/>
        <v xml:space="preserve"> WHEN COUNTRY = 'BIB' AND SEGMENT = 'CORPORATE' THEN 1.670961 WHEN COUNTRY = 'BIB' AND SEGMENT = 'RETAIL'  THEN 1.958556</v>
      </c>
      <c r="AC11" s="96" t="str">
        <f t="shared" si="12"/>
        <v>CASE  WHEN COUNTRY = 'BIB' AND SEGMENT = 'CORPORATE' THEN 1.670961 WHEN COUNTRY = 'BIB' AND SEGMENT = 'RETAIL'  THEN 1.958556 END AS VAL_MAX_IND_8,</v>
      </c>
    </row>
    <row r="12" spans="1:29" ht="16.5" customHeight="1" thickBot="1" x14ac:dyDescent="0.3">
      <c r="A12" s="85">
        <f t="shared" si="13"/>
        <v>9</v>
      </c>
      <c r="B12" s="105"/>
      <c r="C12" s="105"/>
      <c r="D12" s="106"/>
      <c r="E12" s="106"/>
      <c r="F12" s="137"/>
      <c r="G12" s="137"/>
      <c r="H12" s="255"/>
      <c r="I12" s="255"/>
      <c r="J12" s="103" t="s">
        <v>1747</v>
      </c>
      <c r="K12" s="103" t="s">
        <v>1834</v>
      </c>
      <c r="L12" s="137" t="s">
        <v>2062</v>
      </c>
      <c r="M12" s="255" t="s">
        <v>2174</v>
      </c>
      <c r="O12" t="str">
        <f t="shared" si="14"/>
        <v/>
      </c>
      <c r="P12" t="str">
        <f>IF(LEN(C12)&gt;0,CONCATENATE(" WHEN COUNTRY = '",$B$2, ,"' AND SEGMENT = '",$B$3,"' THEN ",C12 ),"")</f>
        <v/>
      </c>
      <c r="Q12" s="94" t="str">
        <f t="shared" si="1"/>
        <v/>
      </c>
      <c r="R12" s="95" t="str">
        <f t="shared" si="2"/>
        <v/>
      </c>
      <c r="S12" s="94" t="str">
        <f t="shared" si="3"/>
        <v/>
      </c>
      <c r="T12" s="95" t="str">
        <f t="shared" si="4"/>
        <v/>
      </c>
      <c r="U12" s="94" t="str">
        <f t="shared" si="5"/>
        <v/>
      </c>
      <c r="V12" s="94" t="str">
        <f t="shared" si="6"/>
        <v/>
      </c>
      <c r="W12" s="94" t="str">
        <f t="shared" si="7"/>
        <v xml:space="preserve"> WHEN COUNTRY = 'CIB' AND SEGMENT IN ('Large Corporate - Corporate','SME Corporate') THEN 4.6343120</v>
      </c>
      <c r="X12" s="94" t="str">
        <f t="shared" si="8"/>
        <v xml:space="preserve"> WHEN COUNTRY = 'CIB' AND SEGMENT = 'Small Business - SME Retail' THEN 7.055777</v>
      </c>
      <c r="Y12" s="94" t="str">
        <f t="shared" si="9"/>
        <v xml:space="preserve"> WHEN COUNTRY = 'ISPRO'  AND SEGMENT IN ('Corporate', 'SME Corporate', 'SME Corporate RED (Real Estate Development)', 'Corporate RED (Real Estate Development)', 'SME Retail', 'SME Retail RED (Real Estate Development)') THEN 1.530906</v>
      </c>
      <c r="Z12" s="94" t="str">
        <f t="shared" si="10"/>
        <v xml:space="preserve"> WHEN COUNTRY = 'ISBA' AND SEGMENT IN ('CORPORATE','SME Corporate','SME Retail') THEN 139.0573</v>
      </c>
      <c r="AB12" t="str">
        <f t="shared" si="11"/>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v>
      </c>
      <c r="AC12" s="96" t="str">
        <f t="shared" si="12"/>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row>
    <row r="13" spans="1:29" ht="16.5" customHeight="1" thickBot="1" x14ac:dyDescent="0.3">
      <c r="A13" s="85">
        <f t="shared" si="13"/>
        <v>10</v>
      </c>
      <c r="B13" s="102"/>
      <c r="C13" s="102"/>
      <c r="D13" s="104"/>
      <c r="E13" s="104"/>
      <c r="F13" s="138"/>
      <c r="G13" s="138"/>
      <c r="H13" s="255"/>
      <c r="I13" s="255"/>
      <c r="J13" s="103"/>
      <c r="K13" s="103"/>
      <c r="L13" s="137"/>
      <c r="M13" s="255"/>
      <c r="O13" t="str">
        <f t="shared" si="14"/>
        <v/>
      </c>
      <c r="P13" t="str">
        <f>IF(LEN(C13)&gt;0,CONCATENATE(" WHEN COUNTRY = '",$B$2, ,"' AND SEGMENT = '",$B$3,"' THEN ",C13 ),"")</f>
        <v/>
      </c>
      <c r="Q13" s="94" t="str">
        <f t="shared" si="1"/>
        <v/>
      </c>
      <c r="R13" s="95" t="str">
        <f t="shared" si="2"/>
        <v/>
      </c>
      <c r="S13" s="94" t="str">
        <f t="shared" si="3"/>
        <v/>
      </c>
      <c r="T13" s="95" t="str">
        <f t="shared" si="4"/>
        <v/>
      </c>
      <c r="U13" s="94" t="str">
        <f t="shared" si="5"/>
        <v/>
      </c>
      <c r="V13" s="94" t="str">
        <f t="shared" si="6"/>
        <v/>
      </c>
      <c r="W13" s="94" t="str">
        <f t="shared" si="7"/>
        <v/>
      </c>
      <c r="X13" s="94" t="str">
        <f t="shared" si="8"/>
        <v/>
      </c>
      <c r="Y13" s="94" t="str">
        <f t="shared" si="9"/>
        <v/>
      </c>
      <c r="Z13" s="94" t="str">
        <f t="shared" si="10"/>
        <v/>
      </c>
      <c r="AB13" t="str">
        <f t="shared" si="11"/>
        <v/>
      </c>
      <c r="AC13" s="96" t="str">
        <f t="shared" si="12"/>
        <v/>
      </c>
    </row>
    <row r="14" spans="1:29" ht="16.5" customHeight="1" thickBot="1" x14ac:dyDescent="0.3">
      <c r="A14" s="85">
        <f t="shared" si="13"/>
        <v>11</v>
      </c>
      <c r="B14" s="102"/>
      <c r="C14" s="102"/>
      <c r="D14" s="104"/>
      <c r="E14" s="104"/>
      <c r="F14" s="137"/>
      <c r="G14" s="137"/>
      <c r="H14" s="255"/>
      <c r="I14" s="255"/>
      <c r="J14" s="103"/>
      <c r="K14" s="103"/>
      <c r="L14" s="137"/>
      <c r="M14" s="255"/>
      <c r="O14" t="str">
        <f t="shared" si="14"/>
        <v/>
      </c>
      <c r="P14" t="str">
        <f>IF(LEN(C14)&gt;0,CONCATENATE(" WHEN COUNTRY = '",$B$2, ,"' AND SEGMENT = '",$B$3,"' THEN ",C14 ),"")</f>
        <v/>
      </c>
      <c r="Q14" s="94" t="str">
        <f t="shared" si="1"/>
        <v/>
      </c>
      <c r="R14" s="95" t="str">
        <f t="shared" si="2"/>
        <v/>
      </c>
      <c r="S14" s="94" t="str">
        <f t="shared" si="3"/>
        <v/>
      </c>
      <c r="T14" s="95" t="str">
        <f t="shared" si="4"/>
        <v/>
      </c>
      <c r="U14" s="94" t="str">
        <f t="shared" si="5"/>
        <v/>
      </c>
      <c r="V14" s="94" t="str">
        <f t="shared" si="6"/>
        <v/>
      </c>
      <c r="W14" s="94" t="str">
        <f t="shared" si="7"/>
        <v/>
      </c>
      <c r="X14" s="94" t="str">
        <f t="shared" si="8"/>
        <v/>
      </c>
      <c r="Y14" s="94" t="str">
        <f t="shared" si="9"/>
        <v/>
      </c>
      <c r="Z14" s="94" t="str">
        <f t="shared" si="10"/>
        <v/>
      </c>
      <c r="AB14" t="str">
        <f t="shared" si="11"/>
        <v/>
      </c>
      <c r="AC14" s="96" t="str">
        <f t="shared" si="12"/>
        <v/>
      </c>
    </row>
    <row r="15" spans="1:29" ht="16.5" customHeight="1" thickBot="1" x14ac:dyDescent="0.3">
      <c r="A15" s="85">
        <f t="shared" si="13"/>
        <v>12</v>
      </c>
      <c r="B15" s="102"/>
      <c r="C15" s="102"/>
      <c r="D15" s="104"/>
      <c r="E15" s="104"/>
      <c r="F15" s="138"/>
      <c r="G15" s="138"/>
      <c r="H15" s="255"/>
      <c r="I15" s="255"/>
      <c r="J15" s="103"/>
      <c r="K15" s="103"/>
      <c r="L15" s="137"/>
      <c r="M15" s="255"/>
      <c r="O15" t="str">
        <f t="shared" si="14"/>
        <v/>
      </c>
      <c r="P15" t="str">
        <f>IF(LEN(C15)&gt;0,CONCATENATE(" WHEN COUNTRY = '",$B$2, ,"' AND SEGMENT = '",$B$3,"' THEN ",C15 ),"")</f>
        <v/>
      </c>
      <c r="Q15" s="94" t="str">
        <f t="shared" si="1"/>
        <v/>
      </c>
      <c r="R15" s="95" t="str">
        <f t="shared" si="2"/>
        <v/>
      </c>
      <c r="S15" s="94" t="str">
        <f t="shared" si="3"/>
        <v/>
      </c>
      <c r="T15" s="95" t="str">
        <f t="shared" si="4"/>
        <v/>
      </c>
      <c r="U15" s="94" t="str">
        <f t="shared" si="5"/>
        <v/>
      </c>
      <c r="V15" s="94" t="str">
        <f t="shared" si="6"/>
        <v/>
      </c>
      <c r="W15" s="94" t="str">
        <f t="shared" si="7"/>
        <v/>
      </c>
      <c r="X15" s="94" t="str">
        <f t="shared" si="8"/>
        <v/>
      </c>
      <c r="Y15" s="94" t="str">
        <f t="shared" si="9"/>
        <v/>
      </c>
      <c r="Z15" s="94" t="str">
        <f t="shared" si="10"/>
        <v/>
      </c>
      <c r="AB15" t="str">
        <f t="shared" si="11"/>
        <v/>
      </c>
      <c r="AC15" s="96" t="str">
        <f t="shared" si="12"/>
        <v/>
      </c>
    </row>
    <row r="16" spans="1:29" ht="16.5" thickBot="1" x14ac:dyDescent="0.3">
      <c r="A16" s="85">
        <f t="shared" si="13"/>
        <v>13</v>
      </c>
      <c r="B16" s="102" t="s">
        <v>1358</v>
      </c>
      <c r="C16" s="102" t="s">
        <v>1359</v>
      </c>
      <c r="D16" s="104"/>
      <c r="E16" s="100" t="s">
        <v>1364</v>
      </c>
      <c r="F16" s="137">
        <v>1229625</v>
      </c>
      <c r="G16" s="137" t="s">
        <v>1470</v>
      </c>
      <c r="H16" s="255"/>
      <c r="I16" s="255"/>
      <c r="J16" s="103" t="s">
        <v>1748</v>
      </c>
      <c r="K16" s="103" t="s">
        <v>1835</v>
      </c>
      <c r="L16" s="137" t="s">
        <v>2063</v>
      </c>
      <c r="M16" s="255"/>
      <c r="O16" t="str">
        <f t="shared" si="14"/>
        <v xml:space="preserve"> WHEN COUNTRY = 'BIB' AND SEGMENT = 'CORPORATE' THEN 221617.1</v>
      </c>
      <c r="P16" t="str">
        <f>IF(LEN(C16)&gt;0,CONCATENATE(" WHEN COUNTRY = '",$B$2, ,"' AND SEGMENT = '",$C$3,"'  THEN ",C16 ),"")</f>
        <v xml:space="preserve"> WHEN COUNTRY = 'BIB' AND SEGMENT = 'RETAIL'  THEN 29135.72</v>
      </c>
      <c r="Q16" s="94" t="str">
        <f t="shared" si="1"/>
        <v/>
      </c>
      <c r="R16" s="95" t="str">
        <f t="shared" si="2"/>
        <v xml:space="preserve"> WHEN COUNTRY = 'KOPER' AND SEGMENT = 'SMALL/MICRO' THEN 22492.17</v>
      </c>
      <c r="S16" s="94" t="str">
        <f t="shared" si="3"/>
        <v xml:space="preserve"> WHEN COUNTRY = 'BIR' AND SEGMENT IN ('CORPORATE','SME Corporate') THEN 1229625</v>
      </c>
      <c r="T16" s="95" t="str">
        <f t="shared" si="4"/>
        <v xml:space="preserve"> WHEN COUNTRY = 'BIR' AND SEGMENT = 'SME Retail' THEN 626614.20</v>
      </c>
      <c r="U16" s="94" t="str">
        <f t="shared" si="5"/>
        <v/>
      </c>
      <c r="V16" s="94" t="str">
        <f t="shared" si="6"/>
        <v/>
      </c>
      <c r="W16" s="94" t="str">
        <f t="shared" si="7"/>
        <v xml:space="preserve"> WHEN COUNTRY = 'CIB' AND SEGMENT IN ('Large Corporate - Corporate','SME Corporate') THEN 99400000</v>
      </c>
      <c r="X16" s="94" t="str">
        <f t="shared" si="8"/>
        <v xml:space="preserve"> WHEN COUNTRY = 'CIB' AND SEGMENT = 'Small Business - SME Retail' THEN 19200000.00</v>
      </c>
      <c r="Y16" s="94" t="str">
        <f t="shared" si="9"/>
        <v xml:space="preserve"> WHEN COUNTRY = 'ISPRO'  AND SEGMENT IN ('Corporate', 'SME Corporate', 'SME Corporate RED (Real Estate Development)', 'Corporate RED (Real Estate Development)', 'SME Retail', 'SME Retail RED (Real Estate Development)') THEN 815891.3</v>
      </c>
      <c r="Z16" s="94" t="str">
        <f t="shared" si="10"/>
        <v/>
      </c>
      <c r="AB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C16" s="96" t="str">
        <f t="shared" si="1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29" ht="16.5" thickBot="1" x14ac:dyDescent="0.3">
      <c r="A17" s="85">
        <f t="shared" si="13"/>
        <v>14</v>
      </c>
      <c r="B17" s="102"/>
      <c r="C17" s="102"/>
      <c r="D17" s="104"/>
      <c r="E17" s="104"/>
      <c r="F17" s="138"/>
      <c r="G17" s="138"/>
      <c r="H17" s="255"/>
      <c r="I17" s="255"/>
      <c r="J17" s="103" t="s">
        <v>1749</v>
      </c>
      <c r="K17" s="103"/>
      <c r="L17" s="137"/>
      <c r="M17" s="255"/>
      <c r="O17" t="str">
        <f t="shared" si="14"/>
        <v/>
      </c>
      <c r="P17" t="str">
        <f t="shared" ref="P17:P46" si="15">IF(LEN(C17)&gt;0,CONCATENATE(" WHEN COUNTRY = '",$B$2, ,"' AND SEGMENT = '",$B$3,"' THEN ",C17 ),"")</f>
        <v/>
      </c>
      <c r="Q17" s="94" t="str">
        <f t="shared" si="1"/>
        <v/>
      </c>
      <c r="R17" s="95" t="str">
        <f t="shared" si="2"/>
        <v/>
      </c>
      <c r="S17" s="94" t="str">
        <f t="shared" si="3"/>
        <v/>
      </c>
      <c r="T17" s="95" t="str">
        <f t="shared" si="4"/>
        <v/>
      </c>
      <c r="U17" s="94" t="str">
        <f t="shared" si="5"/>
        <v/>
      </c>
      <c r="V17" s="94" t="str">
        <f t="shared" si="6"/>
        <v/>
      </c>
      <c r="W17" s="94" t="str">
        <f t="shared" si="7"/>
        <v xml:space="preserve"> WHEN COUNTRY = 'CIB' AND SEGMENT IN ('Large Corporate - Corporate','SME Corporate') THEN 20</v>
      </c>
      <c r="X17" s="94" t="str">
        <f t="shared" si="8"/>
        <v/>
      </c>
      <c r="Y17" s="94" t="str">
        <f t="shared" si="9"/>
        <v/>
      </c>
      <c r="Z17" s="94" t="str">
        <f t="shared" si="10"/>
        <v/>
      </c>
      <c r="AB17" t="str">
        <f t="shared" si="11"/>
        <v xml:space="preserve"> WHEN COUNTRY = 'CIB' AND SEGMENT IN ('Large Corporate - Corporate','SME Corporate') THEN 20</v>
      </c>
      <c r="AC17" s="96" t="str">
        <f t="shared" si="12"/>
        <v>CASE  WHEN COUNTRY = 'CIB' AND SEGMENT IN ('Large Corporate - Corporate','SME Corporate') THEN 20 END AS VAL_MAX_IND_14,</v>
      </c>
    </row>
    <row r="18" spans="1:29" ht="16.5" customHeight="1" thickBot="1" x14ac:dyDescent="0.3">
      <c r="A18" s="85">
        <f t="shared" si="13"/>
        <v>15</v>
      </c>
      <c r="B18" s="102"/>
      <c r="C18" s="102"/>
      <c r="D18" s="104"/>
      <c r="E18" s="104"/>
      <c r="F18" s="137"/>
      <c r="G18" s="137"/>
      <c r="H18" s="255"/>
      <c r="I18" s="255"/>
      <c r="J18" s="103"/>
      <c r="K18" s="103"/>
      <c r="L18" s="137"/>
      <c r="M18" s="255"/>
      <c r="O18" t="str">
        <f t="shared" si="14"/>
        <v/>
      </c>
      <c r="P18" t="str">
        <f t="shared" si="15"/>
        <v/>
      </c>
      <c r="Q18" s="94" t="str">
        <f t="shared" si="1"/>
        <v/>
      </c>
      <c r="R18" s="95" t="str">
        <f t="shared" si="2"/>
        <v/>
      </c>
      <c r="S18" s="94" t="str">
        <f t="shared" si="3"/>
        <v/>
      </c>
      <c r="T18" s="95" t="str">
        <f t="shared" si="4"/>
        <v/>
      </c>
      <c r="U18" s="94" t="str">
        <f t="shared" si="5"/>
        <v/>
      </c>
      <c r="V18" s="94" t="str">
        <f t="shared" si="6"/>
        <v/>
      </c>
      <c r="W18" s="94" t="str">
        <f t="shared" si="7"/>
        <v/>
      </c>
      <c r="X18" s="94" t="str">
        <f t="shared" si="8"/>
        <v/>
      </c>
      <c r="Y18" s="94" t="str">
        <f t="shared" si="9"/>
        <v/>
      </c>
      <c r="Z18" s="94" t="str">
        <f t="shared" si="10"/>
        <v/>
      </c>
      <c r="AB18" t="str">
        <f t="shared" si="11"/>
        <v/>
      </c>
      <c r="AC18" s="96" t="str">
        <f t="shared" si="12"/>
        <v/>
      </c>
    </row>
    <row r="19" spans="1:29" ht="16.5" thickBot="1" x14ac:dyDescent="0.3">
      <c r="A19" s="85">
        <f t="shared" si="13"/>
        <v>16</v>
      </c>
      <c r="B19" s="102"/>
      <c r="C19" s="102"/>
      <c r="D19" s="104"/>
      <c r="E19" s="104"/>
      <c r="F19" s="138"/>
      <c r="G19" s="138"/>
      <c r="H19" s="255"/>
      <c r="I19" s="255"/>
      <c r="J19" s="103"/>
      <c r="K19" s="103"/>
      <c r="L19" s="137"/>
      <c r="M19" s="255"/>
      <c r="O19" t="str">
        <f t="shared" si="14"/>
        <v/>
      </c>
      <c r="P19" t="str">
        <f t="shared" si="15"/>
        <v/>
      </c>
      <c r="Q19" s="94" t="str">
        <f t="shared" si="1"/>
        <v/>
      </c>
      <c r="R19" s="95" t="str">
        <f t="shared" si="2"/>
        <v/>
      </c>
      <c r="S19" s="94" t="str">
        <f t="shared" si="3"/>
        <v/>
      </c>
      <c r="T19" s="95" t="str">
        <f t="shared" si="4"/>
        <v/>
      </c>
      <c r="U19" s="94" t="str">
        <f t="shared" si="5"/>
        <v/>
      </c>
      <c r="V19" s="94" t="str">
        <f t="shared" si="6"/>
        <v/>
      </c>
      <c r="W19" s="94" t="str">
        <f t="shared" si="7"/>
        <v/>
      </c>
      <c r="X19" s="94" t="str">
        <f t="shared" si="8"/>
        <v/>
      </c>
      <c r="Y19" s="94" t="str">
        <f t="shared" si="9"/>
        <v/>
      </c>
      <c r="Z19" s="94" t="str">
        <f t="shared" si="10"/>
        <v/>
      </c>
      <c r="AB19" t="str">
        <f t="shared" si="11"/>
        <v/>
      </c>
      <c r="AC19" s="96" t="str">
        <f t="shared" si="12"/>
        <v/>
      </c>
    </row>
    <row r="20" spans="1:29" ht="16.5" customHeight="1" thickBot="1" x14ac:dyDescent="0.3">
      <c r="A20" s="85">
        <f t="shared" si="13"/>
        <v>17</v>
      </c>
      <c r="B20" s="102"/>
      <c r="C20" s="102"/>
      <c r="D20" s="104"/>
      <c r="E20" s="104"/>
      <c r="F20" s="137"/>
      <c r="G20" s="137"/>
      <c r="H20" s="255"/>
      <c r="I20" s="255"/>
      <c r="J20" s="103"/>
      <c r="K20" s="103"/>
      <c r="L20" s="137"/>
      <c r="M20" s="255"/>
      <c r="O20" t="str">
        <f t="shared" si="14"/>
        <v/>
      </c>
      <c r="P20" t="str">
        <f t="shared" si="15"/>
        <v/>
      </c>
      <c r="Q20" s="94" t="str">
        <f t="shared" si="1"/>
        <v/>
      </c>
      <c r="R20" s="95" t="str">
        <f t="shared" si="2"/>
        <v/>
      </c>
      <c r="S20" s="94" t="str">
        <f t="shared" si="3"/>
        <v/>
      </c>
      <c r="T20" s="95" t="str">
        <f t="shared" si="4"/>
        <v/>
      </c>
      <c r="U20" s="94" t="str">
        <f t="shared" si="5"/>
        <v/>
      </c>
      <c r="V20" s="94" t="str">
        <f t="shared" si="6"/>
        <v/>
      </c>
      <c r="W20" s="94" t="str">
        <f t="shared" si="7"/>
        <v/>
      </c>
      <c r="X20" s="94" t="str">
        <f t="shared" si="8"/>
        <v/>
      </c>
      <c r="Y20" s="94" t="str">
        <f t="shared" si="9"/>
        <v/>
      </c>
      <c r="Z20" s="94" t="str">
        <f t="shared" si="10"/>
        <v/>
      </c>
      <c r="AB20" t="str">
        <f t="shared" si="11"/>
        <v/>
      </c>
      <c r="AC20" s="96" t="str">
        <f t="shared" si="12"/>
        <v/>
      </c>
    </row>
    <row r="21" spans="1:29" ht="16.5" customHeight="1" thickBot="1" x14ac:dyDescent="0.3">
      <c r="A21" s="85">
        <f t="shared" si="13"/>
        <v>18</v>
      </c>
      <c r="B21" s="102"/>
      <c r="C21" s="102"/>
      <c r="D21" s="104"/>
      <c r="E21" s="104"/>
      <c r="F21" s="138"/>
      <c r="G21" s="138"/>
      <c r="H21" s="255"/>
      <c r="I21" s="255"/>
      <c r="J21" s="103"/>
      <c r="K21" s="103"/>
      <c r="L21" s="137"/>
      <c r="M21" s="255"/>
      <c r="O21" t="str">
        <f t="shared" si="14"/>
        <v/>
      </c>
      <c r="P21" t="str">
        <f t="shared" si="15"/>
        <v/>
      </c>
      <c r="Q21" s="94" t="str">
        <f t="shared" si="1"/>
        <v/>
      </c>
      <c r="R21" s="95" t="str">
        <f t="shared" si="2"/>
        <v/>
      </c>
      <c r="S21" s="94" t="str">
        <f t="shared" si="3"/>
        <v/>
      </c>
      <c r="T21" s="95" t="str">
        <f t="shared" si="4"/>
        <v/>
      </c>
      <c r="U21" s="94" t="str">
        <f t="shared" si="5"/>
        <v/>
      </c>
      <c r="V21" s="94" t="str">
        <f t="shared" si="6"/>
        <v/>
      </c>
      <c r="W21" s="94" t="str">
        <f t="shared" si="7"/>
        <v/>
      </c>
      <c r="X21" s="94" t="str">
        <f t="shared" si="8"/>
        <v/>
      </c>
      <c r="Y21" s="94" t="str">
        <f t="shared" si="9"/>
        <v/>
      </c>
      <c r="Z21" s="94" t="str">
        <f t="shared" si="10"/>
        <v/>
      </c>
      <c r="AB21" t="str">
        <f t="shared" si="11"/>
        <v/>
      </c>
      <c r="AC21" s="96" t="str">
        <f t="shared" si="12"/>
        <v/>
      </c>
    </row>
    <row r="22" spans="1:29" ht="16.5" customHeight="1" thickBot="1" x14ac:dyDescent="0.3">
      <c r="A22" s="85">
        <f t="shared" si="13"/>
        <v>19</v>
      </c>
      <c r="B22" s="102"/>
      <c r="C22" s="102"/>
      <c r="D22" s="104"/>
      <c r="E22" s="104"/>
      <c r="F22" s="137"/>
      <c r="G22" s="137"/>
      <c r="H22" s="255"/>
      <c r="I22" s="255"/>
      <c r="J22" s="103"/>
      <c r="K22" s="103"/>
      <c r="L22" s="137"/>
      <c r="M22" s="255"/>
      <c r="O22" t="str">
        <f t="shared" si="14"/>
        <v/>
      </c>
      <c r="P22" t="str">
        <f t="shared" si="15"/>
        <v/>
      </c>
      <c r="Q22" s="94" t="str">
        <f t="shared" si="1"/>
        <v/>
      </c>
      <c r="R22" s="95" t="str">
        <f t="shared" si="2"/>
        <v/>
      </c>
      <c r="S22" s="94" t="str">
        <f t="shared" si="3"/>
        <v/>
      </c>
      <c r="T22" s="95" t="str">
        <f t="shared" si="4"/>
        <v/>
      </c>
      <c r="U22" s="94" t="str">
        <f t="shared" si="5"/>
        <v/>
      </c>
      <c r="V22" s="94" t="str">
        <f t="shared" si="6"/>
        <v/>
      </c>
      <c r="W22" s="94" t="str">
        <f t="shared" si="7"/>
        <v/>
      </c>
      <c r="X22" s="94" t="str">
        <f t="shared" si="8"/>
        <v/>
      </c>
      <c r="Y22" s="94" t="str">
        <f t="shared" si="9"/>
        <v/>
      </c>
      <c r="Z22" s="94" t="str">
        <f t="shared" si="10"/>
        <v/>
      </c>
      <c r="AB22" t="str">
        <f t="shared" si="11"/>
        <v/>
      </c>
      <c r="AC22" s="96" t="str">
        <f t="shared" si="12"/>
        <v/>
      </c>
    </row>
    <row r="23" spans="1:29" ht="16.5" customHeight="1" thickBot="1" x14ac:dyDescent="0.3">
      <c r="A23" s="85">
        <f t="shared" si="13"/>
        <v>20</v>
      </c>
      <c r="B23" s="107"/>
      <c r="C23" s="107"/>
      <c r="D23" s="108"/>
      <c r="E23" s="108"/>
      <c r="F23" s="138"/>
      <c r="G23" s="138"/>
      <c r="H23" s="255"/>
      <c r="I23" s="255"/>
      <c r="J23" s="103"/>
      <c r="K23" s="103"/>
      <c r="L23" s="137"/>
      <c r="M23" s="255"/>
      <c r="O23" t="str">
        <f t="shared" si="14"/>
        <v/>
      </c>
      <c r="P23" t="str">
        <f t="shared" si="15"/>
        <v/>
      </c>
      <c r="Q23" s="94" t="str">
        <f t="shared" si="1"/>
        <v/>
      </c>
      <c r="R23" s="95" t="str">
        <f t="shared" si="2"/>
        <v/>
      </c>
      <c r="S23" s="94" t="str">
        <f t="shared" si="3"/>
        <v/>
      </c>
      <c r="T23" s="95" t="str">
        <f t="shared" si="4"/>
        <v/>
      </c>
      <c r="U23" s="94" t="str">
        <f t="shared" si="5"/>
        <v/>
      </c>
      <c r="V23" s="94" t="str">
        <f t="shared" si="6"/>
        <v/>
      </c>
      <c r="W23" s="94" t="str">
        <f t="shared" si="7"/>
        <v/>
      </c>
      <c r="X23" s="94" t="str">
        <f t="shared" si="8"/>
        <v/>
      </c>
      <c r="Y23" s="94" t="str">
        <f t="shared" si="9"/>
        <v/>
      </c>
      <c r="Z23" s="94" t="str">
        <f t="shared" si="10"/>
        <v/>
      </c>
      <c r="AB23" t="str">
        <f t="shared" si="11"/>
        <v/>
      </c>
      <c r="AC23" s="96" t="str">
        <f t="shared" si="12"/>
        <v/>
      </c>
    </row>
    <row r="24" spans="1:29" ht="16.5" customHeight="1" thickBot="1" x14ac:dyDescent="0.3">
      <c r="A24" s="85">
        <f t="shared" si="13"/>
        <v>21</v>
      </c>
      <c r="B24" s="102"/>
      <c r="C24" s="102"/>
      <c r="D24" s="104"/>
      <c r="E24" s="104"/>
      <c r="F24" s="137"/>
      <c r="G24" s="137"/>
      <c r="H24" s="255"/>
      <c r="I24" s="255"/>
      <c r="J24" s="103"/>
      <c r="K24" s="103"/>
      <c r="L24" s="137"/>
      <c r="M24" s="255"/>
      <c r="O24" t="str">
        <f t="shared" si="14"/>
        <v/>
      </c>
      <c r="P24" t="str">
        <f t="shared" si="15"/>
        <v/>
      </c>
      <c r="Q24" s="94" t="str">
        <f t="shared" si="1"/>
        <v/>
      </c>
      <c r="R24" s="95" t="str">
        <f t="shared" si="2"/>
        <v/>
      </c>
      <c r="S24" s="94" t="str">
        <f t="shared" si="3"/>
        <v/>
      </c>
      <c r="T24" s="95" t="str">
        <f t="shared" si="4"/>
        <v/>
      </c>
      <c r="U24" s="94" t="str">
        <f t="shared" si="5"/>
        <v/>
      </c>
      <c r="V24" s="94" t="str">
        <f t="shared" si="6"/>
        <v/>
      </c>
      <c r="W24" s="94" t="str">
        <f t="shared" si="7"/>
        <v/>
      </c>
      <c r="X24" s="94" t="str">
        <f t="shared" si="8"/>
        <v/>
      </c>
      <c r="Y24" s="94" t="str">
        <f t="shared" si="9"/>
        <v/>
      </c>
      <c r="Z24" s="94" t="str">
        <f t="shared" si="10"/>
        <v/>
      </c>
      <c r="AB24" t="str">
        <f t="shared" si="11"/>
        <v/>
      </c>
      <c r="AC24" s="96" t="str">
        <f t="shared" si="12"/>
        <v/>
      </c>
    </row>
    <row r="25" spans="1:29" ht="16.5" customHeight="1" thickBot="1" x14ac:dyDescent="0.3">
      <c r="A25" s="85">
        <f t="shared" si="13"/>
        <v>22</v>
      </c>
      <c r="B25" s="102"/>
      <c r="C25" s="102"/>
      <c r="D25" s="104"/>
      <c r="E25" s="104"/>
      <c r="F25" s="138"/>
      <c r="G25" s="138"/>
      <c r="H25" s="255"/>
      <c r="I25" s="255"/>
      <c r="J25" s="103"/>
      <c r="K25" s="103"/>
      <c r="L25" s="137"/>
      <c r="M25" s="255"/>
      <c r="O25" t="str">
        <f t="shared" si="14"/>
        <v/>
      </c>
      <c r="P25" t="str">
        <f t="shared" si="15"/>
        <v/>
      </c>
      <c r="Q25" s="94" t="str">
        <f t="shared" si="1"/>
        <v/>
      </c>
      <c r="R25" s="95" t="str">
        <f t="shared" si="2"/>
        <v/>
      </c>
      <c r="S25" s="94" t="str">
        <f t="shared" si="3"/>
        <v/>
      </c>
      <c r="T25" s="95" t="str">
        <f t="shared" si="4"/>
        <v/>
      </c>
      <c r="U25" s="94" t="str">
        <f t="shared" si="5"/>
        <v/>
      </c>
      <c r="V25" s="94" t="str">
        <f t="shared" si="6"/>
        <v/>
      </c>
      <c r="W25" s="94" t="str">
        <f t="shared" si="7"/>
        <v/>
      </c>
      <c r="X25" s="94" t="str">
        <f t="shared" si="8"/>
        <v/>
      </c>
      <c r="Y25" s="94" t="str">
        <f t="shared" si="9"/>
        <v/>
      </c>
      <c r="Z25" s="94" t="str">
        <f t="shared" si="10"/>
        <v/>
      </c>
      <c r="AB25" t="str">
        <f t="shared" si="11"/>
        <v/>
      </c>
      <c r="AC25" s="96" t="str">
        <f t="shared" si="12"/>
        <v/>
      </c>
    </row>
    <row r="26" spans="1:29" ht="16.5" customHeight="1" thickBot="1" x14ac:dyDescent="0.3">
      <c r="A26" s="85">
        <f t="shared" si="13"/>
        <v>23</v>
      </c>
      <c r="B26" s="102"/>
      <c r="C26" s="102"/>
      <c r="D26" s="104"/>
      <c r="E26" s="104"/>
      <c r="F26" s="137"/>
      <c r="G26" s="137"/>
      <c r="H26" s="255"/>
      <c r="I26" s="255"/>
      <c r="J26" s="103"/>
      <c r="K26" s="103"/>
      <c r="L26" s="137"/>
      <c r="M26" s="255"/>
      <c r="O26" t="str">
        <f t="shared" si="14"/>
        <v/>
      </c>
      <c r="P26" t="str">
        <f t="shared" si="15"/>
        <v/>
      </c>
      <c r="Q26" s="94" t="str">
        <f t="shared" si="1"/>
        <v/>
      </c>
      <c r="R26" s="95" t="str">
        <f t="shared" si="2"/>
        <v/>
      </c>
      <c r="S26" s="94" t="str">
        <f t="shared" si="3"/>
        <v/>
      </c>
      <c r="T26" s="95" t="str">
        <f t="shared" si="4"/>
        <v/>
      </c>
      <c r="U26" s="94" t="str">
        <f t="shared" si="5"/>
        <v/>
      </c>
      <c r="V26" s="94" t="str">
        <f t="shared" si="6"/>
        <v/>
      </c>
      <c r="W26" s="94" t="str">
        <f t="shared" si="7"/>
        <v/>
      </c>
      <c r="X26" s="94" t="str">
        <f t="shared" si="8"/>
        <v/>
      </c>
      <c r="Y26" s="94" t="str">
        <f t="shared" si="9"/>
        <v/>
      </c>
      <c r="Z26" s="94" t="str">
        <f t="shared" si="10"/>
        <v/>
      </c>
      <c r="AB26" t="str">
        <f t="shared" si="11"/>
        <v/>
      </c>
      <c r="AC26" s="96" t="str">
        <f t="shared" si="12"/>
        <v/>
      </c>
    </row>
    <row r="27" spans="1:29" ht="16.5" customHeight="1" thickBot="1" x14ac:dyDescent="0.3">
      <c r="A27" s="85">
        <f t="shared" si="13"/>
        <v>24</v>
      </c>
      <c r="B27" s="102"/>
      <c r="C27" s="102"/>
      <c r="D27" s="104"/>
      <c r="E27" s="104"/>
      <c r="F27" s="138"/>
      <c r="G27" s="138"/>
      <c r="H27" s="255"/>
      <c r="I27" s="255"/>
      <c r="J27" s="103"/>
      <c r="K27" s="103"/>
      <c r="L27" s="137"/>
      <c r="M27" s="255"/>
      <c r="O27" t="str">
        <f t="shared" si="14"/>
        <v/>
      </c>
      <c r="P27" t="str">
        <f t="shared" si="15"/>
        <v/>
      </c>
      <c r="Q27" s="94" t="str">
        <f t="shared" si="1"/>
        <v/>
      </c>
      <c r="R27" s="95" t="str">
        <f t="shared" si="2"/>
        <v/>
      </c>
      <c r="S27" s="94" t="str">
        <f t="shared" si="3"/>
        <v/>
      </c>
      <c r="T27" s="95" t="str">
        <f t="shared" si="4"/>
        <v/>
      </c>
      <c r="U27" s="94" t="str">
        <f t="shared" si="5"/>
        <v/>
      </c>
      <c r="V27" s="94" t="str">
        <f t="shared" si="6"/>
        <v/>
      </c>
      <c r="W27" s="94" t="str">
        <f t="shared" si="7"/>
        <v/>
      </c>
      <c r="X27" s="94" t="str">
        <f t="shared" si="8"/>
        <v/>
      </c>
      <c r="Y27" s="94" t="str">
        <f t="shared" si="9"/>
        <v/>
      </c>
      <c r="Z27" s="94" t="str">
        <f t="shared" si="10"/>
        <v/>
      </c>
      <c r="AB27" t="str">
        <f t="shared" si="11"/>
        <v/>
      </c>
      <c r="AC27" s="96" t="str">
        <f t="shared" si="12"/>
        <v/>
      </c>
    </row>
    <row r="28" spans="1:29" ht="16.5" customHeight="1" thickBot="1" x14ac:dyDescent="0.3">
      <c r="A28" s="85">
        <f t="shared" si="13"/>
        <v>25</v>
      </c>
      <c r="B28" s="102"/>
      <c r="C28" s="102"/>
      <c r="D28" s="104"/>
      <c r="E28" s="104"/>
      <c r="F28" s="137"/>
      <c r="G28" s="137"/>
      <c r="H28" s="255"/>
      <c r="I28" s="255"/>
      <c r="J28" s="103"/>
      <c r="K28" s="103"/>
      <c r="L28" s="137"/>
      <c r="M28" s="255"/>
      <c r="O28" t="str">
        <f t="shared" si="14"/>
        <v/>
      </c>
      <c r="P28" t="str">
        <f t="shared" si="15"/>
        <v/>
      </c>
      <c r="Q28" s="94" t="str">
        <f t="shared" si="1"/>
        <v/>
      </c>
      <c r="R28" s="95" t="str">
        <f t="shared" si="2"/>
        <v/>
      </c>
      <c r="S28" s="94" t="str">
        <f t="shared" si="3"/>
        <v/>
      </c>
      <c r="T28" s="95" t="str">
        <f t="shared" si="4"/>
        <v/>
      </c>
      <c r="U28" s="94" t="str">
        <f t="shared" si="5"/>
        <v/>
      </c>
      <c r="V28" s="94" t="str">
        <f t="shared" si="6"/>
        <v/>
      </c>
      <c r="W28" s="94" t="str">
        <f t="shared" si="7"/>
        <v/>
      </c>
      <c r="X28" s="94" t="str">
        <f t="shared" si="8"/>
        <v/>
      </c>
      <c r="Y28" s="94" t="str">
        <f t="shared" si="9"/>
        <v/>
      </c>
      <c r="Z28" s="94" t="str">
        <f t="shared" si="10"/>
        <v/>
      </c>
      <c r="AB28" t="str">
        <f t="shared" si="11"/>
        <v/>
      </c>
      <c r="AC28" s="96" t="str">
        <f t="shared" si="12"/>
        <v/>
      </c>
    </row>
    <row r="29" spans="1:29" ht="16.5" customHeight="1" thickBot="1" x14ac:dyDescent="0.3">
      <c r="A29" s="85">
        <f t="shared" si="13"/>
        <v>26</v>
      </c>
      <c r="B29" s="102"/>
      <c r="C29" s="102"/>
      <c r="D29" s="104"/>
      <c r="E29" s="104"/>
      <c r="F29" s="138"/>
      <c r="G29" s="138"/>
      <c r="H29" s="255"/>
      <c r="I29" s="255"/>
      <c r="J29" s="103"/>
      <c r="K29" s="103"/>
      <c r="L29" s="137"/>
      <c r="M29" s="255"/>
      <c r="O29" t="str">
        <f t="shared" si="14"/>
        <v/>
      </c>
      <c r="P29" t="str">
        <f t="shared" si="15"/>
        <v/>
      </c>
      <c r="Q29" s="94" t="str">
        <f t="shared" si="1"/>
        <v/>
      </c>
      <c r="R29" s="95" t="str">
        <f t="shared" si="2"/>
        <v/>
      </c>
      <c r="S29" s="94" t="str">
        <f t="shared" si="3"/>
        <v/>
      </c>
      <c r="T29" s="95" t="str">
        <f t="shared" si="4"/>
        <v/>
      </c>
      <c r="U29" s="94" t="str">
        <f t="shared" si="5"/>
        <v/>
      </c>
      <c r="V29" s="94" t="str">
        <f t="shared" si="6"/>
        <v/>
      </c>
      <c r="W29" s="94" t="str">
        <f t="shared" si="7"/>
        <v/>
      </c>
      <c r="X29" s="94" t="str">
        <f t="shared" si="8"/>
        <v/>
      </c>
      <c r="Y29" s="94" t="str">
        <f t="shared" si="9"/>
        <v/>
      </c>
      <c r="Z29" s="94" t="str">
        <f t="shared" si="10"/>
        <v/>
      </c>
      <c r="AB29" t="str">
        <f t="shared" si="11"/>
        <v/>
      </c>
      <c r="AC29" s="96" t="str">
        <f t="shared" si="12"/>
        <v/>
      </c>
    </row>
    <row r="30" spans="1:29" ht="16.5" customHeight="1" thickBot="1" x14ac:dyDescent="0.3">
      <c r="A30" s="85">
        <f t="shared" si="13"/>
        <v>27</v>
      </c>
      <c r="B30" s="102"/>
      <c r="C30" s="102"/>
      <c r="D30" s="104"/>
      <c r="E30" s="104"/>
      <c r="F30" s="137"/>
      <c r="G30" s="137"/>
      <c r="H30" s="255"/>
      <c r="I30" s="255"/>
      <c r="J30" s="103"/>
      <c r="K30" s="103"/>
      <c r="L30" s="137"/>
      <c r="M30" s="255"/>
      <c r="O30" t="str">
        <f t="shared" si="14"/>
        <v/>
      </c>
      <c r="P30" t="str">
        <f t="shared" si="15"/>
        <v/>
      </c>
      <c r="Q30" s="94" t="str">
        <f t="shared" si="1"/>
        <v/>
      </c>
      <c r="R30" s="95" t="str">
        <f t="shared" si="2"/>
        <v/>
      </c>
      <c r="S30" s="94" t="str">
        <f t="shared" si="3"/>
        <v/>
      </c>
      <c r="T30" s="95" t="str">
        <f t="shared" si="4"/>
        <v/>
      </c>
      <c r="U30" s="94" t="str">
        <f t="shared" si="5"/>
        <v/>
      </c>
      <c r="V30" s="94" t="str">
        <f t="shared" si="6"/>
        <v/>
      </c>
      <c r="W30" s="94" t="str">
        <f t="shared" si="7"/>
        <v/>
      </c>
      <c r="X30" s="94" t="str">
        <f t="shared" si="8"/>
        <v/>
      </c>
      <c r="Y30" s="94" t="str">
        <f t="shared" si="9"/>
        <v/>
      </c>
      <c r="Z30" s="94" t="str">
        <f t="shared" si="10"/>
        <v/>
      </c>
      <c r="AB30" t="str">
        <f t="shared" si="11"/>
        <v/>
      </c>
      <c r="AC30" s="96" t="str">
        <f t="shared" si="12"/>
        <v/>
      </c>
    </row>
    <row r="31" spans="1:29" ht="16.5" customHeight="1" thickBot="1" x14ac:dyDescent="0.3">
      <c r="A31" s="85">
        <f t="shared" si="13"/>
        <v>28</v>
      </c>
      <c r="B31" s="102"/>
      <c r="C31" s="102"/>
      <c r="D31" s="104"/>
      <c r="E31" s="104"/>
      <c r="F31" s="138"/>
      <c r="G31" s="138"/>
      <c r="H31" s="255"/>
      <c r="I31" s="255"/>
      <c r="J31" s="103"/>
      <c r="K31" s="103"/>
      <c r="L31" s="137"/>
      <c r="M31" s="255"/>
      <c r="O31" t="str">
        <f t="shared" si="14"/>
        <v/>
      </c>
      <c r="P31" t="str">
        <f t="shared" si="15"/>
        <v/>
      </c>
      <c r="Q31" s="94" t="str">
        <f t="shared" si="1"/>
        <v/>
      </c>
      <c r="R31" s="95" t="str">
        <f t="shared" si="2"/>
        <v/>
      </c>
      <c r="S31" s="94" t="str">
        <f t="shared" si="3"/>
        <v/>
      </c>
      <c r="T31" s="95" t="str">
        <f t="shared" si="4"/>
        <v/>
      </c>
      <c r="U31" s="94" t="str">
        <f t="shared" si="5"/>
        <v/>
      </c>
      <c r="V31" s="94" t="str">
        <f t="shared" si="6"/>
        <v/>
      </c>
      <c r="W31" s="94" t="str">
        <f t="shared" si="7"/>
        <v/>
      </c>
      <c r="X31" s="94" t="str">
        <f t="shared" si="8"/>
        <v/>
      </c>
      <c r="Y31" s="94" t="str">
        <f t="shared" si="9"/>
        <v/>
      </c>
      <c r="Z31" s="94" t="str">
        <f t="shared" si="10"/>
        <v/>
      </c>
      <c r="AB31" t="str">
        <f t="shared" si="11"/>
        <v/>
      </c>
      <c r="AC31" s="96" t="str">
        <f t="shared" si="12"/>
        <v/>
      </c>
    </row>
    <row r="32" spans="1:29" ht="16.5" customHeight="1" thickBot="1" x14ac:dyDescent="0.3">
      <c r="A32" s="85">
        <f t="shared" si="13"/>
        <v>29</v>
      </c>
      <c r="B32" s="102"/>
      <c r="C32" s="102"/>
      <c r="D32" s="104"/>
      <c r="E32" s="104"/>
      <c r="F32" s="137"/>
      <c r="G32" s="137"/>
      <c r="H32" s="255"/>
      <c r="I32" s="255"/>
      <c r="J32" s="103"/>
      <c r="K32" s="103"/>
      <c r="L32" s="137"/>
      <c r="M32" s="255"/>
      <c r="O32" t="str">
        <f t="shared" si="14"/>
        <v/>
      </c>
      <c r="P32" t="str">
        <f t="shared" si="15"/>
        <v/>
      </c>
      <c r="Q32" s="94" t="str">
        <f t="shared" si="1"/>
        <v/>
      </c>
      <c r="R32" s="95" t="str">
        <f t="shared" si="2"/>
        <v/>
      </c>
      <c r="S32" s="94" t="str">
        <f t="shared" si="3"/>
        <v/>
      </c>
      <c r="T32" s="95" t="str">
        <f t="shared" si="4"/>
        <v/>
      </c>
      <c r="U32" s="94" t="str">
        <f t="shared" si="5"/>
        <v/>
      </c>
      <c r="V32" s="94" t="str">
        <f t="shared" si="6"/>
        <v/>
      </c>
      <c r="W32" s="94" t="str">
        <f t="shared" si="7"/>
        <v/>
      </c>
      <c r="X32" s="94" t="str">
        <f t="shared" si="8"/>
        <v/>
      </c>
      <c r="Y32" s="94" t="str">
        <f t="shared" si="9"/>
        <v/>
      </c>
      <c r="Z32" s="94" t="str">
        <f t="shared" si="10"/>
        <v/>
      </c>
      <c r="AB32" t="str">
        <f t="shared" si="11"/>
        <v/>
      </c>
      <c r="AC32" s="96" t="str">
        <f t="shared" si="12"/>
        <v/>
      </c>
    </row>
    <row r="33" spans="1:29" ht="16.5" customHeight="1" thickBot="1" x14ac:dyDescent="0.3">
      <c r="A33" s="85">
        <f t="shared" si="13"/>
        <v>30</v>
      </c>
      <c r="B33" s="102"/>
      <c r="C33" s="102"/>
      <c r="D33" s="104"/>
      <c r="E33" s="104"/>
      <c r="F33" s="138"/>
      <c r="G33" s="138"/>
      <c r="H33" s="255"/>
      <c r="I33" s="255"/>
      <c r="J33" s="103"/>
      <c r="K33" s="103"/>
      <c r="L33" s="137"/>
      <c r="M33" s="255"/>
      <c r="O33" t="str">
        <f t="shared" si="14"/>
        <v/>
      </c>
      <c r="P33" t="str">
        <f t="shared" si="15"/>
        <v/>
      </c>
      <c r="Q33" s="94" t="str">
        <f t="shared" si="1"/>
        <v/>
      </c>
      <c r="R33" s="95" t="str">
        <f t="shared" si="2"/>
        <v/>
      </c>
      <c r="S33" s="94" t="str">
        <f t="shared" si="3"/>
        <v/>
      </c>
      <c r="T33" s="95" t="str">
        <f t="shared" si="4"/>
        <v/>
      </c>
      <c r="U33" s="94" t="str">
        <f t="shared" si="5"/>
        <v/>
      </c>
      <c r="V33" s="94" t="str">
        <f t="shared" si="6"/>
        <v/>
      </c>
      <c r="W33" s="94" t="str">
        <f t="shared" si="7"/>
        <v/>
      </c>
      <c r="X33" s="94" t="str">
        <f t="shared" si="8"/>
        <v/>
      </c>
      <c r="Y33" s="94" t="str">
        <f t="shared" si="9"/>
        <v/>
      </c>
      <c r="Z33" s="94" t="str">
        <f t="shared" si="10"/>
        <v/>
      </c>
      <c r="AB33" t="str">
        <f t="shared" si="11"/>
        <v/>
      </c>
      <c r="AC33" s="96" t="str">
        <f t="shared" si="12"/>
        <v/>
      </c>
    </row>
    <row r="34" spans="1:29" ht="16.5" thickBot="1" x14ac:dyDescent="0.3">
      <c r="A34" s="85">
        <f t="shared" si="13"/>
        <v>31</v>
      </c>
      <c r="B34" s="102"/>
      <c r="C34" s="102"/>
      <c r="D34" s="104"/>
      <c r="E34" s="104"/>
      <c r="F34" s="137"/>
      <c r="G34" s="137"/>
      <c r="H34" s="255"/>
      <c r="I34" s="255"/>
      <c r="J34" s="103"/>
      <c r="K34" s="103"/>
      <c r="L34" s="137"/>
      <c r="M34" s="255"/>
      <c r="O34" t="str">
        <f t="shared" si="14"/>
        <v/>
      </c>
      <c r="P34" t="str">
        <f t="shared" si="15"/>
        <v/>
      </c>
      <c r="Q34" s="94" t="str">
        <f t="shared" si="1"/>
        <v/>
      </c>
      <c r="R34" s="95" t="str">
        <f t="shared" si="2"/>
        <v/>
      </c>
      <c r="S34" s="94" t="str">
        <f t="shared" si="3"/>
        <v/>
      </c>
      <c r="T34" s="95" t="str">
        <f t="shared" si="4"/>
        <v/>
      </c>
      <c r="U34" s="94" t="str">
        <f t="shared" si="5"/>
        <v/>
      </c>
      <c r="V34" s="94" t="str">
        <f t="shared" si="6"/>
        <v/>
      </c>
      <c r="W34" s="94" t="str">
        <f t="shared" si="7"/>
        <v/>
      </c>
      <c r="X34" s="94" t="str">
        <f t="shared" si="8"/>
        <v/>
      </c>
      <c r="Y34" s="94" t="str">
        <f t="shared" si="9"/>
        <v/>
      </c>
      <c r="Z34" s="94" t="str">
        <f t="shared" si="10"/>
        <v/>
      </c>
      <c r="AB34" t="str">
        <f t="shared" si="11"/>
        <v/>
      </c>
      <c r="AC34" s="96" t="str">
        <f t="shared" si="12"/>
        <v/>
      </c>
    </row>
    <row r="35" spans="1:29" ht="16.5" customHeight="1" thickBot="1" x14ac:dyDescent="0.3">
      <c r="A35" s="85">
        <f t="shared" si="13"/>
        <v>32</v>
      </c>
      <c r="B35" s="102"/>
      <c r="C35" s="102"/>
      <c r="D35" s="104"/>
      <c r="E35" s="104"/>
      <c r="F35" s="138"/>
      <c r="G35" s="138"/>
      <c r="H35" s="255"/>
      <c r="I35" s="255"/>
      <c r="J35" s="103"/>
      <c r="K35" s="103"/>
      <c r="L35" s="137"/>
      <c r="M35" s="255"/>
      <c r="O35" t="str">
        <f t="shared" si="14"/>
        <v/>
      </c>
      <c r="P35" t="str">
        <f t="shared" si="15"/>
        <v/>
      </c>
      <c r="Q35" s="94" t="str">
        <f t="shared" si="1"/>
        <v/>
      </c>
      <c r="R35" s="95" t="str">
        <f t="shared" si="2"/>
        <v/>
      </c>
      <c r="S35" s="94" t="str">
        <f t="shared" si="3"/>
        <v/>
      </c>
      <c r="T35" s="95" t="str">
        <f t="shared" si="4"/>
        <v/>
      </c>
      <c r="U35" s="94" t="str">
        <f t="shared" si="5"/>
        <v/>
      </c>
      <c r="V35" s="94" t="str">
        <f t="shared" si="6"/>
        <v/>
      </c>
      <c r="W35" s="94" t="str">
        <f t="shared" si="7"/>
        <v/>
      </c>
      <c r="X35" s="94" t="str">
        <f t="shared" si="8"/>
        <v/>
      </c>
      <c r="Y35" s="94" t="str">
        <f t="shared" si="9"/>
        <v/>
      </c>
      <c r="Z35" s="94" t="str">
        <f t="shared" si="10"/>
        <v/>
      </c>
      <c r="AB35" t="str">
        <f t="shared" si="11"/>
        <v/>
      </c>
      <c r="AC35" s="96" t="str">
        <f t="shared" si="12"/>
        <v/>
      </c>
    </row>
    <row r="36" spans="1:29" ht="16.5" customHeight="1" thickBot="1" x14ac:dyDescent="0.3">
      <c r="A36" s="85">
        <f t="shared" si="13"/>
        <v>33</v>
      </c>
      <c r="B36" s="102"/>
      <c r="C36" s="102"/>
      <c r="D36" s="104"/>
      <c r="E36" s="104"/>
      <c r="F36" s="137"/>
      <c r="G36" s="137"/>
      <c r="H36" s="255"/>
      <c r="I36" s="255"/>
      <c r="J36" s="103"/>
      <c r="K36" s="103"/>
      <c r="L36" s="137"/>
      <c r="M36" s="255"/>
      <c r="O36" t="str">
        <f t="shared" si="14"/>
        <v/>
      </c>
      <c r="P36" t="str">
        <f t="shared" si="15"/>
        <v/>
      </c>
      <c r="Q36" s="94" t="str">
        <f t="shared" si="1"/>
        <v/>
      </c>
      <c r="R36" s="95" t="str">
        <f t="shared" si="2"/>
        <v/>
      </c>
      <c r="S36" s="94" t="str">
        <f t="shared" si="3"/>
        <v/>
      </c>
      <c r="T36" s="95" t="str">
        <f t="shared" si="4"/>
        <v/>
      </c>
      <c r="U36" s="94" t="str">
        <f t="shared" si="5"/>
        <v/>
      </c>
      <c r="V36" s="94" t="str">
        <f t="shared" si="6"/>
        <v/>
      </c>
      <c r="W36" s="94" t="str">
        <f t="shared" si="7"/>
        <v/>
      </c>
      <c r="X36" s="94" t="str">
        <f t="shared" si="8"/>
        <v/>
      </c>
      <c r="Y36" s="94" t="str">
        <f t="shared" si="9"/>
        <v/>
      </c>
      <c r="Z36" s="94" t="str">
        <f t="shared" si="10"/>
        <v/>
      </c>
      <c r="AB36" t="str">
        <f t="shared" si="11"/>
        <v/>
      </c>
      <c r="AC36" s="96" t="str">
        <f t="shared" si="12"/>
        <v/>
      </c>
    </row>
    <row r="37" spans="1:29" ht="16.5" customHeight="1" thickBot="1" x14ac:dyDescent="0.3">
      <c r="A37" s="85">
        <f t="shared" si="13"/>
        <v>34</v>
      </c>
      <c r="B37" s="107"/>
      <c r="C37" s="107"/>
      <c r="D37" s="108"/>
      <c r="E37" s="108"/>
      <c r="F37" s="138"/>
      <c r="G37" s="138"/>
      <c r="H37" s="255"/>
      <c r="I37" s="255"/>
      <c r="J37" s="103"/>
      <c r="K37" s="103"/>
      <c r="L37" s="137"/>
      <c r="M37" s="255"/>
      <c r="O37" t="str">
        <f t="shared" si="14"/>
        <v/>
      </c>
      <c r="P37" t="str">
        <f t="shared" si="15"/>
        <v/>
      </c>
      <c r="Q37" s="94" t="str">
        <f t="shared" si="1"/>
        <v/>
      </c>
      <c r="R37" s="95" t="str">
        <f t="shared" si="2"/>
        <v/>
      </c>
      <c r="S37" s="94" t="str">
        <f t="shared" si="3"/>
        <v/>
      </c>
      <c r="T37" s="95" t="str">
        <f t="shared" si="4"/>
        <v/>
      </c>
      <c r="U37" s="94" t="str">
        <f t="shared" si="5"/>
        <v/>
      </c>
      <c r="V37" s="94" t="str">
        <f t="shared" si="6"/>
        <v/>
      </c>
      <c r="W37" s="94" t="str">
        <f t="shared" si="7"/>
        <v/>
      </c>
      <c r="X37" s="94" t="str">
        <f t="shared" si="8"/>
        <v/>
      </c>
      <c r="Y37" s="94" t="str">
        <f t="shared" si="9"/>
        <v/>
      </c>
      <c r="Z37" s="94" t="str">
        <f t="shared" si="10"/>
        <v/>
      </c>
      <c r="AB37" t="str">
        <f t="shared" si="11"/>
        <v/>
      </c>
      <c r="AC37" s="96" t="str">
        <f t="shared" si="12"/>
        <v/>
      </c>
    </row>
    <row r="38" spans="1:29" ht="16.5" customHeight="1" thickBot="1" x14ac:dyDescent="0.3">
      <c r="A38" s="85">
        <f t="shared" si="13"/>
        <v>35</v>
      </c>
      <c r="B38" s="102"/>
      <c r="C38" s="102"/>
      <c r="D38" s="104"/>
      <c r="E38" s="104"/>
      <c r="F38" s="137"/>
      <c r="G38" s="137"/>
      <c r="H38" s="255"/>
      <c r="I38" s="255"/>
      <c r="J38" s="103" t="s">
        <v>1750</v>
      </c>
      <c r="K38" s="103" t="s">
        <v>1836</v>
      </c>
      <c r="L38" s="137" t="s">
        <v>2064</v>
      </c>
      <c r="M38" s="255" t="s">
        <v>2176</v>
      </c>
      <c r="O38" t="str">
        <f t="shared" si="14"/>
        <v/>
      </c>
      <c r="P38" t="str">
        <f t="shared" si="15"/>
        <v/>
      </c>
      <c r="Q38" s="94" t="str">
        <f t="shared" si="1"/>
        <v/>
      </c>
      <c r="R38" s="95" t="str">
        <f t="shared" si="2"/>
        <v/>
      </c>
      <c r="S38" s="94" t="str">
        <f t="shared" si="3"/>
        <v/>
      </c>
      <c r="T38" s="95" t="str">
        <f t="shared" si="4"/>
        <v/>
      </c>
      <c r="U38" s="94" t="str">
        <f t="shared" si="5"/>
        <v/>
      </c>
      <c r="V38" s="94" t="str">
        <f t="shared" si="6"/>
        <v/>
      </c>
      <c r="W38" s="94" t="str">
        <f t="shared" si="7"/>
        <v xml:space="preserve"> WHEN COUNTRY = 'CIB' AND SEGMENT IN ('Large Corporate - Corporate','SME Corporate') THEN 6.159763</v>
      </c>
      <c r="X38" s="94" t="str">
        <f t="shared" si="8"/>
        <v xml:space="preserve"> WHEN COUNTRY = 'CIB' AND SEGMENT = 'Small Business - SME Retail' THEN 7.00</v>
      </c>
      <c r="Y38" s="94" t="str">
        <f t="shared" si="9"/>
        <v xml:space="preserve"> WHEN COUNTRY = 'ISPRO'  AND SEGMENT IN ('Corporate', 'SME Corporate', 'SME Corporate RED (Real Estate Development)', 'Corporate RED (Real Estate Development)', 'SME Retail', 'SME Retail RED (Real Estate Development)') THEN 13.62589</v>
      </c>
      <c r="Z38" s="94" t="str">
        <f t="shared" si="10"/>
        <v xml:space="preserve"> WHEN COUNTRY = 'ISBA' AND SEGMENT IN ('CORPORATE','SME Corporate','SME Retail') THEN 144.6835</v>
      </c>
      <c r="AB38" t="str">
        <f t="shared" si="11"/>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v>
      </c>
      <c r="AC38" s="96" t="str">
        <f t="shared" si="12"/>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row>
    <row r="39" spans="1:29" ht="16.5" customHeight="1" thickBot="1" x14ac:dyDescent="0.3">
      <c r="A39" s="85">
        <f t="shared" si="13"/>
        <v>36</v>
      </c>
      <c r="B39" s="102"/>
      <c r="C39" s="102"/>
      <c r="D39" s="104"/>
      <c r="E39" s="104"/>
      <c r="F39" s="138"/>
      <c r="G39" s="138"/>
      <c r="H39" s="255"/>
      <c r="I39" s="255"/>
      <c r="J39" s="103"/>
      <c r="K39" s="103"/>
      <c r="L39" s="137"/>
      <c r="M39" s="255"/>
      <c r="O39" t="str">
        <f t="shared" si="14"/>
        <v/>
      </c>
      <c r="P39" t="str">
        <f t="shared" si="15"/>
        <v/>
      </c>
      <c r="Q39" s="94" t="str">
        <f t="shared" si="1"/>
        <v/>
      </c>
      <c r="R39" s="95" t="str">
        <f t="shared" si="2"/>
        <v/>
      </c>
      <c r="S39" s="94" t="str">
        <f t="shared" si="3"/>
        <v/>
      </c>
      <c r="T39" s="95" t="str">
        <f t="shared" si="4"/>
        <v/>
      </c>
      <c r="U39" s="94" t="str">
        <f t="shared" si="5"/>
        <v/>
      </c>
      <c r="V39" s="94" t="str">
        <f t="shared" si="6"/>
        <v/>
      </c>
      <c r="W39" s="94" t="str">
        <f t="shared" si="7"/>
        <v/>
      </c>
      <c r="X39" s="94" t="str">
        <f t="shared" si="8"/>
        <v/>
      </c>
      <c r="Y39" s="94" t="str">
        <f t="shared" si="9"/>
        <v/>
      </c>
      <c r="Z39" s="94" t="str">
        <f t="shared" si="10"/>
        <v/>
      </c>
      <c r="AB39" t="str">
        <f t="shared" si="11"/>
        <v/>
      </c>
      <c r="AC39" s="96" t="str">
        <f t="shared" si="12"/>
        <v/>
      </c>
    </row>
    <row r="40" spans="1:29" ht="16.5" customHeight="1" thickBot="1" x14ac:dyDescent="0.3">
      <c r="A40" s="85">
        <f t="shared" si="13"/>
        <v>37</v>
      </c>
      <c r="B40" s="102"/>
      <c r="C40" s="102"/>
      <c r="D40" s="104"/>
      <c r="E40" s="104"/>
      <c r="F40" s="137"/>
      <c r="G40" s="137"/>
      <c r="H40" s="255"/>
      <c r="I40" s="255"/>
      <c r="J40" s="103"/>
      <c r="K40" s="103"/>
      <c r="L40" s="137"/>
      <c r="M40" s="255"/>
      <c r="O40" t="str">
        <f t="shared" si="14"/>
        <v/>
      </c>
      <c r="P40" t="str">
        <f t="shared" si="15"/>
        <v/>
      </c>
      <c r="Q40" s="94" t="str">
        <f t="shared" si="1"/>
        <v/>
      </c>
      <c r="R40" s="95" t="str">
        <f t="shared" si="2"/>
        <v/>
      </c>
      <c r="S40" s="94" t="str">
        <f t="shared" si="3"/>
        <v/>
      </c>
      <c r="T40" s="95" t="str">
        <f t="shared" si="4"/>
        <v/>
      </c>
      <c r="U40" s="94" t="str">
        <f t="shared" si="5"/>
        <v/>
      </c>
      <c r="V40" s="94" t="str">
        <f t="shared" si="6"/>
        <v/>
      </c>
      <c r="W40" s="94" t="str">
        <f t="shared" si="7"/>
        <v/>
      </c>
      <c r="X40" s="94" t="str">
        <f t="shared" si="8"/>
        <v/>
      </c>
      <c r="Y40" s="94" t="str">
        <f t="shared" si="9"/>
        <v/>
      </c>
      <c r="Z40" s="94" t="str">
        <f t="shared" si="10"/>
        <v/>
      </c>
      <c r="AB40" t="str">
        <f t="shared" si="11"/>
        <v/>
      </c>
      <c r="AC40" s="96" t="str">
        <f t="shared" si="12"/>
        <v/>
      </c>
    </row>
    <row r="41" spans="1:29" ht="16.5" customHeight="1" thickBot="1" x14ac:dyDescent="0.3">
      <c r="A41" s="85">
        <f t="shared" si="13"/>
        <v>38</v>
      </c>
      <c r="B41" s="102"/>
      <c r="C41" s="102"/>
      <c r="D41" s="104"/>
      <c r="E41" s="104"/>
      <c r="F41" s="138"/>
      <c r="G41" s="138"/>
      <c r="H41" s="255"/>
      <c r="I41" s="255"/>
      <c r="J41" s="103"/>
      <c r="K41" s="103"/>
      <c r="L41" s="137"/>
      <c r="M41" s="255"/>
      <c r="O41" t="str">
        <f t="shared" si="14"/>
        <v/>
      </c>
      <c r="P41" t="str">
        <f t="shared" si="15"/>
        <v/>
      </c>
      <c r="Q41" s="94" t="str">
        <f t="shared" si="1"/>
        <v/>
      </c>
      <c r="R41" s="95" t="str">
        <f t="shared" si="2"/>
        <v/>
      </c>
      <c r="S41" s="94" t="str">
        <f t="shared" si="3"/>
        <v/>
      </c>
      <c r="T41" s="95" t="str">
        <f t="shared" si="4"/>
        <v/>
      </c>
      <c r="U41" s="94" t="str">
        <f t="shared" si="5"/>
        <v/>
      </c>
      <c r="V41" s="94" t="str">
        <f t="shared" si="6"/>
        <v/>
      </c>
      <c r="W41" s="94" t="str">
        <f t="shared" si="7"/>
        <v/>
      </c>
      <c r="X41" s="94" t="str">
        <f t="shared" si="8"/>
        <v/>
      </c>
      <c r="Y41" s="94" t="str">
        <f t="shared" si="9"/>
        <v/>
      </c>
      <c r="Z41" s="94" t="str">
        <f t="shared" si="10"/>
        <v/>
      </c>
      <c r="AB41" t="str">
        <f t="shared" si="11"/>
        <v/>
      </c>
      <c r="AC41" s="96" t="str">
        <f t="shared" si="12"/>
        <v/>
      </c>
    </row>
    <row r="42" spans="1:29" ht="16.5" customHeight="1" thickBot="1" x14ac:dyDescent="0.3">
      <c r="A42" s="85">
        <f t="shared" si="13"/>
        <v>39</v>
      </c>
      <c r="B42" s="102"/>
      <c r="C42" s="102"/>
      <c r="D42" s="104"/>
      <c r="E42" s="104"/>
      <c r="F42" s="137"/>
      <c r="G42" s="137"/>
      <c r="H42" s="255"/>
      <c r="I42" s="255"/>
      <c r="J42" s="103"/>
      <c r="K42" s="103"/>
      <c r="L42" s="137"/>
      <c r="M42" s="255"/>
      <c r="O42" t="str">
        <f t="shared" si="14"/>
        <v/>
      </c>
      <c r="P42" t="str">
        <f t="shared" si="15"/>
        <v/>
      </c>
      <c r="Q42" s="94" t="str">
        <f t="shared" si="1"/>
        <v/>
      </c>
      <c r="R42" s="95" t="str">
        <f t="shared" si="2"/>
        <v/>
      </c>
      <c r="S42" s="94" t="str">
        <f t="shared" si="3"/>
        <v/>
      </c>
      <c r="T42" s="95" t="str">
        <f t="shared" si="4"/>
        <v/>
      </c>
      <c r="U42" s="94" t="str">
        <f t="shared" si="5"/>
        <v/>
      </c>
      <c r="V42" s="94" t="str">
        <f t="shared" si="6"/>
        <v/>
      </c>
      <c r="W42" s="94" t="str">
        <f t="shared" si="7"/>
        <v/>
      </c>
      <c r="X42" s="94" t="str">
        <f t="shared" si="8"/>
        <v/>
      </c>
      <c r="Y42" s="94" t="str">
        <f t="shared" si="9"/>
        <v/>
      </c>
      <c r="Z42" s="94" t="str">
        <f t="shared" si="10"/>
        <v/>
      </c>
      <c r="AB42" t="str">
        <f t="shared" si="11"/>
        <v/>
      </c>
      <c r="AC42" s="96" t="str">
        <f t="shared" si="12"/>
        <v/>
      </c>
    </row>
    <row r="43" spans="1:29" ht="16.5" thickBot="1" x14ac:dyDescent="0.3">
      <c r="A43" s="85">
        <f t="shared" si="13"/>
        <v>40</v>
      </c>
      <c r="B43" s="102"/>
      <c r="C43" s="102"/>
      <c r="D43" s="104"/>
      <c r="E43" s="104"/>
      <c r="F43" s="138" t="s">
        <v>1456</v>
      </c>
      <c r="G43" s="138" t="s">
        <v>1471</v>
      </c>
      <c r="H43" s="255" t="s">
        <v>1617</v>
      </c>
      <c r="I43" s="255" t="s">
        <v>1631</v>
      </c>
      <c r="J43" s="103" t="s">
        <v>1751</v>
      </c>
      <c r="K43" s="103" t="s">
        <v>1837</v>
      </c>
      <c r="L43" s="137"/>
      <c r="M43" s="255"/>
      <c r="O43" t="str">
        <f t="shared" si="14"/>
        <v/>
      </c>
      <c r="P43" t="str">
        <f t="shared" si="15"/>
        <v/>
      </c>
      <c r="Q43" s="94" t="str">
        <f t="shared" si="1"/>
        <v/>
      </c>
      <c r="R43" s="95" t="str">
        <f t="shared" si="2"/>
        <v/>
      </c>
      <c r="S43" s="94" t="str">
        <f t="shared" si="3"/>
        <v xml:space="preserve"> WHEN COUNTRY = 'BIR' AND SEGMENT IN ('CORPORATE','SME Corporate') THEN 3</v>
      </c>
      <c r="T43" s="95" t="str">
        <f t="shared" si="4"/>
        <v xml:space="preserve"> WHEN COUNTRY = 'BIR' AND SEGMENT = 'SME Retail' THEN 4.282961</v>
      </c>
      <c r="U43" s="94" t="str">
        <f t="shared" si="5"/>
        <v xml:space="preserve"> WHEN COUNTRY = 'ALEX' AND SEGMENT IN ('CORPORATE','SME Corporate') THEN 13.38688</v>
      </c>
      <c r="V43" s="94" t="str">
        <f t="shared" si="6"/>
        <v xml:space="preserve"> WHEN COUNTRY = 'ALEX' AND SEGMENT = 'SME Retail' THEN 1.111111</v>
      </c>
      <c r="W43" s="94" t="str">
        <f t="shared" si="7"/>
        <v xml:space="preserve"> WHEN COUNTRY = 'CIB' AND SEGMENT IN ('Large Corporate - Corporate','SME Corporate') THEN 10.91399</v>
      </c>
      <c r="X43" s="94" t="str">
        <f t="shared" si="8"/>
        <v xml:space="preserve"> WHEN COUNTRY = 'CIB' AND SEGMENT = 'Small Business - SME Retail' THEN  15.12402 </v>
      </c>
      <c r="Y43" s="94" t="str">
        <f t="shared" si="9"/>
        <v/>
      </c>
      <c r="Z43" s="94" t="str">
        <f t="shared" si="10"/>
        <v/>
      </c>
      <c r="AB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C43" s="96" t="str">
        <f t="shared" si="1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9" ht="16.5" customHeight="1" thickBot="1" x14ac:dyDescent="0.3">
      <c r="A44" s="85">
        <f t="shared" si="13"/>
        <v>41</v>
      </c>
      <c r="B44" s="102"/>
      <c r="C44" s="102"/>
      <c r="D44" s="104"/>
      <c r="E44" s="104"/>
      <c r="F44" s="137"/>
      <c r="G44" s="137"/>
      <c r="H44" s="255"/>
      <c r="I44" s="255"/>
      <c r="J44" s="103"/>
      <c r="K44" s="103"/>
      <c r="L44" s="137"/>
      <c r="M44" s="255"/>
      <c r="O44" t="str">
        <f t="shared" si="14"/>
        <v/>
      </c>
      <c r="P44" t="str">
        <f t="shared" si="15"/>
        <v/>
      </c>
      <c r="Q44" s="94" t="str">
        <f t="shared" si="1"/>
        <v/>
      </c>
      <c r="R44" s="95" t="str">
        <f t="shared" si="2"/>
        <v/>
      </c>
      <c r="S44" s="94" t="str">
        <f t="shared" si="3"/>
        <v/>
      </c>
      <c r="T44" s="95" t="str">
        <f t="shared" si="4"/>
        <v/>
      </c>
      <c r="U44" s="94" t="str">
        <f t="shared" si="5"/>
        <v/>
      </c>
      <c r="V44" s="94" t="str">
        <f t="shared" si="6"/>
        <v/>
      </c>
      <c r="W44" s="94" t="str">
        <f t="shared" si="7"/>
        <v/>
      </c>
      <c r="X44" s="94" t="str">
        <f t="shared" si="8"/>
        <v/>
      </c>
      <c r="Y44" s="94" t="str">
        <f t="shared" si="9"/>
        <v/>
      </c>
      <c r="Z44" s="94" t="str">
        <f t="shared" si="10"/>
        <v/>
      </c>
      <c r="AB44" t="str">
        <f t="shared" si="11"/>
        <v/>
      </c>
      <c r="AC44" s="96" t="str">
        <f t="shared" si="12"/>
        <v/>
      </c>
    </row>
    <row r="45" spans="1:29" ht="16.5" customHeight="1" thickBot="1" x14ac:dyDescent="0.3">
      <c r="A45" s="85">
        <f t="shared" si="13"/>
        <v>42</v>
      </c>
      <c r="B45" s="102"/>
      <c r="C45" s="102"/>
      <c r="D45" s="104"/>
      <c r="E45" s="104"/>
      <c r="F45" s="138"/>
      <c r="G45" s="138"/>
      <c r="H45" s="255"/>
      <c r="I45" s="255"/>
      <c r="J45" s="103"/>
      <c r="K45" s="103"/>
      <c r="L45" s="137"/>
      <c r="M45" s="255"/>
      <c r="O45" t="str">
        <f t="shared" si="14"/>
        <v/>
      </c>
      <c r="P45" t="str">
        <f t="shared" si="15"/>
        <v/>
      </c>
      <c r="Q45" s="94" t="str">
        <f t="shared" si="1"/>
        <v/>
      </c>
      <c r="R45" s="95" t="str">
        <f t="shared" si="2"/>
        <v/>
      </c>
      <c r="S45" s="94" t="str">
        <f t="shared" si="3"/>
        <v/>
      </c>
      <c r="T45" s="95" t="str">
        <f t="shared" si="4"/>
        <v/>
      </c>
      <c r="U45" s="94" t="str">
        <f t="shared" si="5"/>
        <v/>
      </c>
      <c r="V45" s="94" t="str">
        <f t="shared" si="6"/>
        <v/>
      </c>
      <c r="W45" s="94" t="str">
        <f t="shared" si="7"/>
        <v/>
      </c>
      <c r="X45" s="94" t="str">
        <f t="shared" si="8"/>
        <v/>
      </c>
      <c r="Y45" s="94" t="str">
        <f t="shared" si="9"/>
        <v/>
      </c>
      <c r="Z45" s="94" t="str">
        <f t="shared" si="10"/>
        <v/>
      </c>
      <c r="AB45" t="str">
        <f t="shared" si="11"/>
        <v/>
      </c>
      <c r="AC45" s="96" t="str">
        <f t="shared" si="12"/>
        <v/>
      </c>
    </row>
    <row r="46" spans="1:29" ht="16.5" customHeight="1" thickBot="1" x14ac:dyDescent="0.3">
      <c r="A46" s="85">
        <f t="shared" si="13"/>
        <v>43</v>
      </c>
      <c r="B46" s="102"/>
      <c r="C46" s="102"/>
      <c r="D46" s="104"/>
      <c r="E46" s="104"/>
      <c r="F46" s="137"/>
      <c r="G46" s="137"/>
      <c r="H46" s="255"/>
      <c r="I46" s="255"/>
      <c r="J46" s="103"/>
      <c r="K46" s="103"/>
      <c r="L46" s="137"/>
      <c r="M46" s="255"/>
      <c r="O46" t="str">
        <f t="shared" si="14"/>
        <v/>
      </c>
      <c r="P46" t="str">
        <f t="shared" si="15"/>
        <v/>
      </c>
      <c r="Q46" s="94" t="str">
        <f t="shared" si="1"/>
        <v/>
      </c>
      <c r="R46" s="95" t="str">
        <f t="shared" si="2"/>
        <v/>
      </c>
      <c r="S46" s="94" t="str">
        <f t="shared" si="3"/>
        <v/>
      </c>
      <c r="T46" s="95" t="str">
        <f t="shared" si="4"/>
        <v/>
      </c>
      <c r="U46" s="94" t="str">
        <f t="shared" si="5"/>
        <v/>
      </c>
      <c r="V46" s="94" t="str">
        <f t="shared" si="6"/>
        <v/>
      </c>
      <c r="W46" s="94" t="str">
        <f t="shared" si="7"/>
        <v/>
      </c>
      <c r="X46" s="94" t="str">
        <f t="shared" si="8"/>
        <v/>
      </c>
      <c r="Y46" s="94" t="str">
        <f t="shared" si="9"/>
        <v/>
      </c>
      <c r="Z46" s="94" t="str">
        <f t="shared" si="10"/>
        <v/>
      </c>
      <c r="AB46" t="str">
        <f t="shared" si="11"/>
        <v/>
      </c>
      <c r="AC46" s="96" t="str">
        <f t="shared" si="12"/>
        <v/>
      </c>
    </row>
    <row r="47" spans="1:29" ht="16.5" thickBot="1" x14ac:dyDescent="0.3">
      <c r="A47" s="85">
        <f t="shared" si="13"/>
        <v>44</v>
      </c>
      <c r="B47" s="102" t="s">
        <v>1360</v>
      </c>
      <c r="C47" s="102"/>
      <c r="D47" s="109" t="s">
        <v>1365</v>
      </c>
      <c r="E47" s="100" t="s">
        <v>1366</v>
      </c>
      <c r="F47" s="138" t="s">
        <v>1457</v>
      </c>
      <c r="G47" s="138" t="s">
        <v>1472</v>
      </c>
      <c r="H47" s="255" t="s">
        <v>1618</v>
      </c>
      <c r="I47" s="255" t="s">
        <v>1632</v>
      </c>
      <c r="J47" s="103" t="s">
        <v>1752</v>
      </c>
      <c r="K47" s="103" t="s">
        <v>1838</v>
      </c>
      <c r="L47" s="137" t="s">
        <v>2065</v>
      </c>
      <c r="M47" s="255" t="s">
        <v>2178</v>
      </c>
      <c r="O47" t="str">
        <f t="shared" si="14"/>
        <v xml:space="preserve"> WHEN COUNTRY = 'BIB' AND SEGMENT = 'CORPORATE' THEN 91717.19</v>
      </c>
      <c r="P47" t="str">
        <f>IF(LEN(C47)&gt;0,CONCATENATE(" WHEN COUNTRY = '",$B$2, ,"' AND SEGMENT = '",$C$3,"'  THEN ",C47 ),"")</f>
        <v/>
      </c>
      <c r="Q47" s="94" t="str">
        <f t="shared" si="1"/>
        <v xml:space="preserve"> WHEN COUNTRY = 'KOPER' AND SEGMENT = 'CORPORATE' THEN 8000000</v>
      </c>
      <c r="R47" s="95" t="str">
        <f t="shared" si="2"/>
        <v xml:space="preserve"> WHEN COUNTRY = 'KOPER' AND SEGMENT = 'SMALL/MICRO' THEN 4633.32</v>
      </c>
      <c r="S47" s="94" t="str">
        <f t="shared" si="3"/>
        <v xml:space="preserve"> WHEN COUNTRY = 'BIR' AND SEGMENT IN ('CORPORATE','SME Corporate') THEN 130855.4</v>
      </c>
      <c r="T47" s="95" t="str">
        <f t="shared" si="4"/>
        <v xml:space="preserve"> WHEN COUNTRY = 'BIR' AND SEGMENT = 'SME Retail' THEN 138885.00</v>
      </c>
      <c r="U47" s="94" t="str">
        <f t="shared" si="5"/>
        <v xml:space="preserve"> WHEN COUNTRY = 'ALEX' AND SEGMENT IN ('CORPORATE','SME Corporate') THEN 3231590</v>
      </c>
      <c r="V47" s="94" t="str">
        <f t="shared" si="6"/>
        <v xml:space="preserve"> WHEN COUNTRY = 'ALEX' AND SEGMENT = 'SME Retail' THEN 26893.81</v>
      </c>
      <c r="W47" s="94" t="str">
        <f t="shared" si="7"/>
        <v xml:space="preserve"> WHEN COUNTRY = 'CIB' AND SEGMENT IN ('Large Corporate - Corporate','SME Corporate') THEN 2839891</v>
      </c>
      <c r="X47" s="94" t="str">
        <f t="shared" si="8"/>
        <v xml:space="preserve"> WHEN COUNTRY = 'CIB' AND SEGMENT = 'Small Business - SME Retail' THEN 547835.6</v>
      </c>
      <c r="Y47" s="94" t="str">
        <f t="shared" si="9"/>
        <v xml:space="preserve"> WHEN COUNTRY = 'ISPRO'  AND SEGMENT IN ('Corporate', 'SME Corporate', 'SME Corporate RED (Real Estate Development)', 'Corporate RED (Real Estate Development)', 'SME Retail', 'SME Retail RED (Real Estate Development)') THEN 71467.85</v>
      </c>
      <c r="Z47" s="94" t="str">
        <f t="shared" si="10"/>
        <v xml:space="preserve"> WHEN COUNTRY = 'ISBA' AND SEGMENT IN ('CORPORATE','SME Corporate','SME Retail') THEN 39100000</v>
      </c>
      <c r="AB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v>
      </c>
      <c r="AC47" s="96" t="str">
        <f t="shared" si="1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row>
    <row r="48" spans="1:29" ht="16.5" thickBot="1" x14ac:dyDescent="0.3">
      <c r="A48" s="85">
        <f t="shared" si="13"/>
        <v>45</v>
      </c>
      <c r="B48" s="102"/>
      <c r="C48" s="102"/>
      <c r="D48" s="104"/>
      <c r="E48" s="104"/>
      <c r="F48" s="137"/>
      <c r="G48" s="137"/>
      <c r="H48" s="255"/>
      <c r="I48" s="255"/>
      <c r="J48" s="103"/>
      <c r="K48" s="103"/>
      <c r="L48" s="137"/>
      <c r="M48" s="255"/>
      <c r="O48" t="str">
        <f t="shared" si="14"/>
        <v/>
      </c>
      <c r="P48" t="str">
        <f t="shared" ref="P48:P58" si="16">IF(LEN(C48)&gt;0,CONCATENATE(" WHEN COUNTRY = '",$B$2, ,"' AND SEGMENT = '",$B$3,"' THEN ",C48 ),"")</f>
        <v/>
      </c>
      <c r="Q48" s="94" t="str">
        <f t="shared" si="1"/>
        <v/>
      </c>
      <c r="R48" s="95" t="str">
        <f t="shared" si="2"/>
        <v/>
      </c>
      <c r="S48" s="94" t="str">
        <f t="shared" si="3"/>
        <v/>
      </c>
      <c r="T48" s="95" t="str">
        <f t="shared" si="4"/>
        <v/>
      </c>
      <c r="U48" s="94" t="str">
        <f t="shared" si="5"/>
        <v/>
      </c>
      <c r="V48" s="94" t="str">
        <f t="shared" si="6"/>
        <v/>
      </c>
      <c r="W48" s="94" t="str">
        <f t="shared" si="7"/>
        <v/>
      </c>
      <c r="X48" s="94" t="str">
        <f t="shared" si="8"/>
        <v/>
      </c>
      <c r="Y48" s="94" t="str">
        <f t="shared" si="9"/>
        <v/>
      </c>
      <c r="Z48" s="94" t="str">
        <f t="shared" si="10"/>
        <v/>
      </c>
      <c r="AB48" t="str">
        <f t="shared" si="11"/>
        <v/>
      </c>
      <c r="AC48" s="96" t="str">
        <f t="shared" si="12"/>
        <v/>
      </c>
    </row>
    <row r="49" spans="1:29" ht="16.5" thickBot="1" x14ac:dyDescent="0.3">
      <c r="A49" s="85">
        <f t="shared" si="13"/>
        <v>46</v>
      </c>
      <c r="B49" s="107"/>
      <c r="C49" s="107"/>
      <c r="D49" s="108"/>
      <c r="E49" s="108"/>
      <c r="F49" s="138"/>
      <c r="G49" s="138"/>
      <c r="H49" s="255"/>
      <c r="I49" s="255"/>
      <c r="J49" s="103"/>
      <c r="K49" s="103"/>
      <c r="L49" s="137"/>
      <c r="M49" s="255"/>
      <c r="O49" t="str">
        <f t="shared" si="14"/>
        <v/>
      </c>
      <c r="P49" t="str">
        <f t="shared" si="16"/>
        <v/>
      </c>
      <c r="Q49" s="94" t="str">
        <f t="shared" si="1"/>
        <v/>
      </c>
      <c r="R49" s="95" t="str">
        <f t="shared" si="2"/>
        <v/>
      </c>
      <c r="S49" s="94" t="str">
        <f t="shared" si="3"/>
        <v/>
      </c>
      <c r="T49" s="95" t="str">
        <f t="shared" si="4"/>
        <v/>
      </c>
      <c r="U49" s="94" t="str">
        <f t="shared" si="5"/>
        <v/>
      </c>
      <c r="V49" s="94" t="str">
        <f t="shared" si="6"/>
        <v/>
      </c>
      <c r="W49" s="94" t="str">
        <f t="shared" si="7"/>
        <v/>
      </c>
      <c r="X49" s="94" t="str">
        <f t="shared" si="8"/>
        <v/>
      </c>
      <c r="Y49" s="94" t="str">
        <f t="shared" si="9"/>
        <v/>
      </c>
      <c r="Z49" s="94" t="str">
        <f t="shared" si="10"/>
        <v/>
      </c>
      <c r="AB49" t="str">
        <f t="shared" si="11"/>
        <v/>
      </c>
      <c r="AC49" s="96" t="str">
        <f t="shared" si="12"/>
        <v/>
      </c>
    </row>
    <row r="50" spans="1:29" ht="16.5" thickBot="1" x14ac:dyDescent="0.3">
      <c r="A50" s="85">
        <f t="shared" si="13"/>
        <v>47</v>
      </c>
      <c r="B50" s="102"/>
      <c r="C50" s="102"/>
      <c r="D50" s="103"/>
      <c r="E50" s="104"/>
      <c r="F50" s="137"/>
      <c r="G50" s="137"/>
      <c r="H50" s="255"/>
      <c r="I50" s="255"/>
      <c r="J50" s="103"/>
      <c r="K50" s="103"/>
      <c r="L50" s="137"/>
      <c r="M50" s="255"/>
      <c r="O50" t="str">
        <f t="shared" si="14"/>
        <v/>
      </c>
      <c r="P50" t="str">
        <f t="shared" si="16"/>
        <v/>
      </c>
      <c r="Q50" s="94" t="str">
        <f t="shared" si="1"/>
        <v/>
      </c>
      <c r="R50" s="95" t="str">
        <f t="shared" si="2"/>
        <v/>
      </c>
      <c r="S50" s="94" t="str">
        <f t="shared" si="3"/>
        <v/>
      </c>
      <c r="T50" s="95" t="str">
        <f t="shared" si="4"/>
        <v/>
      </c>
      <c r="U50" s="94" t="str">
        <f t="shared" si="5"/>
        <v/>
      </c>
      <c r="V50" s="94" t="str">
        <f t="shared" si="6"/>
        <v/>
      </c>
      <c r="W50" s="94" t="str">
        <f t="shared" si="7"/>
        <v/>
      </c>
      <c r="X50" s="94" t="str">
        <f t="shared" si="8"/>
        <v/>
      </c>
      <c r="Y50" s="94" t="str">
        <f t="shared" si="9"/>
        <v/>
      </c>
      <c r="Z50" s="94" t="str">
        <f t="shared" si="10"/>
        <v/>
      </c>
      <c r="AB50" t="str">
        <f t="shared" si="11"/>
        <v/>
      </c>
      <c r="AC50" s="96" t="str">
        <f t="shared" si="12"/>
        <v/>
      </c>
    </row>
    <row r="51" spans="1:29" ht="16.5" thickBot="1" x14ac:dyDescent="0.3">
      <c r="A51" s="85">
        <f t="shared" si="13"/>
        <v>48</v>
      </c>
      <c r="B51" s="102"/>
      <c r="C51" s="102"/>
      <c r="D51" s="104"/>
      <c r="E51" s="104"/>
      <c r="F51" s="138"/>
      <c r="G51" s="138"/>
      <c r="H51" s="255"/>
      <c r="I51" s="255"/>
      <c r="J51" s="103"/>
      <c r="K51" s="103" t="s">
        <v>1839</v>
      </c>
      <c r="L51" s="137"/>
      <c r="M51" s="255"/>
      <c r="O51" t="str">
        <f t="shared" si="14"/>
        <v/>
      </c>
      <c r="P51" t="str">
        <f t="shared" si="16"/>
        <v/>
      </c>
      <c r="Q51" s="94" t="str">
        <f t="shared" si="1"/>
        <v/>
      </c>
      <c r="R51" s="95" t="str">
        <f t="shared" si="2"/>
        <v/>
      </c>
      <c r="S51" s="94" t="str">
        <f t="shared" si="3"/>
        <v/>
      </c>
      <c r="T51" s="95" t="str">
        <f t="shared" si="4"/>
        <v/>
      </c>
      <c r="U51" s="94" t="str">
        <f t="shared" si="5"/>
        <v/>
      </c>
      <c r="V51" s="94" t="str">
        <f t="shared" si="6"/>
        <v/>
      </c>
      <c r="W51" s="94" t="str">
        <f t="shared" si="7"/>
        <v/>
      </c>
      <c r="X51" s="94" t="str">
        <f t="shared" si="8"/>
        <v xml:space="preserve"> WHEN COUNTRY = 'CIB' AND SEGMENT = 'Small Business - SME Retail' THEN 53.25926</v>
      </c>
      <c r="Y51" s="94" t="str">
        <f t="shared" si="9"/>
        <v/>
      </c>
      <c r="Z51" s="94" t="str">
        <f t="shared" si="10"/>
        <v/>
      </c>
      <c r="AB51" t="str">
        <f t="shared" si="11"/>
        <v xml:space="preserve"> WHEN COUNTRY = 'CIB' AND SEGMENT = 'Small Business - SME Retail' THEN 53.25926</v>
      </c>
      <c r="AC51" s="96" t="str">
        <f t="shared" si="12"/>
        <v>CASE  WHEN COUNTRY = 'CIB' AND SEGMENT = 'Small Business - SME Retail' THEN 53.25926 END AS VAL_MAX_IND_48,</v>
      </c>
    </row>
    <row r="52" spans="1:29" ht="16.5" thickBot="1" x14ac:dyDescent="0.3">
      <c r="A52" s="85">
        <f t="shared" si="13"/>
        <v>49</v>
      </c>
      <c r="B52" s="102"/>
      <c r="C52" s="102"/>
      <c r="D52" s="104"/>
      <c r="E52" s="104"/>
      <c r="F52" s="137"/>
      <c r="G52" s="137"/>
      <c r="H52" s="255"/>
      <c r="I52" s="255"/>
      <c r="J52" s="103"/>
      <c r="K52" s="103"/>
      <c r="L52" s="137"/>
      <c r="M52" s="255"/>
      <c r="O52" t="str">
        <f t="shared" si="14"/>
        <v/>
      </c>
      <c r="P52" t="str">
        <f t="shared" si="16"/>
        <v/>
      </c>
      <c r="Q52" s="94" t="str">
        <f t="shared" si="1"/>
        <v/>
      </c>
      <c r="R52" s="95" t="str">
        <f t="shared" si="2"/>
        <v/>
      </c>
      <c r="S52" s="94" t="str">
        <f t="shared" si="3"/>
        <v/>
      </c>
      <c r="T52" s="95" t="str">
        <f t="shared" si="4"/>
        <v/>
      </c>
      <c r="U52" s="94" t="str">
        <f t="shared" si="5"/>
        <v/>
      </c>
      <c r="V52" s="94" t="str">
        <f t="shared" si="6"/>
        <v/>
      </c>
      <c r="W52" s="94" t="str">
        <f t="shared" si="7"/>
        <v/>
      </c>
      <c r="X52" s="94" t="str">
        <f t="shared" si="8"/>
        <v/>
      </c>
      <c r="Y52" s="94" t="str">
        <f t="shared" si="9"/>
        <v/>
      </c>
      <c r="Z52" s="94" t="str">
        <f t="shared" si="10"/>
        <v/>
      </c>
      <c r="AB52" t="str">
        <f t="shared" si="11"/>
        <v/>
      </c>
      <c r="AC52" s="96" t="str">
        <f t="shared" si="12"/>
        <v/>
      </c>
    </row>
    <row r="53" spans="1:29" ht="16.5" thickBot="1" x14ac:dyDescent="0.3">
      <c r="A53" s="85">
        <f t="shared" si="13"/>
        <v>50</v>
      </c>
      <c r="B53" s="102"/>
      <c r="C53" s="102"/>
      <c r="D53" s="104"/>
      <c r="E53" s="104"/>
      <c r="F53" s="138"/>
      <c r="G53" s="138"/>
      <c r="H53" s="255"/>
      <c r="I53" s="255"/>
      <c r="J53" s="103"/>
      <c r="K53" s="103"/>
      <c r="L53" s="137"/>
      <c r="M53" s="255"/>
      <c r="O53" t="str">
        <f t="shared" si="14"/>
        <v/>
      </c>
      <c r="P53" t="str">
        <f t="shared" si="16"/>
        <v/>
      </c>
      <c r="Q53" s="94" t="str">
        <f t="shared" si="1"/>
        <v/>
      </c>
      <c r="R53" s="95" t="str">
        <f t="shared" si="2"/>
        <v/>
      </c>
      <c r="S53" s="94" t="str">
        <f t="shared" si="3"/>
        <v/>
      </c>
      <c r="T53" s="95" t="str">
        <f t="shared" si="4"/>
        <v/>
      </c>
      <c r="U53" s="94" t="str">
        <f t="shared" si="5"/>
        <v/>
      </c>
      <c r="V53" s="94" t="str">
        <f t="shared" si="6"/>
        <v/>
      </c>
      <c r="W53" s="94" t="str">
        <f t="shared" si="7"/>
        <v/>
      </c>
      <c r="X53" s="94" t="str">
        <f t="shared" si="8"/>
        <v/>
      </c>
      <c r="Y53" s="94" t="str">
        <f t="shared" si="9"/>
        <v/>
      </c>
      <c r="Z53" s="94" t="str">
        <f t="shared" si="10"/>
        <v/>
      </c>
      <c r="AB53" t="str">
        <f t="shared" si="11"/>
        <v/>
      </c>
      <c r="AC53" s="96" t="str">
        <f t="shared" si="12"/>
        <v/>
      </c>
    </row>
    <row r="54" spans="1:29" ht="16.5" thickBot="1" x14ac:dyDescent="0.3">
      <c r="A54" s="85">
        <f t="shared" si="13"/>
        <v>51</v>
      </c>
      <c r="B54" s="102"/>
      <c r="C54" s="102"/>
      <c r="D54" s="104"/>
      <c r="E54" s="104"/>
      <c r="F54" s="137"/>
      <c r="G54" s="137"/>
      <c r="H54" s="255"/>
      <c r="I54" s="255"/>
      <c r="J54" s="103"/>
      <c r="K54" s="103"/>
      <c r="L54" s="137"/>
      <c r="M54" s="255"/>
      <c r="O54" t="str">
        <f t="shared" si="14"/>
        <v/>
      </c>
      <c r="P54" t="str">
        <f t="shared" si="16"/>
        <v/>
      </c>
      <c r="Q54" s="94" t="str">
        <f t="shared" si="1"/>
        <v/>
      </c>
      <c r="R54" s="95" t="str">
        <f t="shared" si="2"/>
        <v/>
      </c>
      <c r="S54" s="94" t="str">
        <f t="shared" si="3"/>
        <v/>
      </c>
      <c r="T54" s="95" t="str">
        <f t="shared" si="4"/>
        <v/>
      </c>
      <c r="U54" s="94" t="str">
        <f t="shared" si="5"/>
        <v/>
      </c>
      <c r="V54" s="94" t="str">
        <f t="shared" si="6"/>
        <v/>
      </c>
      <c r="W54" s="94" t="str">
        <f t="shared" si="7"/>
        <v/>
      </c>
      <c r="X54" s="94" t="str">
        <f t="shared" si="8"/>
        <v/>
      </c>
      <c r="Y54" s="94" t="str">
        <f t="shared" si="9"/>
        <v/>
      </c>
      <c r="Z54" s="94" t="str">
        <f t="shared" si="10"/>
        <v/>
      </c>
      <c r="AB54" t="str">
        <f t="shared" si="11"/>
        <v/>
      </c>
      <c r="AC54" s="96" t="str">
        <f t="shared" si="12"/>
        <v/>
      </c>
    </row>
    <row r="55" spans="1:29" ht="16.5" thickBot="1" x14ac:dyDescent="0.3">
      <c r="A55" s="85">
        <f t="shared" si="13"/>
        <v>52</v>
      </c>
      <c r="B55" s="102"/>
      <c r="C55" s="102"/>
      <c r="D55" s="104"/>
      <c r="E55" s="104"/>
      <c r="F55" s="138"/>
      <c r="G55" s="138"/>
      <c r="H55" s="255"/>
      <c r="I55" s="255"/>
      <c r="J55" s="103"/>
      <c r="K55" s="103"/>
      <c r="L55" s="137"/>
      <c r="M55" s="255"/>
      <c r="O55" t="str">
        <f t="shared" si="14"/>
        <v/>
      </c>
      <c r="P55" t="str">
        <f t="shared" si="16"/>
        <v/>
      </c>
      <c r="Q55" s="94" t="str">
        <f t="shared" si="1"/>
        <v/>
      </c>
      <c r="R55" s="95" t="str">
        <f t="shared" si="2"/>
        <v/>
      </c>
      <c r="S55" s="94" t="str">
        <f t="shared" si="3"/>
        <v/>
      </c>
      <c r="T55" s="95" t="str">
        <f t="shared" si="4"/>
        <v/>
      </c>
      <c r="U55" s="94" t="str">
        <f t="shared" si="5"/>
        <v/>
      </c>
      <c r="V55" s="94" t="str">
        <f t="shared" si="6"/>
        <v/>
      </c>
      <c r="W55" s="94" t="str">
        <f t="shared" si="7"/>
        <v/>
      </c>
      <c r="X55" s="94" t="str">
        <f t="shared" si="8"/>
        <v/>
      </c>
      <c r="Y55" s="94" t="str">
        <f t="shared" si="9"/>
        <v/>
      </c>
      <c r="Z55" s="94" t="str">
        <f t="shared" si="10"/>
        <v/>
      </c>
      <c r="AB55" t="str">
        <f t="shared" si="11"/>
        <v/>
      </c>
      <c r="AC55" s="96" t="str">
        <f t="shared" si="12"/>
        <v/>
      </c>
    </row>
    <row r="56" spans="1:29" ht="16.5" thickBot="1" x14ac:dyDescent="0.3">
      <c r="A56" s="85">
        <f t="shared" si="13"/>
        <v>53</v>
      </c>
      <c r="B56" s="102"/>
      <c r="C56" s="102"/>
      <c r="D56" s="104"/>
      <c r="E56" s="104"/>
      <c r="F56" s="137"/>
      <c r="G56" s="137"/>
      <c r="H56" s="255"/>
      <c r="I56" s="255"/>
      <c r="J56" s="103"/>
      <c r="K56" s="103"/>
      <c r="L56" s="137"/>
      <c r="M56" s="255"/>
      <c r="O56" t="str">
        <f t="shared" si="14"/>
        <v/>
      </c>
      <c r="P56" t="str">
        <f t="shared" si="16"/>
        <v/>
      </c>
      <c r="Q56" s="94" t="str">
        <f t="shared" si="1"/>
        <v/>
      </c>
      <c r="R56" s="95" t="str">
        <f t="shared" si="2"/>
        <v/>
      </c>
      <c r="S56" s="94" t="str">
        <f t="shared" si="3"/>
        <v/>
      </c>
      <c r="T56" s="95" t="str">
        <f t="shared" si="4"/>
        <v/>
      </c>
      <c r="U56" s="94" t="str">
        <f t="shared" si="5"/>
        <v/>
      </c>
      <c r="V56" s="94" t="str">
        <f t="shared" si="6"/>
        <v/>
      </c>
      <c r="W56" s="94" t="str">
        <f t="shared" si="7"/>
        <v/>
      </c>
      <c r="X56" s="94" t="str">
        <f t="shared" si="8"/>
        <v/>
      </c>
      <c r="Y56" s="94" t="str">
        <f t="shared" si="9"/>
        <v/>
      </c>
      <c r="Z56" s="94" t="str">
        <f t="shared" si="10"/>
        <v/>
      </c>
      <c r="AB56" t="str">
        <f t="shared" si="11"/>
        <v/>
      </c>
      <c r="AC56" s="96" t="str">
        <f t="shared" si="12"/>
        <v/>
      </c>
    </row>
    <row r="57" spans="1:29" ht="16.5" thickBot="1" x14ac:dyDescent="0.3">
      <c r="A57" s="85">
        <f t="shared" si="13"/>
        <v>54</v>
      </c>
      <c r="B57" s="102"/>
      <c r="C57" s="102"/>
      <c r="D57" s="104"/>
      <c r="E57" s="104"/>
      <c r="F57" s="138"/>
      <c r="G57" s="138"/>
      <c r="H57" s="255"/>
      <c r="I57" s="255"/>
      <c r="J57" s="103"/>
      <c r="K57" s="103"/>
      <c r="L57" s="137"/>
      <c r="M57" s="255"/>
      <c r="O57" t="str">
        <f t="shared" si="14"/>
        <v/>
      </c>
      <c r="P57" t="str">
        <f t="shared" si="16"/>
        <v/>
      </c>
      <c r="Q57" s="94" t="str">
        <f t="shared" si="1"/>
        <v/>
      </c>
      <c r="R57" s="95" t="str">
        <f t="shared" si="2"/>
        <v/>
      </c>
      <c r="S57" s="94" t="str">
        <f t="shared" si="3"/>
        <v/>
      </c>
      <c r="T57" s="95" t="str">
        <f t="shared" si="4"/>
        <v/>
      </c>
      <c r="U57" s="94" t="str">
        <f t="shared" si="5"/>
        <v/>
      </c>
      <c r="V57" s="94" t="str">
        <f t="shared" si="6"/>
        <v/>
      </c>
      <c r="W57" s="94" t="str">
        <f t="shared" si="7"/>
        <v/>
      </c>
      <c r="X57" s="94" t="str">
        <f t="shared" si="8"/>
        <v/>
      </c>
      <c r="Y57" s="94" t="str">
        <f t="shared" si="9"/>
        <v/>
      </c>
      <c r="Z57" s="94" t="str">
        <f t="shared" si="10"/>
        <v/>
      </c>
      <c r="AB57" t="str">
        <f t="shared" si="11"/>
        <v/>
      </c>
      <c r="AC57" s="96" t="str">
        <f t="shared" si="12"/>
        <v/>
      </c>
    </row>
    <row r="58" spans="1:29" ht="16.5" thickBot="1" x14ac:dyDescent="0.3">
      <c r="A58" s="85">
        <f t="shared" si="13"/>
        <v>55</v>
      </c>
      <c r="B58" s="102"/>
      <c r="C58" s="102"/>
      <c r="D58" s="104"/>
      <c r="E58" s="104"/>
      <c r="F58" s="137"/>
      <c r="G58" s="137"/>
      <c r="H58" s="255"/>
      <c r="I58" s="255"/>
      <c r="J58" s="103"/>
      <c r="K58" s="103"/>
      <c r="L58" s="137"/>
      <c r="M58" s="255"/>
      <c r="O58" t="str">
        <f t="shared" si="14"/>
        <v/>
      </c>
      <c r="P58" t="str">
        <f t="shared" si="16"/>
        <v/>
      </c>
      <c r="Q58" s="94" t="str">
        <f t="shared" si="1"/>
        <v/>
      </c>
      <c r="R58" s="95" t="str">
        <f t="shared" si="2"/>
        <v/>
      </c>
      <c r="S58" s="94" t="str">
        <f t="shared" si="3"/>
        <v/>
      </c>
      <c r="T58" s="95" t="str">
        <f t="shared" si="4"/>
        <v/>
      </c>
      <c r="U58" s="94" t="str">
        <f t="shared" si="5"/>
        <v/>
      </c>
      <c r="V58" s="94" t="str">
        <f t="shared" si="6"/>
        <v/>
      </c>
      <c r="W58" s="94" t="str">
        <f t="shared" si="7"/>
        <v/>
      </c>
      <c r="X58" s="94" t="str">
        <f t="shared" si="8"/>
        <v/>
      </c>
      <c r="Y58" s="94" t="str">
        <f t="shared" si="9"/>
        <v/>
      </c>
      <c r="Z58" s="94" t="str">
        <f t="shared" si="10"/>
        <v/>
      </c>
      <c r="AB58" t="str">
        <f t="shared" si="11"/>
        <v/>
      </c>
      <c r="AC58" s="96" t="str">
        <f t="shared" si="12"/>
        <v/>
      </c>
    </row>
    <row r="59" spans="1:29" ht="16.5" thickBot="1" x14ac:dyDescent="0.3">
      <c r="A59" s="85">
        <f t="shared" si="13"/>
        <v>56</v>
      </c>
      <c r="B59" s="102"/>
      <c r="C59" s="102" t="s">
        <v>1367</v>
      </c>
      <c r="D59" s="104"/>
      <c r="E59" s="104"/>
      <c r="F59" s="138" t="s">
        <v>818</v>
      </c>
      <c r="G59" s="138" t="s">
        <v>1473</v>
      </c>
      <c r="H59" s="255" t="s">
        <v>1619</v>
      </c>
      <c r="I59" s="255" t="s">
        <v>1633</v>
      </c>
      <c r="J59" s="103" t="s">
        <v>1753</v>
      </c>
      <c r="K59" s="103" t="s">
        <v>1840</v>
      </c>
      <c r="L59" s="137" t="s">
        <v>2066</v>
      </c>
      <c r="M59" s="255"/>
      <c r="O59" t="str">
        <f t="shared" si="14"/>
        <v/>
      </c>
      <c r="P59" t="str">
        <f>IF(LEN(C59)&gt;0,CONCATENATE(" WHEN COUNTRY = '",$B$2, ,"' AND SEGMENT = '",$C$3,"'  THEN ",C59 ),"")</f>
        <v xml:space="preserve"> WHEN COUNTRY = 'BIB' AND SEGMENT = 'RETAIL'  THEN 1.51457</v>
      </c>
      <c r="Q59" s="94" t="str">
        <f t="shared" si="1"/>
        <v/>
      </c>
      <c r="R59" s="95" t="str">
        <f t="shared" si="2"/>
        <v/>
      </c>
      <c r="S59" s="94" t="str">
        <f t="shared" si="3"/>
        <v xml:space="preserve"> WHEN COUNTRY = 'BIR' AND SEGMENT IN ('CORPORATE','SME Corporate') THEN 1</v>
      </c>
      <c r="T59" s="95" t="str">
        <f t="shared" si="4"/>
        <v xml:space="preserve"> WHEN COUNTRY = 'BIR' AND SEGMENT = 'SME Retail' THEN 0.9702842</v>
      </c>
      <c r="U59" s="94" t="str">
        <f t="shared" si="5"/>
        <v xml:space="preserve"> WHEN COUNTRY = 'ALEX' AND SEGMENT IN ('CORPORATE','SME Corporate') THEN 1.075907</v>
      </c>
      <c r="V59" s="94" t="str">
        <f t="shared" si="6"/>
        <v xml:space="preserve"> WHEN COUNTRY = 'ALEX' AND SEGMENT = 'SME Retail' THEN 1.012411</v>
      </c>
      <c r="W59" s="94" t="str">
        <f t="shared" si="7"/>
        <v xml:space="preserve"> WHEN COUNTRY = 'CIB' AND SEGMENT IN ('Large Corporate - Corporate','SME Corporate') THEN 14201</v>
      </c>
      <c r="X59" s="94" t="str">
        <f t="shared" si="8"/>
        <v xml:space="preserve"> WHEN COUNTRY = 'CIB' AND SEGMENT = 'Small Business - SME Retail' THEN 53745.87</v>
      </c>
      <c r="Y59" s="94" t="str">
        <f t="shared" si="9"/>
        <v xml:space="preserve"> WHEN COUNTRY = 'ISPRO'  AND SEGMENT IN ('Corporate', 'SME Corporate', 'SME Corporate RED (Real Estate Development)', 'Corporate RED (Real Estate Development)', 'SME Retail', 'SME Retail RED (Real Estate Development)') THEN 1.716868</v>
      </c>
      <c r="Z59" s="94" t="str">
        <f t="shared" si="10"/>
        <v/>
      </c>
      <c r="AB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v>
      </c>
      <c r="AC59" s="96" t="str">
        <f t="shared" si="1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row>
    <row r="60" spans="1:29" ht="16.5" thickBot="1" x14ac:dyDescent="0.3">
      <c r="A60" s="85">
        <f t="shared" si="13"/>
        <v>57</v>
      </c>
      <c r="B60" s="102"/>
      <c r="C60" s="102"/>
      <c r="D60" s="104"/>
      <c r="E60" s="104"/>
      <c r="F60" s="137"/>
      <c r="G60" s="137"/>
      <c r="H60" s="255"/>
      <c r="I60" s="255"/>
      <c r="J60" s="103"/>
      <c r="K60" s="103"/>
      <c r="L60" s="137"/>
      <c r="M60" s="255"/>
      <c r="O60" t="str">
        <f t="shared" si="14"/>
        <v/>
      </c>
      <c r="P60" t="str">
        <f t="shared" ref="P60:P91" si="17">IF(LEN(C60)&gt;0,CONCATENATE(" WHEN COUNTRY = '",$B$2, ,"' AND SEGMENT = '",$B$3,"' THEN ",C60 ),"")</f>
        <v/>
      </c>
      <c r="Q60" s="94" t="str">
        <f t="shared" si="1"/>
        <v/>
      </c>
      <c r="R60" s="95" t="str">
        <f t="shared" si="2"/>
        <v/>
      </c>
      <c r="S60" s="94" t="str">
        <f t="shared" si="3"/>
        <v/>
      </c>
      <c r="T60" s="95" t="str">
        <f t="shared" si="4"/>
        <v/>
      </c>
      <c r="U60" s="94" t="str">
        <f t="shared" si="5"/>
        <v/>
      </c>
      <c r="V60" s="94" t="str">
        <f t="shared" si="6"/>
        <v/>
      </c>
      <c r="W60" s="94" t="str">
        <f t="shared" si="7"/>
        <v/>
      </c>
      <c r="X60" s="94" t="str">
        <f t="shared" si="8"/>
        <v/>
      </c>
      <c r="Y60" s="94" t="str">
        <f t="shared" si="9"/>
        <v/>
      </c>
      <c r="Z60" s="94" t="str">
        <f t="shared" si="10"/>
        <v/>
      </c>
      <c r="AB60" t="str">
        <f t="shared" si="11"/>
        <v/>
      </c>
      <c r="AC60" s="96" t="str">
        <f t="shared" si="12"/>
        <v/>
      </c>
    </row>
    <row r="61" spans="1:29" ht="16.5" thickBot="1" x14ac:dyDescent="0.3">
      <c r="A61" s="85">
        <f t="shared" si="13"/>
        <v>58</v>
      </c>
      <c r="B61" s="102"/>
      <c r="C61" s="102"/>
      <c r="D61" s="103"/>
      <c r="E61" s="104"/>
      <c r="F61" s="138"/>
      <c r="G61" s="138"/>
      <c r="H61" s="255"/>
      <c r="I61" s="255"/>
      <c r="J61" s="103"/>
      <c r="K61" s="103"/>
      <c r="L61" s="137"/>
      <c r="M61" s="255"/>
      <c r="O61" t="str">
        <f t="shared" si="14"/>
        <v/>
      </c>
      <c r="P61" t="str">
        <f t="shared" si="17"/>
        <v/>
      </c>
      <c r="Q61" s="94" t="str">
        <f t="shared" si="1"/>
        <v/>
      </c>
      <c r="R61" s="95" t="str">
        <f t="shared" si="2"/>
        <v/>
      </c>
      <c r="S61" s="94" t="str">
        <f t="shared" si="3"/>
        <v/>
      </c>
      <c r="T61" s="95" t="str">
        <f t="shared" si="4"/>
        <v/>
      </c>
      <c r="U61" s="94" t="str">
        <f t="shared" si="5"/>
        <v/>
      </c>
      <c r="V61" s="94" t="str">
        <f t="shared" si="6"/>
        <v/>
      </c>
      <c r="W61" s="94" t="str">
        <f t="shared" si="7"/>
        <v/>
      </c>
      <c r="X61" s="94" t="str">
        <f t="shared" si="8"/>
        <v/>
      </c>
      <c r="Y61" s="94" t="str">
        <f t="shared" si="9"/>
        <v/>
      </c>
      <c r="Z61" s="94" t="str">
        <f t="shared" si="10"/>
        <v/>
      </c>
      <c r="AB61" t="str">
        <f t="shared" si="11"/>
        <v/>
      </c>
      <c r="AC61" s="96" t="str">
        <f t="shared" si="12"/>
        <v/>
      </c>
    </row>
    <row r="62" spans="1:29" ht="16.5" thickBot="1" x14ac:dyDescent="0.3">
      <c r="A62" s="85">
        <v>60</v>
      </c>
      <c r="B62" s="102"/>
      <c r="C62" s="102"/>
      <c r="D62" s="104"/>
      <c r="E62" s="109" t="s">
        <v>1368</v>
      </c>
      <c r="F62" s="137">
        <v>22100000</v>
      </c>
      <c r="G62" s="137" t="s">
        <v>1474</v>
      </c>
      <c r="H62" s="255"/>
      <c r="I62" s="255"/>
      <c r="J62" s="103" t="s">
        <v>1754</v>
      </c>
      <c r="K62" s="103" t="s">
        <v>1841</v>
      </c>
      <c r="L62" s="137" t="s">
        <v>2067</v>
      </c>
      <c r="M62" s="255" t="s">
        <v>2185</v>
      </c>
      <c r="O62" t="str">
        <f t="shared" si="14"/>
        <v/>
      </c>
      <c r="P62" t="str">
        <f t="shared" si="17"/>
        <v/>
      </c>
      <c r="Q62" s="94" t="str">
        <f t="shared" si="1"/>
        <v/>
      </c>
      <c r="R62" s="95" t="str">
        <f t="shared" si="2"/>
        <v xml:space="preserve"> WHEN COUNTRY = 'KOPER' AND SEGMENT = 'SMALL/MICRO' THEN 104776.4</v>
      </c>
      <c r="S62" s="94" t="str">
        <f t="shared" si="3"/>
        <v xml:space="preserve"> WHEN COUNTRY = 'BIR' AND SEGMENT IN ('CORPORATE','SME Corporate') THEN 22100000</v>
      </c>
      <c r="T62" s="95" t="str">
        <f t="shared" si="4"/>
        <v xml:space="preserve"> WHEN COUNTRY = 'BIR' AND SEGMENT = 'SME Retail' THEN 4254531.00</v>
      </c>
      <c r="U62" s="94" t="str">
        <f t="shared" si="5"/>
        <v/>
      </c>
      <c r="V62" s="94" t="str">
        <f t="shared" si="6"/>
        <v/>
      </c>
      <c r="W62" s="94" t="str">
        <f t="shared" si="7"/>
        <v xml:space="preserve"> WHEN COUNTRY = 'CIB' AND SEGMENT IN ('Large Corporate - Corporate','SME Corporate') THEN 2280000000</v>
      </c>
      <c r="X62" s="94" t="str">
        <f t="shared" si="8"/>
        <v xml:space="preserve"> WHEN COUNTRY = 'CIB' AND SEGMENT = 'Small Business - SME Retail' THEN 32800000</v>
      </c>
      <c r="Y62" s="94" t="str">
        <f t="shared" si="9"/>
        <v xml:space="preserve"> WHEN COUNTRY = 'ISPRO'  AND SEGMENT IN ('Corporate', 'SME Corporate', 'SME Corporate RED (Real Estate Development)', 'Corporate RED (Real Estate Development)', 'SME Retail', 'SME Retail RED (Real Estate Development)') THEN 1190491</v>
      </c>
      <c r="Z62" s="94" t="str">
        <f t="shared" si="10"/>
        <v xml:space="preserve"> WHEN COUNTRY = 'ISBA' AND SEGMENT IN ('CORPORATE','SME Corporate','SME Retail') THEN 781000000</v>
      </c>
      <c r="AB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v>
      </c>
      <c r="AC62" s="96" t="str">
        <f t="shared" si="1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row>
    <row r="63" spans="1:29" ht="16.5" thickBot="1" x14ac:dyDescent="0.3">
      <c r="A63" s="85">
        <f t="shared" si="13"/>
        <v>61</v>
      </c>
      <c r="B63" s="102"/>
      <c r="C63" s="102"/>
      <c r="D63" s="104"/>
      <c r="E63" s="104"/>
      <c r="F63" s="138">
        <v>19500000</v>
      </c>
      <c r="G63" s="138" t="s">
        <v>1475</v>
      </c>
      <c r="H63" s="255"/>
      <c r="I63" s="255"/>
      <c r="J63" s="103" t="s">
        <v>1755</v>
      </c>
      <c r="K63" s="103" t="s">
        <v>1842</v>
      </c>
      <c r="L63" s="137"/>
      <c r="M63" s="255"/>
      <c r="O63" t="str">
        <f t="shared" si="14"/>
        <v/>
      </c>
      <c r="P63" t="str">
        <f t="shared" si="17"/>
        <v/>
      </c>
      <c r="Q63" s="94" t="str">
        <f t="shared" si="1"/>
        <v/>
      </c>
      <c r="R63" s="95" t="str">
        <f t="shared" si="2"/>
        <v/>
      </c>
      <c r="S63" s="94" t="str">
        <f t="shared" si="3"/>
        <v xml:space="preserve"> WHEN COUNTRY = 'BIR' AND SEGMENT IN ('CORPORATE','SME Corporate') THEN 19500000</v>
      </c>
      <c r="T63" s="95" t="str">
        <f t="shared" si="4"/>
        <v xml:space="preserve"> WHEN COUNTRY = 'BIR' AND SEGMENT = 'SME Retail' THEN 4740252.00</v>
      </c>
      <c r="U63" s="94" t="str">
        <f t="shared" si="5"/>
        <v/>
      </c>
      <c r="V63" s="94" t="str">
        <f t="shared" si="6"/>
        <v/>
      </c>
      <c r="W63" s="94" t="str">
        <f t="shared" si="7"/>
        <v xml:space="preserve"> WHEN COUNTRY = 'CIB' AND SEGMENT IN ('Large Corporate - Corporate','SME Corporate') THEN 3010000000</v>
      </c>
      <c r="X63" s="94" t="str">
        <f t="shared" si="8"/>
        <v xml:space="preserve"> WHEN COUNTRY = 'CIB' AND SEGMENT = 'Small Business - SME Retail' THEN 30400000</v>
      </c>
      <c r="Y63" s="94" t="str">
        <f t="shared" si="9"/>
        <v/>
      </c>
      <c r="Z63" s="94" t="str">
        <f t="shared" si="10"/>
        <v/>
      </c>
      <c r="AB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C63" s="96" t="str">
        <f t="shared" si="1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9" ht="16.5" thickBot="1" x14ac:dyDescent="0.3">
      <c r="A64" s="85">
        <f t="shared" si="13"/>
        <v>62</v>
      </c>
      <c r="B64" s="102"/>
      <c r="C64" s="102"/>
      <c r="D64" s="104"/>
      <c r="E64" s="104"/>
      <c r="F64" s="137">
        <v>1632470</v>
      </c>
      <c r="G64" s="137" t="s">
        <v>1476</v>
      </c>
      <c r="H64" s="255"/>
      <c r="I64" s="255"/>
      <c r="J64" s="103" t="s">
        <v>1756</v>
      </c>
      <c r="K64" s="103" t="s">
        <v>1843</v>
      </c>
      <c r="L64" s="137"/>
      <c r="M64" s="255"/>
      <c r="O64" t="str">
        <f t="shared" si="14"/>
        <v/>
      </c>
      <c r="P64" t="str">
        <f t="shared" si="17"/>
        <v/>
      </c>
      <c r="Q64" s="94" t="str">
        <f t="shared" si="1"/>
        <v/>
      </c>
      <c r="R64" s="95" t="str">
        <f t="shared" si="2"/>
        <v/>
      </c>
      <c r="S64" s="94" t="str">
        <f t="shared" si="3"/>
        <v xml:space="preserve"> WHEN COUNTRY = 'BIR' AND SEGMENT IN ('CORPORATE','SME Corporate') THEN 1632470</v>
      </c>
      <c r="T64" s="95" t="str">
        <f t="shared" si="4"/>
        <v xml:space="preserve"> WHEN COUNTRY = 'BIR' AND SEGMENT = 'SME Retail' THEN 956248.70</v>
      </c>
      <c r="U64" s="94" t="str">
        <f t="shared" si="5"/>
        <v/>
      </c>
      <c r="V64" s="94" t="str">
        <f t="shared" si="6"/>
        <v/>
      </c>
      <c r="W64" s="94" t="str">
        <f t="shared" si="7"/>
        <v xml:space="preserve"> WHEN COUNTRY = 'CIB' AND SEGMENT IN ('Large Corporate - Corporate','SME Corporate') THEN 83300</v>
      </c>
      <c r="X64" s="94" t="str">
        <f t="shared" si="8"/>
        <v xml:space="preserve"> WHEN COUNTRY = 'CIB' AND SEGMENT = 'Small Business - SME Retail' THEN  12900000 </v>
      </c>
      <c r="Y64" s="94" t="str">
        <f t="shared" si="9"/>
        <v/>
      </c>
      <c r="Z64" s="94" t="str">
        <f t="shared" si="10"/>
        <v/>
      </c>
      <c r="AB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C64" s="96" t="str">
        <f t="shared" si="1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9" ht="16.5" thickBot="1" x14ac:dyDescent="0.3">
      <c r="A65" s="85">
        <f t="shared" si="13"/>
        <v>63</v>
      </c>
      <c r="B65" s="102"/>
      <c r="C65" s="102"/>
      <c r="D65" s="104"/>
      <c r="E65" s="104"/>
      <c r="F65" s="138">
        <v>16100000</v>
      </c>
      <c r="G65" s="138" t="s">
        <v>1477</v>
      </c>
      <c r="H65" s="255"/>
      <c r="I65" s="255"/>
      <c r="J65" s="103" t="s">
        <v>1757</v>
      </c>
      <c r="K65" s="103" t="s">
        <v>1844</v>
      </c>
      <c r="L65" s="137"/>
      <c r="M65" s="255"/>
      <c r="O65" t="str">
        <f t="shared" si="14"/>
        <v/>
      </c>
      <c r="P65" t="str">
        <f t="shared" si="17"/>
        <v/>
      </c>
      <c r="Q65" s="94" t="str">
        <f t="shared" si="1"/>
        <v/>
      </c>
      <c r="R65" s="95" t="str">
        <f t="shared" si="2"/>
        <v/>
      </c>
      <c r="S65" s="94" t="str">
        <f t="shared" si="3"/>
        <v xml:space="preserve"> WHEN COUNTRY = 'BIR' AND SEGMENT IN ('CORPORATE','SME Corporate') THEN 16100000</v>
      </c>
      <c r="T65" s="95" t="str">
        <f t="shared" si="4"/>
        <v xml:space="preserve"> WHEN COUNTRY = 'BIR' AND SEGMENT = 'SME Retail' THEN 3151518.00</v>
      </c>
      <c r="U65" s="94" t="str">
        <f t="shared" si="5"/>
        <v/>
      </c>
      <c r="V65" s="94" t="str">
        <f t="shared" si="6"/>
        <v/>
      </c>
      <c r="W65" s="94" t="str">
        <f t="shared" si="7"/>
        <v xml:space="preserve"> WHEN COUNTRY = 'CIB' AND SEGMENT IN ('Large Corporate - Corporate','SME Corporate') THEN 396000000</v>
      </c>
      <c r="X65" s="94" t="str">
        <f t="shared" si="8"/>
        <v xml:space="preserve"> WHEN COUNTRY = 'CIB' AND SEGMENT = 'Small Business - SME Retail' THEN 26800000</v>
      </c>
      <c r="Y65" s="94" t="str">
        <f t="shared" si="9"/>
        <v/>
      </c>
      <c r="Z65" s="94" t="str">
        <f t="shared" si="10"/>
        <v/>
      </c>
      <c r="AB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C65" s="96" t="str">
        <f t="shared" si="1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9" ht="16.5" thickBot="1" x14ac:dyDescent="0.3">
      <c r="A66" s="85">
        <f t="shared" si="13"/>
        <v>64</v>
      </c>
      <c r="B66" s="102"/>
      <c r="C66" s="102"/>
      <c r="D66" s="104"/>
      <c r="E66" s="104"/>
      <c r="F66" s="137"/>
      <c r="G66" s="137"/>
      <c r="H66" s="255"/>
      <c r="I66" s="255"/>
      <c r="J66" s="103" t="s">
        <v>1758</v>
      </c>
      <c r="K66" s="103" t="s">
        <v>1845</v>
      </c>
      <c r="L66" s="137"/>
      <c r="M66" s="255"/>
      <c r="O66" t="str">
        <f t="shared" si="14"/>
        <v/>
      </c>
      <c r="P66" t="str">
        <f t="shared" si="17"/>
        <v/>
      </c>
      <c r="Q66" s="94" t="str">
        <f t="shared" si="1"/>
        <v/>
      </c>
      <c r="R66" s="95" t="str">
        <f t="shared" si="2"/>
        <v/>
      </c>
      <c r="S66" s="94" t="str">
        <f t="shared" si="3"/>
        <v/>
      </c>
      <c r="T66" s="95" t="str">
        <f t="shared" si="4"/>
        <v/>
      </c>
      <c r="U66" s="94" t="str">
        <f t="shared" si="5"/>
        <v/>
      </c>
      <c r="V66" s="94" t="str">
        <f t="shared" si="6"/>
        <v/>
      </c>
      <c r="W66" s="94" t="str">
        <f t="shared" si="7"/>
        <v xml:space="preserve"> WHEN COUNTRY = 'CIB' AND SEGMENT IN ('Large Corporate - Corporate','SME Corporate') THEN 110.6923</v>
      </c>
      <c r="X66" s="94" t="str">
        <f t="shared" si="8"/>
        <v xml:space="preserve"> WHEN COUNTRY = 'CIB' AND SEGMENT = 'Small Business - SME Retail' THEN 97.90804</v>
      </c>
      <c r="Y66" s="94" t="str">
        <f t="shared" si="9"/>
        <v/>
      </c>
      <c r="Z66" s="94" t="str">
        <f t="shared" si="10"/>
        <v/>
      </c>
      <c r="AB66" t="str">
        <f t="shared" si="11"/>
        <v xml:space="preserve"> WHEN COUNTRY = 'CIB' AND SEGMENT IN ('Large Corporate - Corporate','SME Corporate') THEN 110.6923 WHEN COUNTRY = 'CIB' AND SEGMENT = 'Small Business - SME Retail' THEN 97.90804</v>
      </c>
      <c r="AC66" s="96" t="str">
        <f t="shared" si="12"/>
        <v>CASE  WHEN COUNTRY = 'CIB' AND SEGMENT IN ('Large Corporate - Corporate','SME Corporate') THEN 110.6923 WHEN COUNTRY = 'CIB' AND SEGMENT = 'Small Business - SME Retail' THEN 97.90804 END AS VAL_MAX_IND_64,</v>
      </c>
    </row>
    <row r="67" spans="1:29" ht="16.5" thickBot="1" x14ac:dyDescent="0.3">
      <c r="A67" s="85">
        <f t="shared" si="13"/>
        <v>65</v>
      </c>
      <c r="B67" s="102"/>
      <c r="C67" s="102"/>
      <c r="D67" s="104"/>
      <c r="E67" s="104"/>
      <c r="F67" s="138" t="s">
        <v>1458</v>
      </c>
      <c r="G67" s="138" t="s">
        <v>1478</v>
      </c>
      <c r="H67" s="255"/>
      <c r="I67" s="255"/>
      <c r="J67" s="103"/>
      <c r="K67" s="103"/>
      <c r="L67" s="137"/>
      <c r="M67" s="255"/>
      <c r="O67" t="str">
        <f t="shared" si="14"/>
        <v/>
      </c>
      <c r="P67" t="str">
        <f t="shared" si="17"/>
        <v/>
      </c>
      <c r="Q67" s="94" t="str">
        <f t="shared" si="1"/>
        <v/>
      </c>
      <c r="R67" s="95" t="str">
        <f t="shared" si="2"/>
        <v/>
      </c>
      <c r="S67" s="94" t="str">
        <f t="shared" si="3"/>
        <v xml:space="preserve"> WHEN COUNTRY = 'BIR' AND SEGMENT IN ('CORPORATE','SME Corporate') THEN 2.130984</v>
      </c>
      <c r="T67" s="95" t="str">
        <f t="shared" si="4"/>
        <v xml:space="preserve"> WHEN COUNTRY = 'BIR' AND SEGMENT = 'SME Retail' THEN 1.623285</v>
      </c>
      <c r="U67" s="94" t="str">
        <f t="shared" si="5"/>
        <v/>
      </c>
      <c r="V67" s="94" t="str">
        <f t="shared" si="6"/>
        <v/>
      </c>
      <c r="W67" s="94" t="str">
        <f t="shared" si="7"/>
        <v/>
      </c>
      <c r="X67" s="94" t="str">
        <f t="shared" si="8"/>
        <v/>
      </c>
      <c r="Y67" s="94" t="str">
        <f t="shared" si="9"/>
        <v/>
      </c>
      <c r="Z67" s="94" t="str">
        <f t="shared" si="10"/>
        <v/>
      </c>
      <c r="AB67" t="str">
        <f t="shared" si="11"/>
        <v xml:space="preserve"> WHEN COUNTRY = 'BIR' AND SEGMENT IN ('CORPORATE','SME Corporate') THEN 2.130984 WHEN COUNTRY = 'BIR' AND SEGMENT = 'SME Retail' THEN 1.623285</v>
      </c>
      <c r="AC67" s="96" t="str">
        <f t="shared" si="12"/>
        <v>CASE  WHEN COUNTRY = 'BIR' AND SEGMENT IN ('CORPORATE','SME Corporate') THEN 2.130984 WHEN COUNTRY = 'BIR' AND SEGMENT = 'SME Retail' THEN 1.623285 END AS VAL_MAX_IND_65,</v>
      </c>
    </row>
    <row r="68" spans="1:29" ht="16.5" thickBot="1" x14ac:dyDescent="0.3">
      <c r="A68" s="85">
        <f t="shared" si="13"/>
        <v>66</v>
      </c>
      <c r="B68" s="102"/>
      <c r="C68" s="102"/>
      <c r="D68" s="104"/>
      <c r="E68" s="104"/>
      <c r="F68" s="137"/>
      <c r="G68" s="137"/>
      <c r="H68" s="255"/>
      <c r="I68" s="255"/>
      <c r="J68" s="103" t="s">
        <v>1758</v>
      </c>
      <c r="K68" s="103" t="s">
        <v>1845</v>
      </c>
      <c r="L68" s="137"/>
      <c r="M68" s="255"/>
      <c r="O68" t="str">
        <f t="shared" si="14"/>
        <v/>
      </c>
      <c r="P68" t="str">
        <f t="shared" si="17"/>
        <v/>
      </c>
      <c r="Q68" s="94" t="str">
        <f t="shared" ref="Q68:Q131" si="18">IF(LEN(D68)&gt;0,CONCATENATE(" WHEN COUNTRY = '",$D$2, ,"' AND SEGMENT = '",$D$3,"' THEN ",D68 ),"")</f>
        <v/>
      </c>
      <c r="R68" s="95" t="str">
        <f t="shared" ref="R68:R131" si="19">IF(LEN(E68)&gt;0,CONCATENATE(" WHEN COUNTRY = '",$D$2, ,"' AND SEGMENT = '",$E$3,"' THEN ",E68 ),"")</f>
        <v/>
      </c>
      <c r="S68" s="94" t="str">
        <f t="shared" ref="S68:S131" si="20">IF(LEN(F68)&gt;0,CONCATENATE(" WHEN COUNTRY = '",$F$2, ,"' AND SEGMENT IN ",$F$3," THEN ",F68 ),"")</f>
        <v/>
      </c>
      <c r="T68" s="95" t="str">
        <f t="shared" ref="T68:T131" si="21">IF(LEN(G68)&gt;0,CONCATENATE(" WHEN COUNTRY = '",$F$2, ,"' AND SEGMENT = '",$G$3,"' THEN ",G68 ),"")</f>
        <v/>
      </c>
      <c r="U68" s="94" t="str">
        <f t="shared" ref="U68:U131" si="22">IF(LEN(H68)&gt;0,CONCATENATE(" WHEN COUNTRY = '",$H$2, ,"' AND SEGMENT IN ",$H$3," THEN ",H68 ),"")</f>
        <v/>
      </c>
      <c r="V68" s="94" t="str">
        <f t="shared" ref="V68:V131" si="23">IF(LEN(I68)&gt;0,CONCATENATE(" WHEN COUNTRY = '",$H$2, ,"' AND SEGMENT = '",$I$3,"' THEN ",I68 ),"")</f>
        <v/>
      </c>
      <c r="W68" s="94" t="str">
        <f t="shared" ref="W68:W131" si="24">IF(LEN(J68)&gt;0,CONCATENATE(" WHEN COUNTRY = '",$J$2, ,"' AND SEGMENT IN ",$J$3," THEN ",J68 ),"")</f>
        <v xml:space="preserve"> WHEN COUNTRY = 'CIB' AND SEGMENT IN ('Large Corporate - Corporate','SME Corporate') THEN 110.6923</v>
      </c>
      <c r="X68" s="94" t="str">
        <f t="shared" ref="X68:X131" si="25">IF(LEN(K68)&gt;0,CONCATENATE(" WHEN COUNTRY = '",$J$2, ,"' AND SEGMENT = '",$K$3,"' THEN ",K68 ),"")</f>
        <v xml:space="preserve"> WHEN COUNTRY = 'CIB' AND SEGMENT = 'Small Business - SME Retail' THEN 97.90804</v>
      </c>
      <c r="Y68" s="94" t="str">
        <f t="shared" ref="Y68:Y131" si="26">IF(LEN(L68)&gt;0,CONCATENATE(" WHEN COUNTRY = '",$L$2, ,"'  AND SEGMENT IN "&amp;$L$3&amp;" THEN ",L68 ),"")</f>
        <v/>
      </c>
      <c r="Z68" s="94" t="str">
        <f t="shared" si="10"/>
        <v/>
      </c>
      <c r="AB68" t="str">
        <f t="shared" si="11"/>
        <v xml:space="preserve"> WHEN COUNTRY = 'CIB' AND SEGMENT IN ('Large Corporate - Corporate','SME Corporate') THEN 110.6923 WHEN COUNTRY = 'CIB' AND SEGMENT = 'Small Business - SME Retail' THEN 97.90804</v>
      </c>
      <c r="AC68" s="96" t="str">
        <f t="shared" si="12"/>
        <v>CASE  WHEN COUNTRY = 'CIB' AND SEGMENT IN ('Large Corporate - Corporate','SME Corporate') THEN 110.6923 WHEN COUNTRY = 'CIB' AND SEGMENT = 'Small Business - SME Retail' THEN 97.90804 END AS VAL_MAX_IND_66,</v>
      </c>
    </row>
    <row r="69" spans="1:29" ht="16.5" thickBot="1" x14ac:dyDescent="0.3">
      <c r="A69" s="85">
        <f t="shared" si="13"/>
        <v>67</v>
      </c>
      <c r="B69" s="102"/>
      <c r="C69" s="102"/>
      <c r="D69" s="104"/>
      <c r="E69" s="104"/>
      <c r="F69" s="138"/>
      <c r="G69" s="138"/>
      <c r="H69" s="255"/>
      <c r="I69" s="255"/>
      <c r="J69" s="103" t="s">
        <v>1758</v>
      </c>
      <c r="K69" s="103" t="s">
        <v>1845</v>
      </c>
      <c r="L69" s="137"/>
      <c r="M69" s="255"/>
      <c r="O69" t="str">
        <f t="shared" si="14"/>
        <v/>
      </c>
      <c r="P69" t="str">
        <f t="shared" si="17"/>
        <v/>
      </c>
      <c r="Q69" s="94" t="str">
        <f t="shared" si="18"/>
        <v/>
      </c>
      <c r="R69" s="95" t="str">
        <f t="shared" si="19"/>
        <v/>
      </c>
      <c r="S69" s="94" t="str">
        <f t="shared" si="20"/>
        <v/>
      </c>
      <c r="T69" s="95" t="str">
        <f t="shared" si="21"/>
        <v/>
      </c>
      <c r="U69" s="94" t="str">
        <f t="shared" si="22"/>
        <v/>
      </c>
      <c r="V69" s="94" t="str">
        <f t="shared" si="23"/>
        <v/>
      </c>
      <c r="W69" s="94" t="str">
        <f t="shared" si="24"/>
        <v xml:space="preserve"> WHEN COUNTRY = 'CIB' AND SEGMENT IN ('Large Corporate - Corporate','SME Corporate') THEN 110.6923</v>
      </c>
      <c r="X69" s="94" t="str">
        <f t="shared" si="25"/>
        <v xml:space="preserve"> WHEN COUNTRY = 'CIB' AND SEGMENT = 'Small Business - SME Retail' THEN 97.90804</v>
      </c>
      <c r="Y69" s="94" t="str">
        <f t="shared" si="26"/>
        <v/>
      </c>
      <c r="Z69" s="94" t="str">
        <f t="shared" ref="Z69:Z132" si="27">IF(LEN(M69)&gt;0,CONCATENATE(" WHEN COUNTRY = '",$M$2, ,"' AND SEGMENT IN ",$M$3," THEN ",M69 ),"")</f>
        <v/>
      </c>
      <c r="AB69" t="str">
        <f t="shared" ref="AB69:AB132" si="28">CONCATENATE(O69,P69,Q69,R69,S69,T69,U69,V69,W69,X69,Y69,Z69)</f>
        <v xml:space="preserve"> WHEN COUNTRY = 'CIB' AND SEGMENT IN ('Large Corporate - Corporate','SME Corporate') THEN 110.6923 WHEN COUNTRY = 'CIB' AND SEGMENT = 'Small Business - SME Retail' THEN 97.90804</v>
      </c>
      <c r="AC69" s="96" t="str">
        <f t="shared" ref="AC69:AC132" si="29">IF(LEN(AB69)&gt;0,CONCATENATE("CASE ",AB69," END AS VAL_MAX_IND_",A69,","),"")</f>
        <v>CASE  WHEN COUNTRY = 'CIB' AND SEGMENT IN ('Large Corporate - Corporate','SME Corporate') THEN 110.6923 WHEN COUNTRY = 'CIB' AND SEGMENT = 'Small Business - SME Retail' THEN 97.90804 END AS VAL_MAX_IND_67,</v>
      </c>
    </row>
    <row r="70" spans="1:29" ht="16.5" thickBot="1" x14ac:dyDescent="0.3">
      <c r="A70" s="85">
        <f t="shared" ref="A70:A133" si="30">+A69+1</f>
        <v>68</v>
      </c>
      <c r="B70" s="102"/>
      <c r="C70" s="102"/>
      <c r="D70" s="104"/>
      <c r="E70" s="104"/>
      <c r="F70" s="137"/>
      <c r="G70" s="137"/>
      <c r="H70" s="255"/>
      <c r="I70" s="255"/>
      <c r="J70" s="103" t="s">
        <v>1759</v>
      </c>
      <c r="K70" s="103" t="s">
        <v>1846</v>
      </c>
      <c r="L70" s="137"/>
      <c r="M70" s="255"/>
      <c r="O70" t="str">
        <f t="shared" si="14"/>
        <v/>
      </c>
      <c r="P70" t="str">
        <f t="shared" si="17"/>
        <v/>
      </c>
      <c r="Q70" s="94" t="str">
        <f t="shared" si="18"/>
        <v/>
      </c>
      <c r="R70" s="95" t="str">
        <f t="shared" si="19"/>
        <v/>
      </c>
      <c r="S70" s="94" t="str">
        <f t="shared" si="20"/>
        <v/>
      </c>
      <c r="T70" s="95" t="str">
        <f t="shared" si="21"/>
        <v/>
      </c>
      <c r="U70" s="94" t="str">
        <f t="shared" si="22"/>
        <v/>
      </c>
      <c r="V70" s="94" t="str">
        <f t="shared" si="23"/>
        <v/>
      </c>
      <c r="W70" s="94" t="str">
        <f t="shared" si="24"/>
        <v xml:space="preserve"> WHEN COUNTRY = 'CIB' AND SEGMENT IN ('Large Corporate - Corporate','SME Corporate') THEN 23.23102</v>
      </c>
      <c r="X70" s="94" t="str">
        <f t="shared" si="25"/>
        <v xml:space="preserve"> WHEN COUNTRY = 'CIB' AND SEGMENT = 'Small Business - SME Retail' THEN 13.81786</v>
      </c>
      <c r="Y70" s="94" t="str">
        <f t="shared" si="26"/>
        <v/>
      </c>
      <c r="Z70" s="94" t="str">
        <f t="shared" si="27"/>
        <v/>
      </c>
      <c r="AB70" t="str">
        <f t="shared" si="28"/>
        <v xml:space="preserve"> WHEN COUNTRY = 'CIB' AND SEGMENT IN ('Large Corporate - Corporate','SME Corporate') THEN 23.23102 WHEN COUNTRY = 'CIB' AND SEGMENT = 'Small Business - SME Retail' THEN 13.81786</v>
      </c>
      <c r="AC70" s="96" t="str">
        <f t="shared" si="29"/>
        <v>CASE  WHEN COUNTRY = 'CIB' AND SEGMENT IN ('Large Corporate - Corporate','SME Corporate') THEN 23.23102 WHEN COUNTRY = 'CIB' AND SEGMENT = 'Small Business - SME Retail' THEN 13.81786 END AS VAL_MAX_IND_68,</v>
      </c>
    </row>
    <row r="71" spans="1:29" ht="16.5" thickBot="1" x14ac:dyDescent="0.3">
      <c r="A71" s="85">
        <f t="shared" si="30"/>
        <v>69</v>
      </c>
      <c r="B71" s="107"/>
      <c r="C71" s="107"/>
      <c r="D71" s="108"/>
      <c r="E71" s="108"/>
      <c r="F71" s="138"/>
      <c r="G71" s="138"/>
      <c r="H71" s="255"/>
      <c r="I71" s="255"/>
      <c r="J71" s="103" t="s">
        <v>1760</v>
      </c>
      <c r="K71" s="103" t="s">
        <v>1847</v>
      </c>
      <c r="L71" s="137" t="s">
        <v>2068</v>
      </c>
      <c r="M71" s="255"/>
      <c r="O71" t="str">
        <f t="shared" si="14"/>
        <v/>
      </c>
      <c r="P71" t="str">
        <f t="shared" si="17"/>
        <v/>
      </c>
      <c r="Q71" s="94" t="str">
        <f t="shared" si="18"/>
        <v/>
      </c>
      <c r="R71" s="95" t="str">
        <f t="shared" si="19"/>
        <v/>
      </c>
      <c r="S71" s="94" t="str">
        <f t="shared" si="20"/>
        <v/>
      </c>
      <c r="T71" s="95" t="str">
        <f t="shared" si="21"/>
        <v/>
      </c>
      <c r="U71" s="94" t="str">
        <f t="shared" si="22"/>
        <v/>
      </c>
      <c r="V71" s="94" t="str">
        <f t="shared" si="23"/>
        <v/>
      </c>
      <c r="W71" s="94" t="str">
        <f t="shared" si="24"/>
        <v xml:space="preserve"> WHEN COUNTRY = 'CIB' AND SEGMENT IN ('Large Corporate - Corporate','SME Corporate') THEN 79.50398</v>
      </c>
      <c r="X71" s="94" t="str">
        <f t="shared" si="25"/>
        <v xml:space="preserve"> WHEN COUNTRY = 'CIB' AND SEGMENT = 'Small Business - SME Retail' THEN 60.98551</v>
      </c>
      <c r="Y71" s="94" t="str">
        <f t="shared" si="26"/>
        <v xml:space="preserve"> WHEN COUNTRY = 'ISPRO'  AND SEGMENT IN ('Corporate', 'SME Corporate', 'SME Corporate RED (Real Estate Development)', 'Corporate RED (Real Estate Development)', 'SME Retail', 'SME Retail RED (Real Estate Development)') THEN 16.28526</v>
      </c>
      <c r="Z71" s="94" t="str">
        <f t="shared" si="27"/>
        <v/>
      </c>
      <c r="AB71" t="str">
        <f t="shared" si="28"/>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C71" s="96" t="str">
        <f t="shared" si="29"/>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29" ht="16.5" thickBot="1" x14ac:dyDescent="0.3">
      <c r="A72" s="85">
        <f t="shared" si="30"/>
        <v>70</v>
      </c>
      <c r="B72" s="107"/>
      <c r="C72" s="107"/>
      <c r="D72" s="108"/>
      <c r="E72" s="108"/>
      <c r="F72" s="137"/>
      <c r="G72" s="137"/>
      <c r="H72" s="255"/>
      <c r="I72" s="255"/>
      <c r="J72" s="103" t="s">
        <v>1761</v>
      </c>
      <c r="K72" s="103" t="s">
        <v>1848</v>
      </c>
      <c r="L72" s="137"/>
      <c r="M72" s="255"/>
      <c r="O72" t="str">
        <f t="shared" si="14"/>
        <v/>
      </c>
      <c r="P72" t="str">
        <f t="shared" si="17"/>
        <v/>
      </c>
      <c r="Q72" s="94" t="str">
        <f t="shared" si="18"/>
        <v/>
      </c>
      <c r="R72" s="95" t="str">
        <f t="shared" si="19"/>
        <v/>
      </c>
      <c r="S72" s="94" t="str">
        <f t="shared" si="20"/>
        <v/>
      </c>
      <c r="T72" s="95" t="str">
        <f t="shared" si="21"/>
        <v/>
      </c>
      <c r="U72" s="94" t="str">
        <f t="shared" si="22"/>
        <v/>
      </c>
      <c r="V72" s="94" t="str">
        <f t="shared" si="23"/>
        <v/>
      </c>
      <c r="W72" s="94" t="str">
        <f t="shared" si="24"/>
        <v xml:space="preserve"> WHEN COUNTRY = 'CIB' AND SEGMENT IN ('Large Corporate - Corporate','SME Corporate') THEN 14.23445</v>
      </c>
      <c r="X72" s="94" t="str">
        <f t="shared" si="25"/>
        <v xml:space="preserve"> WHEN COUNTRY = 'CIB' AND SEGMENT = 'Small Business - SME Retail' THEN 19.75445</v>
      </c>
      <c r="Y72" s="94" t="str">
        <f t="shared" si="26"/>
        <v/>
      </c>
      <c r="Z72" s="94" t="str">
        <f t="shared" si="27"/>
        <v/>
      </c>
      <c r="AB72" t="str">
        <f t="shared" si="28"/>
        <v xml:space="preserve"> WHEN COUNTRY = 'CIB' AND SEGMENT IN ('Large Corporate - Corporate','SME Corporate') THEN 14.23445 WHEN COUNTRY = 'CIB' AND SEGMENT = 'Small Business - SME Retail' THEN 19.75445</v>
      </c>
      <c r="AC72" s="96" t="str">
        <f t="shared" si="29"/>
        <v>CASE  WHEN COUNTRY = 'CIB' AND SEGMENT IN ('Large Corporate - Corporate','SME Corporate') THEN 14.23445 WHEN COUNTRY = 'CIB' AND SEGMENT = 'Small Business - SME Retail' THEN 19.75445 END AS VAL_MAX_IND_70,</v>
      </c>
    </row>
    <row r="73" spans="1:29" ht="16.5" thickBot="1" x14ac:dyDescent="0.3">
      <c r="A73" s="85">
        <f t="shared" si="30"/>
        <v>71</v>
      </c>
      <c r="B73" s="107"/>
      <c r="C73" s="107"/>
      <c r="D73" s="108"/>
      <c r="E73" s="108"/>
      <c r="F73" s="138"/>
      <c r="G73" s="138"/>
      <c r="H73" s="255"/>
      <c r="I73" s="255"/>
      <c r="J73" s="103" t="s">
        <v>1762</v>
      </c>
      <c r="K73" s="103" t="s">
        <v>1849</v>
      </c>
      <c r="L73" s="137"/>
      <c r="M73" s="255"/>
      <c r="O73" t="str">
        <f t="shared" si="14"/>
        <v/>
      </c>
      <c r="P73" t="str">
        <f t="shared" si="17"/>
        <v/>
      </c>
      <c r="Q73" s="94" t="str">
        <f t="shared" si="18"/>
        <v/>
      </c>
      <c r="R73" s="95" t="str">
        <f t="shared" si="19"/>
        <v/>
      </c>
      <c r="S73" s="94" t="str">
        <f t="shared" si="20"/>
        <v/>
      </c>
      <c r="T73" s="95" t="str">
        <f t="shared" si="21"/>
        <v/>
      </c>
      <c r="U73" s="94" t="str">
        <f t="shared" si="22"/>
        <v/>
      </c>
      <c r="V73" s="94" t="str">
        <f t="shared" si="23"/>
        <v/>
      </c>
      <c r="W73" s="94" t="str">
        <f t="shared" si="24"/>
        <v xml:space="preserve"> WHEN COUNTRY = 'CIB' AND SEGMENT IN ('Large Corporate - Corporate','SME Corporate') THEN 5.512821</v>
      </c>
      <c r="X73" s="94" t="str">
        <f t="shared" si="25"/>
        <v xml:space="preserve"> WHEN COUNTRY = 'CIB' AND SEGMENT = 'Small Business - SME Retail' THEN  11.24408 </v>
      </c>
      <c r="Y73" s="94" t="str">
        <f t="shared" si="26"/>
        <v/>
      </c>
      <c r="Z73" s="94" t="str">
        <f t="shared" si="27"/>
        <v/>
      </c>
      <c r="AB73" t="str">
        <f t="shared" si="28"/>
        <v xml:space="preserve"> WHEN COUNTRY = 'CIB' AND SEGMENT IN ('Large Corporate - Corporate','SME Corporate') THEN 5.512821 WHEN COUNTRY = 'CIB' AND SEGMENT = 'Small Business - SME Retail' THEN  11.24408 </v>
      </c>
      <c r="AC73" s="96" t="str">
        <f t="shared" si="29"/>
        <v>CASE  WHEN COUNTRY = 'CIB' AND SEGMENT IN ('Large Corporate - Corporate','SME Corporate') THEN 5.512821 WHEN COUNTRY = 'CIB' AND SEGMENT = 'Small Business - SME Retail' THEN  11.24408  END AS VAL_MAX_IND_71,</v>
      </c>
    </row>
    <row r="74" spans="1:29" ht="16.5" thickBot="1" x14ac:dyDescent="0.3">
      <c r="A74" s="85">
        <f t="shared" si="30"/>
        <v>72</v>
      </c>
      <c r="B74" s="107"/>
      <c r="C74" s="107"/>
      <c r="D74" s="108"/>
      <c r="E74" s="108"/>
      <c r="F74" s="137"/>
      <c r="G74" s="137"/>
      <c r="H74" s="255"/>
      <c r="I74" s="255"/>
      <c r="J74" s="103" t="s">
        <v>1763</v>
      </c>
      <c r="K74" s="103" t="s">
        <v>1850</v>
      </c>
      <c r="L74" s="137" t="s">
        <v>2069</v>
      </c>
      <c r="M74" s="255"/>
      <c r="O74" t="str">
        <f t="shared" si="14"/>
        <v/>
      </c>
      <c r="P74" t="str">
        <f t="shared" si="17"/>
        <v/>
      </c>
      <c r="Q74" s="94" t="str">
        <f t="shared" si="18"/>
        <v/>
      </c>
      <c r="R74" s="95" t="str">
        <f t="shared" si="19"/>
        <v/>
      </c>
      <c r="S74" s="94" t="str">
        <f t="shared" si="20"/>
        <v/>
      </c>
      <c r="T74" s="95" t="str">
        <f t="shared" si="21"/>
        <v/>
      </c>
      <c r="U74" s="94" t="str">
        <f t="shared" si="22"/>
        <v/>
      </c>
      <c r="V74" s="94" t="str">
        <f t="shared" si="23"/>
        <v/>
      </c>
      <c r="W74" s="94" t="str">
        <f t="shared" si="24"/>
        <v xml:space="preserve"> WHEN COUNTRY = 'CIB' AND SEGMENT IN ('Large Corporate - Corporate','SME Corporate') THEN 49.92105</v>
      </c>
      <c r="X74" s="94" t="str">
        <f t="shared" si="25"/>
        <v xml:space="preserve"> WHEN COUNTRY = 'CIB' AND SEGMENT = 'Small Business - SME Retail' THEN  152.5782 </v>
      </c>
      <c r="Y74" s="94" t="str">
        <f t="shared" si="26"/>
        <v xml:space="preserve"> WHEN COUNTRY = 'ISPRO'  AND SEGMENT IN ('Corporate', 'SME Corporate', 'SME Corporate RED (Real Estate Development)', 'Corporate RED (Real Estate Development)', 'SME Retail', 'SME Retail RED (Real Estate Development)') THEN 54.85353</v>
      </c>
      <c r="Z74" s="94" t="str">
        <f t="shared" si="27"/>
        <v/>
      </c>
      <c r="AB74" t="str">
        <f t="shared" si="28"/>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C74" s="96" t="str">
        <f t="shared" si="29"/>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29" ht="16.5" thickBot="1" x14ac:dyDescent="0.3">
      <c r="A75" s="85">
        <f t="shared" si="30"/>
        <v>73</v>
      </c>
      <c r="B75" s="107"/>
      <c r="C75" s="107"/>
      <c r="D75" s="108"/>
      <c r="E75" s="108"/>
      <c r="F75" s="138"/>
      <c r="G75" s="138"/>
      <c r="H75" s="255"/>
      <c r="I75" s="255"/>
      <c r="J75" s="103"/>
      <c r="K75" s="103" t="s">
        <v>1851</v>
      </c>
      <c r="L75" s="137" t="s">
        <v>2070</v>
      </c>
      <c r="M75" s="255"/>
      <c r="O75" t="str">
        <f t="shared" ref="O75:O138" si="31">IF(LEN(B75)&gt;0,CONCATENATE(" WHEN COUNTRY = '",$B$2, ,"' AND SEGMENT = '",$B$3,"' THEN ",B75 ),"")</f>
        <v/>
      </c>
      <c r="P75" t="str">
        <f t="shared" si="17"/>
        <v/>
      </c>
      <c r="Q75" s="94" t="str">
        <f t="shared" si="18"/>
        <v/>
      </c>
      <c r="R75" s="95" t="str">
        <f t="shared" si="19"/>
        <v/>
      </c>
      <c r="S75" s="94" t="str">
        <f t="shared" si="20"/>
        <v/>
      </c>
      <c r="T75" s="95" t="str">
        <f t="shared" si="21"/>
        <v/>
      </c>
      <c r="U75" s="94" t="str">
        <f t="shared" si="22"/>
        <v/>
      </c>
      <c r="V75" s="94" t="str">
        <f t="shared" si="23"/>
        <v/>
      </c>
      <c r="W75" s="94" t="str">
        <f t="shared" si="24"/>
        <v/>
      </c>
      <c r="X75" s="94" t="str">
        <f t="shared" si="25"/>
        <v xml:space="preserve"> WHEN COUNTRY = 'CIB' AND SEGMENT = 'Small Business - SME Retail' THEN 3.321014</v>
      </c>
      <c r="Y75" s="94" t="str">
        <f t="shared" si="26"/>
        <v xml:space="preserve"> WHEN COUNTRY = 'ISPRO'  AND SEGMENT IN ('Corporate', 'SME Corporate', 'SME Corporate RED (Real Estate Development)', 'Corporate RED (Real Estate Development)', 'SME Retail', 'SME Retail RED (Real Estate Development)') THEN 11.5086</v>
      </c>
      <c r="Z75" s="94" t="str">
        <f t="shared" si="27"/>
        <v/>
      </c>
      <c r="AB75" t="str">
        <f t="shared" si="28"/>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C75" s="96" t="str">
        <f t="shared" si="29"/>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29" ht="16.5" thickBot="1" x14ac:dyDescent="0.3">
      <c r="A76" s="85">
        <f t="shared" si="30"/>
        <v>74</v>
      </c>
      <c r="B76" s="107"/>
      <c r="C76" s="107"/>
      <c r="D76" s="108"/>
      <c r="E76" s="108"/>
      <c r="F76" s="137"/>
      <c r="G76" s="137"/>
      <c r="H76" s="255"/>
      <c r="I76" s="255"/>
      <c r="J76" s="103" t="s">
        <v>1764</v>
      </c>
      <c r="K76" s="103" t="s">
        <v>1852</v>
      </c>
      <c r="L76" s="137"/>
      <c r="M76" s="255"/>
      <c r="O76" t="str">
        <f t="shared" si="31"/>
        <v/>
      </c>
      <c r="P76" t="str">
        <f t="shared" si="17"/>
        <v/>
      </c>
      <c r="Q76" s="94" t="str">
        <f t="shared" si="18"/>
        <v/>
      </c>
      <c r="R76" s="95" t="str">
        <f t="shared" si="19"/>
        <v/>
      </c>
      <c r="S76" s="94" t="str">
        <f t="shared" si="20"/>
        <v/>
      </c>
      <c r="T76" s="95" t="str">
        <f t="shared" si="21"/>
        <v/>
      </c>
      <c r="U76" s="94" t="str">
        <f t="shared" si="22"/>
        <v/>
      </c>
      <c r="V76" s="94" t="str">
        <f t="shared" si="23"/>
        <v/>
      </c>
      <c r="W76" s="94" t="str">
        <f t="shared" si="24"/>
        <v xml:space="preserve"> WHEN COUNTRY = 'CIB' AND SEGMENT IN ('Large Corporate - Corporate','SME Corporate') THEN 6.52961</v>
      </c>
      <c r="X76" s="94" t="str">
        <f t="shared" si="25"/>
        <v xml:space="preserve"> WHEN COUNTRY = 'CIB' AND SEGMENT = 'Small Business - SME Retail' THEN  7.031384 </v>
      </c>
      <c r="Y76" s="94" t="str">
        <f t="shared" si="26"/>
        <v/>
      </c>
      <c r="Z76" s="94" t="str">
        <f t="shared" si="27"/>
        <v/>
      </c>
      <c r="AB76" t="str">
        <f t="shared" si="28"/>
        <v xml:space="preserve"> WHEN COUNTRY = 'CIB' AND SEGMENT IN ('Large Corporate - Corporate','SME Corporate') THEN 6.52961 WHEN COUNTRY = 'CIB' AND SEGMENT = 'Small Business - SME Retail' THEN  7.031384 </v>
      </c>
      <c r="AC76" s="96" t="str">
        <f t="shared" si="29"/>
        <v>CASE  WHEN COUNTRY = 'CIB' AND SEGMENT IN ('Large Corporate - Corporate','SME Corporate') THEN 6.52961 WHEN COUNTRY = 'CIB' AND SEGMENT = 'Small Business - SME Retail' THEN  7.031384  END AS VAL_MAX_IND_74,</v>
      </c>
    </row>
    <row r="77" spans="1:29" ht="16.5" thickBot="1" x14ac:dyDescent="0.3">
      <c r="A77" s="85">
        <f t="shared" si="30"/>
        <v>75</v>
      </c>
      <c r="B77" s="107"/>
      <c r="C77" s="107"/>
      <c r="D77" s="108"/>
      <c r="E77" s="108"/>
      <c r="F77" s="138"/>
      <c r="G77" s="138"/>
      <c r="H77" s="255"/>
      <c r="I77" s="255"/>
      <c r="J77" s="103" t="s">
        <v>1765</v>
      </c>
      <c r="K77" s="103" t="s">
        <v>1853</v>
      </c>
      <c r="L77" s="137"/>
      <c r="M77" s="255"/>
      <c r="O77" t="str">
        <f t="shared" si="31"/>
        <v/>
      </c>
      <c r="P77" t="str">
        <f t="shared" si="17"/>
        <v/>
      </c>
      <c r="Q77" s="94" t="str">
        <f t="shared" si="18"/>
        <v/>
      </c>
      <c r="R77" s="95" t="str">
        <f t="shared" si="19"/>
        <v/>
      </c>
      <c r="S77" s="94" t="str">
        <f t="shared" si="20"/>
        <v/>
      </c>
      <c r="T77" s="95" t="str">
        <f t="shared" si="21"/>
        <v/>
      </c>
      <c r="U77" s="94" t="str">
        <f t="shared" si="22"/>
        <v/>
      </c>
      <c r="V77" s="94" t="str">
        <f t="shared" si="23"/>
        <v/>
      </c>
      <c r="W77" s="94" t="str">
        <f t="shared" si="24"/>
        <v xml:space="preserve"> WHEN COUNTRY = 'CIB' AND SEGMENT IN ('Large Corporate - Corporate','SME Corporate') THEN 13.07846</v>
      </c>
      <c r="X77" s="94" t="str">
        <f t="shared" si="25"/>
        <v xml:space="preserve"> WHEN COUNTRY = 'CIB' AND SEGMENT = 'Small Business - SME Retail' THEN 42.09641</v>
      </c>
      <c r="Y77" s="94" t="str">
        <f t="shared" si="26"/>
        <v/>
      </c>
      <c r="Z77" s="94" t="str">
        <f t="shared" si="27"/>
        <v/>
      </c>
      <c r="AB77" t="str">
        <f t="shared" si="28"/>
        <v xml:space="preserve"> WHEN COUNTRY = 'CIB' AND SEGMENT IN ('Large Corporate - Corporate','SME Corporate') THEN 13.07846 WHEN COUNTRY = 'CIB' AND SEGMENT = 'Small Business - SME Retail' THEN 42.09641</v>
      </c>
      <c r="AC77" s="96" t="str">
        <f t="shared" si="29"/>
        <v>CASE  WHEN COUNTRY = 'CIB' AND SEGMENT IN ('Large Corporate - Corporate','SME Corporate') THEN 13.07846 WHEN COUNTRY = 'CIB' AND SEGMENT = 'Small Business - SME Retail' THEN 42.09641 END AS VAL_MAX_IND_75,</v>
      </c>
    </row>
    <row r="78" spans="1:29" ht="16.5" thickBot="1" x14ac:dyDescent="0.3">
      <c r="A78" s="85">
        <f t="shared" si="30"/>
        <v>76</v>
      </c>
      <c r="B78" s="107"/>
      <c r="C78" s="107"/>
      <c r="D78" s="108"/>
      <c r="E78" s="108"/>
      <c r="F78" s="137"/>
      <c r="G78" s="137"/>
      <c r="H78" s="255"/>
      <c r="I78" s="255"/>
      <c r="J78" s="103" t="s">
        <v>1766</v>
      </c>
      <c r="K78" s="103" t="s">
        <v>1854</v>
      </c>
      <c r="L78" s="137"/>
      <c r="M78" s="255"/>
      <c r="O78" t="str">
        <f t="shared" si="31"/>
        <v/>
      </c>
      <c r="P78" t="str">
        <f t="shared" si="17"/>
        <v/>
      </c>
      <c r="Q78" s="94" t="str">
        <f t="shared" si="18"/>
        <v/>
      </c>
      <c r="R78" s="95" t="str">
        <f t="shared" si="19"/>
        <v/>
      </c>
      <c r="S78" s="94" t="str">
        <f t="shared" si="20"/>
        <v/>
      </c>
      <c r="T78" s="95" t="str">
        <f t="shared" si="21"/>
        <v/>
      </c>
      <c r="U78" s="94" t="str">
        <f t="shared" si="22"/>
        <v/>
      </c>
      <c r="V78" s="94" t="str">
        <f t="shared" si="23"/>
        <v/>
      </c>
      <c r="W78" s="94" t="str">
        <f t="shared" si="24"/>
        <v xml:space="preserve"> WHEN COUNTRY = 'CIB' AND SEGMENT IN ('Large Corporate - Corporate','SME Corporate') THEN 4.515303</v>
      </c>
      <c r="X78" s="94" t="str">
        <f t="shared" si="25"/>
        <v xml:space="preserve"> WHEN COUNTRY = 'CIB' AND SEGMENT = 'Small Business - SME Retail' THEN 10.5923</v>
      </c>
      <c r="Y78" s="94" t="str">
        <f t="shared" si="26"/>
        <v/>
      </c>
      <c r="Z78" s="94" t="str">
        <f t="shared" si="27"/>
        <v/>
      </c>
      <c r="AB78" t="str">
        <f t="shared" si="28"/>
        <v xml:space="preserve"> WHEN COUNTRY = 'CIB' AND SEGMENT IN ('Large Corporate - Corporate','SME Corporate') THEN 4.515303 WHEN COUNTRY = 'CIB' AND SEGMENT = 'Small Business - SME Retail' THEN 10.5923</v>
      </c>
      <c r="AC78" s="96" t="str">
        <f t="shared" si="29"/>
        <v>CASE  WHEN COUNTRY = 'CIB' AND SEGMENT IN ('Large Corporate - Corporate','SME Corporate') THEN 4.515303 WHEN COUNTRY = 'CIB' AND SEGMENT = 'Small Business - SME Retail' THEN 10.5923 END AS VAL_MAX_IND_76,</v>
      </c>
    </row>
    <row r="79" spans="1:29" ht="16.5" thickBot="1" x14ac:dyDescent="0.3">
      <c r="A79" s="85">
        <f t="shared" si="30"/>
        <v>77</v>
      </c>
      <c r="B79" s="107"/>
      <c r="C79" s="107"/>
      <c r="D79" s="108"/>
      <c r="E79" s="108"/>
      <c r="F79" s="138"/>
      <c r="G79" s="138"/>
      <c r="H79" s="255"/>
      <c r="I79" s="255"/>
      <c r="J79" s="103" t="s">
        <v>1775</v>
      </c>
      <c r="K79" s="103" t="s">
        <v>1855</v>
      </c>
      <c r="L79" s="137"/>
      <c r="M79" s="255"/>
      <c r="O79" t="str">
        <f t="shared" si="31"/>
        <v/>
      </c>
      <c r="P79" t="str">
        <f t="shared" si="17"/>
        <v/>
      </c>
      <c r="Q79" s="94" t="str">
        <f t="shared" si="18"/>
        <v/>
      </c>
      <c r="R79" s="95" t="str">
        <f t="shared" si="19"/>
        <v/>
      </c>
      <c r="S79" s="94" t="str">
        <f t="shared" si="20"/>
        <v/>
      </c>
      <c r="T79" s="95" t="str">
        <f t="shared" si="21"/>
        <v/>
      </c>
      <c r="U79" s="94" t="str">
        <f t="shared" si="22"/>
        <v/>
      </c>
      <c r="V79" s="94" t="str">
        <f t="shared" si="23"/>
        <v/>
      </c>
      <c r="W79" s="94" t="str">
        <f t="shared" si="24"/>
        <v xml:space="preserve"> WHEN COUNTRY = 'CIB' AND SEGMENT IN ('Large Corporate - Corporate','SME Corporate') THEN 8.508943</v>
      </c>
      <c r="X79" s="94" t="str">
        <f t="shared" si="25"/>
        <v xml:space="preserve"> WHEN COUNTRY = 'CIB' AND SEGMENT = 'Small Business - SME Retail' THEN 15.6597</v>
      </c>
      <c r="Y79" s="94" t="str">
        <f t="shared" si="26"/>
        <v/>
      </c>
      <c r="Z79" s="94" t="str">
        <f t="shared" si="27"/>
        <v/>
      </c>
      <c r="AB79" t="str">
        <f t="shared" si="28"/>
        <v xml:space="preserve"> WHEN COUNTRY = 'CIB' AND SEGMENT IN ('Large Corporate - Corporate','SME Corporate') THEN 8.508943 WHEN COUNTRY = 'CIB' AND SEGMENT = 'Small Business - SME Retail' THEN 15.6597</v>
      </c>
      <c r="AC79" s="96" t="str">
        <f t="shared" si="29"/>
        <v>CASE  WHEN COUNTRY = 'CIB' AND SEGMENT IN ('Large Corporate - Corporate','SME Corporate') THEN 8.508943 WHEN COUNTRY = 'CIB' AND SEGMENT = 'Small Business - SME Retail' THEN 15.6597 END AS VAL_MAX_IND_77,</v>
      </c>
    </row>
    <row r="80" spans="1:29" ht="16.5" thickBot="1" x14ac:dyDescent="0.3">
      <c r="A80" s="85">
        <f t="shared" si="30"/>
        <v>78</v>
      </c>
      <c r="B80" s="107"/>
      <c r="C80" s="107"/>
      <c r="D80" s="108"/>
      <c r="E80" s="108"/>
      <c r="F80" s="137"/>
      <c r="G80" s="137"/>
      <c r="H80" s="255"/>
      <c r="I80" s="255"/>
      <c r="J80" s="103"/>
      <c r="K80" s="103"/>
      <c r="L80" s="137"/>
      <c r="M80" s="255"/>
      <c r="O80" t="str">
        <f t="shared" si="31"/>
        <v/>
      </c>
      <c r="P80" t="str">
        <f t="shared" si="17"/>
        <v/>
      </c>
      <c r="Q80" s="94" t="str">
        <f t="shared" si="18"/>
        <v/>
      </c>
      <c r="R80" s="95" t="str">
        <f t="shared" si="19"/>
        <v/>
      </c>
      <c r="S80" s="94" t="str">
        <f t="shared" si="20"/>
        <v/>
      </c>
      <c r="T80" s="95" t="str">
        <f t="shared" si="21"/>
        <v/>
      </c>
      <c r="U80" s="94" t="str">
        <f t="shared" si="22"/>
        <v/>
      </c>
      <c r="V80" s="94" t="str">
        <f t="shared" si="23"/>
        <v/>
      </c>
      <c r="W80" s="94" t="str">
        <f t="shared" si="24"/>
        <v/>
      </c>
      <c r="X80" s="94" t="str">
        <f t="shared" si="25"/>
        <v/>
      </c>
      <c r="Y80" s="94" t="str">
        <f t="shared" si="26"/>
        <v/>
      </c>
      <c r="Z80" s="94" t="str">
        <f t="shared" si="27"/>
        <v/>
      </c>
      <c r="AB80" t="str">
        <f t="shared" si="28"/>
        <v/>
      </c>
      <c r="AC80" s="96" t="str">
        <f t="shared" si="29"/>
        <v/>
      </c>
    </row>
    <row r="81" spans="1:29" ht="16.5" thickBot="1" x14ac:dyDescent="0.3">
      <c r="A81" s="85">
        <f t="shared" si="30"/>
        <v>79</v>
      </c>
      <c r="B81" s="107"/>
      <c r="C81" s="107"/>
      <c r="D81" s="108"/>
      <c r="E81" s="108"/>
      <c r="F81" s="138"/>
      <c r="G81" s="138"/>
      <c r="H81" s="255"/>
      <c r="I81" s="255"/>
      <c r="J81" s="103" t="s">
        <v>1767</v>
      </c>
      <c r="K81" s="103" t="s">
        <v>1856</v>
      </c>
      <c r="L81" s="137"/>
      <c r="M81" s="255"/>
      <c r="O81" t="str">
        <f t="shared" si="31"/>
        <v/>
      </c>
      <c r="P81" t="str">
        <f t="shared" si="17"/>
        <v/>
      </c>
      <c r="Q81" s="94" t="str">
        <f t="shared" si="18"/>
        <v/>
      </c>
      <c r="R81" s="95" t="str">
        <f t="shared" si="19"/>
        <v/>
      </c>
      <c r="S81" s="94" t="str">
        <f t="shared" si="20"/>
        <v/>
      </c>
      <c r="T81" s="95" t="str">
        <f t="shared" si="21"/>
        <v/>
      </c>
      <c r="U81" s="94" t="str">
        <f t="shared" si="22"/>
        <v/>
      </c>
      <c r="V81" s="94" t="str">
        <f t="shared" si="23"/>
        <v/>
      </c>
      <c r="W81" s="94" t="str">
        <f t="shared" si="24"/>
        <v xml:space="preserve"> WHEN COUNTRY = 'CIB' AND SEGMENT IN ('Large Corporate - Corporate','SME Corporate') THEN 3.633866</v>
      </c>
      <c r="X81" s="94" t="str">
        <f t="shared" si="25"/>
        <v xml:space="preserve"> WHEN COUNTRY = 'CIB' AND SEGMENT = 'Small Business - SME Retail' THEN 8.377796</v>
      </c>
      <c r="Y81" s="94" t="str">
        <f t="shared" si="26"/>
        <v/>
      </c>
      <c r="Z81" s="94" t="str">
        <f t="shared" si="27"/>
        <v/>
      </c>
      <c r="AB81" t="str">
        <f t="shared" si="28"/>
        <v xml:space="preserve"> WHEN COUNTRY = 'CIB' AND SEGMENT IN ('Large Corporate - Corporate','SME Corporate') THEN 3.633866 WHEN COUNTRY = 'CIB' AND SEGMENT = 'Small Business - SME Retail' THEN 8.377796</v>
      </c>
      <c r="AC81" s="96" t="str">
        <f t="shared" si="29"/>
        <v>CASE  WHEN COUNTRY = 'CIB' AND SEGMENT IN ('Large Corporate - Corporate','SME Corporate') THEN 3.633866 WHEN COUNTRY = 'CIB' AND SEGMENT = 'Small Business - SME Retail' THEN 8.377796 END AS VAL_MAX_IND_79,</v>
      </c>
    </row>
    <row r="82" spans="1:29" ht="16.5" thickBot="1" x14ac:dyDescent="0.3">
      <c r="A82" s="85">
        <f t="shared" si="30"/>
        <v>80</v>
      </c>
      <c r="B82" s="107"/>
      <c r="C82" s="107"/>
      <c r="D82" s="108"/>
      <c r="E82" s="108"/>
      <c r="F82" s="137"/>
      <c r="G82" s="137"/>
      <c r="H82" s="255"/>
      <c r="I82" s="255"/>
      <c r="J82" s="103" t="s">
        <v>1768</v>
      </c>
      <c r="K82" s="103" t="s">
        <v>1857</v>
      </c>
      <c r="L82" s="137" t="s">
        <v>2056</v>
      </c>
      <c r="M82" s="255"/>
      <c r="O82" t="str">
        <f t="shared" si="31"/>
        <v/>
      </c>
      <c r="P82" t="str">
        <f t="shared" si="17"/>
        <v/>
      </c>
      <c r="Q82" s="94" t="str">
        <f t="shared" si="18"/>
        <v/>
      </c>
      <c r="R82" s="95" t="str">
        <f t="shared" si="19"/>
        <v/>
      </c>
      <c r="S82" s="94" t="str">
        <f t="shared" si="20"/>
        <v/>
      </c>
      <c r="T82" s="95" t="str">
        <f t="shared" si="21"/>
        <v/>
      </c>
      <c r="U82" s="94" t="str">
        <f t="shared" si="22"/>
        <v/>
      </c>
      <c r="V82" s="94" t="str">
        <f t="shared" si="23"/>
        <v/>
      </c>
      <c r="W82" s="94" t="str">
        <f t="shared" si="24"/>
        <v xml:space="preserve"> WHEN COUNTRY = 'CIB' AND SEGMENT IN ('Large Corporate - Corporate','SME Corporate') THEN 1053.803</v>
      </c>
      <c r="X82" s="94" t="str">
        <f t="shared" si="25"/>
        <v xml:space="preserve"> WHEN COUNTRY = 'CIB' AND SEGMENT = 'Small Business - SME Retail' THEN 624.4211</v>
      </c>
      <c r="Y82" s="94" t="str">
        <f t="shared" si="26"/>
        <v xml:space="preserve"> WHEN COUNTRY = 'ISPRO'  AND SEGMENT IN ('Corporate', 'SME Corporate', 'SME Corporate RED (Real Estate Development)', 'Corporate RED (Real Estate Development)', 'SME Retail', 'SME Retail RED (Real Estate Development)') THEN 221.0669000</v>
      </c>
      <c r="Z82" s="94" t="str">
        <f t="shared" si="27"/>
        <v/>
      </c>
      <c r="AB82" t="str">
        <f t="shared" si="28"/>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C82" s="96" t="str">
        <f t="shared" si="29"/>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29" ht="16.5" thickBot="1" x14ac:dyDescent="0.3">
      <c r="A83" s="85">
        <f t="shared" si="30"/>
        <v>81</v>
      </c>
      <c r="B83" s="107"/>
      <c r="C83" s="107"/>
      <c r="D83" s="108"/>
      <c r="E83" s="108"/>
      <c r="F83" s="138"/>
      <c r="G83" s="138"/>
      <c r="H83" s="255"/>
      <c r="I83" s="255"/>
      <c r="J83" s="103" t="s">
        <v>1769</v>
      </c>
      <c r="K83" s="103" t="s">
        <v>1858</v>
      </c>
      <c r="L83" s="137"/>
      <c r="M83" s="255"/>
      <c r="O83" t="str">
        <f t="shared" si="31"/>
        <v/>
      </c>
      <c r="P83" t="str">
        <f t="shared" si="17"/>
        <v/>
      </c>
      <c r="Q83" s="94" t="str">
        <f t="shared" si="18"/>
        <v/>
      </c>
      <c r="R83" s="95" t="str">
        <f t="shared" si="19"/>
        <v/>
      </c>
      <c r="S83" s="94" t="str">
        <f t="shared" si="20"/>
        <v/>
      </c>
      <c r="T83" s="95" t="str">
        <f t="shared" si="21"/>
        <v/>
      </c>
      <c r="U83" s="94" t="str">
        <f t="shared" si="22"/>
        <v/>
      </c>
      <c r="V83" s="94" t="str">
        <f t="shared" si="23"/>
        <v/>
      </c>
      <c r="W83" s="94" t="str">
        <f t="shared" si="24"/>
        <v xml:space="preserve"> WHEN COUNTRY = 'CIB' AND SEGMENT IN ('Large Corporate - Corporate','SME Corporate') THEN 5.241854</v>
      </c>
      <c r="X83" s="94" t="str">
        <f t="shared" si="25"/>
        <v xml:space="preserve"> WHEN COUNTRY = 'CIB' AND SEGMENT = 'Small Business - SME Retail' THEN 24.62825</v>
      </c>
      <c r="Y83" s="94" t="str">
        <f t="shared" si="26"/>
        <v/>
      </c>
      <c r="Z83" s="94" t="str">
        <f t="shared" si="27"/>
        <v/>
      </c>
      <c r="AB83" t="str">
        <f t="shared" si="28"/>
        <v xml:space="preserve"> WHEN COUNTRY = 'CIB' AND SEGMENT IN ('Large Corporate - Corporate','SME Corporate') THEN 5.241854 WHEN COUNTRY = 'CIB' AND SEGMENT = 'Small Business - SME Retail' THEN 24.62825</v>
      </c>
      <c r="AC83" s="96" t="str">
        <f t="shared" si="29"/>
        <v>CASE  WHEN COUNTRY = 'CIB' AND SEGMENT IN ('Large Corporate - Corporate','SME Corporate') THEN 5.241854 WHEN COUNTRY = 'CIB' AND SEGMENT = 'Small Business - SME Retail' THEN 24.62825 END AS VAL_MAX_IND_81,</v>
      </c>
    </row>
    <row r="84" spans="1:29" ht="16.5" thickBot="1" x14ac:dyDescent="0.3">
      <c r="A84" s="85">
        <f t="shared" si="30"/>
        <v>82</v>
      </c>
      <c r="B84" s="107"/>
      <c r="C84" s="107"/>
      <c r="D84" s="108"/>
      <c r="E84" s="108"/>
      <c r="F84" s="137"/>
      <c r="G84" s="137"/>
      <c r="H84" s="255"/>
      <c r="I84" s="255"/>
      <c r="J84" s="103" t="s">
        <v>1770</v>
      </c>
      <c r="K84" s="103" t="s">
        <v>1859</v>
      </c>
      <c r="L84" s="137"/>
      <c r="M84" s="255"/>
      <c r="O84" t="str">
        <f t="shared" si="31"/>
        <v/>
      </c>
      <c r="P84" t="str">
        <f t="shared" si="17"/>
        <v/>
      </c>
      <c r="Q84" s="94" t="str">
        <f t="shared" si="18"/>
        <v/>
      </c>
      <c r="R84" s="95" t="str">
        <f t="shared" si="19"/>
        <v/>
      </c>
      <c r="S84" s="94" t="str">
        <f t="shared" si="20"/>
        <v/>
      </c>
      <c r="T84" s="95" t="str">
        <f t="shared" si="21"/>
        <v/>
      </c>
      <c r="U84" s="94" t="str">
        <f t="shared" si="22"/>
        <v/>
      </c>
      <c r="V84" s="94" t="str">
        <f t="shared" si="23"/>
        <v/>
      </c>
      <c r="W84" s="94" t="str">
        <f t="shared" si="24"/>
        <v xml:space="preserve"> WHEN COUNTRY = 'CIB' AND SEGMENT IN ('Large Corporate - Corporate','SME Corporate') THEN 21.0075</v>
      </c>
      <c r="X84" s="94" t="str">
        <f t="shared" si="25"/>
        <v xml:space="preserve"> WHEN COUNTRY = 'CIB' AND SEGMENT = 'Small Business - SME Retail' THEN 48.98851</v>
      </c>
      <c r="Y84" s="94" t="str">
        <f t="shared" si="26"/>
        <v/>
      </c>
      <c r="Z84" s="94" t="str">
        <f t="shared" si="27"/>
        <v/>
      </c>
      <c r="AB84" t="str">
        <f t="shared" si="28"/>
        <v xml:space="preserve"> WHEN COUNTRY = 'CIB' AND SEGMENT IN ('Large Corporate - Corporate','SME Corporate') THEN 21.0075 WHEN COUNTRY = 'CIB' AND SEGMENT = 'Small Business - SME Retail' THEN 48.98851</v>
      </c>
      <c r="AC84" s="96" t="str">
        <f t="shared" si="29"/>
        <v>CASE  WHEN COUNTRY = 'CIB' AND SEGMENT IN ('Large Corporate - Corporate','SME Corporate') THEN 21.0075 WHEN COUNTRY = 'CIB' AND SEGMENT = 'Small Business - SME Retail' THEN 48.98851 END AS VAL_MAX_IND_82,</v>
      </c>
    </row>
    <row r="85" spans="1:29" ht="16.5" thickBot="1" x14ac:dyDescent="0.3">
      <c r="A85" s="85">
        <f t="shared" si="30"/>
        <v>83</v>
      </c>
      <c r="B85" s="107"/>
      <c r="C85" s="107"/>
      <c r="D85" s="108"/>
      <c r="E85" s="108"/>
      <c r="F85" s="138"/>
      <c r="G85" s="138"/>
      <c r="H85" s="255"/>
      <c r="I85" s="255"/>
      <c r="J85" s="103" t="s">
        <v>1771</v>
      </c>
      <c r="K85" s="103" t="s">
        <v>1860</v>
      </c>
      <c r="L85" s="137"/>
      <c r="M85" s="255"/>
      <c r="O85" t="str">
        <f t="shared" si="31"/>
        <v/>
      </c>
      <c r="P85" t="str">
        <f t="shared" si="17"/>
        <v/>
      </c>
      <c r="Q85" s="94" t="str">
        <f t="shared" si="18"/>
        <v/>
      </c>
      <c r="R85" s="95" t="str">
        <f t="shared" si="19"/>
        <v/>
      </c>
      <c r="S85" s="94" t="str">
        <f t="shared" si="20"/>
        <v/>
      </c>
      <c r="T85" s="95" t="str">
        <f t="shared" si="21"/>
        <v/>
      </c>
      <c r="U85" s="94" t="str">
        <f t="shared" si="22"/>
        <v/>
      </c>
      <c r="V85" s="94" t="str">
        <f t="shared" si="23"/>
        <v/>
      </c>
      <c r="W85" s="94" t="str">
        <f t="shared" si="24"/>
        <v xml:space="preserve"> WHEN COUNTRY = 'CIB' AND SEGMENT IN ('Large Corporate - Corporate','SME Corporate') THEN 347.2054</v>
      </c>
      <c r="X85" s="94" t="str">
        <f t="shared" si="25"/>
        <v xml:space="preserve"> WHEN COUNTRY = 'CIB' AND SEGMENT = 'Small Business - SME Retail' THEN 241.0093</v>
      </c>
      <c r="Y85" s="94" t="str">
        <f t="shared" si="26"/>
        <v/>
      </c>
      <c r="Z85" s="94" t="str">
        <f t="shared" si="27"/>
        <v/>
      </c>
      <c r="AB85" t="str">
        <f t="shared" si="28"/>
        <v xml:space="preserve"> WHEN COUNTRY = 'CIB' AND SEGMENT IN ('Large Corporate - Corporate','SME Corporate') THEN 347.2054 WHEN COUNTRY = 'CIB' AND SEGMENT = 'Small Business - SME Retail' THEN 241.0093</v>
      </c>
      <c r="AC85" s="96" t="str">
        <f t="shared" si="29"/>
        <v>CASE  WHEN COUNTRY = 'CIB' AND SEGMENT IN ('Large Corporate - Corporate','SME Corporate') THEN 347.2054 WHEN COUNTRY = 'CIB' AND SEGMENT = 'Small Business - SME Retail' THEN 241.0093 END AS VAL_MAX_IND_83,</v>
      </c>
    </row>
    <row r="86" spans="1:29" ht="16.5" thickBot="1" x14ac:dyDescent="0.3">
      <c r="A86" s="85">
        <f t="shared" si="30"/>
        <v>84</v>
      </c>
      <c r="B86" s="107"/>
      <c r="C86" s="107"/>
      <c r="D86" s="108"/>
      <c r="E86" s="108"/>
      <c r="F86" s="137"/>
      <c r="G86" s="137"/>
      <c r="H86" s="255"/>
      <c r="I86" s="255"/>
      <c r="J86" s="103" t="s">
        <v>1772</v>
      </c>
      <c r="K86" s="103" t="s">
        <v>1861</v>
      </c>
      <c r="L86" s="137"/>
      <c r="M86" s="255"/>
      <c r="O86" t="str">
        <f t="shared" si="31"/>
        <v/>
      </c>
      <c r="P86" t="str">
        <f t="shared" si="17"/>
        <v/>
      </c>
      <c r="Q86" s="94" t="str">
        <f t="shared" si="18"/>
        <v/>
      </c>
      <c r="R86" s="95" t="str">
        <f t="shared" si="19"/>
        <v/>
      </c>
      <c r="S86" s="94" t="str">
        <f t="shared" si="20"/>
        <v/>
      </c>
      <c r="T86" s="95" t="str">
        <f t="shared" si="21"/>
        <v/>
      </c>
      <c r="U86" s="94" t="str">
        <f t="shared" si="22"/>
        <v/>
      </c>
      <c r="V86" s="94" t="str">
        <f t="shared" si="23"/>
        <v/>
      </c>
      <c r="W86" s="94" t="str">
        <f t="shared" si="24"/>
        <v xml:space="preserve"> WHEN COUNTRY = 'CIB' AND SEGMENT IN ('Large Corporate - Corporate','SME Corporate') THEN 563.6532</v>
      </c>
      <c r="X86" s="94" t="str">
        <f t="shared" si="25"/>
        <v xml:space="preserve"> WHEN COUNTRY = 'CIB' AND SEGMENT = 'Small Business - SME Retail' THEN 619.8761</v>
      </c>
      <c r="Y86" s="94" t="str">
        <f t="shared" si="26"/>
        <v/>
      </c>
      <c r="Z86" s="94" t="str">
        <f t="shared" si="27"/>
        <v/>
      </c>
      <c r="AB86" t="str">
        <f t="shared" si="28"/>
        <v xml:space="preserve"> WHEN COUNTRY = 'CIB' AND SEGMENT IN ('Large Corporate - Corporate','SME Corporate') THEN 563.6532 WHEN COUNTRY = 'CIB' AND SEGMENT = 'Small Business - SME Retail' THEN 619.8761</v>
      </c>
      <c r="AC86" s="96" t="str">
        <f t="shared" si="29"/>
        <v>CASE  WHEN COUNTRY = 'CIB' AND SEGMENT IN ('Large Corporate - Corporate','SME Corporate') THEN 563.6532 WHEN COUNTRY = 'CIB' AND SEGMENT = 'Small Business - SME Retail' THEN 619.8761 END AS VAL_MAX_IND_84,</v>
      </c>
    </row>
    <row r="87" spans="1:29" ht="16.5" thickBot="1" x14ac:dyDescent="0.3">
      <c r="A87" s="85">
        <f t="shared" si="30"/>
        <v>85</v>
      </c>
      <c r="B87" s="107"/>
      <c r="C87" s="107"/>
      <c r="D87" s="108"/>
      <c r="E87" s="108"/>
      <c r="F87" s="138"/>
      <c r="G87" s="138"/>
      <c r="H87" s="255"/>
      <c r="I87" s="255"/>
      <c r="J87" s="103" t="s">
        <v>1773</v>
      </c>
      <c r="K87" s="103" t="s">
        <v>1862</v>
      </c>
      <c r="L87" s="137"/>
      <c r="M87" s="255"/>
      <c r="O87" t="str">
        <f t="shared" si="31"/>
        <v/>
      </c>
      <c r="P87" t="str">
        <f t="shared" si="17"/>
        <v/>
      </c>
      <c r="Q87" s="94" t="str">
        <f t="shared" si="18"/>
        <v/>
      </c>
      <c r="R87" s="95" t="str">
        <f t="shared" si="19"/>
        <v/>
      </c>
      <c r="S87" s="94" t="str">
        <f t="shared" si="20"/>
        <v/>
      </c>
      <c r="T87" s="95" t="str">
        <f t="shared" si="21"/>
        <v/>
      </c>
      <c r="U87" s="94" t="str">
        <f t="shared" si="22"/>
        <v/>
      </c>
      <c r="V87" s="94" t="str">
        <f t="shared" si="23"/>
        <v/>
      </c>
      <c r="W87" s="94" t="str">
        <f t="shared" si="24"/>
        <v xml:space="preserve"> WHEN COUNTRY = 'CIB' AND SEGMENT IN ('Large Corporate - Corporate','SME Corporate') THEN 10.50069</v>
      </c>
      <c r="X87" s="94" t="str">
        <f t="shared" si="25"/>
        <v xml:space="preserve"> WHEN COUNTRY = 'CIB' AND SEGMENT = 'Small Business - SME Retail' THEN 22.77601</v>
      </c>
      <c r="Y87" s="94" t="str">
        <f t="shared" si="26"/>
        <v/>
      </c>
      <c r="Z87" s="94" t="str">
        <f t="shared" si="27"/>
        <v/>
      </c>
      <c r="AB87" t="str">
        <f t="shared" si="28"/>
        <v xml:space="preserve"> WHEN COUNTRY = 'CIB' AND SEGMENT IN ('Large Corporate - Corporate','SME Corporate') THEN 10.50069 WHEN COUNTRY = 'CIB' AND SEGMENT = 'Small Business - SME Retail' THEN 22.77601</v>
      </c>
      <c r="AC87" s="96" t="str">
        <f t="shared" si="29"/>
        <v>CASE  WHEN COUNTRY = 'CIB' AND SEGMENT IN ('Large Corporate - Corporate','SME Corporate') THEN 10.50069 WHEN COUNTRY = 'CIB' AND SEGMENT = 'Small Business - SME Retail' THEN 22.77601 END AS VAL_MAX_IND_85,</v>
      </c>
    </row>
    <row r="88" spans="1:29" ht="16.5" thickBot="1" x14ac:dyDescent="0.3">
      <c r="A88" s="85">
        <f t="shared" si="30"/>
        <v>86</v>
      </c>
      <c r="B88" s="107"/>
      <c r="C88" s="107"/>
      <c r="D88" s="108"/>
      <c r="E88" s="108"/>
      <c r="F88" s="137"/>
      <c r="G88" s="137"/>
      <c r="H88" s="255"/>
      <c r="I88" s="255"/>
      <c r="J88" s="103" t="s">
        <v>1774</v>
      </c>
      <c r="K88" s="103" t="s">
        <v>1863</v>
      </c>
      <c r="L88" s="137"/>
      <c r="M88" s="255"/>
      <c r="O88" t="str">
        <f t="shared" si="31"/>
        <v/>
      </c>
      <c r="P88" t="str">
        <f t="shared" si="17"/>
        <v/>
      </c>
      <c r="Q88" s="94" t="str">
        <f t="shared" si="18"/>
        <v/>
      </c>
      <c r="R88" s="95" t="str">
        <f t="shared" si="19"/>
        <v/>
      </c>
      <c r="S88" s="94" t="str">
        <f t="shared" si="20"/>
        <v/>
      </c>
      <c r="T88" s="95" t="str">
        <f t="shared" si="21"/>
        <v/>
      </c>
      <c r="U88" s="94" t="str">
        <f t="shared" si="22"/>
        <v/>
      </c>
      <c r="V88" s="94" t="str">
        <f t="shared" si="23"/>
        <v/>
      </c>
      <c r="W88" s="94" t="str">
        <f t="shared" si="24"/>
        <v xml:space="preserve"> WHEN COUNTRY = 'CIB' AND SEGMENT IN ('Large Corporate - Corporate','SME Corporate') THEN 205.7491</v>
      </c>
      <c r="X88" s="94" t="str">
        <f t="shared" si="25"/>
        <v xml:space="preserve"> WHEN COUNTRY = 'CIB' AND SEGMENT = 'Small Business - SME Retail' THEN 161.8246</v>
      </c>
      <c r="Y88" s="94" t="str">
        <f t="shared" si="26"/>
        <v/>
      </c>
      <c r="Z88" s="94" t="str">
        <f t="shared" si="27"/>
        <v/>
      </c>
      <c r="AB88" t="str">
        <f t="shared" si="28"/>
        <v xml:space="preserve"> WHEN COUNTRY = 'CIB' AND SEGMENT IN ('Large Corporate - Corporate','SME Corporate') THEN 205.7491 WHEN COUNTRY = 'CIB' AND SEGMENT = 'Small Business - SME Retail' THEN 161.8246</v>
      </c>
      <c r="AC88" s="96" t="str">
        <f t="shared" si="29"/>
        <v>CASE  WHEN COUNTRY = 'CIB' AND SEGMENT IN ('Large Corporate - Corporate','SME Corporate') THEN 205.7491 WHEN COUNTRY = 'CIB' AND SEGMENT = 'Small Business - SME Retail' THEN 161.8246 END AS VAL_MAX_IND_86,</v>
      </c>
    </row>
    <row r="89" spans="1:29" ht="16.5" thickBot="1" x14ac:dyDescent="0.3">
      <c r="A89" s="85">
        <f t="shared" si="30"/>
        <v>87</v>
      </c>
      <c r="B89" s="107"/>
      <c r="C89" s="107"/>
      <c r="D89" s="108"/>
      <c r="E89" s="108"/>
      <c r="F89" s="138"/>
      <c r="G89" s="138"/>
      <c r="H89" s="255"/>
      <c r="I89" s="255"/>
      <c r="J89" s="103" t="s">
        <v>1776</v>
      </c>
      <c r="K89" s="103" t="s">
        <v>1864</v>
      </c>
      <c r="L89" s="137"/>
      <c r="M89" s="255"/>
      <c r="O89" t="str">
        <f t="shared" si="31"/>
        <v/>
      </c>
      <c r="P89" t="str">
        <f t="shared" si="17"/>
        <v/>
      </c>
      <c r="Q89" s="94" t="str">
        <f t="shared" si="18"/>
        <v/>
      </c>
      <c r="R89" s="95" t="str">
        <f t="shared" si="19"/>
        <v/>
      </c>
      <c r="S89" s="94" t="str">
        <f t="shared" si="20"/>
        <v/>
      </c>
      <c r="T89" s="95" t="str">
        <f t="shared" si="21"/>
        <v/>
      </c>
      <c r="U89" s="94" t="str">
        <f t="shared" si="22"/>
        <v/>
      </c>
      <c r="V89" s="94" t="str">
        <f t="shared" si="23"/>
        <v/>
      </c>
      <c r="W89" s="94" t="str">
        <f t="shared" si="24"/>
        <v xml:space="preserve"> WHEN COUNTRY = 'CIB' AND SEGMENT IN ('Large Corporate - Corporate','SME Corporate') THEN 322.4184</v>
      </c>
      <c r="X89" s="94" t="str">
        <f t="shared" si="25"/>
        <v xml:space="preserve"> WHEN COUNTRY = 'CIB' AND SEGMENT = 'Small Business - SME Retail' THEN 344.1216</v>
      </c>
      <c r="Y89" s="94" t="str">
        <f t="shared" si="26"/>
        <v/>
      </c>
      <c r="Z89" s="94" t="str">
        <f t="shared" si="27"/>
        <v/>
      </c>
      <c r="AB89" t="str">
        <f t="shared" si="28"/>
        <v xml:space="preserve"> WHEN COUNTRY = 'CIB' AND SEGMENT IN ('Large Corporate - Corporate','SME Corporate') THEN 322.4184 WHEN COUNTRY = 'CIB' AND SEGMENT = 'Small Business - SME Retail' THEN 344.1216</v>
      </c>
      <c r="AC89" s="96" t="str">
        <f t="shared" si="29"/>
        <v>CASE  WHEN COUNTRY = 'CIB' AND SEGMENT IN ('Large Corporate - Corporate','SME Corporate') THEN 322.4184 WHEN COUNTRY = 'CIB' AND SEGMENT = 'Small Business - SME Retail' THEN 344.1216 END AS VAL_MAX_IND_87,</v>
      </c>
    </row>
    <row r="90" spans="1:29" ht="16.5" thickBot="1" x14ac:dyDescent="0.3">
      <c r="A90" s="85">
        <f t="shared" si="30"/>
        <v>88</v>
      </c>
      <c r="B90" s="107"/>
      <c r="C90" s="107"/>
      <c r="D90" s="108"/>
      <c r="E90" s="108"/>
      <c r="F90" s="137"/>
      <c r="G90" s="137"/>
      <c r="H90" s="255"/>
      <c r="I90" s="255"/>
      <c r="J90" s="103" t="s">
        <v>1777</v>
      </c>
      <c r="K90" s="103" t="s">
        <v>1865</v>
      </c>
      <c r="L90" s="137"/>
      <c r="M90" s="255"/>
      <c r="O90" t="str">
        <f t="shared" si="31"/>
        <v/>
      </c>
      <c r="P90" t="str">
        <f t="shared" si="17"/>
        <v/>
      </c>
      <c r="Q90" s="94" t="str">
        <f t="shared" si="18"/>
        <v/>
      </c>
      <c r="R90" s="95" t="str">
        <f t="shared" si="19"/>
        <v/>
      </c>
      <c r="S90" s="94" t="str">
        <f t="shared" si="20"/>
        <v/>
      </c>
      <c r="T90" s="95" t="str">
        <f t="shared" si="21"/>
        <v/>
      </c>
      <c r="U90" s="94" t="str">
        <f t="shared" si="22"/>
        <v/>
      </c>
      <c r="V90" s="94" t="str">
        <f t="shared" si="23"/>
        <v/>
      </c>
      <c r="W90" s="94" t="str">
        <f t="shared" si="24"/>
        <v xml:space="preserve"> WHEN COUNTRY = 'CIB' AND SEGMENT IN ('Large Corporate - Corporate','SME Corporate') THEN 0.8269702</v>
      </c>
      <c r="X90" s="94" t="str">
        <f t="shared" si="25"/>
        <v xml:space="preserve"> WHEN COUNTRY = 'CIB' AND SEGMENT = 'Small Business - SME Retail' THEN 0.7587788</v>
      </c>
      <c r="Y90" s="94" t="str">
        <f t="shared" si="26"/>
        <v/>
      </c>
      <c r="Z90" s="94" t="str">
        <f t="shared" si="27"/>
        <v/>
      </c>
      <c r="AB90" t="str">
        <f t="shared" si="28"/>
        <v xml:space="preserve"> WHEN COUNTRY = 'CIB' AND SEGMENT IN ('Large Corporate - Corporate','SME Corporate') THEN 0.8269702 WHEN COUNTRY = 'CIB' AND SEGMENT = 'Small Business - SME Retail' THEN 0.7587788</v>
      </c>
      <c r="AC90" s="96" t="str">
        <f t="shared" si="29"/>
        <v>CASE  WHEN COUNTRY = 'CIB' AND SEGMENT IN ('Large Corporate - Corporate','SME Corporate') THEN 0.8269702 WHEN COUNTRY = 'CIB' AND SEGMENT = 'Small Business - SME Retail' THEN 0.7587788 END AS VAL_MAX_IND_88,</v>
      </c>
    </row>
    <row r="91" spans="1:29" ht="16.5" thickBot="1" x14ac:dyDescent="0.3">
      <c r="A91" s="85">
        <f t="shared" si="30"/>
        <v>89</v>
      </c>
      <c r="B91" s="107"/>
      <c r="C91" s="107"/>
      <c r="D91" s="108"/>
      <c r="E91" s="108"/>
      <c r="F91" s="138"/>
      <c r="G91" s="138"/>
      <c r="H91" s="255"/>
      <c r="I91" s="255"/>
      <c r="J91" s="103" t="s">
        <v>1778</v>
      </c>
      <c r="K91" s="103" t="s">
        <v>1866</v>
      </c>
      <c r="L91" s="137"/>
      <c r="M91" s="255"/>
      <c r="O91" t="str">
        <f t="shared" si="31"/>
        <v/>
      </c>
      <c r="P91" t="str">
        <f t="shared" si="17"/>
        <v/>
      </c>
      <c r="Q91" s="94" t="str">
        <f t="shared" si="18"/>
        <v/>
      </c>
      <c r="R91" s="95" t="str">
        <f t="shared" si="19"/>
        <v/>
      </c>
      <c r="S91" s="94" t="str">
        <f t="shared" si="20"/>
        <v/>
      </c>
      <c r="T91" s="95" t="str">
        <f t="shared" si="21"/>
        <v/>
      </c>
      <c r="U91" s="94" t="str">
        <f t="shared" si="22"/>
        <v/>
      </c>
      <c r="V91" s="94" t="str">
        <f t="shared" si="23"/>
        <v/>
      </c>
      <c r="W91" s="94" t="str">
        <f t="shared" si="24"/>
        <v xml:space="preserve"> WHEN COUNTRY = 'CIB' AND SEGMENT IN ('Large Corporate - Corporate','SME Corporate') THEN 6.926369</v>
      </c>
      <c r="X91" s="94" t="str">
        <f t="shared" si="25"/>
        <v xml:space="preserve"> WHEN COUNTRY = 'CIB' AND SEGMENT = 'Small Business - SME Retail' THEN 16.09147</v>
      </c>
      <c r="Y91" s="94" t="str">
        <f t="shared" si="26"/>
        <v/>
      </c>
      <c r="Z91" s="94" t="str">
        <f t="shared" si="27"/>
        <v/>
      </c>
      <c r="AB91" t="str">
        <f t="shared" si="28"/>
        <v xml:space="preserve"> WHEN COUNTRY = 'CIB' AND SEGMENT IN ('Large Corporate - Corporate','SME Corporate') THEN 6.926369 WHEN COUNTRY = 'CIB' AND SEGMENT = 'Small Business - SME Retail' THEN 16.09147</v>
      </c>
      <c r="AC91" s="96" t="str">
        <f t="shared" si="29"/>
        <v>CASE  WHEN COUNTRY = 'CIB' AND SEGMENT IN ('Large Corporate - Corporate','SME Corporate') THEN 6.926369 WHEN COUNTRY = 'CIB' AND SEGMENT = 'Small Business - SME Retail' THEN 16.09147 END AS VAL_MAX_IND_89,</v>
      </c>
    </row>
    <row r="92" spans="1:29" ht="16.5" thickBot="1" x14ac:dyDescent="0.3">
      <c r="A92" s="85">
        <f t="shared" si="30"/>
        <v>90</v>
      </c>
      <c r="B92" s="107"/>
      <c r="C92" s="107"/>
      <c r="D92" s="108"/>
      <c r="E92" s="108"/>
      <c r="F92" s="137"/>
      <c r="G92" s="137"/>
      <c r="H92" s="255"/>
      <c r="I92" s="255"/>
      <c r="J92" s="103" t="s">
        <v>1779</v>
      </c>
      <c r="K92" s="103"/>
      <c r="L92" s="137"/>
      <c r="M92" s="255"/>
      <c r="O92" t="str">
        <f t="shared" si="31"/>
        <v/>
      </c>
      <c r="P92" t="str">
        <f t="shared" ref="P92:P123" si="32">IF(LEN(C92)&gt;0,CONCATENATE(" WHEN COUNTRY = '",$B$2, ,"' AND SEGMENT = '",$B$3,"' THEN ",C92 ),"")</f>
        <v/>
      </c>
      <c r="Q92" s="94" t="str">
        <f t="shared" si="18"/>
        <v/>
      </c>
      <c r="R92" s="95" t="str">
        <f t="shared" si="19"/>
        <v/>
      </c>
      <c r="S92" s="94" t="str">
        <f t="shared" si="20"/>
        <v/>
      </c>
      <c r="T92" s="95" t="str">
        <f t="shared" si="21"/>
        <v/>
      </c>
      <c r="U92" s="94" t="str">
        <f t="shared" si="22"/>
        <v/>
      </c>
      <c r="V92" s="94" t="str">
        <f t="shared" si="23"/>
        <v/>
      </c>
      <c r="W92" s="94" t="str">
        <f t="shared" si="24"/>
        <v xml:space="preserve"> WHEN COUNTRY = 'CIB' AND SEGMENT IN ('Large Corporate - Corporate','SME Corporate') THEN 0.1516084</v>
      </c>
      <c r="X92" s="94" t="str">
        <f t="shared" si="25"/>
        <v/>
      </c>
      <c r="Y92" s="94" t="str">
        <f t="shared" si="26"/>
        <v/>
      </c>
      <c r="Z92" s="94" t="str">
        <f t="shared" si="27"/>
        <v/>
      </c>
      <c r="AB92" t="str">
        <f t="shared" si="28"/>
        <v xml:space="preserve"> WHEN COUNTRY = 'CIB' AND SEGMENT IN ('Large Corporate - Corporate','SME Corporate') THEN 0.1516084</v>
      </c>
      <c r="AC92" s="96" t="str">
        <f t="shared" si="29"/>
        <v>CASE  WHEN COUNTRY = 'CIB' AND SEGMENT IN ('Large Corporate - Corporate','SME Corporate') THEN 0.1516084 END AS VAL_MAX_IND_90,</v>
      </c>
    </row>
    <row r="93" spans="1:29" ht="16.5" thickBot="1" x14ac:dyDescent="0.3">
      <c r="A93" s="85">
        <f t="shared" si="30"/>
        <v>91</v>
      </c>
      <c r="B93" s="107"/>
      <c r="C93" s="107"/>
      <c r="D93" s="108"/>
      <c r="E93" s="108"/>
      <c r="F93" s="138"/>
      <c r="G93" s="138"/>
      <c r="H93" s="255"/>
      <c r="I93" s="255"/>
      <c r="J93" s="103" t="s">
        <v>1780</v>
      </c>
      <c r="K93" s="103"/>
      <c r="L93" s="137"/>
      <c r="M93" s="255"/>
      <c r="O93" t="str">
        <f t="shared" si="31"/>
        <v/>
      </c>
      <c r="P93" t="str">
        <f t="shared" si="32"/>
        <v/>
      </c>
      <c r="Q93" s="94" t="str">
        <f t="shared" si="18"/>
        <v/>
      </c>
      <c r="R93" s="95" t="str">
        <f t="shared" si="19"/>
        <v/>
      </c>
      <c r="S93" s="94" t="str">
        <f t="shared" si="20"/>
        <v/>
      </c>
      <c r="T93" s="95" t="str">
        <f t="shared" si="21"/>
        <v/>
      </c>
      <c r="U93" s="94" t="str">
        <f t="shared" si="22"/>
        <v/>
      </c>
      <c r="V93" s="94" t="str">
        <f t="shared" si="23"/>
        <v/>
      </c>
      <c r="W93" s="94" t="str">
        <f t="shared" si="24"/>
        <v xml:space="preserve"> WHEN COUNTRY = 'CIB' AND SEGMENT IN ('Large Corporate - Corporate','SME Corporate') THEN 10.96952</v>
      </c>
      <c r="X93" s="94" t="str">
        <f t="shared" si="25"/>
        <v/>
      </c>
      <c r="Y93" s="94" t="str">
        <f t="shared" si="26"/>
        <v/>
      </c>
      <c r="Z93" s="94" t="str">
        <f t="shared" si="27"/>
        <v/>
      </c>
      <c r="AB93" t="str">
        <f t="shared" si="28"/>
        <v xml:space="preserve"> WHEN COUNTRY = 'CIB' AND SEGMENT IN ('Large Corporate - Corporate','SME Corporate') THEN 10.96952</v>
      </c>
      <c r="AC93" s="96" t="str">
        <f t="shared" si="29"/>
        <v>CASE  WHEN COUNTRY = 'CIB' AND SEGMENT IN ('Large Corporate - Corporate','SME Corporate') THEN 10.96952 END AS VAL_MAX_IND_91,</v>
      </c>
    </row>
    <row r="94" spans="1:29" ht="16.5" thickBot="1" x14ac:dyDescent="0.3">
      <c r="A94" s="85">
        <f t="shared" si="30"/>
        <v>92</v>
      </c>
      <c r="B94" s="107"/>
      <c r="C94" s="107"/>
      <c r="D94" s="108"/>
      <c r="E94" s="108"/>
      <c r="F94" s="137"/>
      <c r="G94" s="137"/>
      <c r="H94" s="255"/>
      <c r="I94" s="255"/>
      <c r="J94" s="103" t="s">
        <v>1781</v>
      </c>
      <c r="K94" s="103"/>
      <c r="L94" s="137"/>
      <c r="M94" s="255"/>
      <c r="O94" t="str">
        <f t="shared" si="31"/>
        <v/>
      </c>
      <c r="P94" t="str">
        <f t="shared" si="32"/>
        <v/>
      </c>
      <c r="Q94" s="94" t="str">
        <f t="shared" si="18"/>
        <v/>
      </c>
      <c r="R94" s="95" t="str">
        <f t="shared" si="19"/>
        <v/>
      </c>
      <c r="S94" s="94" t="str">
        <f t="shared" si="20"/>
        <v/>
      </c>
      <c r="T94" s="95" t="str">
        <f t="shared" si="21"/>
        <v/>
      </c>
      <c r="U94" s="94" t="str">
        <f t="shared" si="22"/>
        <v/>
      </c>
      <c r="V94" s="94" t="str">
        <f t="shared" si="23"/>
        <v/>
      </c>
      <c r="W94" s="94" t="str">
        <f t="shared" si="24"/>
        <v xml:space="preserve"> WHEN COUNTRY = 'CIB' AND SEGMENT IN ('Large Corporate - Corporate','SME Corporate') THEN 0.0686293</v>
      </c>
      <c r="X94" s="94" t="str">
        <f t="shared" si="25"/>
        <v/>
      </c>
      <c r="Y94" s="94" t="str">
        <f t="shared" si="26"/>
        <v/>
      </c>
      <c r="Z94" s="94" t="str">
        <f t="shared" si="27"/>
        <v/>
      </c>
      <c r="AB94" t="str">
        <f t="shared" si="28"/>
        <v xml:space="preserve"> WHEN COUNTRY = 'CIB' AND SEGMENT IN ('Large Corporate - Corporate','SME Corporate') THEN 0.0686293</v>
      </c>
      <c r="AC94" s="96" t="str">
        <f t="shared" si="29"/>
        <v>CASE  WHEN COUNTRY = 'CIB' AND SEGMENT IN ('Large Corporate - Corporate','SME Corporate') THEN 0.0686293 END AS VAL_MAX_IND_92,</v>
      </c>
    </row>
    <row r="95" spans="1:29" ht="16.5" thickBot="1" x14ac:dyDescent="0.3">
      <c r="A95" s="85">
        <f t="shared" si="30"/>
        <v>93</v>
      </c>
      <c r="B95" s="107"/>
      <c r="C95" s="107"/>
      <c r="D95" s="108"/>
      <c r="E95" s="108"/>
      <c r="F95" s="138"/>
      <c r="G95" s="138"/>
      <c r="H95" s="255"/>
      <c r="I95" s="255"/>
      <c r="J95" s="103" t="s">
        <v>1782</v>
      </c>
      <c r="K95" s="103"/>
      <c r="L95" s="137"/>
      <c r="M95" s="255"/>
      <c r="O95" t="str">
        <f t="shared" si="31"/>
        <v/>
      </c>
      <c r="P95" t="str">
        <f t="shared" si="32"/>
        <v/>
      </c>
      <c r="Q95" s="94" t="str">
        <f t="shared" si="18"/>
        <v/>
      </c>
      <c r="R95" s="95" t="str">
        <f t="shared" si="19"/>
        <v/>
      </c>
      <c r="S95" s="94" t="str">
        <f t="shared" si="20"/>
        <v/>
      </c>
      <c r="T95" s="95" t="str">
        <f t="shared" si="21"/>
        <v/>
      </c>
      <c r="U95" s="94" t="str">
        <f t="shared" si="22"/>
        <v/>
      </c>
      <c r="V95" s="94" t="str">
        <f t="shared" si="23"/>
        <v/>
      </c>
      <c r="W95" s="94" t="str">
        <f t="shared" si="24"/>
        <v xml:space="preserve"> WHEN COUNTRY = 'CIB' AND SEGMENT IN ('Large Corporate - Corporate','SME Corporate') THEN 9.943462</v>
      </c>
      <c r="X95" s="94" t="str">
        <f t="shared" si="25"/>
        <v/>
      </c>
      <c r="Y95" s="94" t="str">
        <f t="shared" si="26"/>
        <v/>
      </c>
      <c r="Z95" s="94" t="str">
        <f t="shared" si="27"/>
        <v/>
      </c>
      <c r="AB95" t="str">
        <f t="shared" si="28"/>
        <v xml:space="preserve"> WHEN COUNTRY = 'CIB' AND SEGMENT IN ('Large Corporate - Corporate','SME Corporate') THEN 9.943462</v>
      </c>
      <c r="AC95" s="96" t="str">
        <f t="shared" si="29"/>
        <v>CASE  WHEN COUNTRY = 'CIB' AND SEGMENT IN ('Large Corporate - Corporate','SME Corporate') THEN 9.943462 END AS VAL_MAX_IND_93,</v>
      </c>
    </row>
    <row r="96" spans="1:29" ht="16.5" thickBot="1" x14ac:dyDescent="0.3">
      <c r="A96" s="85">
        <f t="shared" si="30"/>
        <v>94</v>
      </c>
      <c r="B96" s="107"/>
      <c r="C96" s="107"/>
      <c r="D96" s="108"/>
      <c r="E96" s="108"/>
      <c r="F96" s="137"/>
      <c r="G96" s="137"/>
      <c r="H96" s="255"/>
      <c r="I96" s="255"/>
      <c r="J96" s="103"/>
      <c r="K96" s="103"/>
      <c r="L96" s="137" t="s">
        <v>2072</v>
      </c>
      <c r="M96" s="255"/>
      <c r="O96" t="str">
        <f t="shared" si="31"/>
        <v/>
      </c>
      <c r="P96" t="str">
        <f t="shared" si="32"/>
        <v/>
      </c>
      <c r="Q96" s="94" t="str">
        <f t="shared" si="18"/>
        <v/>
      </c>
      <c r="R96" s="95" t="str">
        <f t="shared" si="19"/>
        <v/>
      </c>
      <c r="S96" s="94" t="str">
        <f t="shared" si="20"/>
        <v/>
      </c>
      <c r="T96" s="95" t="str">
        <f t="shared" si="21"/>
        <v/>
      </c>
      <c r="U96" s="94" t="str">
        <f t="shared" si="22"/>
        <v/>
      </c>
      <c r="V96" s="94" t="str">
        <f t="shared" si="23"/>
        <v/>
      </c>
      <c r="W96" s="94" t="str">
        <f t="shared" si="24"/>
        <v/>
      </c>
      <c r="X96" s="94" t="str">
        <f t="shared" si="25"/>
        <v/>
      </c>
      <c r="Y96" s="94" t="str">
        <f t="shared" si="26"/>
        <v xml:space="preserve"> WHEN COUNTRY = 'ISPRO'  AND SEGMENT IN ('Corporate', 'SME Corporate', 'SME Corporate RED (Real Estate Development)', 'Corporate RED (Real Estate Development)', 'SME Retail', 'SME Retail RED (Real Estate Development)') THEN 30600000</v>
      </c>
      <c r="Z96" s="94" t="str">
        <f t="shared" si="27"/>
        <v/>
      </c>
      <c r="AB96" t="str">
        <f t="shared" si="28"/>
        <v xml:space="preserve"> WHEN COUNTRY = 'ISPRO'  AND SEGMENT IN ('Corporate', 'SME Corporate', 'SME Corporate RED (Real Estate Development)', 'Corporate RED (Real Estate Development)', 'SME Retail', 'SME Retail RED (Real Estate Development)') THEN 30600000</v>
      </c>
      <c r="AC96" s="96" t="str">
        <f t="shared" si="29"/>
        <v>CASE  WHEN COUNTRY = 'ISPRO'  AND SEGMENT IN ('Corporate', 'SME Corporate', 'SME Corporate RED (Real Estate Development)', 'Corporate RED (Real Estate Development)', 'SME Retail', 'SME Retail RED (Real Estate Development)') THEN 30600000 END AS VAL_MAX_IND_94,</v>
      </c>
    </row>
    <row r="97" spans="1:29" ht="16.5" thickBot="1" x14ac:dyDescent="0.3">
      <c r="A97" s="85">
        <f t="shared" si="30"/>
        <v>95</v>
      </c>
      <c r="B97" s="107"/>
      <c r="C97" s="107"/>
      <c r="D97" s="108"/>
      <c r="E97" s="108"/>
      <c r="F97" s="138"/>
      <c r="G97" s="138"/>
      <c r="H97" s="255"/>
      <c r="I97" s="255"/>
      <c r="J97" s="103" t="s">
        <v>1783</v>
      </c>
      <c r="K97" s="103" t="s">
        <v>1867</v>
      </c>
      <c r="L97" s="137" t="s">
        <v>2073</v>
      </c>
      <c r="M97" s="255"/>
      <c r="O97" t="str">
        <f t="shared" si="31"/>
        <v/>
      </c>
      <c r="P97" t="str">
        <f t="shared" si="32"/>
        <v/>
      </c>
      <c r="Q97" s="94" t="str">
        <f t="shared" si="18"/>
        <v/>
      </c>
      <c r="R97" s="95" t="str">
        <f t="shared" si="19"/>
        <v/>
      </c>
      <c r="S97" s="94" t="str">
        <f t="shared" si="20"/>
        <v/>
      </c>
      <c r="T97" s="95" t="str">
        <f t="shared" si="21"/>
        <v/>
      </c>
      <c r="U97" s="94" t="str">
        <f t="shared" si="22"/>
        <v/>
      </c>
      <c r="V97" s="94" t="str">
        <f t="shared" si="23"/>
        <v/>
      </c>
      <c r="W97" s="94" t="str">
        <f t="shared" si="24"/>
        <v xml:space="preserve"> WHEN COUNTRY = 'CIB' AND SEGMENT IN ('Large Corporate - Corporate','SME Corporate') THEN 3.465448</v>
      </c>
      <c r="X97" s="94" t="str">
        <f t="shared" si="25"/>
        <v xml:space="preserve"> WHEN COUNTRY = 'CIB' AND SEGMENT = 'Small Business - SME Retail' THEN  3.401049 </v>
      </c>
      <c r="Y97" s="94" t="str">
        <f t="shared" si="26"/>
        <v xml:space="preserve"> WHEN COUNTRY = 'ISPRO'  AND SEGMENT IN ('Corporate', 'SME Corporate', 'SME Corporate RED (Real Estate Development)', 'Corporate RED (Real Estate Development)', 'SME Retail', 'SME Retail RED (Real Estate Development)') THEN 22.32425</v>
      </c>
      <c r="Z97" s="94" t="str">
        <f t="shared" si="27"/>
        <v/>
      </c>
      <c r="AB97" t="str">
        <f t="shared" si="28"/>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C97" s="96" t="str">
        <f t="shared" si="29"/>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29" ht="16.5" thickBot="1" x14ac:dyDescent="0.3">
      <c r="A98" s="85">
        <f t="shared" si="30"/>
        <v>96</v>
      </c>
      <c r="B98" s="107"/>
      <c r="C98" s="107"/>
      <c r="D98" s="108"/>
      <c r="E98" s="108"/>
      <c r="F98" s="137"/>
      <c r="G98" s="137"/>
      <c r="H98" s="255"/>
      <c r="I98" s="255"/>
      <c r="J98" s="103" t="s">
        <v>818</v>
      </c>
      <c r="K98" s="103"/>
      <c r="L98" s="137"/>
      <c r="M98" s="255"/>
      <c r="O98" t="str">
        <f t="shared" si="31"/>
        <v/>
      </c>
      <c r="P98" t="str">
        <f t="shared" si="32"/>
        <v/>
      </c>
      <c r="Q98" s="94" t="str">
        <f t="shared" si="18"/>
        <v/>
      </c>
      <c r="R98" s="95" t="str">
        <f t="shared" si="19"/>
        <v/>
      </c>
      <c r="S98" s="94" t="str">
        <f t="shared" si="20"/>
        <v/>
      </c>
      <c r="T98" s="95" t="str">
        <f t="shared" si="21"/>
        <v/>
      </c>
      <c r="U98" s="94" t="str">
        <f t="shared" si="22"/>
        <v/>
      </c>
      <c r="V98" s="94" t="str">
        <f t="shared" si="23"/>
        <v/>
      </c>
      <c r="W98" s="94" t="str">
        <f t="shared" si="24"/>
        <v xml:space="preserve"> WHEN COUNTRY = 'CIB' AND SEGMENT IN ('Large Corporate - Corporate','SME Corporate') THEN 1</v>
      </c>
      <c r="X98" s="94" t="str">
        <f t="shared" si="25"/>
        <v/>
      </c>
      <c r="Y98" s="94" t="str">
        <f t="shared" si="26"/>
        <v/>
      </c>
      <c r="Z98" s="94" t="str">
        <f t="shared" si="27"/>
        <v/>
      </c>
      <c r="AB98" t="str">
        <f t="shared" si="28"/>
        <v xml:space="preserve"> WHEN COUNTRY = 'CIB' AND SEGMENT IN ('Large Corporate - Corporate','SME Corporate') THEN 1</v>
      </c>
      <c r="AC98" s="96" t="str">
        <f t="shared" si="29"/>
        <v>CASE  WHEN COUNTRY = 'CIB' AND SEGMENT IN ('Large Corporate - Corporate','SME Corporate') THEN 1 END AS VAL_MAX_IND_96,</v>
      </c>
    </row>
    <row r="99" spans="1:29" ht="16.5" thickBot="1" x14ac:dyDescent="0.3">
      <c r="A99" s="85">
        <f t="shared" si="30"/>
        <v>97</v>
      </c>
      <c r="B99" s="107"/>
      <c r="C99" s="107"/>
      <c r="D99" s="108"/>
      <c r="E99" s="108"/>
      <c r="F99" s="138"/>
      <c r="G99" s="138"/>
      <c r="H99" s="255"/>
      <c r="I99" s="255"/>
      <c r="J99" s="103" t="s">
        <v>1784</v>
      </c>
      <c r="K99" s="103" t="s">
        <v>1868</v>
      </c>
      <c r="L99" s="137"/>
      <c r="M99" s="255"/>
      <c r="O99" t="str">
        <f t="shared" si="31"/>
        <v/>
      </c>
      <c r="P99" t="str">
        <f t="shared" si="32"/>
        <v/>
      </c>
      <c r="Q99" s="94" t="str">
        <f t="shared" si="18"/>
        <v/>
      </c>
      <c r="R99" s="95" t="str">
        <f t="shared" si="19"/>
        <v/>
      </c>
      <c r="S99" s="94" t="str">
        <f t="shared" si="20"/>
        <v/>
      </c>
      <c r="T99" s="95" t="str">
        <f t="shared" si="21"/>
        <v/>
      </c>
      <c r="U99" s="94" t="str">
        <f t="shared" si="22"/>
        <v/>
      </c>
      <c r="V99" s="94" t="str">
        <f t="shared" si="23"/>
        <v/>
      </c>
      <c r="W99" s="94" t="str">
        <f t="shared" si="24"/>
        <v xml:space="preserve"> WHEN COUNTRY = 'CIB' AND SEGMENT IN ('Large Corporate - Corporate','SME Corporate') THEN 0.9670162</v>
      </c>
      <c r="X99" s="94" t="str">
        <f t="shared" si="25"/>
        <v xml:space="preserve"> WHEN COUNTRY = 'CIB' AND SEGMENT = 'Small Business - SME Retail' THEN 1.234198</v>
      </c>
      <c r="Y99" s="94" t="str">
        <f t="shared" si="26"/>
        <v/>
      </c>
      <c r="Z99" s="94" t="str">
        <f t="shared" si="27"/>
        <v/>
      </c>
      <c r="AB99" t="str">
        <f t="shared" si="28"/>
        <v xml:space="preserve"> WHEN COUNTRY = 'CIB' AND SEGMENT IN ('Large Corporate - Corporate','SME Corporate') THEN 0.9670162 WHEN COUNTRY = 'CIB' AND SEGMENT = 'Small Business - SME Retail' THEN 1.234198</v>
      </c>
      <c r="AC99" s="96" t="str">
        <f t="shared" si="29"/>
        <v>CASE  WHEN COUNTRY = 'CIB' AND SEGMENT IN ('Large Corporate - Corporate','SME Corporate') THEN 0.9670162 WHEN COUNTRY = 'CIB' AND SEGMENT = 'Small Business - SME Retail' THEN 1.234198 END AS VAL_MAX_IND_97,</v>
      </c>
    </row>
    <row r="100" spans="1:29" ht="16.5" thickBot="1" x14ac:dyDescent="0.3">
      <c r="A100" s="85">
        <f t="shared" si="30"/>
        <v>98</v>
      </c>
      <c r="B100" s="107"/>
      <c r="C100" s="107"/>
      <c r="D100" s="108"/>
      <c r="E100" s="108"/>
      <c r="F100" s="137"/>
      <c r="G100" s="137"/>
      <c r="H100" s="255"/>
      <c r="I100" s="255"/>
      <c r="J100" s="103" t="s">
        <v>1785</v>
      </c>
      <c r="K100" s="103" t="s">
        <v>1869</v>
      </c>
      <c r="L100" s="137"/>
      <c r="M100" s="255"/>
      <c r="O100" t="str">
        <f t="shared" si="31"/>
        <v/>
      </c>
      <c r="P100" t="str">
        <f t="shared" si="32"/>
        <v/>
      </c>
      <c r="Q100" s="94" t="str">
        <f t="shared" si="18"/>
        <v/>
      </c>
      <c r="R100" s="95" t="str">
        <f t="shared" si="19"/>
        <v/>
      </c>
      <c r="S100" s="94" t="str">
        <f t="shared" si="20"/>
        <v/>
      </c>
      <c r="T100" s="95" t="str">
        <f t="shared" si="21"/>
        <v/>
      </c>
      <c r="U100" s="94" t="str">
        <f t="shared" si="22"/>
        <v/>
      </c>
      <c r="V100" s="94" t="str">
        <f t="shared" si="23"/>
        <v/>
      </c>
      <c r="W100" s="94" t="str">
        <f t="shared" si="24"/>
        <v xml:space="preserve"> WHEN COUNTRY = 'CIB' AND SEGMENT IN ('Large Corporate - Corporate','SME Corporate') THEN 5.65769</v>
      </c>
      <c r="X100" s="94" t="str">
        <f t="shared" si="25"/>
        <v xml:space="preserve"> WHEN COUNTRY = 'CIB' AND SEGMENT = 'Small Business - SME Retail' THEN 8.125571</v>
      </c>
      <c r="Y100" s="94" t="str">
        <f t="shared" si="26"/>
        <v/>
      </c>
      <c r="Z100" s="94" t="str">
        <f t="shared" si="27"/>
        <v/>
      </c>
      <c r="AB100" t="str">
        <f t="shared" si="28"/>
        <v xml:space="preserve"> WHEN COUNTRY = 'CIB' AND SEGMENT IN ('Large Corporate - Corporate','SME Corporate') THEN 5.65769 WHEN COUNTRY = 'CIB' AND SEGMENT = 'Small Business - SME Retail' THEN 8.125571</v>
      </c>
      <c r="AC100" s="96" t="str">
        <f t="shared" si="29"/>
        <v>CASE  WHEN COUNTRY = 'CIB' AND SEGMENT IN ('Large Corporate - Corporate','SME Corporate') THEN 5.65769 WHEN COUNTRY = 'CIB' AND SEGMENT = 'Small Business - SME Retail' THEN 8.125571 END AS VAL_MAX_IND_98,</v>
      </c>
    </row>
    <row r="101" spans="1:29" ht="16.5" thickBot="1" x14ac:dyDescent="0.3">
      <c r="A101" s="85">
        <f t="shared" si="30"/>
        <v>99</v>
      </c>
      <c r="B101" s="107"/>
      <c r="C101" s="107"/>
      <c r="D101" s="108"/>
      <c r="E101" s="108"/>
      <c r="F101" s="138"/>
      <c r="G101" s="138"/>
      <c r="H101" s="255"/>
      <c r="I101" s="255"/>
      <c r="J101" s="103" t="s">
        <v>1786</v>
      </c>
      <c r="K101" s="103" t="s">
        <v>1870</v>
      </c>
      <c r="L101" s="137"/>
      <c r="M101" s="255"/>
      <c r="O101" t="str">
        <f t="shared" si="31"/>
        <v/>
      </c>
      <c r="P101" t="str">
        <f t="shared" si="32"/>
        <v/>
      </c>
      <c r="Q101" s="94" t="str">
        <f t="shared" si="18"/>
        <v/>
      </c>
      <c r="R101" s="95" t="str">
        <f t="shared" si="19"/>
        <v/>
      </c>
      <c r="S101" s="94" t="str">
        <f t="shared" si="20"/>
        <v/>
      </c>
      <c r="T101" s="95" t="str">
        <f t="shared" si="21"/>
        <v/>
      </c>
      <c r="U101" s="94" t="str">
        <f t="shared" si="22"/>
        <v/>
      </c>
      <c r="V101" s="94" t="str">
        <f t="shared" si="23"/>
        <v/>
      </c>
      <c r="W101" s="94" t="str">
        <f t="shared" si="24"/>
        <v xml:space="preserve"> WHEN COUNTRY = 'CIB' AND SEGMENT IN ('Large Corporate - Corporate','SME Corporate') THEN 315.7363</v>
      </c>
      <c r="X101" s="94" t="str">
        <f t="shared" si="25"/>
        <v xml:space="preserve"> WHEN COUNTRY = 'CIB' AND SEGMENT = 'Small Business - SME Retail' THEN 1911.591</v>
      </c>
      <c r="Y101" s="94" t="str">
        <f t="shared" si="26"/>
        <v/>
      </c>
      <c r="Z101" s="94" t="str">
        <f t="shared" si="27"/>
        <v/>
      </c>
      <c r="AB101" t="str">
        <f t="shared" si="28"/>
        <v xml:space="preserve"> WHEN COUNTRY = 'CIB' AND SEGMENT IN ('Large Corporate - Corporate','SME Corporate') THEN 315.7363 WHEN COUNTRY = 'CIB' AND SEGMENT = 'Small Business - SME Retail' THEN 1911.591</v>
      </c>
      <c r="AC101" s="96" t="str">
        <f t="shared" si="29"/>
        <v>CASE  WHEN COUNTRY = 'CIB' AND SEGMENT IN ('Large Corporate - Corporate','SME Corporate') THEN 315.7363 WHEN COUNTRY = 'CIB' AND SEGMENT = 'Small Business - SME Retail' THEN 1911.591 END AS VAL_MAX_IND_99,</v>
      </c>
    </row>
    <row r="102" spans="1:29" ht="16.5" thickBot="1" x14ac:dyDescent="0.3">
      <c r="A102" s="85">
        <f t="shared" si="30"/>
        <v>100</v>
      </c>
      <c r="B102" s="107"/>
      <c r="C102" s="107"/>
      <c r="D102" s="108"/>
      <c r="E102" s="108"/>
      <c r="F102" s="137"/>
      <c r="G102" s="137"/>
      <c r="H102" s="255"/>
      <c r="I102" s="255"/>
      <c r="J102" s="103" t="s">
        <v>1787</v>
      </c>
      <c r="K102" s="103"/>
      <c r="L102" s="137"/>
      <c r="M102" s="255"/>
      <c r="O102" t="str">
        <f t="shared" si="31"/>
        <v/>
      </c>
      <c r="P102" t="str">
        <f t="shared" si="32"/>
        <v/>
      </c>
      <c r="Q102" s="94" t="str">
        <f t="shared" si="18"/>
        <v/>
      </c>
      <c r="R102" s="95" t="str">
        <f t="shared" si="19"/>
        <v/>
      </c>
      <c r="S102" s="94" t="str">
        <f t="shared" si="20"/>
        <v/>
      </c>
      <c r="T102" s="95" t="str">
        <f t="shared" si="21"/>
        <v/>
      </c>
      <c r="U102" s="94" t="str">
        <f t="shared" si="22"/>
        <v/>
      </c>
      <c r="V102" s="94" t="str">
        <f t="shared" si="23"/>
        <v/>
      </c>
      <c r="W102" s="94" t="str">
        <f t="shared" si="24"/>
        <v xml:space="preserve"> WHEN COUNTRY = 'CIB' AND SEGMENT IN ('Large Corporate - Corporate','SME Corporate') THEN 81.29268</v>
      </c>
      <c r="X102" s="94" t="str">
        <f t="shared" si="25"/>
        <v/>
      </c>
      <c r="Y102" s="94" t="str">
        <f t="shared" si="26"/>
        <v/>
      </c>
      <c r="Z102" s="94" t="str">
        <f t="shared" si="27"/>
        <v/>
      </c>
      <c r="AB102" t="str">
        <f t="shared" si="28"/>
        <v xml:space="preserve"> WHEN COUNTRY = 'CIB' AND SEGMENT IN ('Large Corporate - Corporate','SME Corporate') THEN 81.29268</v>
      </c>
      <c r="AC102" s="96" t="str">
        <f t="shared" si="29"/>
        <v>CASE  WHEN COUNTRY = 'CIB' AND SEGMENT IN ('Large Corporate - Corporate','SME Corporate') THEN 81.29268 END AS VAL_MAX_IND_100,</v>
      </c>
    </row>
    <row r="103" spans="1:29" ht="16.5" thickBot="1" x14ac:dyDescent="0.3">
      <c r="A103" s="85">
        <f t="shared" si="30"/>
        <v>101</v>
      </c>
      <c r="B103" s="107"/>
      <c r="C103" s="107"/>
      <c r="D103" s="108"/>
      <c r="E103" s="108"/>
      <c r="F103" s="138"/>
      <c r="G103" s="138"/>
      <c r="H103" s="255"/>
      <c r="I103" s="255"/>
      <c r="J103" s="103" t="s">
        <v>1788</v>
      </c>
      <c r="K103" s="103"/>
      <c r="L103" s="137"/>
      <c r="M103" s="255"/>
      <c r="O103" t="str">
        <f t="shared" si="31"/>
        <v/>
      </c>
      <c r="P103" t="str">
        <f t="shared" si="32"/>
        <v/>
      </c>
      <c r="Q103" s="94" t="str">
        <f t="shared" si="18"/>
        <v/>
      </c>
      <c r="R103" s="95" t="str">
        <f t="shared" si="19"/>
        <v/>
      </c>
      <c r="S103" s="94" t="str">
        <f t="shared" si="20"/>
        <v/>
      </c>
      <c r="T103" s="95" t="str">
        <f t="shared" si="21"/>
        <v/>
      </c>
      <c r="U103" s="94" t="str">
        <f t="shared" si="22"/>
        <v/>
      </c>
      <c r="V103" s="94" t="str">
        <f t="shared" si="23"/>
        <v/>
      </c>
      <c r="W103" s="94" t="str">
        <f t="shared" si="24"/>
        <v xml:space="preserve"> WHEN COUNTRY = 'CIB' AND SEGMENT IN ('Large Corporate - Corporate','SME Corporate') THEN 11.19878</v>
      </c>
      <c r="X103" s="94" t="str">
        <f t="shared" si="25"/>
        <v/>
      </c>
      <c r="Y103" s="94" t="str">
        <f t="shared" si="26"/>
        <v/>
      </c>
      <c r="Z103" s="94" t="str">
        <f t="shared" si="27"/>
        <v/>
      </c>
      <c r="AB103" t="str">
        <f t="shared" si="28"/>
        <v xml:space="preserve"> WHEN COUNTRY = 'CIB' AND SEGMENT IN ('Large Corporate - Corporate','SME Corporate') THEN 11.19878</v>
      </c>
      <c r="AC103" s="96" t="str">
        <f t="shared" si="29"/>
        <v>CASE  WHEN COUNTRY = 'CIB' AND SEGMENT IN ('Large Corporate - Corporate','SME Corporate') THEN 11.19878 END AS VAL_MAX_IND_101,</v>
      </c>
    </row>
    <row r="104" spans="1:29" ht="16.5" thickBot="1" x14ac:dyDescent="0.3">
      <c r="A104" s="85">
        <f t="shared" si="30"/>
        <v>102</v>
      </c>
      <c r="B104" s="107"/>
      <c r="C104" s="107"/>
      <c r="D104" s="108"/>
      <c r="E104" s="108"/>
      <c r="F104" s="137"/>
      <c r="G104" s="137"/>
      <c r="H104" s="255"/>
      <c r="I104" s="255"/>
      <c r="J104" s="103" t="s">
        <v>1789</v>
      </c>
      <c r="K104" s="103" t="s">
        <v>1871</v>
      </c>
      <c r="L104" s="137"/>
      <c r="M104" s="255"/>
      <c r="O104" t="str">
        <f t="shared" si="31"/>
        <v/>
      </c>
      <c r="P104" t="str">
        <f t="shared" si="32"/>
        <v/>
      </c>
      <c r="Q104" s="94" t="str">
        <f t="shared" si="18"/>
        <v/>
      </c>
      <c r="R104" s="95" t="str">
        <f t="shared" si="19"/>
        <v/>
      </c>
      <c r="S104" s="94" t="str">
        <f t="shared" si="20"/>
        <v/>
      </c>
      <c r="T104" s="95" t="str">
        <f t="shared" si="21"/>
        <v/>
      </c>
      <c r="U104" s="94" t="str">
        <f t="shared" si="22"/>
        <v/>
      </c>
      <c r="V104" s="94" t="str">
        <f t="shared" si="23"/>
        <v/>
      </c>
      <c r="W104" s="94" t="str">
        <f t="shared" si="24"/>
        <v xml:space="preserve"> WHEN COUNTRY = 'CIB' AND SEGMENT IN ('Large Corporate - Corporate','SME Corporate') THEN 0.9851206</v>
      </c>
      <c r="X104" s="94" t="str">
        <f t="shared" si="25"/>
        <v xml:space="preserve"> WHEN COUNTRY = 'CIB' AND SEGMENT = 'Small Business - SME Retail' THEN 0.9252092</v>
      </c>
      <c r="Y104" s="94" t="str">
        <f t="shared" si="26"/>
        <v/>
      </c>
      <c r="Z104" s="94" t="str">
        <f t="shared" si="27"/>
        <v/>
      </c>
      <c r="AB104" t="str">
        <f t="shared" si="28"/>
        <v xml:space="preserve"> WHEN COUNTRY = 'CIB' AND SEGMENT IN ('Large Corporate - Corporate','SME Corporate') THEN 0.9851206 WHEN COUNTRY = 'CIB' AND SEGMENT = 'Small Business - SME Retail' THEN 0.9252092</v>
      </c>
      <c r="AC104" s="96" t="str">
        <f t="shared" si="29"/>
        <v>CASE  WHEN COUNTRY = 'CIB' AND SEGMENT IN ('Large Corporate - Corporate','SME Corporate') THEN 0.9851206 WHEN COUNTRY = 'CIB' AND SEGMENT = 'Small Business - SME Retail' THEN 0.9252092 END AS VAL_MAX_IND_102,</v>
      </c>
    </row>
    <row r="105" spans="1:29" ht="16.5" thickBot="1" x14ac:dyDescent="0.3">
      <c r="A105" s="85">
        <f t="shared" si="30"/>
        <v>103</v>
      </c>
      <c r="B105" s="107"/>
      <c r="C105" s="107"/>
      <c r="D105" s="108"/>
      <c r="E105" s="108"/>
      <c r="F105" s="138"/>
      <c r="G105" s="138"/>
      <c r="H105" s="255"/>
      <c r="I105" s="255"/>
      <c r="J105" s="103" t="s">
        <v>1790</v>
      </c>
      <c r="K105" s="103" t="s">
        <v>1872</v>
      </c>
      <c r="L105" s="137"/>
      <c r="M105" s="255"/>
      <c r="O105" t="str">
        <f t="shared" si="31"/>
        <v/>
      </c>
      <c r="P105" t="str">
        <f t="shared" si="32"/>
        <v/>
      </c>
      <c r="Q105" s="94" t="str">
        <f t="shared" si="18"/>
        <v/>
      </c>
      <c r="R105" s="95" t="str">
        <f t="shared" si="19"/>
        <v/>
      </c>
      <c r="S105" s="94" t="str">
        <f t="shared" si="20"/>
        <v/>
      </c>
      <c r="T105" s="95" t="str">
        <f t="shared" si="21"/>
        <v/>
      </c>
      <c r="U105" s="94" t="str">
        <f t="shared" si="22"/>
        <v/>
      </c>
      <c r="V105" s="94" t="str">
        <f t="shared" si="23"/>
        <v/>
      </c>
      <c r="W105" s="94" t="str">
        <f t="shared" si="24"/>
        <v xml:space="preserve"> WHEN COUNTRY = 'CIB' AND SEGMENT IN ('Large Corporate - Corporate','SME Corporate') THEN 3.05539</v>
      </c>
      <c r="X105" s="94" t="str">
        <f t="shared" si="25"/>
        <v xml:space="preserve"> WHEN COUNTRY = 'CIB' AND SEGMENT = 'Small Business - SME Retail' THEN 6.019523</v>
      </c>
      <c r="Y105" s="94" t="str">
        <f t="shared" si="26"/>
        <v/>
      </c>
      <c r="Z105" s="94" t="str">
        <f t="shared" si="27"/>
        <v/>
      </c>
      <c r="AB105" t="str">
        <f t="shared" si="28"/>
        <v xml:space="preserve"> WHEN COUNTRY = 'CIB' AND SEGMENT IN ('Large Corporate - Corporate','SME Corporate') THEN 3.05539 WHEN COUNTRY = 'CIB' AND SEGMENT = 'Small Business - SME Retail' THEN 6.019523</v>
      </c>
      <c r="AC105" s="96" t="str">
        <f t="shared" si="29"/>
        <v>CASE  WHEN COUNTRY = 'CIB' AND SEGMENT IN ('Large Corporate - Corporate','SME Corporate') THEN 3.05539 WHEN COUNTRY = 'CIB' AND SEGMENT = 'Small Business - SME Retail' THEN 6.019523 END AS VAL_MAX_IND_103,</v>
      </c>
    </row>
    <row r="106" spans="1:29" ht="16.5" thickBot="1" x14ac:dyDescent="0.3">
      <c r="A106" s="85">
        <f t="shared" si="30"/>
        <v>104</v>
      </c>
      <c r="B106" s="107"/>
      <c r="C106" s="107"/>
      <c r="D106" s="108"/>
      <c r="E106" s="108"/>
      <c r="F106" s="137"/>
      <c r="G106" s="137"/>
      <c r="H106" s="255"/>
      <c r="I106" s="255"/>
      <c r="J106" s="103" t="s">
        <v>1791</v>
      </c>
      <c r="K106" s="103" t="s">
        <v>1873</v>
      </c>
      <c r="L106" s="137"/>
      <c r="M106" s="255"/>
      <c r="O106" t="str">
        <f t="shared" si="31"/>
        <v/>
      </c>
      <c r="P106" t="str">
        <f t="shared" si="32"/>
        <v/>
      </c>
      <c r="Q106" s="94" t="str">
        <f t="shared" si="18"/>
        <v/>
      </c>
      <c r="R106" s="95" t="str">
        <f t="shared" si="19"/>
        <v/>
      </c>
      <c r="S106" s="94" t="str">
        <f t="shared" si="20"/>
        <v/>
      </c>
      <c r="T106" s="95" t="str">
        <f t="shared" si="21"/>
        <v/>
      </c>
      <c r="U106" s="94" t="str">
        <f t="shared" si="22"/>
        <v/>
      </c>
      <c r="V106" s="94" t="str">
        <f t="shared" si="23"/>
        <v/>
      </c>
      <c r="W106" s="94" t="str">
        <f t="shared" si="24"/>
        <v xml:space="preserve"> WHEN COUNTRY = 'CIB' AND SEGMENT IN ('Large Corporate - Corporate','SME Corporate') THEN 84.40054</v>
      </c>
      <c r="X106" s="94" t="str">
        <f t="shared" si="25"/>
        <v xml:space="preserve"> WHEN COUNTRY = 'CIB' AND SEGMENT = 'Small Business - SME Retail' THEN 366.5833</v>
      </c>
      <c r="Y106" s="94" t="str">
        <f t="shared" si="26"/>
        <v/>
      </c>
      <c r="Z106" s="94" t="str">
        <f t="shared" si="27"/>
        <v/>
      </c>
      <c r="AB106" t="str">
        <f t="shared" si="28"/>
        <v xml:space="preserve"> WHEN COUNTRY = 'CIB' AND SEGMENT IN ('Large Corporate - Corporate','SME Corporate') THEN 84.40054 WHEN COUNTRY = 'CIB' AND SEGMENT = 'Small Business - SME Retail' THEN 366.5833</v>
      </c>
      <c r="AC106" s="96" t="str">
        <f t="shared" si="29"/>
        <v>CASE  WHEN COUNTRY = 'CIB' AND SEGMENT IN ('Large Corporate - Corporate','SME Corporate') THEN 84.40054 WHEN COUNTRY = 'CIB' AND SEGMENT = 'Small Business - SME Retail' THEN 366.5833 END AS VAL_MAX_IND_104,</v>
      </c>
    </row>
    <row r="107" spans="1:29" ht="16.5" thickBot="1" x14ac:dyDescent="0.3">
      <c r="A107" s="85">
        <f t="shared" si="30"/>
        <v>105</v>
      </c>
      <c r="B107" s="107"/>
      <c r="C107" s="107"/>
      <c r="D107" s="108"/>
      <c r="E107" s="108"/>
      <c r="F107" s="138"/>
      <c r="G107" s="138"/>
      <c r="H107" s="255"/>
      <c r="I107" s="255"/>
      <c r="J107" s="103" t="s">
        <v>1792</v>
      </c>
      <c r="K107" s="103" t="s">
        <v>1874</v>
      </c>
      <c r="L107" s="137"/>
      <c r="M107" s="255"/>
      <c r="O107" t="str">
        <f t="shared" si="31"/>
        <v/>
      </c>
      <c r="P107" t="str">
        <f t="shared" si="32"/>
        <v/>
      </c>
      <c r="Q107" s="94" t="str">
        <f t="shared" si="18"/>
        <v/>
      </c>
      <c r="R107" s="95" t="str">
        <f t="shared" si="19"/>
        <v/>
      </c>
      <c r="S107" s="94" t="str">
        <f t="shared" si="20"/>
        <v/>
      </c>
      <c r="T107" s="95" t="str">
        <f t="shared" si="21"/>
        <v/>
      </c>
      <c r="U107" s="94" t="str">
        <f t="shared" si="22"/>
        <v/>
      </c>
      <c r="V107" s="94" t="str">
        <f t="shared" si="23"/>
        <v/>
      </c>
      <c r="W107" s="94" t="str">
        <f t="shared" si="24"/>
        <v xml:space="preserve"> WHEN COUNTRY = 'CIB' AND SEGMENT IN ('Large Corporate - Corporate','SME Corporate') THEN 1.480539</v>
      </c>
      <c r="X107" s="94" t="str">
        <f t="shared" si="25"/>
        <v xml:space="preserve"> WHEN COUNTRY = 'CIB' AND SEGMENT = 'Small Business - SME Retail' THEN 1.542319</v>
      </c>
      <c r="Y107" s="94" t="str">
        <f t="shared" si="26"/>
        <v/>
      </c>
      <c r="Z107" s="94" t="str">
        <f t="shared" si="27"/>
        <v/>
      </c>
      <c r="AB107" t="str">
        <f t="shared" si="28"/>
        <v xml:space="preserve"> WHEN COUNTRY = 'CIB' AND SEGMENT IN ('Large Corporate - Corporate','SME Corporate') THEN 1.480539 WHEN COUNTRY = 'CIB' AND SEGMENT = 'Small Business - SME Retail' THEN 1.542319</v>
      </c>
      <c r="AC107" s="96" t="str">
        <f t="shared" si="29"/>
        <v>CASE  WHEN COUNTRY = 'CIB' AND SEGMENT IN ('Large Corporate - Corporate','SME Corporate') THEN 1.480539 WHEN COUNTRY = 'CIB' AND SEGMENT = 'Small Business - SME Retail' THEN 1.542319 END AS VAL_MAX_IND_105,</v>
      </c>
    </row>
    <row r="108" spans="1:29" ht="16.5" thickBot="1" x14ac:dyDescent="0.3">
      <c r="A108" s="85">
        <f t="shared" si="30"/>
        <v>106</v>
      </c>
      <c r="B108" s="107"/>
      <c r="C108" s="107"/>
      <c r="D108" s="108"/>
      <c r="E108" s="108"/>
      <c r="F108" s="137"/>
      <c r="G108" s="137"/>
      <c r="H108" s="255"/>
      <c r="I108" s="255"/>
      <c r="J108" s="103" t="s">
        <v>1793</v>
      </c>
      <c r="K108" s="103" t="s">
        <v>1875</v>
      </c>
      <c r="L108" s="137"/>
      <c r="M108" s="255"/>
      <c r="O108" t="str">
        <f t="shared" si="31"/>
        <v/>
      </c>
      <c r="P108" t="str">
        <f t="shared" si="32"/>
        <v/>
      </c>
      <c r="Q108" s="94" t="str">
        <f t="shared" si="18"/>
        <v/>
      </c>
      <c r="R108" s="95" t="str">
        <f t="shared" si="19"/>
        <v/>
      </c>
      <c r="S108" s="94" t="str">
        <f t="shared" si="20"/>
        <v/>
      </c>
      <c r="T108" s="95" t="str">
        <f t="shared" si="21"/>
        <v/>
      </c>
      <c r="U108" s="94" t="str">
        <f t="shared" si="22"/>
        <v/>
      </c>
      <c r="V108" s="94" t="str">
        <f t="shared" si="23"/>
        <v/>
      </c>
      <c r="W108" s="94" t="str">
        <f t="shared" si="24"/>
        <v xml:space="preserve"> WHEN COUNTRY = 'CIB' AND SEGMENT IN ('Large Corporate - Corporate','SME Corporate') THEN 1.406001</v>
      </c>
      <c r="X108" s="94" t="str">
        <f t="shared" si="25"/>
        <v xml:space="preserve"> WHEN COUNTRY = 'CIB' AND SEGMENT = 'Small Business - SME Retail' THEN 2.300439</v>
      </c>
      <c r="Y108" s="94" t="str">
        <f t="shared" si="26"/>
        <v/>
      </c>
      <c r="Z108" s="94" t="str">
        <f t="shared" si="27"/>
        <v/>
      </c>
      <c r="AB108" t="str">
        <f t="shared" si="28"/>
        <v xml:space="preserve"> WHEN COUNTRY = 'CIB' AND SEGMENT IN ('Large Corporate - Corporate','SME Corporate') THEN 1.406001 WHEN COUNTRY = 'CIB' AND SEGMENT = 'Small Business - SME Retail' THEN 2.300439</v>
      </c>
      <c r="AC108" s="96" t="str">
        <f t="shared" si="29"/>
        <v>CASE  WHEN COUNTRY = 'CIB' AND SEGMENT IN ('Large Corporate - Corporate','SME Corporate') THEN 1.406001 WHEN COUNTRY = 'CIB' AND SEGMENT = 'Small Business - SME Retail' THEN 2.300439 END AS VAL_MAX_IND_106,</v>
      </c>
    </row>
    <row r="109" spans="1:29" ht="16.5" thickBot="1" x14ac:dyDescent="0.3">
      <c r="A109" s="85">
        <f t="shared" si="30"/>
        <v>107</v>
      </c>
      <c r="B109" s="107"/>
      <c r="C109" s="107"/>
      <c r="D109" s="108"/>
      <c r="E109" s="108"/>
      <c r="F109" s="138"/>
      <c r="G109" s="138"/>
      <c r="H109" s="255"/>
      <c r="I109" s="255"/>
      <c r="J109" s="103" t="s">
        <v>1794</v>
      </c>
      <c r="K109" s="103" t="s">
        <v>1876</v>
      </c>
      <c r="L109" s="137"/>
      <c r="M109" s="255"/>
      <c r="O109" t="str">
        <f t="shared" si="31"/>
        <v/>
      </c>
      <c r="P109" t="str">
        <f t="shared" si="32"/>
        <v/>
      </c>
      <c r="Q109" s="94" t="str">
        <f t="shared" si="18"/>
        <v/>
      </c>
      <c r="R109" s="95" t="str">
        <f t="shared" si="19"/>
        <v/>
      </c>
      <c r="S109" s="94" t="str">
        <f t="shared" si="20"/>
        <v/>
      </c>
      <c r="T109" s="95" t="str">
        <f t="shared" si="21"/>
        <v/>
      </c>
      <c r="U109" s="94" t="str">
        <f t="shared" si="22"/>
        <v/>
      </c>
      <c r="V109" s="94" t="str">
        <f t="shared" si="23"/>
        <v/>
      </c>
      <c r="W109" s="94" t="str">
        <f t="shared" si="24"/>
        <v xml:space="preserve"> WHEN COUNTRY = 'CIB' AND SEGMENT IN ('Large Corporate - Corporate','SME Corporate') THEN 9.373135</v>
      </c>
      <c r="X109" s="94" t="str">
        <f t="shared" si="25"/>
        <v xml:space="preserve"> WHEN COUNTRY = 'CIB' AND SEGMENT = 'Small Business - SME Retail' THEN 20.68627</v>
      </c>
      <c r="Y109" s="94" t="str">
        <f t="shared" si="26"/>
        <v/>
      </c>
      <c r="Z109" s="94" t="str">
        <f t="shared" si="27"/>
        <v/>
      </c>
      <c r="AB109" t="str">
        <f t="shared" si="28"/>
        <v xml:space="preserve"> WHEN COUNTRY = 'CIB' AND SEGMENT IN ('Large Corporate - Corporate','SME Corporate') THEN 9.373135 WHEN COUNTRY = 'CIB' AND SEGMENT = 'Small Business - SME Retail' THEN 20.68627</v>
      </c>
      <c r="AC109" s="96" t="str">
        <f t="shared" si="29"/>
        <v>CASE  WHEN COUNTRY = 'CIB' AND SEGMENT IN ('Large Corporate - Corporate','SME Corporate') THEN 9.373135 WHEN COUNTRY = 'CIB' AND SEGMENT = 'Small Business - SME Retail' THEN 20.68627 END AS VAL_MAX_IND_107,</v>
      </c>
    </row>
    <row r="110" spans="1:29" ht="16.5" thickBot="1" x14ac:dyDescent="0.3">
      <c r="A110" s="85">
        <f t="shared" si="30"/>
        <v>108</v>
      </c>
      <c r="B110" s="107"/>
      <c r="C110" s="107"/>
      <c r="D110" s="108"/>
      <c r="E110" s="108"/>
      <c r="F110" s="137"/>
      <c r="G110" s="137"/>
      <c r="H110" s="255"/>
      <c r="I110" s="255"/>
      <c r="J110" s="103" t="s">
        <v>1795</v>
      </c>
      <c r="K110" s="103" t="s">
        <v>1877</v>
      </c>
      <c r="L110" s="137"/>
      <c r="M110" s="255"/>
      <c r="O110" t="str">
        <f t="shared" si="31"/>
        <v/>
      </c>
      <c r="P110" t="str">
        <f t="shared" si="32"/>
        <v/>
      </c>
      <c r="Q110" s="94" t="str">
        <f t="shared" si="18"/>
        <v/>
      </c>
      <c r="R110" s="95" t="str">
        <f t="shared" si="19"/>
        <v/>
      </c>
      <c r="S110" s="94" t="str">
        <f t="shared" si="20"/>
        <v/>
      </c>
      <c r="T110" s="95" t="str">
        <f t="shared" si="21"/>
        <v/>
      </c>
      <c r="U110" s="94" t="str">
        <f t="shared" si="22"/>
        <v/>
      </c>
      <c r="V110" s="94" t="str">
        <f t="shared" si="23"/>
        <v/>
      </c>
      <c r="W110" s="94" t="str">
        <f t="shared" si="24"/>
        <v xml:space="preserve"> WHEN COUNTRY = 'CIB' AND SEGMENT IN ('Large Corporate - Corporate','SME Corporate') THEN 96</v>
      </c>
      <c r="X110" s="94" t="str">
        <f t="shared" si="25"/>
        <v xml:space="preserve"> WHEN COUNTRY = 'CIB' AND SEGMENT = 'Small Business - SME Retail' THEN 86.6747</v>
      </c>
      <c r="Y110" s="94" t="str">
        <f t="shared" si="26"/>
        <v/>
      </c>
      <c r="Z110" s="94" t="str">
        <f t="shared" si="27"/>
        <v/>
      </c>
      <c r="AB110" t="str">
        <f t="shared" si="28"/>
        <v xml:space="preserve"> WHEN COUNTRY = 'CIB' AND SEGMENT IN ('Large Corporate - Corporate','SME Corporate') THEN 96 WHEN COUNTRY = 'CIB' AND SEGMENT = 'Small Business - SME Retail' THEN 86.6747</v>
      </c>
      <c r="AC110" s="96" t="str">
        <f t="shared" si="29"/>
        <v>CASE  WHEN COUNTRY = 'CIB' AND SEGMENT IN ('Large Corporate - Corporate','SME Corporate') THEN 96 WHEN COUNTRY = 'CIB' AND SEGMENT = 'Small Business - SME Retail' THEN 86.6747 END AS VAL_MAX_IND_108,</v>
      </c>
    </row>
    <row r="111" spans="1:29" ht="16.5" thickBot="1" x14ac:dyDescent="0.3">
      <c r="A111" s="85">
        <f t="shared" si="30"/>
        <v>109</v>
      </c>
      <c r="B111" s="107"/>
      <c r="C111" s="107"/>
      <c r="D111" s="108"/>
      <c r="E111" s="108"/>
      <c r="F111" s="138"/>
      <c r="G111" s="138"/>
      <c r="H111" s="255"/>
      <c r="I111" s="255"/>
      <c r="J111" s="103" t="s">
        <v>1796</v>
      </c>
      <c r="K111" s="103" t="s">
        <v>1878</v>
      </c>
      <c r="L111" s="137"/>
      <c r="M111" s="255"/>
      <c r="O111" t="str">
        <f t="shared" si="31"/>
        <v/>
      </c>
      <c r="P111" t="str">
        <f t="shared" si="32"/>
        <v/>
      </c>
      <c r="Q111" s="94" t="str">
        <f t="shared" si="18"/>
        <v/>
      </c>
      <c r="R111" s="95" t="str">
        <f t="shared" si="19"/>
        <v/>
      </c>
      <c r="S111" s="94" t="str">
        <f t="shared" si="20"/>
        <v/>
      </c>
      <c r="T111" s="95" t="str">
        <f t="shared" si="21"/>
        <v/>
      </c>
      <c r="U111" s="94" t="str">
        <f t="shared" si="22"/>
        <v/>
      </c>
      <c r="V111" s="94" t="str">
        <f t="shared" si="23"/>
        <v/>
      </c>
      <c r="W111" s="94" t="str">
        <f t="shared" si="24"/>
        <v xml:space="preserve"> WHEN COUNTRY = 'CIB' AND SEGMENT IN ('Large Corporate - Corporate','SME Corporate') THEN 21.25407</v>
      </c>
      <c r="X111" s="94" t="str">
        <f t="shared" si="25"/>
        <v xml:space="preserve"> WHEN COUNTRY = 'CIB' AND SEGMENT = 'Small Business - SME Retail' THEN 31.50627</v>
      </c>
      <c r="Y111" s="94" t="str">
        <f t="shared" si="26"/>
        <v/>
      </c>
      <c r="Z111" s="94" t="str">
        <f t="shared" si="27"/>
        <v/>
      </c>
      <c r="AB111" t="str">
        <f t="shared" si="28"/>
        <v xml:space="preserve"> WHEN COUNTRY = 'CIB' AND SEGMENT IN ('Large Corporate - Corporate','SME Corporate') THEN 21.25407 WHEN COUNTRY = 'CIB' AND SEGMENT = 'Small Business - SME Retail' THEN 31.50627</v>
      </c>
      <c r="AC111" s="96" t="str">
        <f t="shared" si="29"/>
        <v>CASE  WHEN COUNTRY = 'CIB' AND SEGMENT IN ('Large Corporate - Corporate','SME Corporate') THEN 21.25407 WHEN COUNTRY = 'CIB' AND SEGMENT = 'Small Business - SME Retail' THEN 31.50627 END AS VAL_MAX_IND_109,</v>
      </c>
    </row>
    <row r="112" spans="1:29" ht="16.5" thickBot="1" x14ac:dyDescent="0.3">
      <c r="A112" s="85">
        <f t="shared" si="30"/>
        <v>110</v>
      </c>
      <c r="B112" s="107"/>
      <c r="C112" s="107"/>
      <c r="D112" s="108"/>
      <c r="E112" s="108"/>
      <c r="F112" s="137"/>
      <c r="G112" s="137"/>
      <c r="H112" s="255"/>
      <c r="I112" s="255"/>
      <c r="J112" s="103" t="s">
        <v>1797</v>
      </c>
      <c r="K112" s="103" t="s">
        <v>1879</v>
      </c>
      <c r="L112" s="137"/>
      <c r="M112" s="255"/>
      <c r="O112" t="str">
        <f t="shared" si="31"/>
        <v/>
      </c>
      <c r="P112" t="str">
        <f t="shared" si="32"/>
        <v/>
      </c>
      <c r="Q112" s="94" t="str">
        <f t="shared" si="18"/>
        <v/>
      </c>
      <c r="R112" s="95" t="str">
        <f t="shared" si="19"/>
        <v/>
      </c>
      <c r="S112" s="94" t="str">
        <f t="shared" si="20"/>
        <v/>
      </c>
      <c r="T112" s="95" t="str">
        <f t="shared" si="21"/>
        <v/>
      </c>
      <c r="U112" s="94" t="str">
        <f t="shared" si="22"/>
        <v/>
      </c>
      <c r="V112" s="94" t="str">
        <f t="shared" si="23"/>
        <v/>
      </c>
      <c r="W112" s="94" t="str">
        <f t="shared" si="24"/>
        <v xml:space="preserve"> WHEN COUNTRY = 'CIB' AND SEGMENT IN ('Large Corporate - Corporate','SME Corporate') THEN 32.17671</v>
      </c>
      <c r="X112" s="94" t="str">
        <f t="shared" si="25"/>
        <v xml:space="preserve"> WHEN COUNTRY = 'CIB' AND SEGMENT = 'Small Business - SME Retail' THEN 31.3538</v>
      </c>
      <c r="Y112" s="94" t="str">
        <f t="shared" si="26"/>
        <v/>
      </c>
      <c r="Z112" s="94" t="str">
        <f t="shared" si="27"/>
        <v/>
      </c>
      <c r="AB112" t="str">
        <f t="shared" si="28"/>
        <v xml:space="preserve"> WHEN COUNTRY = 'CIB' AND SEGMENT IN ('Large Corporate - Corporate','SME Corporate') THEN 32.17671 WHEN COUNTRY = 'CIB' AND SEGMENT = 'Small Business - SME Retail' THEN 31.3538</v>
      </c>
      <c r="AC112" s="96" t="str">
        <f t="shared" si="29"/>
        <v>CASE  WHEN COUNTRY = 'CIB' AND SEGMENT IN ('Large Corporate - Corporate','SME Corporate') THEN 32.17671 WHEN COUNTRY = 'CIB' AND SEGMENT = 'Small Business - SME Retail' THEN 31.3538 END AS VAL_MAX_IND_110,</v>
      </c>
    </row>
    <row r="113" spans="1:29" ht="16.5" thickBot="1" x14ac:dyDescent="0.3">
      <c r="A113" s="85">
        <f t="shared" si="30"/>
        <v>111</v>
      </c>
      <c r="B113" s="107"/>
      <c r="C113" s="107"/>
      <c r="D113" s="108"/>
      <c r="E113" s="108"/>
      <c r="F113" s="138"/>
      <c r="G113" s="138"/>
      <c r="H113" s="255"/>
      <c r="I113" s="255"/>
      <c r="J113" s="103" t="s">
        <v>1798</v>
      </c>
      <c r="K113" s="103" t="s">
        <v>1880</v>
      </c>
      <c r="L113" s="137"/>
      <c r="M113" s="255"/>
      <c r="O113" t="str">
        <f t="shared" si="31"/>
        <v/>
      </c>
      <c r="P113" t="str">
        <f t="shared" si="32"/>
        <v/>
      </c>
      <c r="Q113" s="94" t="str">
        <f t="shared" si="18"/>
        <v/>
      </c>
      <c r="R113" s="95" t="str">
        <f t="shared" si="19"/>
        <v/>
      </c>
      <c r="S113" s="94" t="str">
        <f t="shared" si="20"/>
        <v/>
      </c>
      <c r="T113" s="95" t="str">
        <f t="shared" si="21"/>
        <v/>
      </c>
      <c r="U113" s="94" t="str">
        <f t="shared" si="22"/>
        <v/>
      </c>
      <c r="V113" s="94" t="str">
        <f t="shared" si="23"/>
        <v/>
      </c>
      <c r="W113" s="94" t="str">
        <f t="shared" si="24"/>
        <v xml:space="preserve"> WHEN COUNTRY = 'CIB' AND SEGMENT IN ('Large Corporate - Corporate','SME Corporate') THEN 7.405472</v>
      </c>
      <c r="X113" s="94" t="str">
        <f t="shared" si="25"/>
        <v xml:space="preserve"> WHEN COUNTRY = 'CIB' AND SEGMENT = 'Small Business - SME Retail' THEN 20.14783</v>
      </c>
      <c r="Y113" s="94" t="str">
        <f t="shared" si="26"/>
        <v/>
      </c>
      <c r="Z113" s="94" t="str">
        <f t="shared" si="27"/>
        <v/>
      </c>
      <c r="AB113" t="str">
        <f t="shared" si="28"/>
        <v xml:space="preserve"> WHEN COUNTRY = 'CIB' AND SEGMENT IN ('Large Corporate - Corporate','SME Corporate') THEN 7.405472 WHEN COUNTRY = 'CIB' AND SEGMENT = 'Small Business - SME Retail' THEN 20.14783</v>
      </c>
      <c r="AC113" s="96" t="str">
        <f t="shared" si="29"/>
        <v>CASE  WHEN COUNTRY = 'CIB' AND SEGMENT IN ('Large Corporate - Corporate','SME Corporate') THEN 7.405472 WHEN COUNTRY = 'CIB' AND SEGMENT = 'Small Business - SME Retail' THEN 20.14783 END AS VAL_MAX_IND_111,</v>
      </c>
    </row>
    <row r="114" spans="1:29" ht="16.5" thickBot="1" x14ac:dyDescent="0.3">
      <c r="A114" s="85">
        <f t="shared" si="30"/>
        <v>112</v>
      </c>
      <c r="B114" s="107"/>
      <c r="C114" s="107"/>
      <c r="D114" s="108"/>
      <c r="E114" s="108"/>
      <c r="F114" s="137"/>
      <c r="G114" s="137"/>
      <c r="H114" s="255"/>
      <c r="I114" s="255"/>
      <c r="J114" s="103" t="s">
        <v>1799</v>
      </c>
      <c r="K114" s="103" t="s">
        <v>1881</v>
      </c>
      <c r="L114" s="137"/>
      <c r="M114" s="255"/>
      <c r="O114" t="str">
        <f t="shared" si="31"/>
        <v/>
      </c>
      <c r="P114" t="str">
        <f t="shared" si="32"/>
        <v/>
      </c>
      <c r="Q114" s="94" t="str">
        <f t="shared" si="18"/>
        <v/>
      </c>
      <c r="R114" s="95" t="str">
        <f t="shared" si="19"/>
        <v/>
      </c>
      <c r="S114" s="94" t="str">
        <f t="shared" si="20"/>
        <v/>
      </c>
      <c r="T114" s="95" t="str">
        <f t="shared" si="21"/>
        <v/>
      </c>
      <c r="U114" s="94" t="str">
        <f t="shared" si="22"/>
        <v/>
      </c>
      <c r="V114" s="94" t="str">
        <f t="shared" si="23"/>
        <v/>
      </c>
      <c r="W114" s="94" t="str">
        <f t="shared" si="24"/>
        <v xml:space="preserve"> WHEN COUNTRY = 'CIB' AND SEGMENT IN ('Large Corporate - Corporate','SME Corporate') THEN 23.00005</v>
      </c>
      <c r="X114" s="94" t="str">
        <f t="shared" si="25"/>
        <v xml:space="preserve"> WHEN COUNTRY = 'CIB' AND SEGMENT = 'Small Business - SME Retail' THEN 13.27249</v>
      </c>
      <c r="Y114" s="94" t="str">
        <f t="shared" si="26"/>
        <v/>
      </c>
      <c r="Z114" s="94" t="str">
        <f t="shared" si="27"/>
        <v/>
      </c>
      <c r="AB114" t="str">
        <f t="shared" si="28"/>
        <v xml:space="preserve"> WHEN COUNTRY = 'CIB' AND SEGMENT IN ('Large Corporate - Corporate','SME Corporate') THEN 23.00005 WHEN COUNTRY = 'CIB' AND SEGMENT = 'Small Business - SME Retail' THEN 13.27249</v>
      </c>
      <c r="AC114" s="96" t="str">
        <f t="shared" si="29"/>
        <v>CASE  WHEN COUNTRY = 'CIB' AND SEGMENT IN ('Large Corporate - Corporate','SME Corporate') THEN 23.00005 WHEN COUNTRY = 'CIB' AND SEGMENT = 'Small Business - SME Retail' THEN 13.27249 END AS VAL_MAX_IND_112,</v>
      </c>
    </row>
    <row r="115" spans="1:29" ht="16.5" thickBot="1" x14ac:dyDescent="0.3">
      <c r="A115" s="85">
        <f t="shared" si="30"/>
        <v>113</v>
      </c>
      <c r="B115" s="107"/>
      <c r="C115" s="107"/>
      <c r="D115" s="108"/>
      <c r="E115" s="108"/>
      <c r="F115" s="138"/>
      <c r="G115" s="138"/>
      <c r="H115" s="255"/>
      <c r="I115" s="255"/>
      <c r="J115" s="103" t="s">
        <v>1800</v>
      </c>
      <c r="K115" s="103" t="s">
        <v>1882</v>
      </c>
      <c r="L115" s="137"/>
      <c r="M115" s="255"/>
      <c r="O115" t="str">
        <f t="shared" si="31"/>
        <v/>
      </c>
      <c r="P115" t="str">
        <f t="shared" si="32"/>
        <v/>
      </c>
      <c r="Q115" s="94" t="str">
        <f t="shared" si="18"/>
        <v/>
      </c>
      <c r="R115" s="95" t="str">
        <f t="shared" si="19"/>
        <v/>
      </c>
      <c r="S115" s="94" t="str">
        <f t="shared" si="20"/>
        <v/>
      </c>
      <c r="T115" s="95" t="str">
        <f t="shared" si="21"/>
        <v/>
      </c>
      <c r="U115" s="94" t="str">
        <f t="shared" si="22"/>
        <v/>
      </c>
      <c r="V115" s="94" t="str">
        <f t="shared" si="23"/>
        <v/>
      </c>
      <c r="W115" s="94" t="str">
        <f t="shared" si="24"/>
        <v xml:space="preserve"> WHEN COUNTRY = 'CIB' AND SEGMENT IN ('Large Corporate - Corporate','SME Corporate') THEN 11.16137</v>
      </c>
      <c r="X115" s="94" t="str">
        <f t="shared" si="25"/>
        <v xml:space="preserve"> WHEN COUNTRY = 'CIB' AND SEGMENT = 'Small Business - SME Retail' THEN 19.59329</v>
      </c>
      <c r="Y115" s="94" t="str">
        <f t="shared" si="26"/>
        <v/>
      </c>
      <c r="Z115" s="94" t="str">
        <f t="shared" si="27"/>
        <v/>
      </c>
      <c r="AB115" t="str">
        <f t="shared" si="28"/>
        <v xml:space="preserve"> WHEN COUNTRY = 'CIB' AND SEGMENT IN ('Large Corporate - Corporate','SME Corporate') THEN 11.16137 WHEN COUNTRY = 'CIB' AND SEGMENT = 'Small Business - SME Retail' THEN 19.59329</v>
      </c>
      <c r="AC115" s="96" t="str">
        <f t="shared" si="29"/>
        <v>CASE  WHEN COUNTRY = 'CIB' AND SEGMENT IN ('Large Corporate - Corporate','SME Corporate') THEN 11.16137 WHEN COUNTRY = 'CIB' AND SEGMENT = 'Small Business - SME Retail' THEN 19.59329 END AS VAL_MAX_IND_113,</v>
      </c>
    </row>
    <row r="116" spans="1:29" ht="16.5" thickBot="1" x14ac:dyDescent="0.3">
      <c r="A116" s="85">
        <f t="shared" si="30"/>
        <v>114</v>
      </c>
      <c r="B116" s="107"/>
      <c r="C116" s="107"/>
      <c r="D116" s="108"/>
      <c r="E116" s="108"/>
      <c r="F116" s="137"/>
      <c r="G116" s="137"/>
      <c r="H116" s="255"/>
      <c r="I116" s="255"/>
      <c r="J116" s="103" t="s">
        <v>1801</v>
      </c>
      <c r="K116" s="103" t="s">
        <v>1883</v>
      </c>
      <c r="L116" s="137"/>
      <c r="M116" s="255"/>
      <c r="O116" t="str">
        <f t="shared" si="31"/>
        <v/>
      </c>
      <c r="P116" t="str">
        <f t="shared" si="32"/>
        <v/>
      </c>
      <c r="Q116" s="94" t="str">
        <f t="shared" si="18"/>
        <v/>
      </c>
      <c r="R116" s="95" t="str">
        <f t="shared" si="19"/>
        <v/>
      </c>
      <c r="S116" s="94" t="str">
        <f t="shared" si="20"/>
        <v/>
      </c>
      <c r="T116" s="95" t="str">
        <f t="shared" si="21"/>
        <v/>
      </c>
      <c r="U116" s="94" t="str">
        <f t="shared" si="22"/>
        <v/>
      </c>
      <c r="V116" s="94" t="str">
        <f t="shared" si="23"/>
        <v/>
      </c>
      <c r="W116" s="94" t="str">
        <f t="shared" si="24"/>
        <v xml:space="preserve"> WHEN COUNTRY = 'CIB' AND SEGMENT IN ('Large Corporate - Corporate','SME Corporate') THEN 35.08556</v>
      </c>
      <c r="X116" s="94" t="str">
        <f t="shared" si="25"/>
        <v xml:space="preserve"> WHEN COUNTRY = 'CIB' AND SEGMENT = 'Small Business - SME Retail' THEN 72.14893</v>
      </c>
      <c r="Y116" s="94" t="str">
        <f t="shared" si="26"/>
        <v/>
      </c>
      <c r="Z116" s="94" t="str">
        <f t="shared" si="27"/>
        <v/>
      </c>
      <c r="AB116" t="str">
        <f t="shared" si="28"/>
        <v xml:space="preserve"> WHEN COUNTRY = 'CIB' AND SEGMENT IN ('Large Corporate - Corporate','SME Corporate') THEN 35.08556 WHEN COUNTRY = 'CIB' AND SEGMENT = 'Small Business - SME Retail' THEN 72.14893</v>
      </c>
      <c r="AC116" s="96" t="str">
        <f t="shared" si="29"/>
        <v>CASE  WHEN COUNTRY = 'CIB' AND SEGMENT IN ('Large Corporate - Corporate','SME Corporate') THEN 35.08556 WHEN COUNTRY = 'CIB' AND SEGMENT = 'Small Business - SME Retail' THEN 72.14893 END AS VAL_MAX_IND_114,</v>
      </c>
    </row>
    <row r="117" spans="1:29" ht="16.5" thickBot="1" x14ac:dyDescent="0.3">
      <c r="A117" s="85">
        <f t="shared" si="30"/>
        <v>115</v>
      </c>
      <c r="B117" s="107"/>
      <c r="C117" s="107"/>
      <c r="D117" s="108"/>
      <c r="E117" s="108"/>
      <c r="F117" s="138"/>
      <c r="G117" s="138"/>
      <c r="H117" s="255"/>
      <c r="I117" s="255"/>
      <c r="J117" s="103" t="s">
        <v>1802</v>
      </c>
      <c r="K117" s="103" t="s">
        <v>1884</v>
      </c>
      <c r="L117" s="137"/>
      <c r="M117" s="255"/>
      <c r="O117" t="str">
        <f t="shared" si="31"/>
        <v/>
      </c>
      <c r="P117" t="str">
        <f t="shared" si="32"/>
        <v/>
      </c>
      <c r="Q117" s="94" t="str">
        <f t="shared" si="18"/>
        <v/>
      </c>
      <c r="R117" s="95" t="str">
        <f t="shared" si="19"/>
        <v/>
      </c>
      <c r="S117" s="94" t="str">
        <f t="shared" si="20"/>
        <v/>
      </c>
      <c r="T117" s="95" t="str">
        <f t="shared" si="21"/>
        <v/>
      </c>
      <c r="U117" s="94" t="str">
        <f t="shared" si="22"/>
        <v/>
      </c>
      <c r="V117" s="94" t="str">
        <f t="shared" si="23"/>
        <v/>
      </c>
      <c r="W117" s="94" t="str">
        <f t="shared" si="24"/>
        <v xml:space="preserve"> WHEN COUNTRY = 'CIB' AND SEGMENT IN ('Large Corporate - Corporate','SME Corporate') THEN 0.6019425</v>
      </c>
      <c r="X117" s="94" t="str">
        <f t="shared" si="25"/>
        <v xml:space="preserve"> WHEN COUNTRY = 'CIB' AND SEGMENT = 'Small Business - SME Retail' THEN 0.5844238</v>
      </c>
      <c r="Y117" s="94" t="str">
        <f t="shared" si="26"/>
        <v/>
      </c>
      <c r="Z117" s="94" t="str">
        <f t="shared" si="27"/>
        <v/>
      </c>
      <c r="AB117" t="str">
        <f t="shared" si="28"/>
        <v xml:space="preserve"> WHEN COUNTRY = 'CIB' AND SEGMENT IN ('Large Corporate - Corporate','SME Corporate') THEN 0.6019425 WHEN COUNTRY = 'CIB' AND SEGMENT = 'Small Business - SME Retail' THEN 0.5844238</v>
      </c>
      <c r="AC117" s="96" t="str">
        <f t="shared" si="29"/>
        <v>CASE  WHEN COUNTRY = 'CIB' AND SEGMENT IN ('Large Corporate - Corporate','SME Corporate') THEN 0.6019425 WHEN COUNTRY = 'CIB' AND SEGMENT = 'Small Business - SME Retail' THEN 0.5844238 END AS VAL_MAX_IND_115,</v>
      </c>
    </row>
    <row r="118" spans="1:29" ht="16.5" thickBot="1" x14ac:dyDescent="0.3">
      <c r="A118" s="85">
        <f t="shared" si="30"/>
        <v>116</v>
      </c>
      <c r="B118" s="107"/>
      <c r="C118" s="107"/>
      <c r="D118" s="108"/>
      <c r="E118" s="108"/>
      <c r="F118" s="137"/>
      <c r="G118" s="137"/>
      <c r="H118" s="255"/>
      <c r="I118" s="255"/>
      <c r="J118" s="103" t="s">
        <v>1803</v>
      </c>
      <c r="K118" s="103" t="s">
        <v>1885</v>
      </c>
      <c r="L118" s="137"/>
      <c r="M118" s="255"/>
      <c r="O118" t="str">
        <f t="shared" si="31"/>
        <v/>
      </c>
      <c r="P118" t="str">
        <f t="shared" si="32"/>
        <v/>
      </c>
      <c r="Q118" s="94" t="str">
        <f t="shared" si="18"/>
        <v/>
      </c>
      <c r="R118" s="95" t="str">
        <f t="shared" si="19"/>
        <v/>
      </c>
      <c r="S118" s="94" t="str">
        <f t="shared" si="20"/>
        <v/>
      </c>
      <c r="T118" s="95" t="str">
        <f t="shared" si="21"/>
        <v/>
      </c>
      <c r="U118" s="94" t="str">
        <f t="shared" si="22"/>
        <v/>
      </c>
      <c r="V118" s="94" t="str">
        <f t="shared" si="23"/>
        <v/>
      </c>
      <c r="W118" s="94" t="str">
        <f t="shared" si="24"/>
        <v xml:space="preserve"> WHEN COUNTRY = 'CIB' AND SEGMENT IN ('Large Corporate - Corporate','SME Corporate') THEN 24.48358</v>
      </c>
      <c r="X118" s="94" t="str">
        <f t="shared" si="25"/>
        <v xml:space="preserve"> WHEN COUNTRY = 'CIB' AND SEGMENT = 'Small Business - SME Retail' THEN 48.97926</v>
      </c>
      <c r="Y118" s="94" t="str">
        <f t="shared" si="26"/>
        <v/>
      </c>
      <c r="Z118" s="94" t="str">
        <f t="shared" si="27"/>
        <v/>
      </c>
      <c r="AB118" t="str">
        <f t="shared" si="28"/>
        <v xml:space="preserve"> WHEN COUNTRY = 'CIB' AND SEGMENT IN ('Large Corporate - Corporate','SME Corporate') THEN 24.48358 WHEN COUNTRY = 'CIB' AND SEGMENT = 'Small Business - SME Retail' THEN 48.97926</v>
      </c>
      <c r="AC118" s="96" t="str">
        <f t="shared" si="29"/>
        <v>CASE  WHEN COUNTRY = 'CIB' AND SEGMENT IN ('Large Corporate - Corporate','SME Corporate') THEN 24.48358 WHEN COUNTRY = 'CIB' AND SEGMENT = 'Small Business - SME Retail' THEN 48.97926 END AS VAL_MAX_IND_116,</v>
      </c>
    </row>
    <row r="119" spans="1:29" ht="16.5" thickBot="1" x14ac:dyDescent="0.3">
      <c r="A119" s="85">
        <v>122</v>
      </c>
      <c r="B119" s="107"/>
      <c r="C119" s="107"/>
      <c r="D119" s="108"/>
      <c r="E119" s="108"/>
      <c r="F119" s="138"/>
      <c r="G119" s="138"/>
      <c r="H119" s="255"/>
      <c r="I119" s="255"/>
      <c r="J119" s="103" t="s">
        <v>1804</v>
      </c>
      <c r="K119" s="103" t="s">
        <v>1886</v>
      </c>
      <c r="L119" s="137"/>
      <c r="M119" s="255"/>
      <c r="O119" t="str">
        <f t="shared" si="31"/>
        <v/>
      </c>
      <c r="P119" t="str">
        <f t="shared" si="32"/>
        <v/>
      </c>
      <c r="Q119" s="94" t="str">
        <f t="shared" si="18"/>
        <v/>
      </c>
      <c r="R119" s="95" t="str">
        <f t="shared" si="19"/>
        <v/>
      </c>
      <c r="S119" s="94" t="str">
        <f t="shared" si="20"/>
        <v/>
      </c>
      <c r="T119" s="95" t="str">
        <f t="shared" si="21"/>
        <v/>
      </c>
      <c r="U119" s="94" t="str">
        <f t="shared" si="22"/>
        <v/>
      </c>
      <c r="V119" s="94" t="str">
        <f t="shared" si="23"/>
        <v/>
      </c>
      <c r="W119" s="94" t="str">
        <f t="shared" si="24"/>
        <v xml:space="preserve"> WHEN COUNTRY = 'CIB' AND SEGMENT IN ('Large Corporate - Corporate','SME Corporate') THEN 1196.168</v>
      </c>
      <c r="X119" s="94" t="str">
        <f t="shared" si="25"/>
        <v xml:space="preserve"> WHEN COUNTRY = 'CIB' AND SEGMENT = 'Small Business - SME Retail' THEN 1452.309</v>
      </c>
      <c r="Y119" s="94" t="str">
        <f t="shared" si="26"/>
        <v/>
      </c>
      <c r="Z119" s="94" t="str">
        <f t="shared" si="27"/>
        <v/>
      </c>
      <c r="AB119" t="str">
        <f t="shared" si="28"/>
        <v xml:space="preserve"> WHEN COUNTRY = 'CIB' AND SEGMENT IN ('Large Corporate - Corporate','SME Corporate') THEN 1196.168 WHEN COUNTRY = 'CIB' AND SEGMENT = 'Small Business - SME Retail' THEN 1452.309</v>
      </c>
      <c r="AC119" s="96" t="str">
        <f t="shared" si="29"/>
        <v>CASE  WHEN COUNTRY = 'CIB' AND SEGMENT IN ('Large Corporate - Corporate','SME Corporate') THEN 1196.168 WHEN COUNTRY = 'CIB' AND SEGMENT = 'Small Business - SME Retail' THEN 1452.309 END AS VAL_MAX_IND_122,</v>
      </c>
    </row>
    <row r="120" spans="1:29" ht="16.5" thickBot="1" x14ac:dyDescent="0.3">
      <c r="A120" s="85">
        <f t="shared" si="30"/>
        <v>123</v>
      </c>
      <c r="B120" s="107"/>
      <c r="C120" s="107"/>
      <c r="D120" s="108"/>
      <c r="E120" s="108"/>
      <c r="F120" s="137"/>
      <c r="G120" s="137"/>
      <c r="H120" s="255"/>
      <c r="I120" s="255"/>
      <c r="J120" s="103" t="s">
        <v>1805</v>
      </c>
      <c r="K120" s="103" t="s">
        <v>1887</v>
      </c>
      <c r="L120" s="137"/>
      <c r="M120" s="255"/>
      <c r="O120" t="str">
        <f t="shared" si="31"/>
        <v/>
      </c>
      <c r="P120" t="str">
        <f t="shared" si="32"/>
        <v/>
      </c>
      <c r="Q120" s="94" t="str">
        <f t="shared" si="18"/>
        <v/>
      </c>
      <c r="R120" s="95" t="str">
        <f t="shared" si="19"/>
        <v/>
      </c>
      <c r="S120" s="94" t="str">
        <f t="shared" si="20"/>
        <v/>
      </c>
      <c r="T120" s="95" t="str">
        <f t="shared" si="21"/>
        <v/>
      </c>
      <c r="U120" s="94" t="str">
        <f t="shared" si="22"/>
        <v/>
      </c>
      <c r="V120" s="94" t="str">
        <f t="shared" si="23"/>
        <v/>
      </c>
      <c r="W120" s="94" t="str">
        <f t="shared" si="24"/>
        <v xml:space="preserve"> WHEN COUNTRY = 'CIB' AND SEGMENT IN ('Large Corporate - Corporate','SME Corporate') THEN 3.778554</v>
      </c>
      <c r="X120" s="94" t="str">
        <f t="shared" si="25"/>
        <v xml:space="preserve"> WHEN COUNTRY = 'CIB' AND SEGMENT = 'Small Business - SME Retail' THEN 4.432305</v>
      </c>
      <c r="Y120" s="94" t="str">
        <f t="shared" si="26"/>
        <v/>
      </c>
      <c r="Z120" s="94" t="str">
        <f t="shared" si="27"/>
        <v/>
      </c>
      <c r="AB120" t="str">
        <f t="shared" si="28"/>
        <v xml:space="preserve"> WHEN COUNTRY = 'CIB' AND SEGMENT IN ('Large Corporate - Corporate','SME Corporate') THEN 3.778554 WHEN COUNTRY = 'CIB' AND SEGMENT = 'Small Business - SME Retail' THEN 4.432305</v>
      </c>
      <c r="AC120" s="96" t="str">
        <f t="shared" si="29"/>
        <v>CASE  WHEN COUNTRY = 'CIB' AND SEGMENT IN ('Large Corporate - Corporate','SME Corporate') THEN 3.778554 WHEN COUNTRY = 'CIB' AND SEGMENT = 'Small Business - SME Retail' THEN 4.432305 END AS VAL_MAX_IND_123,</v>
      </c>
    </row>
    <row r="121" spans="1:29" ht="16.5" thickBot="1" x14ac:dyDescent="0.3">
      <c r="A121" s="85">
        <f t="shared" si="30"/>
        <v>124</v>
      </c>
      <c r="B121" s="107"/>
      <c r="C121" s="107"/>
      <c r="D121" s="108"/>
      <c r="E121" s="108"/>
      <c r="F121" s="138"/>
      <c r="G121" s="138"/>
      <c r="H121" s="255"/>
      <c r="I121" s="255"/>
      <c r="J121" s="103" t="s">
        <v>1806</v>
      </c>
      <c r="K121" s="103" t="s">
        <v>1888</v>
      </c>
      <c r="L121" s="137"/>
      <c r="M121" s="255"/>
      <c r="O121" t="str">
        <f t="shared" si="31"/>
        <v/>
      </c>
      <c r="P121" t="str">
        <f t="shared" si="32"/>
        <v/>
      </c>
      <c r="Q121" s="94" t="str">
        <f t="shared" si="18"/>
        <v/>
      </c>
      <c r="R121" s="95" t="str">
        <f t="shared" si="19"/>
        <v/>
      </c>
      <c r="S121" s="94" t="str">
        <f t="shared" si="20"/>
        <v/>
      </c>
      <c r="T121" s="95" t="str">
        <f t="shared" si="21"/>
        <v/>
      </c>
      <c r="U121" s="94" t="str">
        <f t="shared" si="22"/>
        <v/>
      </c>
      <c r="V121" s="94" t="str">
        <f t="shared" si="23"/>
        <v/>
      </c>
      <c r="W121" s="94" t="str">
        <f t="shared" si="24"/>
        <v xml:space="preserve"> WHEN COUNTRY = 'CIB' AND SEGMENT IN ('Large Corporate - Corporate','SME Corporate') THEN 8.213259</v>
      </c>
      <c r="X121" s="94" t="str">
        <f t="shared" si="25"/>
        <v xml:space="preserve"> WHEN COUNTRY = 'CIB' AND SEGMENT = 'Small Business - SME Retail' THEN 40.50623</v>
      </c>
      <c r="Y121" s="94" t="str">
        <f t="shared" si="26"/>
        <v/>
      </c>
      <c r="Z121" s="94" t="str">
        <f t="shared" si="27"/>
        <v/>
      </c>
      <c r="AB121" t="str">
        <f t="shared" si="28"/>
        <v xml:space="preserve"> WHEN COUNTRY = 'CIB' AND SEGMENT IN ('Large Corporate - Corporate','SME Corporate') THEN 8.213259 WHEN COUNTRY = 'CIB' AND SEGMENT = 'Small Business - SME Retail' THEN 40.50623</v>
      </c>
      <c r="AC121" s="96" t="str">
        <f t="shared" si="29"/>
        <v>CASE  WHEN COUNTRY = 'CIB' AND SEGMENT IN ('Large Corporate - Corporate','SME Corporate') THEN 8.213259 WHEN COUNTRY = 'CIB' AND SEGMENT = 'Small Business - SME Retail' THEN 40.50623 END AS VAL_MAX_IND_124,</v>
      </c>
    </row>
    <row r="122" spans="1:29" ht="16.5" thickBot="1" x14ac:dyDescent="0.3">
      <c r="A122" s="85">
        <f t="shared" si="30"/>
        <v>125</v>
      </c>
      <c r="B122" s="107"/>
      <c r="C122" s="107"/>
      <c r="D122" s="108"/>
      <c r="E122" s="108"/>
      <c r="F122" s="137"/>
      <c r="G122" s="137"/>
      <c r="H122" s="255"/>
      <c r="I122" s="255"/>
      <c r="J122" s="103" t="s">
        <v>1807</v>
      </c>
      <c r="K122" s="103" t="s">
        <v>1889</v>
      </c>
      <c r="L122" s="137"/>
      <c r="M122" s="255"/>
      <c r="O122" t="str">
        <f t="shared" si="31"/>
        <v/>
      </c>
      <c r="P122" t="str">
        <f t="shared" si="32"/>
        <v/>
      </c>
      <c r="Q122" s="94" t="str">
        <f t="shared" si="18"/>
        <v/>
      </c>
      <c r="R122" s="95" t="str">
        <f t="shared" si="19"/>
        <v/>
      </c>
      <c r="S122" s="94" t="str">
        <f t="shared" si="20"/>
        <v/>
      </c>
      <c r="T122" s="95" t="str">
        <f t="shared" si="21"/>
        <v/>
      </c>
      <c r="U122" s="94" t="str">
        <f t="shared" si="22"/>
        <v/>
      </c>
      <c r="V122" s="94" t="str">
        <f t="shared" si="23"/>
        <v/>
      </c>
      <c r="W122" s="94" t="str">
        <f t="shared" si="24"/>
        <v xml:space="preserve"> WHEN COUNTRY = 'CIB' AND SEGMENT IN ('Large Corporate - Corporate','SME Corporate') THEN 5.448284</v>
      </c>
      <c r="X122" s="94" t="str">
        <f t="shared" si="25"/>
        <v xml:space="preserve"> WHEN COUNTRY = 'CIB' AND SEGMENT = 'Small Business - SME Retail' THEN 15.92004</v>
      </c>
      <c r="Y122" s="94" t="str">
        <f t="shared" si="26"/>
        <v/>
      </c>
      <c r="Z122" s="94" t="str">
        <f t="shared" si="27"/>
        <v/>
      </c>
      <c r="AB122" t="str">
        <f t="shared" si="28"/>
        <v xml:space="preserve"> WHEN COUNTRY = 'CIB' AND SEGMENT IN ('Large Corporate - Corporate','SME Corporate') THEN 5.448284 WHEN COUNTRY = 'CIB' AND SEGMENT = 'Small Business - SME Retail' THEN 15.92004</v>
      </c>
      <c r="AC122" s="96" t="str">
        <f t="shared" si="29"/>
        <v>CASE  WHEN COUNTRY = 'CIB' AND SEGMENT IN ('Large Corporate - Corporate','SME Corporate') THEN 5.448284 WHEN COUNTRY = 'CIB' AND SEGMENT = 'Small Business - SME Retail' THEN 15.92004 END AS VAL_MAX_IND_125,</v>
      </c>
    </row>
    <row r="123" spans="1:29" ht="16.5" thickBot="1" x14ac:dyDescent="0.3">
      <c r="A123" s="85">
        <f t="shared" si="30"/>
        <v>126</v>
      </c>
      <c r="B123" s="107"/>
      <c r="C123" s="107"/>
      <c r="D123" s="108"/>
      <c r="E123" s="108"/>
      <c r="F123" s="138"/>
      <c r="G123" s="138"/>
      <c r="H123" s="255"/>
      <c r="I123" s="255"/>
      <c r="J123" s="103" t="s">
        <v>1808</v>
      </c>
      <c r="K123" s="103" t="s">
        <v>1890</v>
      </c>
      <c r="L123" s="137"/>
      <c r="M123" s="255"/>
      <c r="O123" t="str">
        <f t="shared" si="31"/>
        <v/>
      </c>
      <c r="P123" t="str">
        <f t="shared" si="32"/>
        <v/>
      </c>
      <c r="Q123" s="94" t="str">
        <f t="shared" si="18"/>
        <v/>
      </c>
      <c r="R123" s="95" t="str">
        <f t="shared" si="19"/>
        <v/>
      </c>
      <c r="S123" s="94" t="str">
        <f t="shared" si="20"/>
        <v/>
      </c>
      <c r="T123" s="95" t="str">
        <f t="shared" si="21"/>
        <v/>
      </c>
      <c r="U123" s="94" t="str">
        <f t="shared" si="22"/>
        <v/>
      </c>
      <c r="V123" s="94" t="str">
        <f t="shared" si="23"/>
        <v/>
      </c>
      <c r="W123" s="94" t="str">
        <f t="shared" si="24"/>
        <v xml:space="preserve"> WHEN COUNTRY = 'CIB' AND SEGMENT IN ('Large Corporate - Corporate','SME Corporate') THEN 0.678269 </v>
      </c>
      <c r="X123" s="94" t="str">
        <f t="shared" si="25"/>
        <v xml:space="preserve"> WHEN COUNTRY = 'CIB' AND SEGMENT = 'Small Business - SME Retail' THEN 0.6346902</v>
      </c>
      <c r="Y123" s="94" t="str">
        <f t="shared" si="26"/>
        <v/>
      </c>
      <c r="Z123" s="94" t="str">
        <f t="shared" si="27"/>
        <v/>
      </c>
      <c r="AB123" t="str">
        <f t="shared" si="28"/>
        <v xml:space="preserve"> WHEN COUNTRY = 'CIB' AND SEGMENT IN ('Large Corporate - Corporate','SME Corporate') THEN 0.678269  WHEN COUNTRY = 'CIB' AND SEGMENT = 'Small Business - SME Retail' THEN 0.6346902</v>
      </c>
      <c r="AC123" s="96" t="str">
        <f t="shared" si="29"/>
        <v>CASE  WHEN COUNTRY = 'CIB' AND SEGMENT IN ('Large Corporate - Corporate','SME Corporate') THEN 0.678269  WHEN COUNTRY = 'CIB' AND SEGMENT = 'Small Business - SME Retail' THEN 0.6346902 END AS VAL_MAX_IND_126,</v>
      </c>
    </row>
    <row r="124" spans="1:29" ht="16.5" thickBot="1" x14ac:dyDescent="0.3">
      <c r="A124" s="85">
        <f t="shared" si="30"/>
        <v>127</v>
      </c>
      <c r="B124" s="107"/>
      <c r="C124" s="107"/>
      <c r="D124" s="108"/>
      <c r="E124" s="108"/>
      <c r="F124" s="137"/>
      <c r="G124" s="137"/>
      <c r="H124" s="255"/>
      <c r="I124" s="255"/>
      <c r="J124" s="103" t="s">
        <v>1809</v>
      </c>
      <c r="K124" s="103" t="s">
        <v>1891</v>
      </c>
      <c r="L124" s="137"/>
      <c r="M124" s="255"/>
      <c r="O124" t="str">
        <f t="shared" si="31"/>
        <v/>
      </c>
      <c r="P124" t="str">
        <f t="shared" ref="P124:P155" si="33">IF(LEN(C124)&gt;0,CONCATENATE(" WHEN COUNTRY = '",$B$2, ,"' AND SEGMENT = '",$B$3,"' THEN ",C124 ),"")</f>
        <v/>
      </c>
      <c r="Q124" s="94" t="str">
        <f t="shared" si="18"/>
        <v/>
      </c>
      <c r="R124" s="95" t="str">
        <f t="shared" si="19"/>
        <v/>
      </c>
      <c r="S124" s="94" t="str">
        <f t="shared" si="20"/>
        <v/>
      </c>
      <c r="T124" s="95" t="str">
        <f t="shared" si="21"/>
        <v/>
      </c>
      <c r="U124" s="94" t="str">
        <f t="shared" si="22"/>
        <v/>
      </c>
      <c r="V124" s="94" t="str">
        <f t="shared" si="23"/>
        <v/>
      </c>
      <c r="W124" s="94" t="str">
        <f t="shared" si="24"/>
        <v xml:space="preserve"> WHEN COUNTRY = 'CIB' AND SEGMENT IN ('Large Corporate - Corporate','SME Corporate') THEN 13.591 </v>
      </c>
      <c r="X124" s="94" t="str">
        <f t="shared" si="25"/>
        <v xml:space="preserve"> WHEN COUNTRY = 'CIB' AND SEGMENT = 'Small Business - SME Retail' THEN 37.69851</v>
      </c>
      <c r="Y124" s="94" t="str">
        <f t="shared" si="26"/>
        <v/>
      </c>
      <c r="Z124" s="94" t="str">
        <f t="shared" si="27"/>
        <v/>
      </c>
      <c r="AB124" t="str">
        <f t="shared" si="28"/>
        <v xml:space="preserve"> WHEN COUNTRY = 'CIB' AND SEGMENT IN ('Large Corporate - Corporate','SME Corporate') THEN 13.591  WHEN COUNTRY = 'CIB' AND SEGMENT = 'Small Business - SME Retail' THEN 37.69851</v>
      </c>
      <c r="AC124" s="96" t="str">
        <f t="shared" si="29"/>
        <v>CASE  WHEN COUNTRY = 'CIB' AND SEGMENT IN ('Large Corporate - Corporate','SME Corporate') THEN 13.591  WHEN COUNTRY = 'CIB' AND SEGMENT = 'Small Business - SME Retail' THEN 37.69851 END AS VAL_MAX_IND_127,</v>
      </c>
    </row>
    <row r="125" spans="1:29" ht="16.5" thickBot="1" x14ac:dyDescent="0.3">
      <c r="A125" s="85">
        <f t="shared" si="30"/>
        <v>128</v>
      </c>
      <c r="B125" s="107"/>
      <c r="C125" s="107"/>
      <c r="D125" s="108"/>
      <c r="E125" s="108"/>
      <c r="F125" s="138"/>
      <c r="G125" s="138"/>
      <c r="H125" s="255"/>
      <c r="I125" s="255"/>
      <c r="J125" s="103"/>
      <c r="K125" s="103"/>
      <c r="L125" s="137"/>
      <c r="M125" s="255"/>
      <c r="O125" t="str">
        <f t="shared" si="31"/>
        <v/>
      </c>
      <c r="P125" t="str">
        <f t="shared" si="33"/>
        <v/>
      </c>
      <c r="Q125" s="94" t="str">
        <f t="shared" si="18"/>
        <v/>
      </c>
      <c r="R125" s="95" t="str">
        <f t="shared" si="19"/>
        <v/>
      </c>
      <c r="S125" s="94" t="str">
        <f t="shared" si="20"/>
        <v/>
      </c>
      <c r="T125" s="95" t="str">
        <f t="shared" si="21"/>
        <v/>
      </c>
      <c r="U125" s="94" t="str">
        <f t="shared" si="22"/>
        <v/>
      </c>
      <c r="V125" s="94" t="str">
        <f t="shared" si="23"/>
        <v/>
      </c>
      <c r="W125" s="94" t="str">
        <f t="shared" si="24"/>
        <v/>
      </c>
      <c r="X125" s="94" t="str">
        <f t="shared" si="25"/>
        <v/>
      </c>
      <c r="Y125" s="94" t="str">
        <f t="shared" si="26"/>
        <v/>
      </c>
      <c r="Z125" s="94" t="str">
        <f t="shared" si="27"/>
        <v/>
      </c>
      <c r="AB125" t="str">
        <f t="shared" si="28"/>
        <v/>
      </c>
      <c r="AC125" s="96" t="str">
        <f t="shared" si="29"/>
        <v/>
      </c>
    </row>
    <row r="126" spans="1:29" ht="16.5" thickBot="1" x14ac:dyDescent="0.3">
      <c r="A126" s="85">
        <f t="shared" si="30"/>
        <v>129</v>
      </c>
      <c r="B126" s="107"/>
      <c r="C126" s="107"/>
      <c r="D126" s="108"/>
      <c r="E126" s="108"/>
      <c r="F126" s="137"/>
      <c r="G126" s="137"/>
      <c r="H126" s="255"/>
      <c r="I126" s="255"/>
      <c r="J126" s="103" t="s">
        <v>1810</v>
      </c>
      <c r="K126" s="103" t="s">
        <v>1892</v>
      </c>
      <c r="L126" s="137"/>
      <c r="M126" s="255"/>
      <c r="O126" t="str">
        <f t="shared" si="31"/>
        <v/>
      </c>
      <c r="P126" t="str">
        <f t="shared" si="33"/>
        <v/>
      </c>
      <c r="Q126" s="94" t="str">
        <f t="shared" si="18"/>
        <v/>
      </c>
      <c r="R126" s="95" t="str">
        <f t="shared" si="19"/>
        <v/>
      </c>
      <c r="S126" s="94" t="str">
        <f t="shared" si="20"/>
        <v/>
      </c>
      <c r="T126" s="95" t="str">
        <f t="shared" si="21"/>
        <v/>
      </c>
      <c r="U126" s="94" t="str">
        <f t="shared" si="22"/>
        <v/>
      </c>
      <c r="V126" s="94" t="str">
        <f t="shared" si="23"/>
        <v/>
      </c>
      <c r="W126" s="94" t="str">
        <f t="shared" si="24"/>
        <v xml:space="preserve"> WHEN COUNTRY = 'CIB' AND SEGMENT IN ('Large Corporate - Corporate','SME Corporate') THEN 2341.414</v>
      </c>
      <c r="X126" s="94" t="str">
        <f t="shared" si="25"/>
        <v xml:space="preserve"> WHEN COUNTRY = 'CIB' AND SEGMENT = 'Small Business - SME Retail' THEN 2442</v>
      </c>
      <c r="Y126" s="94" t="str">
        <f t="shared" si="26"/>
        <v/>
      </c>
      <c r="Z126" s="94" t="str">
        <f t="shared" si="27"/>
        <v/>
      </c>
      <c r="AB126" t="str">
        <f t="shared" si="28"/>
        <v xml:space="preserve"> WHEN COUNTRY = 'CIB' AND SEGMENT IN ('Large Corporate - Corporate','SME Corporate') THEN 2341.414 WHEN COUNTRY = 'CIB' AND SEGMENT = 'Small Business - SME Retail' THEN 2442</v>
      </c>
      <c r="AC126" s="96" t="str">
        <f t="shared" si="29"/>
        <v>CASE  WHEN COUNTRY = 'CIB' AND SEGMENT IN ('Large Corporate - Corporate','SME Corporate') THEN 2341.414 WHEN COUNTRY = 'CIB' AND SEGMENT = 'Small Business - SME Retail' THEN 2442 END AS VAL_MAX_IND_129,</v>
      </c>
    </row>
    <row r="127" spans="1:29" ht="16.5" thickBot="1" x14ac:dyDescent="0.3">
      <c r="A127" s="85">
        <f t="shared" si="30"/>
        <v>130</v>
      </c>
      <c r="B127" s="107"/>
      <c r="C127" s="107"/>
      <c r="D127" s="108"/>
      <c r="E127" s="108"/>
      <c r="F127" s="138"/>
      <c r="G127" s="138"/>
      <c r="H127" s="255"/>
      <c r="I127" s="255"/>
      <c r="J127" s="103" t="s">
        <v>1811</v>
      </c>
      <c r="K127" s="103" t="s">
        <v>1893</v>
      </c>
      <c r="L127" s="137"/>
      <c r="M127" s="255"/>
      <c r="O127" t="str">
        <f t="shared" si="31"/>
        <v/>
      </c>
      <c r="P127" t="str">
        <f t="shared" si="33"/>
        <v/>
      </c>
      <c r="Q127" s="94" t="str">
        <f t="shared" si="18"/>
        <v/>
      </c>
      <c r="R127" s="95" t="str">
        <f t="shared" si="19"/>
        <v/>
      </c>
      <c r="S127" s="94" t="str">
        <f t="shared" si="20"/>
        <v/>
      </c>
      <c r="T127" s="95" t="str">
        <f t="shared" si="21"/>
        <v/>
      </c>
      <c r="U127" s="94" t="str">
        <f t="shared" si="22"/>
        <v/>
      </c>
      <c r="V127" s="94" t="str">
        <f t="shared" si="23"/>
        <v/>
      </c>
      <c r="W127" s="94" t="str">
        <f t="shared" si="24"/>
        <v xml:space="preserve"> WHEN COUNTRY = 'CIB' AND SEGMENT IN ('Large Corporate - Corporate','SME Corporate') THEN 14.00518</v>
      </c>
      <c r="X127" s="94" t="str">
        <f t="shared" si="25"/>
        <v xml:space="preserve"> WHEN COUNTRY = 'CIB' AND SEGMENT = 'Small Business - SME Retail' THEN 32.52797</v>
      </c>
      <c r="Y127" s="94" t="str">
        <f t="shared" si="26"/>
        <v/>
      </c>
      <c r="Z127" s="94" t="str">
        <f t="shared" si="27"/>
        <v/>
      </c>
      <c r="AB127" t="str">
        <f t="shared" si="28"/>
        <v xml:space="preserve"> WHEN COUNTRY = 'CIB' AND SEGMENT IN ('Large Corporate - Corporate','SME Corporate') THEN 14.00518 WHEN COUNTRY = 'CIB' AND SEGMENT = 'Small Business - SME Retail' THEN 32.52797</v>
      </c>
      <c r="AC127" s="96" t="str">
        <f t="shared" si="29"/>
        <v>CASE  WHEN COUNTRY = 'CIB' AND SEGMENT IN ('Large Corporate - Corporate','SME Corporate') THEN 14.00518 WHEN COUNTRY = 'CIB' AND SEGMENT = 'Small Business - SME Retail' THEN 32.52797 END AS VAL_MAX_IND_130,</v>
      </c>
    </row>
    <row r="128" spans="1:29" ht="16.5" thickBot="1" x14ac:dyDescent="0.3">
      <c r="A128" s="85">
        <f t="shared" si="30"/>
        <v>131</v>
      </c>
      <c r="B128" s="107"/>
      <c r="C128" s="107"/>
      <c r="D128" s="108"/>
      <c r="E128" s="108"/>
      <c r="F128" s="137"/>
      <c r="G128" s="137"/>
      <c r="H128" s="255"/>
      <c r="I128" s="255"/>
      <c r="J128" s="103" t="s">
        <v>1759</v>
      </c>
      <c r="K128" s="103" t="s">
        <v>1846</v>
      </c>
      <c r="L128" s="137"/>
      <c r="M128" s="255"/>
      <c r="O128" t="str">
        <f t="shared" si="31"/>
        <v/>
      </c>
      <c r="P128" t="str">
        <f t="shared" si="33"/>
        <v/>
      </c>
      <c r="Q128" s="94" t="str">
        <f t="shared" si="18"/>
        <v/>
      </c>
      <c r="R128" s="95" t="str">
        <f t="shared" si="19"/>
        <v/>
      </c>
      <c r="S128" s="94" t="str">
        <f t="shared" si="20"/>
        <v/>
      </c>
      <c r="T128" s="95" t="str">
        <f t="shared" si="21"/>
        <v/>
      </c>
      <c r="U128" s="94" t="str">
        <f t="shared" si="22"/>
        <v/>
      </c>
      <c r="V128" s="94" t="str">
        <f t="shared" si="23"/>
        <v/>
      </c>
      <c r="W128" s="94" t="str">
        <f t="shared" si="24"/>
        <v xml:space="preserve"> WHEN COUNTRY = 'CIB' AND SEGMENT IN ('Large Corporate - Corporate','SME Corporate') THEN 23.23102</v>
      </c>
      <c r="X128" s="94" t="str">
        <f t="shared" si="25"/>
        <v xml:space="preserve"> WHEN COUNTRY = 'CIB' AND SEGMENT = 'Small Business - SME Retail' THEN 13.81786</v>
      </c>
      <c r="Y128" s="94" t="str">
        <f t="shared" si="26"/>
        <v/>
      </c>
      <c r="Z128" s="94" t="str">
        <f t="shared" si="27"/>
        <v/>
      </c>
      <c r="AB128" t="str">
        <f t="shared" si="28"/>
        <v xml:space="preserve"> WHEN COUNTRY = 'CIB' AND SEGMENT IN ('Large Corporate - Corporate','SME Corporate') THEN 23.23102 WHEN COUNTRY = 'CIB' AND SEGMENT = 'Small Business - SME Retail' THEN 13.81786</v>
      </c>
      <c r="AC128" s="96" t="str">
        <f t="shared" si="29"/>
        <v>CASE  WHEN COUNTRY = 'CIB' AND SEGMENT IN ('Large Corporate - Corporate','SME Corporate') THEN 23.23102 WHEN COUNTRY = 'CIB' AND SEGMENT = 'Small Business - SME Retail' THEN 13.81786 END AS VAL_MAX_IND_131,</v>
      </c>
    </row>
    <row r="129" spans="1:29" ht="16.5" thickBot="1" x14ac:dyDescent="0.3">
      <c r="A129" s="85">
        <f t="shared" si="30"/>
        <v>132</v>
      </c>
      <c r="B129" s="107"/>
      <c r="C129" s="107"/>
      <c r="D129" s="108"/>
      <c r="E129" s="108"/>
      <c r="F129" s="138"/>
      <c r="G129" s="138"/>
      <c r="H129" s="255"/>
      <c r="I129" s="255"/>
      <c r="J129" s="103" t="s">
        <v>1812</v>
      </c>
      <c r="K129" s="103" t="s">
        <v>1894</v>
      </c>
      <c r="L129" s="137" t="s">
        <v>2074</v>
      </c>
      <c r="M129" s="255"/>
      <c r="O129" t="str">
        <f t="shared" si="31"/>
        <v/>
      </c>
      <c r="P129" t="str">
        <f t="shared" si="33"/>
        <v/>
      </c>
      <c r="Q129" s="94" t="str">
        <f t="shared" si="18"/>
        <v/>
      </c>
      <c r="R129" s="95" t="str">
        <f t="shared" si="19"/>
        <v/>
      </c>
      <c r="S129" s="94" t="str">
        <f t="shared" si="20"/>
        <v/>
      </c>
      <c r="T129" s="95" t="str">
        <f t="shared" si="21"/>
        <v/>
      </c>
      <c r="U129" s="94" t="str">
        <f t="shared" si="22"/>
        <v/>
      </c>
      <c r="V129" s="94" t="str">
        <f t="shared" si="23"/>
        <v/>
      </c>
      <c r="W129" s="94" t="str">
        <f t="shared" si="24"/>
        <v xml:space="preserve"> WHEN COUNTRY = 'CIB' AND SEGMENT IN ('Large Corporate - Corporate','SME Corporate') THEN 5.547648</v>
      </c>
      <c r="X129" s="94" t="str">
        <f t="shared" si="25"/>
        <v xml:space="preserve"> WHEN COUNTRY = 'CIB' AND SEGMENT = 'Small Business - SME Retail' THEN 10.36736</v>
      </c>
      <c r="Y129" s="94" t="str">
        <f t="shared" si="26"/>
        <v xml:space="preserve"> WHEN COUNTRY = 'ISPRO'  AND SEGMENT IN ('Corporate', 'SME Corporate', 'SME Corporate RED (Real Estate Development)', 'Corporate RED (Real Estate Development)', 'SME Retail', 'SME Retail RED (Real Estate Development)') THEN 9.795337</v>
      </c>
      <c r="Z129" s="94" t="str">
        <f t="shared" si="27"/>
        <v/>
      </c>
      <c r="AB129" t="str">
        <f t="shared" si="28"/>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C129" s="96" t="str">
        <f t="shared" si="29"/>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29" ht="16.5" thickBot="1" x14ac:dyDescent="0.3">
      <c r="A130" s="85">
        <f t="shared" si="30"/>
        <v>133</v>
      </c>
      <c r="B130" s="107"/>
      <c r="C130" s="107"/>
      <c r="D130" s="108"/>
      <c r="E130" s="108"/>
      <c r="F130" s="137"/>
      <c r="G130" s="137"/>
      <c r="H130" s="255"/>
      <c r="I130" s="255"/>
      <c r="J130" s="103" t="s">
        <v>1813</v>
      </c>
      <c r="K130" s="103" t="s">
        <v>1834</v>
      </c>
      <c r="L130" s="137"/>
      <c r="M130" s="255"/>
      <c r="O130" t="str">
        <f t="shared" si="31"/>
        <v/>
      </c>
      <c r="P130" t="str">
        <f t="shared" si="33"/>
        <v/>
      </c>
      <c r="Q130" s="94" t="str">
        <f t="shared" si="18"/>
        <v/>
      </c>
      <c r="R130" s="95" t="str">
        <f t="shared" si="19"/>
        <v/>
      </c>
      <c r="S130" s="94" t="str">
        <f t="shared" si="20"/>
        <v/>
      </c>
      <c r="T130" s="95" t="str">
        <f t="shared" si="21"/>
        <v/>
      </c>
      <c r="U130" s="94" t="str">
        <f t="shared" si="22"/>
        <v/>
      </c>
      <c r="V130" s="94" t="str">
        <f t="shared" si="23"/>
        <v/>
      </c>
      <c r="W130" s="94" t="str">
        <f t="shared" si="24"/>
        <v xml:space="preserve"> WHEN COUNTRY = 'CIB' AND SEGMENT IN ('Large Corporate - Corporate','SME Corporate') THEN 4.634312 </v>
      </c>
      <c r="X130" s="94" t="str">
        <f t="shared" si="25"/>
        <v xml:space="preserve"> WHEN COUNTRY = 'CIB' AND SEGMENT = 'Small Business - SME Retail' THEN 7.055777</v>
      </c>
      <c r="Y130" s="94" t="str">
        <f t="shared" si="26"/>
        <v/>
      </c>
      <c r="Z130" s="94" t="str">
        <f t="shared" si="27"/>
        <v/>
      </c>
      <c r="AB130" t="str">
        <f t="shared" si="28"/>
        <v xml:space="preserve"> WHEN COUNTRY = 'CIB' AND SEGMENT IN ('Large Corporate - Corporate','SME Corporate') THEN 4.634312  WHEN COUNTRY = 'CIB' AND SEGMENT = 'Small Business - SME Retail' THEN 7.055777</v>
      </c>
      <c r="AC130" s="96" t="str">
        <f t="shared" si="29"/>
        <v>CASE  WHEN COUNTRY = 'CIB' AND SEGMENT IN ('Large Corporate - Corporate','SME Corporate') THEN 4.634312  WHEN COUNTRY = 'CIB' AND SEGMENT = 'Small Business - SME Retail' THEN 7.055777 END AS VAL_MAX_IND_133,</v>
      </c>
    </row>
    <row r="131" spans="1:29" ht="16.5" thickBot="1" x14ac:dyDescent="0.3">
      <c r="A131" s="85">
        <f t="shared" si="30"/>
        <v>134</v>
      </c>
      <c r="B131" s="102"/>
      <c r="C131" s="102"/>
      <c r="D131" s="104"/>
      <c r="E131" s="104"/>
      <c r="F131" s="138"/>
      <c r="G131" s="138"/>
      <c r="H131" s="255"/>
      <c r="I131" s="255"/>
      <c r="J131" s="103"/>
      <c r="K131" s="103"/>
      <c r="L131" s="137"/>
      <c r="M131" s="255"/>
      <c r="O131" t="str">
        <f t="shared" si="31"/>
        <v/>
      </c>
      <c r="P131" t="str">
        <f t="shared" si="33"/>
        <v/>
      </c>
      <c r="Q131" s="94" t="str">
        <f t="shared" si="18"/>
        <v/>
      </c>
      <c r="R131" s="95" t="str">
        <f t="shared" si="19"/>
        <v/>
      </c>
      <c r="S131" s="94" t="str">
        <f t="shared" si="20"/>
        <v/>
      </c>
      <c r="T131" s="95" t="str">
        <f t="shared" si="21"/>
        <v/>
      </c>
      <c r="U131" s="94" t="str">
        <f t="shared" si="22"/>
        <v/>
      </c>
      <c r="V131" s="94" t="str">
        <f t="shared" si="23"/>
        <v/>
      </c>
      <c r="W131" s="94" t="str">
        <f t="shared" si="24"/>
        <v/>
      </c>
      <c r="X131" s="94" t="str">
        <f t="shared" si="25"/>
        <v/>
      </c>
      <c r="Y131" s="94" t="str">
        <f t="shared" si="26"/>
        <v/>
      </c>
      <c r="Z131" s="94" t="str">
        <f t="shared" si="27"/>
        <v/>
      </c>
      <c r="AB131" t="str">
        <f t="shared" si="28"/>
        <v/>
      </c>
      <c r="AC131" s="96" t="str">
        <f t="shared" si="29"/>
        <v/>
      </c>
    </row>
    <row r="132" spans="1:29" ht="16.5" thickBot="1" x14ac:dyDescent="0.3">
      <c r="A132" s="85">
        <f t="shared" si="30"/>
        <v>135</v>
      </c>
      <c r="B132" s="102"/>
      <c r="C132" s="102"/>
      <c r="D132" s="104"/>
      <c r="E132" s="104"/>
      <c r="F132" s="137"/>
      <c r="G132" s="137"/>
      <c r="H132" s="255"/>
      <c r="I132" s="255"/>
      <c r="J132" s="103"/>
      <c r="K132" s="103"/>
      <c r="L132" s="137"/>
      <c r="M132" s="255"/>
      <c r="O132" t="str">
        <f t="shared" si="31"/>
        <v/>
      </c>
      <c r="P132" t="str">
        <f t="shared" si="33"/>
        <v/>
      </c>
      <c r="Q132" s="94" t="str">
        <f t="shared" ref="Q132:Q195" si="34">IF(LEN(D132)&gt;0,CONCATENATE(" WHEN COUNTRY = '",$D$2, ,"' AND SEGMENT = '",$D$3,"' THEN ",D132 ),"")</f>
        <v/>
      </c>
      <c r="R132" s="95" t="str">
        <f t="shared" ref="R132:R195" si="35">IF(LEN(E132)&gt;0,CONCATENATE(" WHEN COUNTRY = '",$D$2, ,"' AND SEGMENT = '",$E$3,"' THEN ",E132 ),"")</f>
        <v/>
      </c>
      <c r="S132" s="94" t="str">
        <f t="shared" ref="S132:S195" si="36">IF(LEN(F132)&gt;0,CONCATENATE(" WHEN COUNTRY = '",$F$2, ,"' AND SEGMENT IN ",$F$3," THEN ",F132 ),"")</f>
        <v/>
      </c>
      <c r="T132" s="95" t="str">
        <f t="shared" ref="T132:T195" si="37">IF(LEN(G132)&gt;0,CONCATENATE(" WHEN COUNTRY = '",$F$2, ,"' AND SEGMENT = '",$G$3,"' THEN ",G132 ),"")</f>
        <v/>
      </c>
      <c r="U132" s="94" t="str">
        <f t="shared" ref="U132:U195" si="38">IF(LEN(H132)&gt;0,CONCATENATE(" WHEN COUNTRY = '",$H$2, ,"' AND SEGMENT IN ",$H$3," THEN ",H132 ),"")</f>
        <v/>
      </c>
      <c r="V132" s="94" t="str">
        <f t="shared" ref="V132:V195" si="39">IF(LEN(I132)&gt;0,CONCATENATE(" WHEN COUNTRY = '",$H$2, ,"' AND SEGMENT = '",$I$3,"' THEN ",I132 ),"")</f>
        <v/>
      </c>
      <c r="W132" s="94" t="str">
        <f t="shared" ref="W132:W195" si="40">IF(LEN(J132)&gt;0,CONCATENATE(" WHEN COUNTRY = '",$J$2, ,"' AND SEGMENT IN ",$J$3," THEN ",J132 ),"")</f>
        <v/>
      </c>
      <c r="X132" s="94" t="str">
        <f t="shared" ref="X132:X195" si="41">IF(LEN(K132)&gt;0,CONCATENATE(" WHEN COUNTRY = '",$J$2, ,"' AND SEGMENT = '",$K$3,"' THEN ",K132 ),"")</f>
        <v/>
      </c>
      <c r="Y132" s="94" t="str">
        <f t="shared" ref="Y132:Y195" si="42">IF(LEN(L132)&gt;0,CONCATENATE(" WHEN COUNTRY = '",$L$2, ,"'  AND SEGMENT IN "&amp;$L$3&amp;" THEN ",L132 ),"")</f>
        <v/>
      </c>
      <c r="Z132" s="94" t="str">
        <f t="shared" si="27"/>
        <v/>
      </c>
      <c r="AB132" t="str">
        <f t="shared" si="28"/>
        <v/>
      </c>
      <c r="AC132" s="96" t="str">
        <f t="shared" si="29"/>
        <v/>
      </c>
    </row>
    <row r="133" spans="1:29" ht="16.5" thickBot="1" x14ac:dyDescent="0.3">
      <c r="A133" s="85">
        <f t="shared" si="30"/>
        <v>136</v>
      </c>
      <c r="B133" s="102"/>
      <c r="C133" s="102"/>
      <c r="D133" s="104"/>
      <c r="E133" s="104"/>
      <c r="F133" s="138"/>
      <c r="G133" s="138"/>
      <c r="H133" s="255"/>
      <c r="I133" s="255"/>
      <c r="J133" s="103"/>
      <c r="K133" s="103"/>
      <c r="L133" s="137"/>
      <c r="M133" s="255"/>
      <c r="O133" t="str">
        <f t="shared" si="31"/>
        <v/>
      </c>
      <c r="P133" t="str">
        <f t="shared" si="33"/>
        <v/>
      </c>
      <c r="Q133" s="94" t="str">
        <f t="shared" si="34"/>
        <v/>
      </c>
      <c r="R133" s="95" t="str">
        <f t="shared" si="35"/>
        <v/>
      </c>
      <c r="S133" s="94" t="str">
        <f t="shared" si="36"/>
        <v/>
      </c>
      <c r="T133" s="95" t="str">
        <f t="shared" si="37"/>
        <v/>
      </c>
      <c r="U133" s="94" t="str">
        <f t="shared" si="38"/>
        <v/>
      </c>
      <c r="V133" s="94" t="str">
        <f t="shared" si="39"/>
        <v/>
      </c>
      <c r="W133" s="94" t="str">
        <f t="shared" si="40"/>
        <v/>
      </c>
      <c r="X133" s="94" t="str">
        <f t="shared" si="41"/>
        <v/>
      </c>
      <c r="Y133" s="94" t="str">
        <f t="shared" si="42"/>
        <v/>
      </c>
      <c r="Z133" s="94" t="str">
        <f t="shared" ref="Z133:Z196" si="43">IF(LEN(M133)&gt;0,CONCATENATE(" WHEN COUNTRY = '",$M$2, ,"' AND SEGMENT IN ",$M$3," THEN ",M133 ),"")</f>
        <v/>
      </c>
      <c r="AB133" t="str">
        <f t="shared" ref="AB133:AB196" si="44">CONCATENATE(O133,P133,Q133,R133,S133,T133,U133,V133,W133,X133,Y133,Z133)</f>
        <v/>
      </c>
      <c r="AC133" s="96" t="str">
        <f t="shared" ref="AC133:AC196" si="45">IF(LEN(AB133)&gt;0,CONCATENATE("CASE ",AB133," END AS VAL_MAX_IND_",A133,","),"")</f>
        <v/>
      </c>
    </row>
    <row r="134" spans="1:29" ht="16.5" thickBot="1" x14ac:dyDescent="0.3">
      <c r="A134" s="85">
        <f t="shared" ref="A134:A197" si="46">+A133+1</f>
        <v>137</v>
      </c>
      <c r="B134" s="102"/>
      <c r="C134" s="102"/>
      <c r="D134" s="104"/>
      <c r="E134" s="104"/>
      <c r="F134" s="137"/>
      <c r="G134" s="137"/>
      <c r="H134" s="255"/>
      <c r="I134" s="255"/>
      <c r="J134" s="103"/>
      <c r="K134" s="103"/>
      <c r="L134" s="137"/>
      <c r="M134" s="255"/>
      <c r="O134" t="str">
        <f t="shared" si="31"/>
        <v/>
      </c>
      <c r="P134" t="str">
        <f t="shared" si="33"/>
        <v/>
      </c>
      <c r="Q134" s="94" t="str">
        <f t="shared" si="34"/>
        <v/>
      </c>
      <c r="R134" s="95" t="str">
        <f t="shared" si="35"/>
        <v/>
      </c>
      <c r="S134" s="94" t="str">
        <f t="shared" si="36"/>
        <v/>
      </c>
      <c r="T134" s="95" t="str">
        <f t="shared" si="37"/>
        <v/>
      </c>
      <c r="U134" s="94" t="str">
        <f t="shared" si="38"/>
        <v/>
      </c>
      <c r="V134" s="94" t="str">
        <f t="shared" si="39"/>
        <v/>
      </c>
      <c r="W134" s="94" t="str">
        <f t="shared" si="40"/>
        <v/>
      </c>
      <c r="X134" s="94" t="str">
        <f t="shared" si="41"/>
        <v/>
      </c>
      <c r="Y134" s="94" t="str">
        <f t="shared" si="42"/>
        <v/>
      </c>
      <c r="Z134" s="94" t="str">
        <f t="shared" si="43"/>
        <v/>
      </c>
      <c r="AB134" t="str">
        <f t="shared" si="44"/>
        <v/>
      </c>
      <c r="AC134" s="96" t="str">
        <f t="shared" si="45"/>
        <v/>
      </c>
    </row>
    <row r="135" spans="1:29" ht="16.5" thickBot="1" x14ac:dyDescent="0.3">
      <c r="A135" s="85">
        <f t="shared" si="46"/>
        <v>138</v>
      </c>
      <c r="B135" s="102"/>
      <c r="C135" s="102"/>
      <c r="D135" s="104"/>
      <c r="E135" s="104"/>
      <c r="F135" s="138"/>
      <c r="G135" s="138"/>
      <c r="H135" s="255"/>
      <c r="I135" s="255"/>
      <c r="J135" s="103"/>
      <c r="K135" s="103"/>
      <c r="L135" s="137"/>
      <c r="M135" s="255"/>
      <c r="O135" t="str">
        <f t="shared" si="31"/>
        <v/>
      </c>
      <c r="P135" t="str">
        <f t="shared" si="33"/>
        <v/>
      </c>
      <c r="Q135" s="94" t="str">
        <f t="shared" si="34"/>
        <v/>
      </c>
      <c r="R135" s="95" t="str">
        <f t="shared" si="35"/>
        <v/>
      </c>
      <c r="S135" s="94" t="str">
        <f t="shared" si="36"/>
        <v/>
      </c>
      <c r="T135" s="95" t="str">
        <f t="shared" si="37"/>
        <v/>
      </c>
      <c r="U135" s="94" t="str">
        <f t="shared" si="38"/>
        <v/>
      </c>
      <c r="V135" s="94" t="str">
        <f t="shared" si="39"/>
        <v/>
      </c>
      <c r="W135" s="94" t="str">
        <f t="shared" si="40"/>
        <v/>
      </c>
      <c r="X135" s="94" t="str">
        <f t="shared" si="41"/>
        <v/>
      </c>
      <c r="Y135" s="94" t="str">
        <f t="shared" si="42"/>
        <v/>
      </c>
      <c r="Z135" s="94" t="str">
        <f t="shared" si="43"/>
        <v/>
      </c>
      <c r="AB135" t="str">
        <f t="shared" si="44"/>
        <v/>
      </c>
      <c r="AC135" s="96" t="str">
        <f t="shared" si="45"/>
        <v/>
      </c>
    </row>
    <row r="136" spans="1:29" ht="16.5" thickBot="1" x14ac:dyDescent="0.3">
      <c r="A136" s="85">
        <f t="shared" si="46"/>
        <v>139</v>
      </c>
      <c r="B136" s="102"/>
      <c r="C136" s="102"/>
      <c r="D136" s="104"/>
      <c r="E136" s="104"/>
      <c r="F136" s="137"/>
      <c r="G136" s="137"/>
      <c r="H136" s="255"/>
      <c r="I136" s="255"/>
      <c r="J136" s="103"/>
      <c r="K136" s="103"/>
      <c r="L136" s="137"/>
      <c r="M136" s="255"/>
      <c r="O136" t="str">
        <f t="shared" si="31"/>
        <v/>
      </c>
      <c r="P136" t="str">
        <f t="shared" si="33"/>
        <v/>
      </c>
      <c r="Q136" s="94" t="str">
        <f t="shared" si="34"/>
        <v/>
      </c>
      <c r="R136" s="95" t="str">
        <f t="shared" si="35"/>
        <v/>
      </c>
      <c r="S136" s="94" t="str">
        <f t="shared" si="36"/>
        <v/>
      </c>
      <c r="T136" s="95" t="str">
        <f t="shared" si="37"/>
        <v/>
      </c>
      <c r="U136" s="94" t="str">
        <f t="shared" si="38"/>
        <v/>
      </c>
      <c r="V136" s="94" t="str">
        <f t="shared" si="39"/>
        <v/>
      </c>
      <c r="W136" s="94" t="str">
        <f t="shared" si="40"/>
        <v/>
      </c>
      <c r="X136" s="94" t="str">
        <f t="shared" si="41"/>
        <v/>
      </c>
      <c r="Y136" s="94" t="str">
        <f t="shared" si="42"/>
        <v/>
      </c>
      <c r="Z136" s="94" t="str">
        <f t="shared" si="43"/>
        <v/>
      </c>
      <c r="AB136" t="str">
        <f t="shared" si="44"/>
        <v/>
      </c>
      <c r="AC136" s="96" t="str">
        <f t="shared" si="45"/>
        <v/>
      </c>
    </row>
    <row r="137" spans="1:29" ht="16.5" thickBot="1" x14ac:dyDescent="0.3">
      <c r="A137" s="85">
        <f t="shared" si="46"/>
        <v>140</v>
      </c>
      <c r="B137" s="102"/>
      <c r="C137" s="102"/>
      <c r="D137" s="104"/>
      <c r="E137" s="104"/>
      <c r="F137" s="138"/>
      <c r="G137" s="138"/>
      <c r="H137" s="255"/>
      <c r="I137" s="255"/>
      <c r="J137" s="103"/>
      <c r="K137" s="103"/>
      <c r="L137" s="137"/>
      <c r="M137" s="255"/>
      <c r="O137" t="str">
        <f t="shared" si="31"/>
        <v/>
      </c>
      <c r="P137" t="str">
        <f t="shared" si="33"/>
        <v/>
      </c>
      <c r="Q137" s="94" t="str">
        <f t="shared" si="34"/>
        <v/>
      </c>
      <c r="R137" s="95" t="str">
        <f t="shared" si="35"/>
        <v/>
      </c>
      <c r="S137" s="94" t="str">
        <f t="shared" si="36"/>
        <v/>
      </c>
      <c r="T137" s="95" t="str">
        <f t="shared" si="37"/>
        <v/>
      </c>
      <c r="U137" s="94" t="str">
        <f t="shared" si="38"/>
        <v/>
      </c>
      <c r="V137" s="94" t="str">
        <f t="shared" si="39"/>
        <v/>
      </c>
      <c r="W137" s="94" t="str">
        <f t="shared" si="40"/>
        <v/>
      </c>
      <c r="X137" s="94" t="str">
        <f t="shared" si="41"/>
        <v/>
      </c>
      <c r="Y137" s="94" t="str">
        <f t="shared" si="42"/>
        <v/>
      </c>
      <c r="Z137" s="94" t="str">
        <f t="shared" si="43"/>
        <v/>
      </c>
      <c r="AB137" t="str">
        <f t="shared" si="44"/>
        <v/>
      </c>
      <c r="AC137" s="96" t="str">
        <f t="shared" si="45"/>
        <v/>
      </c>
    </row>
    <row r="138" spans="1:29" ht="16.5" thickBot="1" x14ac:dyDescent="0.3">
      <c r="A138" s="85">
        <f t="shared" si="46"/>
        <v>141</v>
      </c>
      <c r="B138" s="102"/>
      <c r="C138" s="102"/>
      <c r="D138" s="104"/>
      <c r="E138" s="104"/>
      <c r="F138" s="137"/>
      <c r="G138" s="137"/>
      <c r="H138" s="255"/>
      <c r="I138" s="255"/>
      <c r="J138" s="103"/>
      <c r="K138" s="103"/>
      <c r="L138" s="137"/>
      <c r="M138" s="255"/>
      <c r="O138" t="str">
        <f t="shared" si="31"/>
        <v/>
      </c>
      <c r="P138" t="str">
        <f t="shared" si="33"/>
        <v/>
      </c>
      <c r="Q138" s="94" t="str">
        <f t="shared" si="34"/>
        <v/>
      </c>
      <c r="R138" s="95" t="str">
        <f t="shared" si="35"/>
        <v/>
      </c>
      <c r="S138" s="94" t="str">
        <f t="shared" si="36"/>
        <v/>
      </c>
      <c r="T138" s="95" t="str">
        <f t="shared" si="37"/>
        <v/>
      </c>
      <c r="U138" s="94" t="str">
        <f t="shared" si="38"/>
        <v/>
      </c>
      <c r="V138" s="94" t="str">
        <f t="shared" si="39"/>
        <v/>
      </c>
      <c r="W138" s="94" t="str">
        <f t="shared" si="40"/>
        <v/>
      </c>
      <c r="X138" s="94" t="str">
        <f t="shared" si="41"/>
        <v/>
      </c>
      <c r="Y138" s="94" t="str">
        <f t="shared" si="42"/>
        <v/>
      </c>
      <c r="Z138" s="94" t="str">
        <f t="shared" si="43"/>
        <v/>
      </c>
      <c r="AB138" t="str">
        <f t="shared" si="44"/>
        <v/>
      </c>
      <c r="AC138" s="96" t="str">
        <f t="shared" si="45"/>
        <v/>
      </c>
    </row>
    <row r="139" spans="1:29" ht="16.5" thickBot="1" x14ac:dyDescent="0.3">
      <c r="A139" s="85">
        <f t="shared" si="46"/>
        <v>142</v>
      </c>
      <c r="B139" s="102"/>
      <c r="C139" s="102"/>
      <c r="D139" s="104"/>
      <c r="E139" s="104"/>
      <c r="F139" s="138"/>
      <c r="G139" s="138"/>
      <c r="H139" s="255"/>
      <c r="I139" s="255"/>
      <c r="J139" s="103"/>
      <c r="K139" s="103"/>
      <c r="L139" s="137"/>
      <c r="M139" s="255"/>
      <c r="O139" t="str">
        <f t="shared" ref="O139:O202" si="47">IF(LEN(B139)&gt;0,CONCATENATE(" WHEN COUNTRY = '",$B$2, ,"' AND SEGMENT = '",$B$3,"' THEN ",B139 ),"")</f>
        <v/>
      </c>
      <c r="P139" t="str">
        <f t="shared" si="33"/>
        <v/>
      </c>
      <c r="Q139" s="94" t="str">
        <f t="shared" si="34"/>
        <v/>
      </c>
      <c r="R139" s="95" t="str">
        <f t="shared" si="35"/>
        <v/>
      </c>
      <c r="S139" s="94" t="str">
        <f t="shared" si="36"/>
        <v/>
      </c>
      <c r="T139" s="95" t="str">
        <f t="shared" si="37"/>
        <v/>
      </c>
      <c r="U139" s="94" t="str">
        <f t="shared" si="38"/>
        <v/>
      </c>
      <c r="V139" s="94" t="str">
        <f t="shared" si="39"/>
        <v/>
      </c>
      <c r="W139" s="94" t="str">
        <f t="shared" si="40"/>
        <v/>
      </c>
      <c r="X139" s="94" t="str">
        <f t="shared" si="41"/>
        <v/>
      </c>
      <c r="Y139" s="94" t="str">
        <f t="shared" si="42"/>
        <v/>
      </c>
      <c r="Z139" s="94" t="str">
        <f t="shared" si="43"/>
        <v/>
      </c>
      <c r="AB139" t="str">
        <f t="shared" si="44"/>
        <v/>
      </c>
      <c r="AC139" s="96" t="str">
        <f t="shared" si="45"/>
        <v/>
      </c>
    </row>
    <row r="140" spans="1:29" ht="16.5" thickBot="1" x14ac:dyDescent="0.3">
      <c r="A140" s="85">
        <f t="shared" si="46"/>
        <v>143</v>
      </c>
      <c r="B140" s="102"/>
      <c r="C140" s="102"/>
      <c r="D140" s="104"/>
      <c r="E140" s="104"/>
      <c r="F140" s="137"/>
      <c r="G140" s="137"/>
      <c r="H140" s="255"/>
      <c r="I140" s="255"/>
      <c r="J140" s="103"/>
      <c r="K140" s="103"/>
      <c r="L140" s="137"/>
      <c r="M140" s="255"/>
      <c r="O140" t="str">
        <f t="shared" si="47"/>
        <v/>
      </c>
      <c r="P140" t="str">
        <f t="shared" si="33"/>
        <v/>
      </c>
      <c r="Q140" s="94" t="str">
        <f t="shared" si="34"/>
        <v/>
      </c>
      <c r="R140" s="95" t="str">
        <f t="shared" si="35"/>
        <v/>
      </c>
      <c r="S140" s="94" t="str">
        <f t="shared" si="36"/>
        <v/>
      </c>
      <c r="T140" s="95" t="str">
        <f t="shared" si="37"/>
        <v/>
      </c>
      <c r="U140" s="94" t="str">
        <f t="shared" si="38"/>
        <v/>
      </c>
      <c r="V140" s="94" t="str">
        <f t="shared" si="39"/>
        <v/>
      </c>
      <c r="W140" s="94" t="str">
        <f t="shared" si="40"/>
        <v/>
      </c>
      <c r="X140" s="94" t="str">
        <f t="shared" si="41"/>
        <v/>
      </c>
      <c r="Y140" s="94" t="str">
        <f t="shared" si="42"/>
        <v/>
      </c>
      <c r="Z140" s="94" t="str">
        <f t="shared" si="43"/>
        <v/>
      </c>
      <c r="AB140" t="str">
        <f t="shared" si="44"/>
        <v/>
      </c>
      <c r="AC140" s="96" t="str">
        <f t="shared" si="45"/>
        <v/>
      </c>
    </row>
    <row r="141" spans="1:29" ht="16.5" thickBot="1" x14ac:dyDescent="0.3">
      <c r="A141" s="85">
        <f t="shared" si="46"/>
        <v>144</v>
      </c>
      <c r="B141" s="102"/>
      <c r="C141" s="102"/>
      <c r="D141" s="104"/>
      <c r="E141" s="104"/>
      <c r="F141" s="138"/>
      <c r="G141" s="138"/>
      <c r="H141" s="255"/>
      <c r="I141" s="255"/>
      <c r="J141" s="103"/>
      <c r="K141" s="103"/>
      <c r="L141" s="137"/>
      <c r="M141" s="255"/>
      <c r="O141" t="str">
        <f t="shared" si="47"/>
        <v/>
      </c>
      <c r="P141" t="str">
        <f t="shared" si="33"/>
        <v/>
      </c>
      <c r="Q141" s="94" t="str">
        <f t="shared" si="34"/>
        <v/>
      </c>
      <c r="R141" s="95" t="str">
        <f t="shared" si="35"/>
        <v/>
      </c>
      <c r="S141" s="94" t="str">
        <f t="shared" si="36"/>
        <v/>
      </c>
      <c r="T141" s="95" t="str">
        <f t="shared" si="37"/>
        <v/>
      </c>
      <c r="U141" s="94" t="str">
        <f t="shared" si="38"/>
        <v/>
      </c>
      <c r="V141" s="94" t="str">
        <f t="shared" si="39"/>
        <v/>
      </c>
      <c r="W141" s="94" t="str">
        <f t="shared" si="40"/>
        <v/>
      </c>
      <c r="X141" s="94" t="str">
        <f t="shared" si="41"/>
        <v/>
      </c>
      <c r="Y141" s="94" t="str">
        <f t="shared" si="42"/>
        <v/>
      </c>
      <c r="Z141" s="94" t="str">
        <f t="shared" si="43"/>
        <v/>
      </c>
      <c r="AB141" t="str">
        <f t="shared" si="44"/>
        <v/>
      </c>
      <c r="AC141" s="96" t="str">
        <f t="shared" si="45"/>
        <v/>
      </c>
    </row>
    <row r="142" spans="1:29" ht="16.5" thickBot="1" x14ac:dyDescent="0.3">
      <c r="A142" s="85">
        <f t="shared" si="46"/>
        <v>145</v>
      </c>
      <c r="B142" s="102"/>
      <c r="C142" s="102"/>
      <c r="D142" s="104"/>
      <c r="E142" s="104"/>
      <c r="F142" s="137"/>
      <c r="G142" s="137"/>
      <c r="H142" s="255"/>
      <c r="I142" s="255"/>
      <c r="J142" s="103"/>
      <c r="K142" s="103"/>
      <c r="L142" s="137"/>
      <c r="M142" s="255"/>
      <c r="O142" t="str">
        <f t="shared" si="47"/>
        <v/>
      </c>
      <c r="P142" t="str">
        <f t="shared" si="33"/>
        <v/>
      </c>
      <c r="Q142" s="94" t="str">
        <f t="shared" si="34"/>
        <v/>
      </c>
      <c r="R142" s="95" t="str">
        <f t="shared" si="35"/>
        <v/>
      </c>
      <c r="S142" s="94" t="str">
        <f t="shared" si="36"/>
        <v/>
      </c>
      <c r="T142" s="95" t="str">
        <f t="shared" si="37"/>
        <v/>
      </c>
      <c r="U142" s="94" t="str">
        <f t="shared" si="38"/>
        <v/>
      </c>
      <c r="V142" s="94" t="str">
        <f t="shared" si="39"/>
        <v/>
      </c>
      <c r="W142" s="94" t="str">
        <f t="shared" si="40"/>
        <v/>
      </c>
      <c r="X142" s="94" t="str">
        <f t="shared" si="41"/>
        <v/>
      </c>
      <c r="Y142" s="94" t="str">
        <f t="shared" si="42"/>
        <v/>
      </c>
      <c r="Z142" s="94" t="str">
        <f t="shared" si="43"/>
        <v/>
      </c>
      <c r="AB142" t="str">
        <f t="shared" si="44"/>
        <v/>
      </c>
      <c r="AC142" s="96" t="str">
        <f t="shared" si="45"/>
        <v/>
      </c>
    </row>
    <row r="143" spans="1:29" ht="16.5" thickBot="1" x14ac:dyDescent="0.3">
      <c r="A143" s="85">
        <f t="shared" si="46"/>
        <v>146</v>
      </c>
      <c r="B143" s="102"/>
      <c r="C143" s="102"/>
      <c r="D143" s="104"/>
      <c r="E143" s="104"/>
      <c r="F143" s="138"/>
      <c r="G143" s="138"/>
      <c r="H143" s="255"/>
      <c r="I143" s="255"/>
      <c r="J143" s="103"/>
      <c r="K143" s="103"/>
      <c r="L143" s="137"/>
      <c r="M143" s="255"/>
      <c r="O143" t="str">
        <f t="shared" si="47"/>
        <v/>
      </c>
      <c r="P143" t="str">
        <f t="shared" si="33"/>
        <v/>
      </c>
      <c r="Q143" s="94" t="str">
        <f t="shared" si="34"/>
        <v/>
      </c>
      <c r="R143" s="95" t="str">
        <f t="shared" si="35"/>
        <v/>
      </c>
      <c r="S143" s="94" t="str">
        <f t="shared" si="36"/>
        <v/>
      </c>
      <c r="T143" s="95" t="str">
        <f t="shared" si="37"/>
        <v/>
      </c>
      <c r="U143" s="94" t="str">
        <f t="shared" si="38"/>
        <v/>
      </c>
      <c r="V143" s="94" t="str">
        <f t="shared" si="39"/>
        <v/>
      </c>
      <c r="W143" s="94" t="str">
        <f t="shared" si="40"/>
        <v/>
      </c>
      <c r="X143" s="94" t="str">
        <f t="shared" si="41"/>
        <v/>
      </c>
      <c r="Y143" s="94" t="str">
        <f t="shared" si="42"/>
        <v/>
      </c>
      <c r="Z143" s="94" t="str">
        <f t="shared" si="43"/>
        <v/>
      </c>
      <c r="AB143" t="str">
        <f t="shared" si="44"/>
        <v/>
      </c>
      <c r="AC143" s="96" t="str">
        <f t="shared" si="45"/>
        <v/>
      </c>
    </row>
    <row r="144" spans="1:29" ht="16.5" thickBot="1" x14ac:dyDescent="0.3">
      <c r="A144" s="85">
        <f t="shared" si="46"/>
        <v>147</v>
      </c>
      <c r="B144" s="102"/>
      <c r="C144" s="102"/>
      <c r="D144" s="104"/>
      <c r="E144" s="104"/>
      <c r="F144" s="137"/>
      <c r="G144" s="137"/>
      <c r="H144" s="255"/>
      <c r="I144" s="255"/>
      <c r="J144" s="103"/>
      <c r="K144" s="103"/>
      <c r="L144" s="137"/>
      <c r="M144" s="255"/>
      <c r="O144" t="str">
        <f t="shared" si="47"/>
        <v/>
      </c>
      <c r="P144" t="str">
        <f t="shared" si="33"/>
        <v/>
      </c>
      <c r="Q144" s="94" t="str">
        <f t="shared" si="34"/>
        <v/>
      </c>
      <c r="R144" s="95" t="str">
        <f t="shared" si="35"/>
        <v/>
      </c>
      <c r="S144" s="94" t="str">
        <f t="shared" si="36"/>
        <v/>
      </c>
      <c r="T144" s="95" t="str">
        <f t="shared" si="37"/>
        <v/>
      </c>
      <c r="U144" s="94" t="str">
        <f t="shared" si="38"/>
        <v/>
      </c>
      <c r="V144" s="94" t="str">
        <f t="shared" si="39"/>
        <v/>
      </c>
      <c r="W144" s="94" t="str">
        <f t="shared" si="40"/>
        <v/>
      </c>
      <c r="X144" s="94" t="str">
        <f t="shared" si="41"/>
        <v/>
      </c>
      <c r="Y144" s="94" t="str">
        <f t="shared" si="42"/>
        <v/>
      </c>
      <c r="Z144" s="94" t="str">
        <f t="shared" si="43"/>
        <v/>
      </c>
      <c r="AB144" t="str">
        <f t="shared" si="44"/>
        <v/>
      </c>
      <c r="AC144" s="96" t="str">
        <f t="shared" si="45"/>
        <v/>
      </c>
    </row>
    <row r="145" spans="1:29" ht="16.5" thickBot="1" x14ac:dyDescent="0.3">
      <c r="A145" s="85">
        <f t="shared" si="46"/>
        <v>148</v>
      </c>
      <c r="B145" s="102"/>
      <c r="C145" s="102"/>
      <c r="D145" s="104"/>
      <c r="E145" s="104"/>
      <c r="F145" s="138"/>
      <c r="G145" s="138"/>
      <c r="H145" s="255"/>
      <c r="I145" s="255"/>
      <c r="J145" s="103"/>
      <c r="K145" s="103"/>
      <c r="L145" s="137"/>
      <c r="M145" s="255"/>
      <c r="O145" t="str">
        <f t="shared" si="47"/>
        <v/>
      </c>
      <c r="P145" t="str">
        <f t="shared" si="33"/>
        <v/>
      </c>
      <c r="Q145" s="94" t="str">
        <f t="shared" si="34"/>
        <v/>
      </c>
      <c r="R145" s="95" t="str">
        <f t="shared" si="35"/>
        <v/>
      </c>
      <c r="S145" s="94" t="str">
        <f t="shared" si="36"/>
        <v/>
      </c>
      <c r="T145" s="95" t="str">
        <f t="shared" si="37"/>
        <v/>
      </c>
      <c r="U145" s="94" t="str">
        <f t="shared" si="38"/>
        <v/>
      </c>
      <c r="V145" s="94" t="str">
        <f t="shared" si="39"/>
        <v/>
      </c>
      <c r="W145" s="94" t="str">
        <f t="shared" si="40"/>
        <v/>
      </c>
      <c r="X145" s="94" t="str">
        <f t="shared" si="41"/>
        <v/>
      </c>
      <c r="Y145" s="94" t="str">
        <f t="shared" si="42"/>
        <v/>
      </c>
      <c r="Z145" s="94" t="str">
        <f t="shared" si="43"/>
        <v/>
      </c>
      <c r="AB145" t="str">
        <f t="shared" si="44"/>
        <v/>
      </c>
      <c r="AC145" s="96" t="str">
        <f t="shared" si="45"/>
        <v/>
      </c>
    </row>
    <row r="146" spans="1:29" ht="16.5" thickBot="1" x14ac:dyDescent="0.3">
      <c r="A146" s="85">
        <f t="shared" si="46"/>
        <v>149</v>
      </c>
      <c r="B146" s="102"/>
      <c r="C146" s="102"/>
      <c r="D146" s="104"/>
      <c r="E146" s="104"/>
      <c r="F146" s="137"/>
      <c r="G146" s="137"/>
      <c r="H146" s="255"/>
      <c r="I146" s="255"/>
      <c r="J146" s="103"/>
      <c r="K146" s="103"/>
      <c r="L146" s="137"/>
      <c r="M146" s="255"/>
      <c r="O146" t="str">
        <f t="shared" si="47"/>
        <v/>
      </c>
      <c r="P146" t="str">
        <f t="shared" si="33"/>
        <v/>
      </c>
      <c r="Q146" s="94" t="str">
        <f t="shared" si="34"/>
        <v/>
      </c>
      <c r="R146" s="95" t="str">
        <f t="shared" si="35"/>
        <v/>
      </c>
      <c r="S146" s="94" t="str">
        <f t="shared" si="36"/>
        <v/>
      </c>
      <c r="T146" s="95" t="str">
        <f t="shared" si="37"/>
        <v/>
      </c>
      <c r="U146" s="94" t="str">
        <f t="shared" si="38"/>
        <v/>
      </c>
      <c r="V146" s="94" t="str">
        <f t="shared" si="39"/>
        <v/>
      </c>
      <c r="W146" s="94" t="str">
        <f t="shared" si="40"/>
        <v/>
      </c>
      <c r="X146" s="94" t="str">
        <f t="shared" si="41"/>
        <v/>
      </c>
      <c r="Y146" s="94" t="str">
        <f t="shared" si="42"/>
        <v/>
      </c>
      <c r="Z146" s="94" t="str">
        <f t="shared" si="43"/>
        <v/>
      </c>
      <c r="AB146" t="str">
        <f t="shared" si="44"/>
        <v/>
      </c>
      <c r="AC146" s="96" t="str">
        <f t="shared" si="45"/>
        <v/>
      </c>
    </row>
    <row r="147" spans="1:29" ht="16.5" thickBot="1" x14ac:dyDescent="0.3">
      <c r="A147" s="85">
        <f t="shared" si="46"/>
        <v>150</v>
      </c>
      <c r="B147" s="102"/>
      <c r="C147" s="102"/>
      <c r="D147" s="104"/>
      <c r="E147" s="104"/>
      <c r="F147" s="138"/>
      <c r="G147" s="138"/>
      <c r="H147" s="255"/>
      <c r="I147" s="255"/>
      <c r="J147" s="103"/>
      <c r="K147" s="103"/>
      <c r="L147" s="137"/>
      <c r="M147" s="255"/>
      <c r="O147" t="str">
        <f t="shared" si="47"/>
        <v/>
      </c>
      <c r="P147" t="str">
        <f t="shared" si="33"/>
        <v/>
      </c>
      <c r="Q147" s="94" t="str">
        <f t="shared" si="34"/>
        <v/>
      </c>
      <c r="R147" s="95" t="str">
        <f t="shared" si="35"/>
        <v/>
      </c>
      <c r="S147" s="94" t="str">
        <f t="shared" si="36"/>
        <v/>
      </c>
      <c r="T147" s="95" t="str">
        <f t="shared" si="37"/>
        <v/>
      </c>
      <c r="U147" s="94" t="str">
        <f t="shared" si="38"/>
        <v/>
      </c>
      <c r="V147" s="94" t="str">
        <f t="shared" si="39"/>
        <v/>
      </c>
      <c r="W147" s="94" t="str">
        <f t="shared" si="40"/>
        <v/>
      </c>
      <c r="X147" s="94" t="str">
        <f t="shared" si="41"/>
        <v/>
      </c>
      <c r="Y147" s="94" t="str">
        <f t="shared" si="42"/>
        <v/>
      </c>
      <c r="Z147" s="94" t="str">
        <f t="shared" si="43"/>
        <v/>
      </c>
      <c r="AB147" t="str">
        <f t="shared" si="44"/>
        <v/>
      </c>
      <c r="AC147" s="96" t="str">
        <f t="shared" si="45"/>
        <v/>
      </c>
    </row>
    <row r="148" spans="1:29" ht="16.5" thickBot="1" x14ac:dyDescent="0.3">
      <c r="A148" s="85">
        <f t="shared" si="46"/>
        <v>151</v>
      </c>
      <c r="B148" s="102"/>
      <c r="C148" s="102"/>
      <c r="D148" s="104"/>
      <c r="E148" s="104"/>
      <c r="F148" s="137"/>
      <c r="G148" s="137"/>
      <c r="H148" s="255"/>
      <c r="I148" s="255"/>
      <c r="J148" s="103"/>
      <c r="K148" s="103"/>
      <c r="L148" s="137"/>
      <c r="M148" s="255"/>
      <c r="O148" t="str">
        <f t="shared" si="47"/>
        <v/>
      </c>
      <c r="P148" t="str">
        <f t="shared" si="33"/>
        <v/>
      </c>
      <c r="Q148" s="94" t="str">
        <f t="shared" si="34"/>
        <v/>
      </c>
      <c r="R148" s="95" t="str">
        <f t="shared" si="35"/>
        <v/>
      </c>
      <c r="S148" s="94" t="str">
        <f t="shared" si="36"/>
        <v/>
      </c>
      <c r="T148" s="95" t="str">
        <f t="shared" si="37"/>
        <v/>
      </c>
      <c r="U148" s="94" t="str">
        <f t="shared" si="38"/>
        <v/>
      </c>
      <c r="V148" s="94" t="str">
        <f t="shared" si="39"/>
        <v/>
      </c>
      <c r="W148" s="94" t="str">
        <f t="shared" si="40"/>
        <v/>
      </c>
      <c r="X148" s="94" t="str">
        <f t="shared" si="41"/>
        <v/>
      </c>
      <c r="Y148" s="94" t="str">
        <f t="shared" si="42"/>
        <v/>
      </c>
      <c r="Z148" s="94" t="str">
        <f t="shared" si="43"/>
        <v/>
      </c>
      <c r="AB148" t="str">
        <f t="shared" si="44"/>
        <v/>
      </c>
      <c r="AC148" s="96" t="str">
        <f t="shared" si="45"/>
        <v/>
      </c>
    </row>
    <row r="149" spans="1:29" ht="16.5" thickBot="1" x14ac:dyDescent="0.3">
      <c r="A149" s="85">
        <f t="shared" si="46"/>
        <v>152</v>
      </c>
      <c r="B149" s="102"/>
      <c r="C149" s="102"/>
      <c r="D149" s="104"/>
      <c r="E149" s="104"/>
      <c r="F149" s="138"/>
      <c r="G149" s="138"/>
      <c r="H149" s="255"/>
      <c r="I149" s="255"/>
      <c r="J149" s="103"/>
      <c r="K149" s="103"/>
      <c r="L149" s="137"/>
      <c r="M149" s="255"/>
      <c r="O149" t="str">
        <f t="shared" si="47"/>
        <v/>
      </c>
      <c r="P149" t="str">
        <f t="shared" si="33"/>
        <v/>
      </c>
      <c r="Q149" s="94" t="str">
        <f t="shared" si="34"/>
        <v/>
      </c>
      <c r="R149" s="95" t="str">
        <f t="shared" si="35"/>
        <v/>
      </c>
      <c r="S149" s="94" t="str">
        <f t="shared" si="36"/>
        <v/>
      </c>
      <c r="T149" s="95" t="str">
        <f t="shared" si="37"/>
        <v/>
      </c>
      <c r="U149" s="94" t="str">
        <f t="shared" si="38"/>
        <v/>
      </c>
      <c r="V149" s="94" t="str">
        <f t="shared" si="39"/>
        <v/>
      </c>
      <c r="W149" s="94" t="str">
        <f t="shared" si="40"/>
        <v/>
      </c>
      <c r="X149" s="94" t="str">
        <f t="shared" si="41"/>
        <v/>
      </c>
      <c r="Y149" s="94" t="str">
        <f t="shared" si="42"/>
        <v/>
      </c>
      <c r="Z149" s="94" t="str">
        <f t="shared" si="43"/>
        <v/>
      </c>
      <c r="AB149" t="str">
        <f t="shared" si="44"/>
        <v/>
      </c>
      <c r="AC149" s="96" t="str">
        <f t="shared" si="45"/>
        <v/>
      </c>
    </row>
    <row r="150" spans="1:29" ht="16.5" thickBot="1" x14ac:dyDescent="0.3">
      <c r="A150" s="85">
        <f t="shared" si="46"/>
        <v>153</v>
      </c>
      <c r="B150" s="102"/>
      <c r="C150" s="102"/>
      <c r="D150" s="104"/>
      <c r="E150" s="104"/>
      <c r="F150" s="137"/>
      <c r="G150" s="137"/>
      <c r="H150" s="255"/>
      <c r="I150" s="255"/>
      <c r="J150" s="103"/>
      <c r="K150" s="103"/>
      <c r="L150" s="137"/>
      <c r="M150" s="255"/>
      <c r="O150" t="str">
        <f t="shared" si="47"/>
        <v/>
      </c>
      <c r="P150" t="str">
        <f t="shared" si="33"/>
        <v/>
      </c>
      <c r="Q150" s="94" t="str">
        <f t="shared" si="34"/>
        <v/>
      </c>
      <c r="R150" s="95" t="str">
        <f t="shared" si="35"/>
        <v/>
      </c>
      <c r="S150" s="94" t="str">
        <f t="shared" si="36"/>
        <v/>
      </c>
      <c r="T150" s="95" t="str">
        <f t="shared" si="37"/>
        <v/>
      </c>
      <c r="U150" s="94" t="str">
        <f t="shared" si="38"/>
        <v/>
      </c>
      <c r="V150" s="94" t="str">
        <f t="shared" si="39"/>
        <v/>
      </c>
      <c r="W150" s="94" t="str">
        <f t="shared" si="40"/>
        <v/>
      </c>
      <c r="X150" s="94" t="str">
        <f t="shared" si="41"/>
        <v/>
      </c>
      <c r="Y150" s="94" t="str">
        <f t="shared" si="42"/>
        <v/>
      </c>
      <c r="Z150" s="94" t="str">
        <f t="shared" si="43"/>
        <v/>
      </c>
      <c r="AB150" t="str">
        <f t="shared" si="44"/>
        <v/>
      </c>
      <c r="AC150" s="96" t="str">
        <f t="shared" si="45"/>
        <v/>
      </c>
    </row>
    <row r="151" spans="1:29" ht="16.5" thickBot="1" x14ac:dyDescent="0.3">
      <c r="A151" s="85">
        <f t="shared" si="46"/>
        <v>154</v>
      </c>
      <c r="B151" s="102"/>
      <c r="C151" s="102"/>
      <c r="D151" s="104"/>
      <c r="E151" s="104"/>
      <c r="F151" s="138"/>
      <c r="G151" s="138"/>
      <c r="H151" s="255"/>
      <c r="I151" s="255"/>
      <c r="J151" s="103"/>
      <c r="K151" s="103"/>
      <c r="L151" s="137"/>
      <c r="M151" s="255"/>
      <c r="O151" t="str">
        <f t="shared" si="47"/>
        <v/>
      </c>
      <c r="P151" t="str">
        <f t="shared" si="33"/>
        <v/>
      </c>
      <c r="Q151" s="94" t="str">
        <f t="shared" si="34"/>
        <v/>
      </c>
      <c r="R151" s="95" t="str">
        <f t="shared" si="35"/>
        <v/>
      </c>
      <c r="S151" s="94" t="str">
        <f t="shared" si="36"/>
        <v/>
      </c>
      <c r="T151" s="95" t="str">
        <f t="shared" si="37"/>
        <v/>
      </c>
      <c r="U151" s="94" t="str">
        <f t="shared" si="38"/>
        <v/>
      </c>
      <c r="V151" s="94" t="str">
        <f t="shared" si="39"/>
        <v/>
      </c>
      <c r="W151" s="94" t="str">
        <f t="shared" si="40"/>
        <v/>
      </c>
      <c r="X151" s="94" t="str">
        <f t="shared" si="41"/>
        <v/>
      </c>
      <c r="Y151" s="94" t="str">
        <f t="shared" si="42"/>
        <v/>
      </c>
      <c r="Z151" s="94" t="str">
        <f t="shared" si="43"/>
        <v/>
      </c>
      <c r="AB151" t="str">
        <f t="shared" si="44"/>
        <v/>
      </c>
      <c r="AC151" s="96" t="str">
        <f t="shared" si="45"/>
        <v/>
      </c>
    </row>
    <row r="152" spans="1:29" ht="16.5" thickBot="1" x14ac:dyDescent="0.3">
      <c r="A152" s="85">
        <f t="shared" si="46"/>
        <v>155</v>
      </c>
      <c r="B152" s="102"/>
      <c r="C152" s="102"/>
      <c r="D152" s="104"/>
      <c r="E152" s="104"/>
      <c r="F152" s="137"/>
      <c r="G152" s="137"/>
      <c r="H152" s="255"/>
      <c r="I152" s="255"/>
      <c r="J152" s="103"/>
      <c r="K152" s="103"/>
      <c r="L152" s="137"/>
      <c r="M152" s="255"/>
      <c r="O152" t="str">
        <f t="shared" si="47"/>
        <v/>
      </c>
      <c r="P152" t="str">
        <f t="shared" si="33"/>
        <v/>
      </c>
      <c r="Q152" s="94" t="str">
        <f t="shared" si="34"/>
        <v/>
      </c>
      <c r="R152" s="95" t="str">
        <f t="shared" si="35"/>
        <v/>
      </c>
      <c r="S152" s="94" t="str">
        <f t="shared" si="36"/>
        <v/>
      </c>
      <c r="T152" s="95" t="str">
        <f t="shared" si="37"/>
        <v/>
      </c>
      <c r="U152" s="94" t="str">
        <f t="shared" si="38"/>
        <v/>
      </c>
      <c r="V152" s="94" t="str">
        <f t="shared" si="39"/>
        <v/>
      </c>
      <c r="W152" s="94" t="str">
        <f t="shared" si="40"/>
        <v/>
      </c>
      <c r="X152" s="94" t="str">
        <f t="shared" si="41"/>
        <v/>
      </c>
      <c r="Y152" s="94" t="str">
        <f t="shared" si="42"/>
        <v/>
      </c>
      <c r="Z152" s="94" t="str">
        <f t="shared" si="43"/>
        <v/>
      </c>
      <c r="AB152" t="str">
        <f t="shared" si="44"/>
        <v/>
      </c>
      <c r="AC152" s="96" t="str">
        <f t="shared" si="45"/>
        <v/>
      </c>
    </row>
    <row r="153" spans="1:29" ht="16.5" thickBot="1" x14ac:dyDescent="0.3">
      <c r="A153" s="85">
        <f t="shared" si="46"/>
        <v>156</v>
      </c>
      <c r="B153" s="102"/>
      <c r="C153" s="102"/>
      <c r="D153" s="104"/>
      <c r="E153" s="104"/>
      <c r="F153" s="138"/>
      <c r="G153" s="138"/>
      <c r="H153" s="255"/>
      <c r="I153" s="255"/>
      <c r="J153" s="103"/>
      <c r="K153" s="103"/>
      <c r="L153" s="137"/>
      <c r="M153" s="255"/>
      <c r="O153" t="str">
        <f t="shared" si="47"/>
        <v/>
      </c>
      <c r="P153" t="str">
        <f t="shared" si="33"/>
        <v/>
      </c>
      <c r="Q153" s="94" t="str">
        <f t="shared" si="34"/>
        <v/>
      </c>
      <c r="R153" s="95" t="str">
        <f t="shared" si="35"/>
        <v/>
      </c>
      <c r="S153" s="94" t="str">
        <f t="shared" si="36"/>
        <v/>
      </c>
      <c r="T153" s="95" t="str">
        <f t="shared" si="37"/>
        <v/>
      </c>
      <c r="U153" s="94" t="str">
        <f t="shared" si="38"/>
        <v/>
      </c>
      <c r="V153" s="94" t="str">
        <f t="shared" si="39"/>
        <v/>
      </c>
      <c r="W153" s="94" t="str">
        <f t="shared" si="40"/>
        <v/>
      </c>
      <c r="X153" s="94" t="str">
        <f t="shared" si="41"/>
        <v/>
      </c>
      <c r="Y153" s="94" t="str">
        <f t="shared" si="42"/>
        <v/>
      </c>
      <c r="Z153" s="94" t="str">
        <f t="shared" si="43"/>
        <v/>
      </c>
      <c r="AB153" t="str">
        <f t="shared" si="44"/>
        <v/>
      </c>
      <c r="AC153" s="96" t="str">
        <f t="shared" si="45"/>
        <v/>
      </c>
    </row>
    <row r="154" spans="1:29" ht="16.5" thickBot="1" x14ac:dyDescent="0.3">
      <c r="A154" s="85">
        <f t="shared" si="46"/>
        <v>157</v>
      </c>
      <c r="B154" s="102"/>
      <c r="C154" s="102"/>
      <c r="D154" s="104"/>
      <c r="E154" s="104"/>
      <c r="F154" s="137"/>
      <c r="G154" s="137"/>
      <c r="H154" s="255"/>
      <c r="I154" s="255"/>
      <c r="J154" s="103"/>
      <c r="K154" s="103"/>
      <c r="L154" s="137"/>
      <c r="M154" s="255"/>
      <c r="O154" t="str">
        <f t="shared" si="47"/>
        <v/>
      </c>
      <c r="P154" t="str">
        <f t="shared" si="33"/>
        <v/>
      </c>
      <c r="Q154" s="94" t="str">
        <f t="shared" si="34"/>
        <v/>
      </c>
      <c r="R154" s="95" t="str">
        <f t="shared" si="35"/>
        <v/>
      </c>
      <c r="S154" s="94" t="str">
        <f t="shared" si="36"/>
        <v/>
      </c>
      <c r="T154" s="95" t="str">
        <f t="shared" si="37"/>
        <v/>
      </c>
      <c r="U154" s="94" t="str">
        <f t="shared" si="38"/>
        <v/>
      </c>
      <c r="V154" s="94" t="str">
        <f t="shared" si="39"/>
        <v/>
      </c>
      <c r="W154" s="94" t="str">
        <f t="shared" si="40"/>
        <v/>
      </c>
      <c r="X154" s="94" t="str">
        <f t="shared" si="41"/>
        <v/>
      </c>
      <c r="Y154" s="94" t="str">
        <f t="shared" si="42"/>
        <v/>
      </c>
      <c r="Z154" s="94" t="str">
        <f t="shared" si="43"/>
        <v/>
      </c>
      <c r="AB154" t="str">
        <f t="shared" si="44"/>
        <v/>
      </c>
      <c r="AC154" s="96" t="str">
        <f t="shared" si="45"/>
        <v/>
      </c>
    </row>
    <row r="155" spans="1:29" ht="16.5" thickBot="1" x14ac:dyDescent="0.3">
      <c r="A155" s="85">
        <f t="shared" si="46"/>
        <v>158</v>
      </c>
      <c r="B155" s="102"/>
      <c r="C155" s="102"/>
      <c r="D155" s="104"/>
      <c r="E155" s="104"/>
      <c r="F155" s="138"/>
      <c r="G155" s="138"/>
      <c r="H155" s="255"/>
      <c r="I155" s="255"/>
      <c r="J155" s="103"/>
      <c r="K155" s="103"/>
      <c r="L155" s="137"/>
      <c r="M155" s="255"/>
      <c r="O155" t="str">
        <f t="shared" si="47"/>
        <v/>
      </c>
      <c r="P155" t="str">
        <f t="shared" si="33"/>
        <v/>
      </c>
      <c r="Q155" s="94" t="str">
        <f t="shared" si="34"/>
        <v/>
      </c>
      <c r="R155" s="95" t="str">
        <f t="shared" si="35"/>
        <v/>
      </c>
      <c r="S155" s="94" t="str">
        <f t="shared" si="36"/>
        <v/>
      </c>
      <c r="T155" s="95" t="str">
        <f t="shared" si="37"/>
        <v/>
      </c>
      <c r="U155" s="94" t="str">
        <f t="shared" si="38"/>
        <v/>
      </c>
      <c r="V155" s="94" t="str">
        <f t="shared" si="39"/>
        <v/>
      </c>
      <c r="W155" s="94" t="str">
        <f t="shared" si="40"/>
        <v/>
      </c>
      <c r="X155" s="94" t="str">
        <f t="shared" si="41"/>
        <v/>
      </c>
      <c r="Y155" s="94" t="str">
        <f t="shared" si="42"/>
        <v/>
      </c>
      <c r="Z155" s="94" t="str">
        <f t="shared" si="43"/>
        <v/>
      </c>
      <c r="AB155" t="str">
        <f t="shared" si="44"/>
        <v/>
      </c>
      <c r="AC155" s="96" t="str">
        <f t="shared" si="45"/>
        <v/>
      </c>
    </row>
    <row r="156" spans="1:29" ht="16.5" thickBot="1" x14ac:dyDescent="0.3">
      <c r="A156" s="85">
        <f t="shared" si="46"/>
        <v>159</v>
      </c>
      <c r="B156" s="102"/>
      <c r="C156" s="102"/>
      <c r="D156" s="104"/>
      <c r="E156" s="104"/>
      <c r="F156" s="137"/>
      <c r="G156" s="137"/>
      <c r="H156" s="255"/>
      <c r="I156" s="255"/>
      <c r="J156" s="103"/>
      <c r="K156" s="103"/>
      <c r="L156" s="137"/>
      <c r="M156" s="255"/>
      <c r="O156" t="str">
        <f t="shared" si="47"/>
        <v/>
      </c>
      <c r="P156" t="str">
        <f t="shared" ref="P156:P183" si="48">IF(LEN(C156)&gt;0,CONCATENATE(" WHEN COUNTRY = '",$B$2, ,"' AND SEGMENT = '",$B$3,"' THEN ",C156 ),"")</f>
        <v/>
      </c>
      <c r="Q156" s="94" t="str">
        <f t="shared" si="34"/>
        <v/>
      </c>
      <c r="R156" s="95" t="str">
        <f t="shared" si="35"/>
        <v/>
      </c>
      <c r="S156" s="94" t="str">
        <f t="shared" si="36"/>
        <v/>
      </c>
      <c r="T156" s="95" t="str">
        <f t="shared" si="37"/>
        <v/>
      </c>
      <c r="U156" s="94" t="str">
        <f t="shared" si="38"/>
        <v/>
      </c>
      <c r="V156" s="94" t="str">
        <f t="shared" si="39"/>
        <v/>
      </c>
      <c r="W156" s="94" t="str">
        <f t="shared" si="40"/>
        <v/>
      </c>
      <c r="X156" s="94" t="str">
        <f t="shared" si="41"/>
        <v/>
      </c>
      <c r="Y156" s="94" t="str">
        <f t="shared" si="42"/>
        <v/>
      </c>
      <c r="Z156" s="94" t="str">
        <f t="shared" si="43"/>
        <v/>
      </c>
      <c r="AB156" t="str">
        <f t="shared" si="44"/>
        <v/>
      </c>
      <c r="AC156" s="96" t="str">
        <f t="shared" si="45"/>
        <v/>
      </c>
    </row>
    <row r="157" spans="1:29" ht="16.5" thickBot="1" x14ac:dyDescent="0.3">
      <c r="A157" s="85">
        <f t="shared" si="46"/>
        <v>160</v>
      </c>
      <c r="B157" s="102"/>
      <c r="C157" s="102"/>
      <c r="D157" s="104"/>
      <c r="E157" s="104"/>
      <c r="F157" s="138"/>
      <c r="G157" s="138"/>
      <c r="H157" s="255"/>
      <c r="I157" s="255"/>
      <c r="J157" s="103"/>
      <c r="K157" s="103"/>
      <c r="L157" s="137"/>
      <c r="M157" s="255"/>
      <c r="O157" t="str">
        <f t="shared" si="47"/>
        <v/>
      </c>
      <c r="P157" t="str">
        <f t="shared" si="48"/>
        <v/>
      </c>
      <c r="Q157" s="94" t="str">
        <f t="shared" si="34"/>
        <v/>
      </c>
      <c r="R157" s="95" t="str">
        <f t="shared" si="35"/>
        <v/>
      </c>
      <c r="S157" s="94" t="str">
        <f t="shared" si="36"/>
        <v/>
      </c>
      <c r="T157" s="95" t="str">
        <f t="shared" si="37"/>
        <v/>
      </c>
      <c r="U157" s="94" t="str">
        <f t="shared" si="38"/>
        <v/>
      </c>
      <c r="V157" s="94" t="str">
        <f t="shared" si="39"/>
        <v/>
      </c>
      <c r="W157" s="94" t="str">
        <f t="shared" si="40"/>
        <v/>
      </c>
      <c r="X157" s="94" t="str">
        <f t="shared" si="41"/>
        <v/>
      </c>
      <c r="Y157" s="94" t="str">
        <f t="shared" si="42"/>
        <v/>
      </c>
      <c r="Z157" s="94" t="str">
        <f t="shared" si="43"/>
        <v/>
      </c>
      <c r="AB157" t="str">
        <f t="shared" si="44"/>
        <v/>
      </c>
      <c r="AC157" s="96" t="str">
        <f t="shared" si="45"/>
        <v/>
      </c>
    </row>
    <row r="158" spans="1:29" ht="16.5" thickBot="1" x14ac:dyDescent="0.3">
      <c r="A158" s="85">
        <f t="shared" si="46"/>
        <v>161</v>
      </c>
      <c r="B158" s="102"/>
      <c r="C158" s="102"/>
      <c r="D158" s="104"/>
      <c r="E158" s="104"/>
      <c r="F158" s="137"/>
      <c r="G158" s="137"/>
      <c r="H158" s="255"/>
      <c r="I158" s="255"/>
      <c r="J158" s="103"/>
      <c r="K158" s="103"/>
      <c r="L158" s="137"/>
      <c r="M158" s="255"/>
      <c r="O158" t="str">
        <f t="shared" si="47"/>
        <v/>
      </c>
      <c r="P158" t="str">
        <f t="shared" si="48"/>
        <v/>
      </c>
      <c r="Q158" s="94" t="str">
        <f t="shared" si="34"/>
        <v/>
      </c>
      <c r="R158" s="95" t="str">
        <f t="shared" si="35"/>
        <v/>
      </c>
      <c r="S158" s="94" t="str">
        <f t="shared" si="36"/>
        <v/>
      </c>
      <c r="T158" s="95" t="str">
        <f t="shared" si="37"/>
        <v/>
      </c>
      <c r="U158" s="94" t="str">
        <f t="shared" si="38"/>
        <v/>
      </c>
      <c r="V158" s="94" t="str">
        <f t="shared" si="39"/>
        <v/>
      </c>
      <c r="W158" s="94" t="str">
        <f t="shared" si="40"/>
        <v/>
      </c>
      <c r="X158" s="94" t="str">
        <f t="shared" si="41"/>
        <v/>
      </c>
      <c r="Y158" s="94" t="str">
        <f t="shared" si="42"/>
        <v/>
      </c>
      <c r="Z158" s="94" t="str">
        <f t="shared" si="43"/>
        <v/>
      </c>
      <c r="AB158" t="str">
        <f t="shared" si="44"/>
        <v/>
      </c>
      <c r="AC158" s="96" t="str">
        <f t="shared" si="45"/>
        <v/>
      </c>
    </row>
    <row r="159" spans="1:29" ht="16.5" thickBot="1" x14ac:dyDescent="0.3">
      <c r="A159" s="85">
        <f t="shared" si="46"/>
        <v>162</v>
      </c>
      <c r="B159" s="102"/>
      <c r="C159" s="102"/>
      <c r="D159" s="104"/>
      <c r="E159" s="104"/>
      <c r="F159" s="138"/>
      <c r="G159" s="138"/>
      <c r="H159" s="255"/>
      <c r="I159" s="255"/>
      <c r="J159" s="103"/>
      <c r="K159" s="103"/>
      <c r="L159" s="137"/>
      <c r="M159" s="255"/>
      <c r="O159" t="str">
        <f t="shared" si="47"/>
        <v/>
      </c>
      <c r="P159" t="str">
        <f t="shared" si="48"/>
        <v/>
      </c>
      <c r="Q159" s="94" t="str">
        <f t="shared" si="34"/>
        <v/>
      </c>
      <c r="R159" s="95" t="str">
        <f t="shared" si="35"/>
        <v/>
      </c>
      <c r="S159" s="94" t="str">
        <f t="shared" si="36"/>
        <v/>
      </c>
      <c r="T159" s="95" t="str">
        <f t="shared" si="37"/>
        <v/>
      </c>
      <c r="U159" s="94" t="str">
        <f t="shared" si="38"/>
        <v/>
      </c>
      <c r="V159" s="94" t="str">
        <f t="shared" si="39"/>
        <v/>
      </c>
      <c r="W159" s="94" t="str">
        <f t="shared" si="40"/>
        <v/>
      </c>
      <c r="X159" s="94" t="str">
        <f t="shared" si="41"/>
        <v/>
      </c>
      <c r="Y159" s="94" t="str">
        <f t="shared" si="42"/>
        <v/>
      </c>
      <c r="Z159" s="94" t="str">
        <f t="shared" si="43"/>
        <v/>
      </c>
      <c r="AB159" t="str">
        <f t="shared" si="44"/>
        <v/>
      </c>
      <c r="AC159" s="96" t="str">
        <f t="shared" si="45"/>
        <v/>
      </c>
    </row>
    <row r="160" spans="1:29" ht="16.5" thickBot="1" x14ac:dyDescent="0.3">
      <c r="A160" s="85">
        <f t="shared" si="46"/>
        <v>163</v>
      </c>
      <c r="B160" s="102"/>
      <c r="C160" s="102"/>
      <c r="D160" s="104"/>
      <c r="E160" s="104"/>
      <c r="F160" s="137"/>
      <c r="G160" s="137"/>
      <c r="H160" s="255"/>
      <c r="I160" s="255"/>
      <c r="J160" s="103"/>
      <c r="K160" s="103"/>
      <c r="L160" s="137"/>
      <c r="M160" s="255"/>
      <c r="O160" t="str">
        <f t="shared" si="47"/>
        <v/>
      </c>
      <c r="P160" t="str">
        <f t="shared" si="48"/>
        <v/>
      </c>
      <c r="Q160" s="94" t="str">
        <f t="shared" si="34"/>
        <v/>
      </c>
      <c r="R160" s="95" t="str">
        <f t="shared" si="35"/>
        <v/>
      </c>
      <c r="S160" s="94" t="str">
        <f t="shared" si="36"/>
        <v/>
      </c>
      <c r="T160" s="95" t="str">
        <f t="shared" si="37"/>
        <v/>
      </c>
      <c r="U160" s="94" t="str">
        <f t="shared" si="38"/>
        <v/>
      </c>
      <c r="V160" s="94" t="str">
        <f t="shared" si="39"/>
        <v/>
      </c>
      <c r="W160" s="94" t="str">
        <f t="shared" si="40"/>
        <v/>
      </c>
      <c r="X160" s="94" t="str">
        <f t="shared" si="41"/>
        <v/>
      </c>
      <c r="Y160" s="94" t="str">
        <f t="shared" si="42"/>
        <v/>
      </c>
      <c r="Z160" s="94" t="str">
        <f t="shared" si="43"/>
        <v/>
      </c>
      <c r="AB160" t="str">
        <f t="shared" si="44"/>
        <v/>
      </c>
      <c r="AC160" s="96" t="str">
        <f t="shared" si="45"/>
        <v/>
      </c>
    </row>
    <row r="161" spans="1:29" ht="16.5" thickBot="1" x14ac:dyDescent="0.3">
      <c r="A161" s="85">
        <f t="shared" si="46"/>
        <v>164</v>
      </c>
      <c r="B161" s="102"/>
      <c r="C161" s="102"/>
      <c r="D161" s="104"/>
      <c r="E161" s="104"/>
      <c r="F161" s="138"/>
      <c r="G161" s="138"/>
      <c r="H161" s="255"/>
      <c r="I161" s="255"/>
      <c r="J161" s="103"/>
      <c r="K161" s="103"/>
      <c r="L161" s="137"/>
      <c r="M161" s="255"/>
      <c r="O161" t="str">
        <f t="shared" si="47"/>
        <v/>
      </c>
      <c r="P161" t="str">
        <f t="shared" si="48"/>
        <v/>
      </c>
      <c r="Q161" s="94" t="str">
        <f t="shared" si="34"/>
        <v/>
      </c>
      <c r="R161" s="95" t="str">
        <f t="shared" si="35"/>
        <v/>
      </c>
      <c r="S161" s="94" t="str">
        <f t="shared" si="36"/>
        <v/>
      </c>
      <c r="T161" s="95" t="str">
        <f t="shared" si="37"/>
        <v/>
      </c>
      <c r="U161" s="94" t="str">
        <f t="shared" si="38"/>
        <v/>
      </c>
      <c r="V161" s="94" t="str">
        <f t="shared" si="39"/>
        <v/>
      </c>
      <c r="W161" s="94" t="str">
        <f t="shared" si="40"/>
        <v/>
      </c>
      <c r="X161" s="94" t="str">
        <f t="shared" si="41"/>
        <v/>
      </c>
      <c r="Y161" s="94" t="str">
        <f t="shared" si="42"/>
        <v/>
      </c>
      <c r="Z161" s="94" t="str">
        <f t="shared" si="43"/>
        <v/>
      </c>
      <c r="AB161" t="str">
        <f t="shared" si="44"/>
        <v/>
      </c>
      <c r="AC161" s="96" t="str">
        <f t="shared" si="45"/>
        <v/>
      </c>
    </row>
    <row r="162" spans="1:29" ht="16.5" thickBot="1" x14ac:dyDescent="0.3">
      <c r="A162" s="85">
        <f t="shared" si="46"/>
        <v>165</v>
      </c>
      <c r="B162" s="102"/>
      <c r="C162" s="102"/>
      <c r="D162" s="104"/>
      <c r="E162" s="104"/>
      <c r="F162" s="137"/>
      <c r="G162" s="137"/>
      <c r="H162" s="255"/>
      <c r="I162" s="255"/>
      <c r="J162" s="103"/>
      <c r="K162" s="103"/>
      <c r="L162" s="137"/>
      <c r="M162" s="255"/>
      <c r="O162" t="str">
        <f t="shared" si="47"/>
        <v/>
      </c>
      <c r="P162" t="str">
        <f t="shared" si="48"/>
        <v/>
      </c>
      <c r="Q162" s="94" t="str">
        <f t="shared" si="34"/>
        <v/>
      </c>
      <c r="R162" s="95" t="str">
        <f t="shared" si="35"/>
        <v/>
      </c>
      <c r="S162" s="94" t="str">
        <f t="shared" si="36"/>
        <v/>
      </c>
      <c r="T162" s="95" t="str">
        <f t="shared" si="37"/>
        <v/>
      </c>
      <c r="U162" s="94" t="str">
        <f t="shared" si="38"/>
        <v/>
      </c>
      <c r="V162" s="94" t="str">
        <f t="shared" si="39"/>
        <v/>
      </c>
      <c r="W162" s="94" t="str">
        <f t="shared" si="40"/>
        <v/>
      </c>
      <c r="X162" s="94" t="str">
        <f t="shared" si="41"/>
        <v/>
      </c>
      <c r="Y162" s="94" t="str">
        <f t="shared" si="42"/>
        <v/>
      </c>
      <c r="Z162" s="94" t="str">
        <f t="shared" si="43"/>
        <v/>
      </c>
      <c r="AB162" t="str">
        <f t="shared" si="44"/>
        <v/>
      </c>
      <c r="AC162" s="96" t="str">
        <f t="shared" si="45"/>
        <v/>
      </c>
    </row>
    <row r="163" spans="1:29" ht="16.5" thickBot="1" x14ac:dyDescent="0.3">
      <c r="A163" s="85">
        <f t="shared" si="46"/>
        <v>166</v>
      </c>
      <c r="B163" s="102"/>
      <c r="C163" s="102"/>
      <c r="D163" s="104"/>
      <c r="E163" s="104"/>
      <c r="F163" s="138"/>
      <c r="G163" s="138"/>
      <c r="H163" s="255"/>
      <c r="I163" s="255"/>
      <c r="J163" s="103"/>
      <c r="K163" s="103"/>
      <c r="L163" s="137"/>
      <c r="M163" s="255"/>
      <c r="O163" t="str">
        <f t="shared" si="47"/>
        <v/>
      </c>
      <c r="P163" t="str">
        <f t="shared" si="48"/>
        <v/>
      </c>
      <c r="Q163" s="94" t="str">
        <f t="shared" si="34"/>
        <v/>
      </c>
      <c r="R163" s="95" t="str">
        <f t="shared" si="35"/>
        <v/>
      </c>
      <c r="S163" s="94" t="str">
        <f t="shared" si="36"/>
        <v/>
      </c>
      <c r="T163" s="95" t="str">
        <f t="shared" si="37"/>
        <v/>
      </c>
      <c r="U163" s="94" t="str">
        <f t="shared" si="38"/>
        <v/>
      </c>
      <c r="V163" s="94" t="str">
        <f t="shared" si="39"/>
        <v/>
      </c>
      <c r="W163" s="94" t="str">
        <f t="shared" si="40"/>
        <v/>
      </c>
      <c r="X163" s="94" t="str">
        <f t="shared" si="41"/>
        <v/>
      </c>
      <c r="Y163" s="94" t="str">
        <f t="shared" si="42"/>
        <v/>
      </c>
      <c r="Z163" s="94" t="str">
        <f t="shared" si="43"/>
        <v/>
      </c>
      <c r="AB163" t="str">
        <f t="shared" si="44"/>
        <v/>
      </c>
      <c r="AC163" s="96" t="str">
        <f t="shared" si="45"/>
        <v/>
      </c>
    </row>
    <row r="164" spans="1:29" ht="16.5" thickBot="1" x14ac:dyDescent="0.3">
      <c r="A164" s="85">
        <f t="shared" si="46"/>
        <v>167</v>
      </c>
      <c r="B164" s="102"/>
      <c r="C164" s="102"/>
      <c r="D164" s="104"/>
      <c r="E164" s="104"/>
      <c r="F164" s="137"/>
      <c r="G164" s="137"/>
      <c r="H164" s="255"/>
      <c r="I164" s="255"/>
      <c r="J164" s="103"/>
      <c r="K164" s="103"/>
      <c r="L164" s="137"/>
      <c r="M164" s="255"/>
      <c r="O164" t="str">
        <f t="shared" si="47"/>
        <v/>
      </c>
      <c r="P164" t="str">
        <f t="shared" si="48"/>
        <v/>
      </c>
      <c r="Q164" s="94" t="str">
        <f t="shared" si="34"/>
        <v/>
      </c>
      <c r="R164" s="95" t="str">
        <f t="shared" si="35"/>
        <v/>
      </c>
      <c r="S164" s="94" t="str">
        <f t="shared" si="36"/>
        <v/>
      </c>
      <c r="T164" s="95" t="str">
        <f t="shared" si="37"/>
        <v/>
      </c>
      <c r="U164" s="94" t="str">
        <f t="shared" si="38"/>
        <v/>
      </c>
      <c r="V164" s="94" t="str">
        <f t="shared" si="39"/>
        <v/>
      </c>
      <c r="W164" s="94" t="str">
        <f t="shared" si="40"/>
        <v/>
      </c>
      <c r="X164" s="94" t="str">
        <f t="shared" si="41"/>
        <v/>
      </c>
      <c r="Y164" s="94" t="str">
        <f t="shared" si="42"/>
        <v/>
      </c>
      <c r="Z164" s="94" t="str">
        <f t="shared" si="43"/>
        <v/>
      </c>
      <c r="AB164" t="str">
        <f t="shared" si="44"/>
        <v/>
      </c>
      <c r="AC164" s="96" t="str">
        <f t="shared" si="45"/>
        <v/>
      </c>
    </row>
    <row r="165" spans="1:29" ht="16.5" thickBot="1" x14ac:dyDescent="0.3">
      <c r="A165" s="85">
        <f t="shared" si="46"/>
        <v>168</v>
      </c>
      <c r="B165" s="102"/>
      <c r="C165" s="102"/>
      <c r="D165" s="104"/>
      <c r="E165" s="104"/>
      <c r="F165" s="138"/>
      <c r="G165" s="138"/>
      <c r="H165" s="255"/>
      <c r="I165" s="255"/>
      <c r="J165" s="103"/>
      <c r="K165" s="103"/>
      <c r="L165" s="137"/>
      <c r="M165" s="255"/>
      <c r="O165" t="str">
        <f t="shared" si="47"/>
        <v/>
      </c>
      <c r="P165" t="str">
        <f t="shared" si="48"/>
        <v/>
      </c>
      <c r="Q165" s="94" t="str">
        <f t="shared" si="34"/>
        <v/>
      </c>
      <c r="R165" s="95" t="str">
        <f t="shared" si="35"/>
        <v/>
      </c>
      <c r="S165" s="94" t="str">
        <f t="shared" si="36"/>
        <v/>
      </c>
      <c r="T165" s="95" t="str">
        <f t="shared" si="37"/>
        <v/>
      </c>
      <c r="U165" s="94" t="str">
        <f t="shared" si="38"/>
        <v/>
      </c>
      <c r="V165" s="94" t="str">
        <f t="shared" si="39"/>
        <v/>
      </c>
      <c r="W165" s="94" t="str">
        <f t="shared" si="40"/>
        <v/>
      </c>
      <c r="X165" s="94" t="str">
        <f t="shared" si="41"/>
        <v/>
      </c>
      <c r="Y165" s="94" t="str">
        <f t="shared" si="42"/>
        <v/>
      </c>
      <c r="Z165" s="94" t="str">
        <f t="shared" si="43"/>
        <v/>
      </c>
      <c r="AB165" t="str">
        <f t="shared" si="44"/>
        <v/>
      </c>
      <c r="AC165" s="96" t="str">
        <f t="shared" si="45"/>
        <v/>
      </c>
    </row>
    <row r="166" spans="1:29" ht="16.5" thickBot="1" x14ac:dyDescent="0.3">
      <c r="A166" s="85">
        <f t="shared" si="46"/>
        <v>169</v>
      </c>
      <c r="B166" s="102"/>
      <c r="C166" s="102"/>
      <c r="D166" s="104"/>
      <c r="E166" s="104"/>
      <c r="F166" s="137"/>
      <c r="G166" s="137"/>
      <c r="H166" s="255"/>
      <c r="I166" s="255"/>
      <c r="J166" s="103"/>
      <c r="K166" s="103"/>
      <c r="L166" s="137"/>
      <c r="M166" s="255"/>
      <c r="O166" t="str">
        <f t="shared" si="47"/>
        <v/>
      </c>
      <c r="P166" t="str">
        <f t="shared" si="48"/>
        <v/>
      </c>
      <c r="Q166" s="94" t="str">
        <f t="shared" si="34"/>
        <v/>
      </c>
      <c r="R166" s="95" t="str">
        <f t="shared" si="35"/>
        <v/>
      </c>
      <c r="S166" s="94" t="str">
        <f t="shared" si="36"/>
        <v/>
      </c>
      <c r="T166" s="95" t="str">
        <f t="shared" si="37"/>
        <v/>
      </c>
      <c r="U166" s="94" t="str">
        <f t="shared" si="38"/>
        <v/>
      </c>
      <c r="V166" s="94" t="str">
        <f t="shared" si="39"/>
        <v/>
      </c>
      <c r="W166" s="94" t="str">
        <f t="shared" si="40"/>
        <v/>
      </c>
      <c r="X166" s="94" t="str">
        <f t="shared" si="41"/>
        <v/>
      </c>
      <c r="Y166" s="94" t="str">
        <f t="shared" si="42"/>
        <v/>
      </c>
      <c r="Z166" s="94" t="str">
        <f t="shared" si="43"/>
        <v/>
      </c>
      <c r="AB166" t="str">
        <f t="shared" si="44"/>
        <v/>
      </c>
      <c r="AC166" s="96" t="str">
        <f t="shared" si="45"/>
        <v/>
      </c>
    </row>
    <row r="167" spans="1:29" ht="16.5" thickBot="1" x14ac:dyDescent="0.3">
      <c r="A167" s="85">
        <f t="shared" si="46"/>
        <v>170</v>
      </c>
      <c r="B167" s="102"/>
      <c r="C167" s="102"/>
      <c r="D167" s="104"/>
      <c r="E167" s="104"/>
      <c r="F167" s="138"/>
      <c r="G167" s="138"/>
      <c r="H167" s="255"/>
      <c r="I167" s="255"/>
      <c r="J167" s="103"/>
      <c r="K167" s="103"/>
      <c r="L167" s="137"/>
      <c r="M167" s="255"/>
      <c r="O167" t="str">
        <f t="shared" si="47"/>
        <v/>
      </c>
      <c r="P167" t="str">
        <f t="shared" si="48"/>
        <v/>
      </c>
      <c r="Q167" s="94" t="str">
        <f t="shared" si="34"/>
        <v/>
      </c>
      <c r="R167" s="95" t="str">
        <f t="shared" si="35"/>
        <v/>
      </c>
      <c r="S167" s="94" t="str">
        <f t="shared" si="36"/>
        <v/>
      </c>
      <c r="T167" s="95" t="str">
        <f t="shared" si="37"/>
        <v/>
      </c>
      <c r="U167" s="94" t="str">
        <f t="shared" si="38"/>
        <v/>
      </c>
      <c r="V167" s="94" t="str">
        <f t="shared" si="39"/>
        <v/>
      </c>
      <c r="W167" s="94" t="str">
        <f t="shared" si="40"/>
        <v/>
      </c>
      <c r="X167" s="94" t="str">
        <f t="shared" si="41"/>
        <v/>
      </c>
      <c r="Y167" s="94" t="str">
        <f t="shared" si="42"/>
        <v/>
      </c>
      <c r="Z167" s="94" t="str">
        <f t="shared" si="43"/>
        <v/>
      </c>
      <c r="AB167" t="str">
        <f t="shared" si="44"/>
        <v/>
      </c>
      <c r="AC167" s="96" t="str">
        <f t="shared" si="45"/>
        <v/>
      </c>
    </row>
    <row r="168" spans="1:29" ht="16.5" thickBot="1" x14ac:dyDescent="0.3">
      <c r="A168" s="85">
        <f t="shared" si="46"/>
        <v>171</v>
      </c>
      <c r="B168" s="102"/>
      <c r="C168" s="102"/>
      <c r="D168" s="104"/>
      <c r="E168" s="104"/>
      <c r="F168" s="137"/>
      <c r="G168" s="137"/>
      <c r="H168" s="255"/>
      <c r="I168" s="255"/>
      <c r="J168" s="103"/>
      <c r="K168" s="103"/>
      <c r="L168" s="137"/>
      <c r="M168" s="255"/>
      <c r="O168" t="str">
        <f t="shared" si="47"/>
        <v/>
      </c>
      <c r="P168" t="str">
        <f t="shared" si="48"/>
        <v/>
      </c>
      <c r="Q168" s="94" t="str">
        <f t="shared" si="34"/>
        <v/>
      </c>
      <c r="R168" s="95" t="str">
        <f t="shared" si="35"/>
        <v/>
      </c>
      <c r="S168" s="94" t="str">
        <f t="shared" si="36"/>
        <v/>
      </c>
      <c r="T168" s="95" t="str">
        <f t="shared" si="37"/>
        <v/>
      </c>
      <c r="U168" s="94" t="str">
        <f t="shared" si="38"/>
        <v/>
      </c>
      <c r="V168" s="94" t="str">
        <f t="shared" si="39"/>
        <v/>
      </c>
      <c r="W168" s="94" t="str">
        <f t="shared" si="40"/>
        <v/>
      </c>
      <c r="X168" s="94" t="str">
        <f t="shared" si="41"/>
        <v/>
      </c>
      <c r="Y168" s="94" t="str">
        <f t="shared" si="42"/>
        <v/>
      </c>
      <c r="Z168" s="94" t="str">
        <f t="shared" si="43"/>
        <v/>
      </c>
      <c r="AB168" t="str">
        <f t="shared" si="44"/>
        <v/>
      </c>
      <c r="AC168" s="96" t="str">
        <f t="shared" si="45"/>
        <v/>
      </c>
    </row>
    <row r="169" spans="1:29" ht="16.5" thickBot="1" x14ac:dyDescent="0.3">
      <c r="A169" s="85">
        <f t="shared" si="46"/>
        <v>172</v>
      </c>
      <c r="B169" s="102"/>
      <c r="C169" s="102"/>
      <c r="D169" s="103"/>
      <c r="E169" s="104"/>
      <c r="F169" s="138"/>
      <c r="G169" s="138"/>
      <c r="H169" s="255"/>
      <c r="I169" s="255"/>
      <c r="J169" s="103"/>
      <c r="K169" s="103"/>
      <c r="L169" s="137"/>
      <c r="M169" s="255"/>
      <c r="O169" t="str">
        <f t="shared" si="47"/>
        <v/>
      </c>
      <c r="P169" t="str">
        <f t="shared" si="48"/>
        <v/>
      </c>
      <c r="Q169" s="94" t="str">
        <f t="shared" si="34"/>
        <v/>
      </c>
      <c r="R169" s="95" t="str">
        <f t="shared" si="35"/>
        <v/>
      </c>
      <c r="S169" s="94" t="str">
        <f t="shared" si="36"/>
        <v/>
      </c>
      <c r="T169" s="95" t="str">
        <f t="shared" si="37"/>
        <v/>
      </c>
      <c r="U169" s="94" t="str">
        <f t="shared" si="38"/>
        <v/>
      </c>
      <c r="V169" s="94" t="str">
        <f t="shared" si="39"/>
        <v/>
      </c>
      <c r="W169" s="94" t="str">
        <f t="shared" si="40"/>
        <v/>
      </c>
      <c r="X169" s="94" t="str">
        <f t="shared" si="41"/>
        <v/>
      </c>
      <c r="Y169" s="94" t="str">
        <f t="shared" si="42"/>
        <v/>
      </c>
      <c r="Z169" s="94" t="str">
        <f t="shared" si="43"/>
        <v/>
      </c>
      <c r="AB169" t="str">
        <f t="shared" si="44"/>
        <v/>
      </c>
      <c r="AC169" s="96" t="str">
        <f t="shared" si="45"/>
        <v/>
      </c>
    </row>
    <row r="170" spans="1:29" ht="16.5" thickBot="1" x14ac:dyDescent="0.3">
      <c r="A170" s="85">
        <f t="shared" si="46"/>
        <v>173</v>
      </c>
      <c r="B170" s="102"/>
      <c r="C170" s="102"/>
      <c r="D170" s="104"/>
      <c r="E170" s="103"/>
      <c r="F170" s="137"/>
      <c r="G170" s="137"/>
      <c r="H170" s="255"/>
      <c r="I170" s="255"/>
      <c r="J170" s="103"/>
      <c r="K170" s="103"/>
      <c r="L170" s="137"/>
      <c r="M170" s="255"/>
      <c r="O170" t="str">
        <f t="shared" si="47"/>
        <v/>
      </c>
      <c r="P170" t="str">
        <f t="shared" si="48"/>
        <v/>
      </c>
      <c r="Q170" s="94" t="str">
        <f t="shared" si="34"/>
        <v/>
      </c>
      <c r="R170" s="95" t="str">
        <f t="shared" si="35"/>
        <v/>
      </c>
      <c r="S170" s="94" t="str">
        <f t="shared" si="36"/>
        <v/>
      </c>
      <c r="T170" s="95" t="str">
        <f t="shared" si="37"/>
        <v/>
      </c>
      <c r="U170" s="94" t="str">
        <f t="shared" si="38"/>
        <v/>
      </c>
      <c r="V170" s="94" t="str">
        <f t="shared" si="39"/>
        <v/>
      </c>
      <c r="W170" s="94" t="str">
        <f t="shared" si="40"/>
        <v/>
      </c>
      <c r="X170" s="94" t="str">
        <f t="shared" si="41"/>
        <v/>
      </c>
      <c r="Y170" s="94" t="str">
        <f t="shared" si="42"/>
        <v/>
      </c>
      <c r="Z170" s="94" t="str">
        <f t="shared" si="43"/>
        <v/>
      </c>
      <c r="AB170" t="str">
        <f t="shared" si="44"/>
        <v/>
      </c>
      <c r="AC170" s="96" t="str">
        <f t="shared" si="45"/>
        <v/>
      </c>
    </row>
    <row r="171" spans="1:29" ht="16.5" thickBot="1" x14ac:dyDescent="0.3">
      <c r="A171" s="85">
        <f t="shared" si="46"/>
        <v>174</v>
      </c>
      <c r="B171" s="102"/>
      <c r="C171" s="102"/>
      <c r="D171" s="104"/>
      <c r="E171" s="104"/>
      <c r="F171" s="138"/>
      <c r="G171" s="138"/>
      <c r="H171" s="255"/>
      <c r="I171" s="255"/>
      <c r="J171" s="103"/>
      <c r="K171" s="103"/>
      <c r="L171" s="137"/>
      <c r="M171" s="255"/>
      <c r="O171" t="str">
        <f t="shared" si="47"/>
        <v/>
      </c>
      <c r="P171" t="str">
        <f t="shared" si="48"/>
        <v/>
      </c>
      <c r="Q171" s="94" t="str">
        <f t="shared" si="34"/>
        <v/>
      </c>
      <c r="R171" s="95" t="str">
        <f t="shared" si="35"/>
        <v/>
      </c>
      <c r="S171" s="94" t="str">
        <f t="shared" si="36"/>
        <v/>
      </c>
      <c r="T171" s="95" t="str">
        <f t="shared" si="37"/>
        <v/>
      </c>
      <c r="U171" s="94" t="str">
        <f t="shared" si="38"/>
        <v/>
      </c>
      <c r="V171" s="94" t="str">
        <f t="shared" si="39"/>
        <v/>
      </c>
      <c r="W171" s="94" t="str">
        <f t="shared" si="40"/>
        <v/>
      </c>
      <c r="X171" s="94" t="str">
        <f t="shared" si="41"/>
        <v/>
      </c>
      <c r="Y171" s="94" t="str">
        <f t="shared" si="42"/>
        <v/>
      </c>
      <c r="Z171" s="94" t="str">
        <f t="shared" si="43"/>
        <v/>
      </c>
      <c r="AB171" t="str">
        <f t="shared" si="44"/>
        <v/>
      </c>
      <c r="AC171" s="96" t="str">
        <f t="shared" si="45"/>
        <v/>
      </c>
    </row>
    <row r="172" spans="1:29" ht="16.5" thickBot="1" x14ac:dyDescent="0.3">
      <c r="A172" s="85">
        <f t="shared" si="46"/>
        <v>175</v>
      </c>
      <c r="B172" s="102"/>
      <c r="C172" s="102"/>
      <c r="D172" s="104"/>
      <c r="E172" s="104"/>
      <c r="F172" s="137"/>
      <c r="G172" s="137"/>
      <c r="H172" s="255"/>
      <c r="I172" s="255"/>
      <c r="J172" s="103"/>
      <c r="K172" s="103"/>
      <c r="L172" s="137"/>
      <c r="M172" s="255"/>
      <c r="O172" t="str">
        <f t="shared" si="47"/>
        <v/>
      </c>
      <c r="P172" t="str">
        <f t="shared" si="48"/>
        <v/>
      </c>
      <c r="Q172" s="94" t="str">
        <f t="shared" si="34"/>
        <v/>
      </c>
      <c r="R172" s="95" t="str">
        <f t="shared" si="35"/>
        <v/>
      </c>
      <c r="S172" s="94" t="str">
        <f t="shared" si="36"/>
        <v/>
      </c>
      <c r="T172" s="95" t="str">
        <f t="shared" si="37"/>
        <v/>
      </c>
      <c r="U172" s="94" t="str">
        <f t="shared" si="38"/>
        <v/>
      </c>
      <c r="V172" s="94" t="str">
        <f t="shared" si="39"/>
        <v/>
      </c>
      <c r="W172" s="94" t="str">
        <f t="shared" si="40"/>
        <v/>
      </c>
      <c r="X172" s="94" t="str">
        <f t="shared" si="41"/>
        <v/>
      </c>
      <c r="Y172" s="94" t="str">
        <f t="shared" si="42"/>
        <v/>
      </c>
      <c r="Z172" s="94" t="str">
        <f t="shared" si="43"/>
        <v/>
      </c>
      <c r="AB172" t="str">
        <f t="shared" si="44"/>
        <v/>
      </c>
      <c r="AC172" s="96" t="str">
        <f t="shared" si="45"/>
        <v/>
      </c>
    </row>
    <row r="173" spans="1:29" ht="16.5" thickBot="1" x14ac:dyDescent="0.3">
      <c r="A173" s="85">
        <f t="shared" si="46"/>
        <v>176</v>
      </c>
      <c r="B173" s="102"/>
      <c r="C173" s="102"/>
      <c r="D173" s="104"/>
      <c r="E173" s="104"/>
      <c r="F173" s="138"/>
      <c r="G173" s="138"/>
      <c r="H173" s="255"/>
      <c r="I173" s="255"/>
      <c r="J173" s="103"/>
      <c r="K173" s="103"/>
      <c r="L173" s="137"/>
      <c r="M173" s="255"/>
      <c r="O173" t="str">
        <f t="shared" si="47"/>
        <v/>
      </c>
      <c r="P173" t="str">
        <f t="shared" si="48"/>
        <v/>
      </c>
      <c r="Q173" s="94" t="str">
        <f t="shared" si="34"/>
        <v/>
      </c>
      <c r="R173" s="95" t="str">
        <f t="shared" si="35"/>
        <v/>
      </c>
      <c r="S173" s="94" t="str">
        <f t="shared" si="36"/>
        <v/>
      </c>
      <c r="T173" s="95" t="str">
        <f t="shared" si="37"/>
        <v/>
      </c>
      <c r="U173" s="94" t="str">
        <f t="shared" si="38"/>
        <v/>
      </c>
      <c r="V173" s="94" t="str">
        <f t="shared" si="39"/>
        <v/>
      </c>
      <c r="W173" s="94" t="str">
        <f t="shared" si="40"/>
        <v/>
      </c>
      <c r="X173" s="94" t="str">
        <f t="shared" si="41"/>
        <v/>
      </c>
      <c r="Y173" s="94" t="str">
        <f t="shared" si="42"/>
        <v/>
      </c>
      <c r="Z173" s="94" t="str">
        <f t="shared" si="43"/>
        <v/>
      </c>
      <c r="AB173" t="str">
        <f t="shared" si="44"/>
        <v/>
      </c>
      <c r="AC173" s="96" t="str">
        <f t="shared" si="45"/>
        <v/>
      </c>
    </row>
    <row r="174" spans="1:29" ht="16.5" thickBot="1" x14ac:dyDescent="0.3">
      <c r="A174" s="85">
        <f t="shared" si="46"/>
        <v>177</v>
      </c>
      <c r="B174" s="102"/>
      <c r="C174" s="102"/>
      <c r="D174" s="109" t="s">
        <v>1369</v>
      </c>
      <c r="E174" s="100" t="s">
        <v>1370</v>
      </c>
      <c r="F174" s="137"/>
      <c r="G174" s="137"/>
      <c r="H174" s="255"/>
      <c r="I174" s="255"/>
      <c r="J174" s="103"/>
      <c r="K174" s="103"/>
      <c r="L174" s="137"/>
      <c r="M174" s="255"/>
      <c r="O174" t="str">
        <f t="shared" si="47"/>
        <v/>
      </c>
      <c r="P174" t="str">
        <f t="shared" si="48"/>
        <v/>
      </c>
      <c r="Q174" s="94" t="str">
        <f t="shared" si="34"/>
        <v xml:space="preserve"> WHEN COUNTRY = 'KOPER' AND SEGMENT = 'CORPORATE' THEN 62</v>
      </c>
      <c r="R174" s="95" t="str">
        <f t="shared" si="35"/>
        <v xml:space="preserve"> WHEN COUNTRY = 'KOPER' AND SEGMENT = 'SMALL/MICRO' THEN 123</v>
      </c>
      <c r="S174" s="94" t="str">
        <f t="shared" si="36"/>
        <v/>
      </c>
      <c r="T174" s="95" t="str">
        <f t="shared" si="37"/>
        <v/>
      </c>
      <c r="U174" s="94" t="str">
        <f t="shared" si="38"/>
        <v/>
      </c>
      <c r="V174" s="94" t="str">
        <f t="shared" si="39"/>
        <v/>
      </c>
      <c r="W174" s="94" t="str">
        <f t="shared" si="40"/>
        <v/>
      </c>
      <c r="X174" s="94" t="str">
        <f t="shared" si="41"/>
        <v/>
      </c>
      <c r="Y174" s="94" t="str">
        <f t="shared" si="42"/>
        <v/>
      </c>
      <c r="Z174" s="94" t="str">
        <f t="shared" si="43"/>
        <v/>
      </c>
      <c r="AB174" t="str">
        <f t="shared" si="44"/>
        <v xml:space="preserve"> WHEN COUNTRY = 'KOPER' AND SEGMENT = 'CORPORATE' THEN 62 WHEN COUNTRY = 'KOPER' AND SEGMENT = 'SMALL/MICRO' THEN 123</v>
      </c>
      <c r="AC174" s="96" t="str">
        <f t="shared" si="45"/>
        <v>CASE  WHEN COUNTRY = 'KOPER' AND SEGMENT = 'CORPORATE' THEN 62 WHEN COUNTRY = 'KOPER' AND SEGMENT = 'SMALL/MICRO' THEN 123 END AS VAL_MAX_IND_177,</v>
      </c>
    </row>
    <row r="175" spans="1:29" ht="16.5" thickBot="1" x14ac:dyDescent="0.3">
      <c r="A175" s="85">
        <f t="shared" si="46"/>
        <v>178</v>
      </c>
      <c r="B175" s="102"/>
      <c r="C175" s="102"/>
      <c r="D175" s="104"/>
      <c r="E175" s="104"/>
      <c r="F175" s="138"/>
      <c r="G175" s="138"/>
      <c r="H175" s="255"/>
      <c r="I175" s="255"/>
      <c r="J175" s="103"/>
      <c r="K175" s="103"/>
      <c r="L175" s="137"/>
      <c r="M175" s="255"/>
      <c r="O175" t="str">
        <f t="shared" si="47"/>
        <v/>
      </c>
      <c r="P175" t="str">
        <f t="shared" si="48"/>
        <v/>
      </c>
      <c r="Q175" s="94" t="str">
        <f t="shared" si="34"/>
        <v/>
      </c>
      <c r="R175" s="95" t="str">
        <f t="shared" si="35"/>
        <v/>
      </c>
      <c r="S175" s="94" t="str">
        <f t="shared" si="36"/>
        <v/>
      </c>
      <c r="T175" s="95" t="str">
        <f t="shared" si="37"/>
        <v/>
      </c>
      <c r="U175" s="94" t="str">
        <f t="shared" si="38"/>
        <v/>
      </c>
      <c r="V175" s="94" t="str">
        <f t="shared" si="39"/>
        <v/>
      </c>
      <c r="W175" s="94" t="str">
        <f t="shared" si="40"/>
        <v/>
      </c>
      <c r="X175" s="94" t="str">
        <f t="shared" si="41"/>
        <v/>
      </c>
      <c r="Y175" s="94" t="str">
        <f t="shared" si="42"/>
        <v/>
      </c>
      <c r="Z175" s="94" t="str">
        <f t="shared" si="43"/>
        <v/>
      </c>
      <c r="AB175" t="str">
        <f t="shared" si="44"/>
        <v/>
      </c>
      <c r="AC175" s="96" t="str">
        <f t="shared" si="45"/>
        <v/>
      </c>
    </row>
    <row r="176" spans="1:29" ht="16.5" thickBot="1" x14ac:dyDescent="0.3">
      <c r="A176" s="85">
        <f t="shared" si="46"/>
        <v>179</v>
      </c>
      <c r="B176" s="102"/>
      <c r="C176" s="102"/>
      <c r="D176" s="104"/>
      <c r="E176" s="104"/>
      <c r="F176" s="137"/>
      <c r="G176" s="137"/>
      <c r="H176" s="255"/>
      <c r="I176" s="255"/>
      <c r="J176" s="103"/>
      <c r="K176" s="103"/>
      <c r="L176" s="137"/>
      <c r="M176" s="255"/>
      <c r="O176" t="str">
        <f t="shared" si="47"/>
        <v/>
      </c>
      <c r="P176" t="str">
        <f t="shared" si="48"/>
        <v/>
      </c>
      <c r="Q176" s="94" t="str">
        <f t="shared" si="34"/>
        <v/>
      </c>
      <c r="R176" s="95" t="str">
        <f t="shared" si="35"/>
        <v/>
      </c>
      <c r="S176" s="94" t="str">
        <f t="shared" si="36"/>
        <v/>
      </c>
      <c r="T176" s="95" t="str">
        <f t="shared" si="37"/>
        <v/>
      </c>
      <c r="U176" s="94" t="str">
        <f t="shared" si="38"/>
        <v/>
      </c>
      <c r="V176" s="94" t="str">
        <f t="shared" si="39"/>
        <v/>
      </c>
      <c r="W176" s="94" t="str">
        <f t="shared" si="40"/>
        <v/>
      </c>
      <c r="X176" s="94" t="str">
        <f t="shared" si="41"/>
        <v/>
      </c>
      <c r="Y176" s="94" t="str">
        <f t="shared" si="42"/>
        <v/>
      </c>
      <c r="Z176" s="94" t="str">
        <f t="shared" si="43"/>
        <v/>
      </c>
      <c r="AB176" t="str">
        <f t="shared" si="44"/>
        <v/>
      </c>
      <c r="AC176" s="96" t="str">
        <f t="shared" si="45"/>
        <v/>
      </c>
    </row>
    <row r="177" spans="1:29" ht="16.5" thickBot="1" x14ac:dyDescent="0.3">
      <c r="A177" s="85">
        <f t="shared" si="46"/>
        <v>180</v>
      </c>
      <c r="B177" s="102"/>
      <c r="C177" s="102"/>
      <c r="D177" s="104"/>
      <c r="E177" s="104"/>
      <c r="F177" s="138" t="s">
        <v>1459</v>
      </c>
      <c r="G177" s="138">
        <v>1354058</v>
      </c>
      <c r="H177" s="255"/>
      <c r="I177" s="255"/>
      <c r="J177" s="103" t="s">
        <v>1814</v>
      </c>
      <c r="K177" s="103" t="s">
        <v>1895</v>
      </c>
      <c r="L177" s="137"/>
      <c r="M177" s="255"/>
      <c r="O177" t="str">
        <f t="shared" si="47"/>
        <v/>
      </c>
      <c r="P177" t="str">
        <f t="shared" si="48"/>
        <v/>
      </c>
      <c r="Q177" s="94" t="str">
        <f t="shared" si="34"/>
        <v/>
      </c>
      <c r="R177" s="95" t="str">
        <f t="shared" si="35"/>
        <v/>
      </c>
      <c r="S177" s="94" t="str">
        <f t="shared" si="36"/>
        <v xml:space="preserve"> WHEN COUNTRY = 'BIR' AND SEGMENT IN ('CORPORATE','SME Corporate') THEN 12.32576</v>
      </c>
      <c r="T177" s="95" t="str">
        <f t="shared" si="37"/>
        <v xml:space="preserve"> WHEN COUNTRY = 'BIR' AND SEGMENT = 'SME Retail' THEN 1354058</v>
      </c>
      <c r="U177" s="94" t="str">
        <f t="shared" si="38"/>
        <v/>
      </c>
      <c r="V177" s="94" t="str">
        <f t="shared" si="39"/>
        <v/>
      </c>
      <c r="W177" s="94" t="str">
        <f t="shared" si="40"/>
        <v xml:space="preserve"> WHEN COUNTRY = 'CIB' AND SEGMENT IN ('Large Corporate - Corporate','SME Corporate') THEN 26.04</v>
      </c>
      <c r="X177" s="94" t="str">
        <f t="shared" si="41"/>
        <v xml:space="preserve"> WHEN COUNTRY = 'CIB' AND SEGMENT = 'Small Business - SME Retail' THEN 12.34084</v>
      </c>
      <c r="Y177" s="94" t="str">
        <f t="shared" si="42"/>
        <v/>
      </c>
      <c r="Z177" s="94" t="str">
        <f t="shared" si="43"/>
        <v/>
      </c>
      <c r="AB177" t="str">
        <f t="shared" si="44"/>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C177" s="96" t="str">
        <f t="shared" si="45"/>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9" ht="16.5" thickBot="1" x14ac:dyDescent="0.3">
      <c r="A178" s="85">
        <f t="shared" si="46"/>
        <v>181</v>
      </c>
      <c r="B178" s="102"/>
      <c r="C178" s="102"/>
      <c r="D178" s="104"/>
      <c r="E178" s="104"/>
      <c r="F178" s="137" t="s">
        <v>1460</v>
      </c>
      <c r="G178" s="137" t="s">
        <v>1479</v>
      </c>
      <c r="H178" s="255"/>
      <c r="I178" s="255"/>
      <c r="J178" s="103" t="s">
        <v>1815</v>
      </c>
      <c r="K178" s="103" t="s">
        <v>1896</v>
      </c>
      <c r="L178" s="137"/>
      <c r="M178" s="255"/>
      <c r="O178" t="str">
        <f t="shared" si="47"/>
        <v/>
      </c>
      <c r="P178" t="str">
        <f t="shared" si="48"/>
        <v/>
      </c>
      <c r="Q178" s="94" t="str">
        <f t="shared" si="34"/>
        <v/>
      </c>
      <c r="R178" s="95" t="str">
        <f t="shared" si="35"/>
        <v/>
      </c>
      <c r="S178" s="94" t="str">
        <f t="shared" si="36"/>
        <v xml:space="preserve"> WHEN COUNTRY = 'BIR' AND SEGMENT IN ('CORPORATE','SME Corporate') THEN 1.793758</v>
      </c>
      <c r="T178" s="95" t="str">
        <f t="shared" si="37"/>
        <v xml:space="preserve"> WHEN COUNTRY = 'BIR' AND SEGMENT = 'SME Retail' THEN 6.735648</v>
      </c>
      <c r="U178" s="94" t="str">
        <f t="shared" si="38"/>
        <v/>
      </c>
      <c r="V178" s="94" t="str">
        <f t="shared" si="39"/>
        <v/>
      </c>
      <c r="W178" s="94" t="str">
        <f t="shared" si="40"/>
        <v xml:space="preserve"> WHEN COUNTRY = 'CIB' AND SEGMENT IN ('Large Corporate - Corporate','SME Corporate') THEN  4.756564 </v>
      </c>
      <c r="X178" s="94" t="str">
        <f t="shared" si="41"/>
        <v xml:space="preserve"> WHEN COUNTRY = 'CIB' AND SEGMENT = 'Small Business - SME Retail' THEN 15.85352</v>
      </c>
      <c r="Y178" s="94" t="str">
        <f t="shared" si="42"/>
        <v/>
      </c>
      <c r="Z178" s="94" t="str">
        <f t="shared" si="43"/>
        <v/>
      </c>
      <c r="AB178" t="str">
        <f t="shared" si="44"/>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C178" s="96" t="str">
        <f t="shared" si="45"/>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9" ht="16.5" thickBot="1" x14ac:dyDescent="0.3">
      <c r="A179" s="85">
        <f t="shared" si="46"/>
        <v>182</v>
      </c>
      <c r="B179" s="102"/>
      <c r="C179" s="102"/>
      <c r="D179" s="104"/>
      <c r="E179" s="104"/>
      <c r="F179" s="138" t="s">
        <v>1461</v>
      </c>
      <c r="G179" s="138">
        <v>13068090</v>
      </c>
      <c r="H179" s="255"/>
      <c r="I179" s="255"/>
      <c r="J179" s="103" t="s">
        <v>1816</v>
      </c>
      <c r="K179" s="103" t="s">
        <v>1897</v>
      </c>
      <c r="L179" s="137"/>
      <c r="M179" s="255"/>
      <c r="O179" t="str">
        <f t="shared" si="47"/>
        <v/>
      </c>
      <c r="P179" t="str">
        <f t="shared" si="48"/>
        <v/>
      </c>
      <c r="Q179" s="94" t="str">
        <f t="shared" si="34"/>
        <v/>
      </c>
      <c r="R179" s="95" t="str">
        <f t="shared" si="35"/>
        <v/>
      </c>
      <c r="S179" s="94" t="str">
        <f t="shared" si="36"/>
        <v xml:space="preserve"> WHEN COUNTRY = 'BIR' AND SEGMENT IN ('CORPORATE','SME Corporate') THEN 12.27247</v>
      </c>
      <c r="T179" s="95" t="str">
        <f t="shared" si="37"/>
        <v xml:space="preserve"> WHEN COUNTRY = 'BIR' AND SEGMENT = 'SME Retail' THEN 13068090</v>
      </c>
      <c r="U179" s="94" t="str">
        <f t="shared" si="38"/>
        <v/>
      </c>
      <c r="V179" s="94" t="str">
        <f t="shared" si="39"/>
        <v/>
      </c>
      <c r="W179" s="94" t="str">
        <f t="shared" si="40"/>
        <v xml:space="preserve"> WHEN COUNTRY = 'CIB' AND SEGMENT IN ('Large Corporate - Corporate','SME Corporate') THEN 19.38</v>
      </c>
      <c r="X179" s="94" t="str">
        <f t="shared" si="41"/>
        <v xml:space="preserve"> WHEN COUNTRY = 'CIB' AND SEGMENT = 'Small Business - SME Retail' THEN 11.31538</v>
      </c>
      <c r="Y179" s="94" t="str">
        <f t="shared" si="42"/>
        <v/>
      </c>
      <c r="Z179" s="94" t="str">
        <f t="shared" si="43"/>
        <v/>
      </c>
      <c r="AB179" t="str">
        <f t="shared" si="44"/>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C179" s="96" t="str">
        <f t="shared" si="45"/>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9" ht="16.5" thickBot="1" x14ac:dyDescent="0.3">
      <c r="A180" s="85">
        <f t="shared" si="46"/>
        <v>183</v>
      </c>
      <c r="B180" s="102"/>
      <c r="C180" s="102"/>
      <c r="D180" s="104"/>
      <c r="E180" s="104"/>
      <c r="F180" s="137" t="s">
        <v>1462</v>
      </c>
      <c r="G180" s="137" t="s">
        <v>1480</v>
      </c>
      <c r="H180" s="255"/>
      <c r="I180" s="255"/>
      <c r="J180" s="103" t="s">
        <v>1817</v>
      </c>
      <c r="K180" s="103" t="s">
        <v>1898</v>
      </c>
      <c r="L180" s="137"/>
      <c r="M180" s="255"/>
      <c r="O180" t="str">
        <f t="shared" si="47"/>
        <v/>
      </c>
      <c r="P180" t="str">
        <f t="shared" si="48"/>
        <v/>
      </c>
      <c r="Q180" s="94" t="str">
        <f t="shared" si="34"/>
        <v/>
      </c>
      <c r="R180" s="95" t="str">
        <f t="shared" si="35"/>
        <v/>
      </c>
      <c r="S180" s="94" t="str">
        <f t="shared" si="36"/>
        <v xml:space="preserve"> WHEN COUNTRY = 'BIR' AND SEGMENT IN ('CORPORATE','SME Corporate') THEN 1.308322</v>
      </c>
      <c r="T180" s="95" t="str">
        <f t="shared" si="37"/>
        <v xml:space="preserve"> WHEN COUNTRY = 'BIR' AND SEGMENT = 'SME Retail' THEN 0.8080547</v>
      </c>
      <c r="U180" s="94" t="str">
        <f t="shared" si="38"/>
        <v/>
      </c>
      <c r="V180" s="94" t="str">
        <f t="shared" si="39"/>
        <v/>
      </c>
      <c r="W180" s="94" t="str">
        <f t="shared" si="40"/>
        <v xml:space="preserve"> WHEN COUNTRY = 'CIB' AND SEGMENT IN ('Large Corporate - Corporate','SME Corporate') THEN  4.003854 </v>
      </c>
      <c r="X180" s="94" t="str">
        <f t="shared" si="41"/>
        <v xml:space="preserve"> WHEN COUNTRY = 'CIB' AND SEGMENT = 'Small Business - SME Retail' THEN 3.48</v>
      </c>
      <c r="Y180" s="94" t="str">
        <f t="shared" si="42"/>
        <v/>
      </c>
      <c r="Z180" s="94" t="str">
        <f t="shared" si="43"/>
        <v/>
      </c>
      <c r="AB180" t="str">
        <f t="shared" si="44"/>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C180" s="96" t="str">
        <f t="shared" si="45"/>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9" ht="16.5" thickBot="1" x14ac:dyDescent="0.3">
      <c r="A181" s="85">
        <f t="shared" si="46"/>
        <v>184</v>
      </c>
      <c r="B181" s="102"/>
      <c r="C181" s="102"/>
      <c r="D181" s="104"/>
      <c r="E181" s="104"/>
      <c r="F181" s="138"/>
      <c r="G181" s="138"/>
      <c r="H181" s="255"/>
      <c r="I181" s="255"/>
      <c r="J181" s="103"/>
      <c r="K181" s="103"/>
      <c r="L181" s="137"/>
      <c r="M181" s="255"/>
      <c r="O181" t="str">
        <f t="shared" si="47"/>
        <v/>
      </c>
      <c r="P181" t="str">
        <f t="shared" si="48"/>
        <v/>
      </c>
      <c r="Q181" s="94" t="str">
        <f t="shared" si="34"/>
        <v/>
      </c>
      <c r="R181" s="95" t="str">
        <f t="shared" si="35"/>
        <v/>
      </c>
      <c r="S181" s="94" t="str">
        <f t="shared" si="36"/>
        <v/>
      </c>
      <c r="T181" s="95" t="str">
        <f t="shared" si="37"/>
        <v/>
      </c>
      <c r="U181" s="94" t="str">
        <f t="shared" si="38"/>
        <v/>
      </c>
      <c r="V181" s="94" t="str">
        <f t="shared" si="39"/>
        <v/>
      </c>
      <c r="W181" s="94" t="str">
        <f t="shared" si="40"/>
        <v/>
      </c>
      <c r="X181" s="94" t="str">
        <f t="shared" si="41"/>
        <v/>
      </c>
      <c r="Y181" s="94" t="str">
        <f t="shared" si="42"/>
        <v/>
      </c>
      <c r="Z181" s="94" t="str">
        <f t="shared" si="43"/>
        <v/>
      </c>
      <c r="AB181" t="str">
        <f t="shared" si="44"/>
        <v/>
      </c>
      <c r="AC181" s="96" t="str">
        <f t="shared" si="45"/>
        <v/>
      </c>
    </row>
    <row r="182" spans="1:29" ht="16.5" thickBot="1" x14ac:dyDescent="0.3">
      <c r="A182" s="85">
        <f t="shared" si="46"/>
        <v>185</v>
      </c>
      <c r="B182" s="102"/>
      <c r="C182" s="102"/>
      <c r="D182" s="104"/>
      <c r="E182" s="104"/>
      <c r="F182" s="137"/>
      <c r="G182" s="137"/>
      <c r="H182" s="255"/>
      <c r="I182" s="255"/>
      <c r="J182" s="103"/>
      <c r="K182" s="103"/>
      <c r="L182" s="137"/>
      <c r="M182" s="255"/>
      <c r="O182" t="str">
        <f t="shared" si="47"/>
        <v/>
      </c>
      <c r="P182" t="str">
        <f t="shared" si="48"/>
        <v/>
      </c>
      <c r="Q182" s="94" t="str">
        <f t="shared" si="34"/>
        <v/>
      </c>
      <c r="R182" s="95" t="str">
        <f t="shared" si="35"/>
        <v/>
      </c>
      <c r="S182" s="94" t="str">
        <f t="shared" si="36"/>
        <v/>
      </c>
      <c r="T182" s="95" t="str">
        <f t="shared" si="37"/>
        <v/>
      </c>
      <c r="U182" s="94" t="str">
        <f t="shared" si="38"/>
        <v/>
      </c>
      <c r="V182" s="94" t="str">
        <f t="shared" si="39"/>
        <v/>
      </c>
      <c r="W182" s="94" t="str">
        <f t="shared" si="40"/>
        <v/>
      </c>
      <c r="X182" s="94" t="str">
        <f t="shared" si="41"/>
        <v/>
      </c>
      <c r="Y182" s="94" t="str">
        <f t="shared" si="42"/>
        <v/>
      </c>
      <c r="Z182" s="94" t="str">
        <f t="shared" si="43"/>
        <v/>
      </c>
      <c r="AB182" t="str">
        <f t="shared" si="44"/>
        <v/>
      </c>
      <c r="AC182" s="96" t="str">
        <f t="shared" si="45"/>
        <v/>
      </c>
    </row>
    <row r="183" spans="1:29" ht="16.5" thickBot="1" x14ac:dyDescent="0.3">
      <c r="A183" s="85">
        <f t="shared" si="46"/>
        <v>186</v>
      </c>
      <c r="B183" s="102"/>
      <c r="C183" s="102"/>
      <c r="D183" s="104"/>
      <c r="E183" s="104"/>
      <c r="F183" s="138" t="s">
        <v>1463</v>
      </c>
      <c r="G183" s="138">
        <v>13</v>
      </c>
      <c r="H183" s="255"/>
      <c r="I183" s="255"/>
      <c r="J183" s="103"/>
      <c r="K183" s="103"/>
      <c r="L183" s="137"/>
      <c r="M183" s="255"/>
      <c r="O183" t="str">
        <f t="shared" si="47"/>
        <v/>
      </c>
      <c r="P183" t="str">
        <f t="shared" si="48"/>
        <v/>
      </c>
      <c r="Q183" s="94" t="str">
        <f t="shared" si="34"/>
        <v/>
      </c>
      <c r="R183" s="95" t="str">
        <f t="shared" si="35"/>
        <v/>
      </c>
      <c r="S183" s="94" t="str">
        <f t="shared" si="36"/>
        <v xml:space="preserve"> WHEN COUNTRY = 'BIR' AND SEGMENT IN ('CORPORATE','SME Corporate') THEN 18.8</v>
      </c>
      <c r="T183" s="95" t="str">
        <f t="shared" si="37"/>
        <v xml:space="preserve"> WHEN COUNTRY = 'BIR' AND SEGMENT = 'SME Retail' THEN 13</v>
      </c>
      <c r="U183" s="94" t="str">
        <f t="shared" si="38"/>
        <v/>
      </c>
      <c r="V183" s="94" t="str">
        <f t="shared" si="39"/>
        <v/>
      </c>
      <c r="W183" s="94" t="str">
        <f t="shared" si="40"/>
        <v/>
      </c>
      <c r="X183" s="94" t="str">
        <f t="shared" si="41"/>
        <v/>
      </c>
      <c r="Y183" s="94" t="str">
        <f t="shared" si="42"/>
        <v/>
      </c>
      <c r="Z183" s="94" t="str">
        <f t="shared" si="43"/>
        <v/>
      </c>
      <c r="AB183" t="str">
        <f t="shared" si="44"/>
        <v xml:space="preserve"> WHEN COUNTRY = 'BIR' AND SEGMENT IN ('CORPORATE','SME Corporate') THEN 18.8 WHEN COUNTRY = 'BIR' AND SEGMENT = 'SME Retail' THEN 13</v>
      </c>
      <c r="AC183" s="96" t="str">
        <f t="shared" si="45"/>
        <v>CASE  WHEN COUNTRY = 'BIR' AND SEGMENT IN ('CORPORATE','SME Corporate') THEN 18.8 WHEN COUNTRY = 'BIR' AND SEGMENT = 'SME Retail' THEN 13 END AS VAL_MAX_IND_186,</v>
      </c>
    </row>
    <row r="184" spans="1:29" ht="16.5" thickBot="1" x14ac:dyDescent="0.3">
      <c r="A184" s="85">
        <f t="shared" si="46"/>
        <v>187</v>
      </c>
      <c r="B184" s="102"/>
      <c r="C184" s="102" t="s">
        <v>1371</v>
      </c>
      <c r="D184" s="104"/>
      <c r="E184" s="100" t="s">
        <v>1372</v>
      </c>
      <c r="F184" s="137" t="s">
        <v>1464</v>
      </c>
      <c r="G184" s="137" t="s">
        <v>1481</v>
      </c>
      <c r="H184" s="255"/>
      <c r="I184" s="255"/>
      <c r="J184" s="103" t="s">
        <v>1818</v>
      </c>
      <c r="K184" s="103" t="s">
        <v>1899</v>
      </c>
      <c r="L184" s="137"/>
      <c r="M184" s="255"/>
      <c r="O184" t="str">
        <f t="shared" si="47"/>
        <v/>
      </c>
      <c r="P184" t="str">
        <f>IF(LEN(C184)&gt;0,CONCATENATE(" WHEN COUNTRY = '",$B$2, ,"' AND SEGMENT = '",$C$3,"'  THEN ",C184 ),"")</f>
        <v xml:space="preserve"> WHEN COUNTRY = 'BIB' AND SEGMENT = 'RETAIL'  THEN 3.5855</v>
      </c>
      <c r="Q184" s="94" t="str">
        <f t="shared" si="34"/>
        <v/>
      </c>
      <c r="R184" s="95" t="str">
        <f t="shared" si="35"/>
        <v xml:space="preserve"> WHEN COUNTRY = 'KOPER' AND SEGMENT = 'SMALL/MICRO' THEN 4.487243</v>
      </c>
      <c r="S184" s="94" t="str">
        <f t="shared" si="36"/>
        <v xml:space="preserve"> WHEN COUNTRY = 'BIR' AND SEGMENT IN ('CORPORATE','SME Corporate') THEN 3.552018</v>
      </c>
      <c r="T184" s="95" t="str">
        <f t="shared" si="37"/>
        <v xml:space="preserve"> WHEN COUNTRY = 'BIR' AND SEGMENT = 'SME Retail' THEN 2.867651</v>
      </c>
      <c r="U184" s="94" t="str">
        <f t="shared" si="38"/>
        <v/>
      </c>
      <c r="V184" s="94" t="str">
        <f t="shared" si="39"/>
        <v/>
      </c>
      <c r="W184" s="94" t="str">
        <f t="shared" si="40"/>
        <v xml:space="preserve"> WHEN COUNTRY = 'CIB' AND SEGMENT IN ('Large Corporate - Corporate','SME Corporate') THEN 50.74483</v>
      </c>
      <c r="X184" s="94" t="str">
        <f t="shared" si="41"/>
        <v xml:space="preserve"> WHEN COUNTRY = 'CIB' AND SEGMENT = 'Small Business - SME Retail' THEN 33.255670</v>
      </c>
      <c r="Y184" s="94" t="str">
        <f t="shared" si="42"/>
        <v/>
      </c>
      <c r="Z184" s="94" t="str">
        <f t="shared" si="43"/>
        <v/>
      </c>
      <c r="AB184" t="str">
        <f t="shared" si="44"/>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C184" s="96" t="str">
        <f t="shared" si="45"/>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9" ht="16.5" thickBot="1" x14ac:dyDescent="0.3">
      <c r="A185" s="85">
        <f t="shared" si="46"/>
        <v>188</v>
      </c>
      <c r="B185" s="102"/>
      <c r="C185" s="102"/>
      <c r="D185" s="109" t="s">
        <v>1373</v>
      </c>
      <c r="E185" s="104"/>
      <c r="F185" s="138" t="s">
        <v>1465</v>
      </c>
      <c r="G185" s="138">
        <v>9301659</v>
      </c>
      <c r="H185" s="255"/>
      <c r="I185" s="255"/>
      <c r="J185" s="103" t="s">
        <v>1819</v>
      </c>
      <c r="K185" s="103" t="s">
        <v>1900</v>
      </c>
      <c r="L185" s="137"/>
      <c r="M185" s="255"/>
      <c r="O185" t="str">
        <f t="shared" si="47"/>
        <v/>
      </c>
      <c r="P185" t="str">
        <f t="shared" ref="P185:P201" si="49">IF(LEN(C185)&gt;0,CONCATENATE(" WHEN COUNTRY = '",$B$2, ,"' AND SEGMENT = '",$B$3,"' THEN ",C185 ),"")</f>
        <v/>
      </c>
      <c r="Q185" s="94" t="str">
        <f t="shared" si="34"/>
        <v xml:space="preserve"> WHEN COUNTRY = 'KOPER' AND SEGMENT = 'CORPORATE' THEN 3.863042</v>
      </c>
      <c r="R185" s="95" t="str">
        <f t="shared" si="35"/>
        <v/>
      </c>
      <c r="S185" s="94" t="str">
        <f t="shared" si="36"/>
        <v xml:space="preserve"> WHEN COUNTRY = 'BIR' AND SEGMENT IN ('CORPORATE','SME Corporate') THEN 6.406273</v>
      </c>
      <c r="T185" s="95" t="str">
        <f t="shared" si="37"/>
        <v xml:space="preserve"> WHEN COUNTRY = 'BIR' AND SEGMENT = 'SME Retail' THEN 9301659</v>
      </c>
      <c r="U185" s="94" t="str">
        <f t="shared" si="38"/>
        <v/>
      </c>
      <c r="V185" s="94" t="str">
        <f t="shared" si="39"/>
        <v/>
      </c>
      <c r="W185" s="94" t="str">
        <f t="shared" si="40"/>
        <v xml:space="preserve"> WHEN COUNTRY = 'CIB' AND SEGMENT IN ('Large Corporate - Corporate','SME Corporate') THEN 37.81219</v>
      </c>
      <c r="X185" s="94" t="str">
        <f t="shared" si="41"/>
        <v xml:space="preserve"> WHEN COUNTRY = 'CIB' AND SEGMENT = 'Small Business - SME Retail' THEN 33.7132</v>
      </c>
      <c r="Y185" s="94" t="str">
        <f t="shared" si="42"/>
        <v/>
      </c>
      <c r="Z185" s="94" t="str">
        <f t="shared" si="43"/>
        <v/>
      </c>
      <c r="AB185" t="str">
        <f t="shared" si="44"/>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C185" s="96" t="str">
        <f t="shared" si="45"/>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9" ht="16.5" thickBot="1" x14ac:dyDescent="0.3">
      <c r="A186" s="85">
        <f t="shared" si="46"/>
        <v>189</v>
      </c>
      <c r="B186" s="102"/>
      <c r="C186" s="102"/>
      <c r="D186" s="104"/>
      <c r="E186" s="104"/>
      <c r="F186" s="137">
        <v>14</v>
      </c>
      <c r="G186" s="137" t="s">
        <v>1454</v>
      </c>
      <c r="H186" s="255"/>
      <c r="I186" s="255"/>
      <c r="J186" s="103"/>
      <c r="K186" s="103"/>
      <c r="L186" s="137"/>
      <c r="M186" s="255"/>
      <c r="O186" t="str">
        <f t="shared" si="47"/>
        <v/>
      </c>
      <c r="P186" t="str">
        <f t="shared" si="49"/>
        <v/>
      </c>
      <c r="Q186" s="94" t="str">
        <f t="shared" si="34"/>
        <v/>
      </c>
      <c r="R186" s="95" t="str">
        <f t="shared" si="35"/>
        <v/>
      </c>
      <c r="S186" s="94" t="str">
        <f t="shared" si="36"/>
        <v xml:space="preserve"> WHEN COUNTRY = 'BIR' AND SEGMENT IN ('CORPORATE','SME Corporate') THEN 14</v>
      </c>
      <c r="T186" s="95" t="str">
        <f t="shared" si="37"/>
        <v xml:space="preserve"> WHEN COUNTRY = 'BIR' AND SEGMENT = 'SME Retail' THEN 14</v>
      </c>
      <c r="U186" s="94" t="str">
        <f t="shared" si="38"/>
        <v/>
      </c>
      <c r="V186" s="94" t="str">
        <f t="shared" si="39"/>
        <v/>
      </c>
      <c r="W186" s="94" t="str">
        <f t="shared" si="40"/>
        <v/>
      </c>
      <c r="X186" s="94" t="str">
        <f t="shared" si="41"/>
        <v/>
      </c>
      <c r="Y186" s="94" t="str">
        <f t="shared" si="42"/>
        <v/>
      </c>
      <c r="Z186" s="94" t="str">
        <f t="shared" si="43"/>
        <v/>
      </c>
      <c r="AB186" t="str">
        <f t="shared" si="44"/>
        <v xml:space="preserve"> WHEN COUNTRY = 'BIR' AND SEGMENT IN ('CORPORATE','SME Corporate') THEN 14 WHEN COUNTRY = 'BIR' AND SEGMENT = 'SME Retail' THEN 14</v>
      </c>
      <c r="AC186" s="96" t="str">
        <f t="shared" si="45"/>
        <v>CASE  WHEN COUNTRY = 'BIR' AND SEGMENT IN ('CORPORATE','SME Corporate') THEN 14 WHEN COUNTRY = 'BIR' AND SEGMENT = 'SME Retail' THEN 14 END AS VAL_MAX_IND_189,</v>
      </c>
    </row>
    <row r="187" spans="1:29" ht="16.5" thickBot="1" x14ac:dyDescent="0.3">
      <c r="A187" s="85">
        <f t="shared" si="46"/>
        <v>190</v>
      </c>
      <c r="B187" s="102"/>
      <c r="C187" s="102"/>
      <c r="D187" s="104"/>
      <c r="E187" s="104"/>
      <c r="F187" s="138" t="s">
        <v>1466</v>
      </c>
      <c r="G187" s="138">
        <v>584398</v>
      </c>
      <c r="H187" s="255" t="s">
        <v>1620</v>
      </c>
      <c r="I187" s="255" t="s">
        <v>1634</v>
      </c>
      <c r="J187" s="103" t="s">
        <v>1821</v>
      </c>
      <c r="K187" s="103" t="s">
        <v>1901</v>
      </c>
      <c r="L187" s="137"/>
      <c r="M187" s="255"/>
      <c r="O187" t="str">
        <f t="shared" si="47"/>
        <v/>
      </c>
      <c r="P187" t="str">
        <f t="shared" si="49"/>
        <v/>
      </c>
      <c r="Q187" s="94" t="str">
        <f t="shared" si="34"/>
        <v/>
      </c>
      <c r="R187" s="95" t="str">
        <f t="shared" si="35"/>
        <v/>
      </c>
      <c r="S187" s="94" t="str">
        <f t="shared" si="36"/>
        <v xml:space="preserve"> WHEN COUNTRY = 'BIR' AND SEGMENT IN ('CORPORATE','SME Corporate') THEN 636832.1</v>
      </c>
      <c r="T187" s="95" t="str">
        <f t="shared" si="37"/>
        <v xml:space="preserve"> WHEN COUNTRY = 'BIR' AND SEGMENT = 'SME Retail' THEN 584398</v>
      </c>
      <c r="U187" s="94" t="str">
        <f t="shared" si="38"/>
        <v xml:space="preserve"> WHEN COUNTRY = 'ALEX' AND SEGMENT IN ('CORPORATE','SME Corporate') THEN 60547.87</v>
      </c>
      <c r="V187" s="94" t="str">
        <f t="shared" si="39"/>
        <v xml:space="preserve"> WHEN COUNTRY = 'ALEX' AND SEGMENT = 'SME Retail' THEN 1803.37</v>
      </c>
      <c r="W187" s="94" t="str">
        <f t="shared" si="40"/>
        <v xml:space="preserve"> WHEN COUNTRY = 'CIB' AND SEGMENT IN ('Large Corporate - Corporate','SME Corporate') THEN 202504.4</v>
      </c>
      <c r="X187" s="94" t="str">
        <f t="shared" si="41"/>
        <v xml:space="preserve"> WHEN COUNTRY = 'CIB' AND SEGMENT = 'Small Business - SME Retail' THEN 165868</v>
      </c>
      <c r="Y187" s="94" t="str">
        <f t="shared" si="42"/>
        <v/>
      </c>
      <c r="Z187" s="94" t="str">
        <f t="shared" si="43"/>
        <v/>
      </c>
      <c r="AB187"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C187"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9" ht="16.5" thickBot="1" x14ac:dyDescent="0.3">
      <c r="A188" s="85">
        <f t="shared" si="46"/>
        <v>191</v>
      </c>
      <c r="B188" s="102"/>
      <c r="C188" s="102"/>
      <c r="D188" s="104"/>
      <c r="E188" s="104"/>
      <c r="F188" s="137"/>
      <c r="G188" s="137"/>
      <c r="H188" s="255"/>
      <c r="I188" s="255"/>
      <c r="J188" s="103" t="s">
        <v>1820</v>
      </c>
      <c r="K188" s="103" t="s">
        <v>1902</v>
      </c>
      <c r="L188" s="137"/>
      <c r="M188" s="255"/>
      <c r="O188" t="str">
        <f t="shared" si="47"/>
        <v/>
      </c>
      <c r="P188" t="str">
        <f t="shared" si="49"/>
        <v/>
      </c>
      <c r="Q188" s="94" t="str">
        <f t="shared" si="34"/>
        <v/>
      </c>
      <c r="R188" s="95" t="str">
        <f t="shared" si="35"/>
        <v/>
      </c>
      <c r="S188" s="94" t="str">
        <f t="shared" si="36"/>
        <v/>
      </c>
      <c r="T188" s="95" t="str">
        <f t="shared" si="37"/>
        <v/>
      </c>
      <c r="U188" s="94" t="str">
        <f t="shared" si="38"/>
        <v/>
      </c>
      <c r="V188" s="94" t="str">
        <f t="shared" si="39"/>
        <v/>
      </c>
      <c r="W188" s="94" t="str">
        <f t="shared" si="40"/>
        <v xml:space="preserve"> WHEN COUNTRY = 'CIB' AND SEGMENT IN ('Large Corporate - Corporate','SME Corporate') THEN 1680349</v>
      </c>
      <c r="X188" s="94" t="str">
        <f t="shared" si="41"/>
        <v xml:space="preserve"> WHEN COUNTRY = 'CIB' AND SEGMENT = 'Small Business - SME Retail' THEN 410198</v>
      </c>
      <c r="Y188" s="94" t="str">
        <f t="shared" si="42"/>
        <v/>
      </c>
      <c r="Z188" s="94" t="str">
        <f t="shared" si="43"/>
        <v/>
      </c>
      <c r="AB188" t="str">
        <f t="shared" si="44"/>
        <v xml:space="preserve"> WHEN COUNTRY = 'CIB' AND SEGMENT IN ('Large Corporate - Corporate','SME Corporate') THEN 1680349 WHEN COUNTRY = 'CIB' AND SEGMENT = 'Small Business - SME Retail' THEN 410198</v>
      </c>
      <c r="AC188" s="96" t="str">
        <f t="shared" si="45"/>
        <v>CASE  WHEN COUNTRY = 'CIB' AND SEGMENT IN ('Large Corporate - Corporate','SME Corporate') THEN 1680349 WHEN COUNTRY = 'CIB' AND SEGMENT = 'Small Business - SME Retail' THEN 410198 END AS VAL_MAX_IND_191,</v>
      </c>
    </row>
    <row r="189" spans="1:29" ht="16.5" thickBot="1" x14ac:dyDescent="0.3">
      <c r="A189" s="85">
        <f t="shared" si="46"/>
        <v>192</v>
      </c>
      <c r="B189" s="102"/>
      <c r="C189" s="102"/>
      <c r="D189" s="104"/>
      <c r="E189" s="104"/>
      <c r="F189" s="138" t="s">
        <v>1467</v>
      </c>
      <c r="G189" s="138" t="s">
        <v>1482</v>
      </c>
      <c r="H189" s="255" t="s">
        <v>1621</v>
      </c>
      <c r="I189" s="255" t="s">
        <v>1635</v>
      </c>
      <c r="J189" s="103" t="s">
        <v>1822</v>
      </c>
      <c r="K189" s="103" t="s">
        <v>1903</v>
      </c>
      <c r="L189" s="137"/>
      <c r="M189" s="255"/>
      <c r="O189" t="str">
        <f t="shared" si="47"/>
        <v/>
      </c>
      <c r="P189" t="str">
        <f t="shared" si="49"/>
        <v/>
      </c>
      <c r="Q189" s="94" t="str">
        <f t="shared" si="34"/>
        <v/>
      </c>
      <c r="R189" s="95" t="str">
        <f t="shared" si="35"/>
        <v/>
      </c>
      <c r="S189" s="94" t="str">
        <f t="shared" si="36"/>
        <v xml:space="preserve"> WHEN COUNTRY = 'BIR' AND SEGMENT IN ('CORPORATE','SME Corporate') THEN 124614.3</v>
      </c>
      <c r="T189" s="95" t="str">
        <f t="shared" si="37"/>
        <v xml:space="preserve"> WHEN COUNTRY = 'BIR' AND SEGMENT = 'SME Retail' THEN 136001.4</v>
      </c>
      <c r="U189" s="94" t="str">
        <f t="shared" si="38"/>
        <v xml:space="preserve"> WHEN COUNTRY = 'ALEX' AND SEGMENT IN ('CORPORATE','SME Corporate') THEN 3204.376</v>
      </c>
      <c r="V189" s="94" t="str">
        <f t="shared" si="39"/>
        <v xml:space="preserve"> WHEN COUNTRY = 'ALEX' AND SEGMENT = 'SME Retail' THEN 2440.22</v>
      </c>
      <c r="W189" s="94" t="str">
        <f t="shared" si="40"/>
        <v xml:space="preserve"> WHEN COUNTRY = 'CIB' AND SEGMENT IN ('Large Corporate - Corporate','SME Corporate') THEN 1654.244</v>
      </c>
      <c r="X189" s="94" t="str">
        <f t="shared" si="41"/>
        <v xml:space="preserve"> WHEN COUNTRY = 'CIB' AND SEGMENT = 'Small Business - SME Retail' THEN  344179.5 </v>
      </c>
      <c r="Y189" s="94" t="str">
        <f t="shared" si="42"/>
        <v/>
      </c>
      <c r="Z189" s="94" t="str">
        <f t="shared" si="43"/>
        <v/>
      </c>
      <c r="AB189"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C189"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9" ht="16.5" thickBot="1" x14ac:dyDescent="0.3">
      <c r="A190" s="85">
        <f t="shared" si="46"/>
        <v>193</v>
      </c>
      <c r="B190" s="102"/>
      <c r="C190" s="102"/>
      <c r="D190" s="109" t="s">
        <v>1374</v>
      </c>
      <c r="E190" s="104"/>
      <c r="F190" s="137" t="s">
        <v>1467</v>
      </c>
      <c r="G190" s="137" t="s">
        <v>1483</v>
      </c>
      <c r="H190" s="255" t="s">
        <v>1622</v>
      </c>
      <c r="I190" s="255" t="s">
        <v>1636</v>
      </c>
      <c r="J190" s="103" t="s">
        <v>1823</v>
      </c>
      <c r="K190" s="103" t="s">
        <v>1904</v>
      </c>
      <c r="L190" s="137"/>
      <c r="M190" s="255"/>
      <c r="O190" t="str">
        <f t="shared" si="47"/>
        <v/>
      </c>
      <c r="P190" t="str">
        <f t="shared" si="49"/>
        <v/>
      </c>
      <c r="Q190" s="94" t="str">
        <f t="shared" si="34"/>
        <v xml:space="preserve"> WHEN COUNTRY = 'KOPER' AND SEGMENT = 'CORPORATE' THEN 10100000</v>
      </c>
      <c r="R190" s="95" t="str">
        <f t="shared" si="35"/>
        <v/>
      </c>
      <c r="S190" s="94" t="str">
        <f t="shared" si="36"/>
        <v xml:space="preserve"> WHEN COUNTRY = 'BIR' AND SEGMENT IN ('CORPORATE','SME Corporate') THEN 124614.3</v>
      </c>
      <c r="T190" s="95" t="str">
        <f t="shared" si="37"/>
        <v xml:space="preserve"> WHEN COUNTRY = 'BIR' AND SEGMENT = 'SME Retail' THEN 136001.40</v>
      </c>
      <c r="U190" s="94" t="str">
        <f t="shared" si="38"/>
        <v xml:space="preserve"> WHEN COUNTRY = 'ALEX' AND SEGMENT IN ('CORPORATE','SME Corporate') THEN 68799.97</v>
      </c>
      <c r="V190" s="94" t="str">
        <f t="shared" si="39"/>
        <v xml:space="preserve"> WHEN COUNTRY = 'ALEX' AND SEGMENT = 'SME Retail' THEN 3275.79</v>
      </c>
      <c r="W190" s="94" t="str">
        <f t="shared" si="40"/>
        <v xml:space="preserve"> WHEN COUNTRY = 'CIB' AND SEGMENT IN ('Large Corporate - Corporate','SME Corporate') THEN 2342673</v>
      </c>
      <c r="X190" s="94" t="str">
        <f t="shared" si="41"/>
        <v xml:space="preserve"> WHEN COUNTRY = 'CIB' AND SEGMENT = 'Small Business - SME Retail' THEN 486620.1</v>
      </c>
      <c r="Y190" s="94" t="str">
        <f t="shared" si="42"/>
        <v/>
      </c>
      <c r="Z190" s="94" t="str">
        <f t="shared" si="43"/>
        <v/>
      </c>
      <c r="AB190" t="str">
        <f t="shared" si="44"/>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C190" s="96" t="str">
        <f t="shared" si="45"/>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9" ht="16.5" thickBot="1" x14ac:dyDescent="0.3">
      <c r="A191" s="85">
        <f t="shared" si="46"/>
        <v>194</v>
      </c>
      <c r="B191" s="102"/>
      <c r="C191" s="102"/>
      <c r="D191" s="104"/>
      <c r="E191" s="104"/>
      <c r="F191" s="138" t="s">
        <v>1466</v>
      </c>
      <c r="G191" s="138">
        <v>584398</v>
      </c>
      <c r="H191" s="255" t="s">
        <v>1620</v>
      </c>
      <c r="I191" s="255" t="s">
        <v>1634</v>
      </c>
      <c r="J191" s="103" t="s">
        <v>1824</v>
      </c>
      <c r="K191" s="103" t="s">
        <v>1901</v>
      </c>
      <c r="L191" s="137"/>
      <c r="M191" s="255"/>
      <c r="O191" t="str">
        <f t="shared" si="47"/>
        <v/>
      </c>
      <c r="P191" t="str">
        <f t="shared" si="49"/>
        <v/>
      </c>
      <c r="Q191" s="94" t="str">
        <f t="shared" si="34"/>
        <v/>
      </c>
      <c r="R191" s="95" t="str">
        <f t="shared" si="35"/>
        <v/>
      </c>
      <c r="S191" s="94" t="str">
        <f t="shared" si="36"/>
        <v xml:space="preserve"> WHEN COUNTRY = 'BIR' AND SEGMENT IN ('CORPORATE','SME Corporate') THEN 636832.1</v>
      </c>
      <c r="T191" s="95" t="str">
        <f t="shared" si="37"/>
        <v xml:space="preserve"> WHEN COUNTRY = 'BIR' AND SEGMENT = 'SME Retail' THEN 584398</v>
      </c>
      <c r="U191" s="94" t="str">
        <f t="shared" si="38"/>
        <v xml:space="preserve"> WHEN COUNTRY = 'ALEX' AND SEGMENT IN ('CORPORATE','SME Corporate') THEN 60547.87</v>
      </c>
      <c r="V191" s="94" t="str">
        <f t="shared" si="39"/>
        <v xml:space="preserve"> WHEN COUNTRY = 'ALEX' AND SEGMENT = 'SME Retail' THEN 1803.37</v>
      </c>
      <c r="W191" s="94" t="str">
        <f t="shared" si="40"/>
        <v xml:space="preserve"> WHEN COUNTRY = 'CIB' AND SEGMENT IN ('Large Corporate - Corporate','SME Corporate') THEN 185831.6</v>
      </c>
      <c r="X191" s="94" t="str">
        <f t="shared" si="41"/>
        <v xml:space="preserve"> WHEN COUNTRY = 'CIB' AND SEGMENT = 'Small Business - SME Retail' THEN 165868</v>
      </c>
      <c r="Y191" s="94" t="str">
        <f t="shared" si="42"/>
        <v/>
      </c>
      <c r="Z191" s="94" t="str">
        <f t="shared" si="43"/>
        <v/>
      </c>
      <c r="AB191"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C191"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9" ht="16.5" thickBot="1" x14ac:dyDescent="0.3">
      <c r="A192" s="85">
        <f t="shared" si="46"/>
        <v>195</v>
      </c>
      <c r="B192" s="102"/>
      <c r="C192" s="102"/>
      <c r="D192" s="104"/>
      <c r="E192" s="104"/>
      <c r="F192" s="137"/>
      <c r="G192" s="137"/>
      <c r="H192" s="255"/>
      <c r="I192" s="255"/>
      <c r="J192" s="103" t="s">
        <v>1825</v>
      </c>
      <c r="K192" s="103" t="s">
        <v>1905</v>
      </c>
      <c r="L192" s="137"/>
      <c r="M192" s="255"/>
      <c r="O192" t="str">
        <f t="shared" si="47"/>
        <v/>
      </c>
      <c r="P192" t="str">
        <f t="shared" si="49"/>
        <v/>
      </c>
      <c r="Q192" s="94" t="str">
        <f t="shared" si="34"/>
        <v/>
      </c>
      <c r="R192" s="95" t="str">
        <f t="shared" si="35"/>
        <v/>
      </c>
      <c r="S192" s="94" t="str">
        <f t="shared" si="36"/>
        <v/>
      </c>
      <c r="T192" s="95" t="str">
        <f t="shared" si="37"/>
        <v/>
      </c>
      <c r="U192" s="94" t="str">
        <f t="shared" si="38"/>
        <v/>
      </c>
      <c r="V192" s="94" t="str">
        <f t="shared" si="39"/>
        <v/>
      </c>
      <c r="W192" s="94" t="str">
        <f t="shared" si="40"/>
        <v xml:space="preserve"> WHEN COUNTRY = 'CIB' AND SEGMENT IN ('Large Corporate - Corporate','SME Corporate') THEN 1634049</v>
      </c>
      <c r="X192" s="94" t="str">
        <f t="shared" si="41"/>
        <v xml:space="preserve"> WHEN COUNTRY = 'CIB' AND SEGMENT = 'Small Business - SME Retail' THEN 408591.2</v>
      </c>
      <c r="Y192" s="94" t="str">
        <f t="shared" si="42"/>
        <v/>
      </c>
      <c r="Z192" s="94" t="str">
        <f t="shared" si="43"/>
        <v/>
      </c>
      <c r="AB192" t="str">
        <f t="shared" si="44"/>
        <v xml:space="preserve"> WHEN COUNTRY = 'CIB' AND SEGMENT IN ('Large Corporate - Corporate','SME Corporate') THEN 1634049 WHEN COUNTRY = 'CIB' AND SEGMENT = 'Small Business - SME Retail' THEN 408591.2</v>
      </c>
      <c r="AC192" s="96" t="str">
        <f t="shared" si="45"/>
        <v>CASE  WHEN COUNTRY = 'CIB' AND SEGMENT IN ('Large Corporate - Corporate','SME Corporate') THEN 1634049 WHEN COUNTRY = 'CIB' AND SEGMENT = 'Small Business - SME Retail' THEN 408591.2 END AS VAL_MAX_IND_195,</v>
      </c>
    </row>
    <row r="193" spans="1:29" ht="16.5" thickBot="1" x14ac:dyDescent="0.3">
      <c r="A193" s="85">
        <f t="shared" si="46"/>
        <v>196</v>
      </c>
      <c r="B193" s="102"/>
      <c r="C193" s="102"/>
      <c r="D193" s="104"/>
      <c r="E193" s="104"/>
      <c r="F193" s="138" t="s">
        <v>1467</v>
      </c>
      <c r="G193" s="138" t="s">
        <v>1482</v>
      </c>
      <c r="H193" s="255" t="s">
        <v>1623</v>
      </c>
      <c r="I193" s="255" t="s">
        <v>1635</v>
      </c>
      <c r="J193" s="103"/>
      <c r="K193" s="103" t="s">
        <v>1906</v>
      </c>
      <c r="L193" s="137"/>
      <c r="M193" s="255"/>
      <c r="O193" t="str">
        <f t="shared" si="47"/>
        <v/>
      </c>
      <c r="P193" t="str">
        <f t="shared" si="49"/>
        <v/>
      </c>
      <c r="Q193" s="94" t="str">
        <f t="shared" si="34"/>
        <v/>
      </c>
      <c r="R193" s="95" t="str">
        <f t="shared" si="35"/>
        <v/>
      </c>
      <c r="S193" s="94" t="str">
        <f t="shared" si="36"/>
        <v xml:space="preserve"> WHEN COUNTRY = 'BIR' AND SEGMENT IN ('CORPORATE','SME Corporate') THEN 124614.3</v>
      </c>
      <c r="T193" s="95" t="str">
        <f t="shared" si="37"/>
        <v xml:space="preserve"> WHEN COUNTRY = 'BIR' AND SEGMENT = 'SME Retail' THEN 136001.4</v>
      </c>
      <c r="U193" s="94" t="str">
        <f t="shared" si="38"/>
        <v xml:space="preserve"> WHEN COUNTRY = 'ALEX' AND SEGMENT IN ('CORPORATE','SME Corporate') THEN 3204376</v>
      </c>
      <c r="V193" s="94" t="str">
        <f t="shared" si="39"/>
        <v xml:space="preserve"> WHEN COUNTRY = 'ALEX' AND SEGMENT = 'SME Retail' THEN 2440.22</v>
      </c>
      <c r="W193" s="94" t="str">
        <f t="shared" si="40"/>
        <v/>
      </c>
      <c r="X193" s="94" t="str">
        <f t="shared" si="41"/>
        <v xml:space="preserve"> WHEN COUNTRY = 'CIB' AND SEGMENT = 'Small Business - SME Retail' THEN 17500000</v>
      </c>
      <c r="Y193" s="94" t="str">
        <f t="shared" si="42"/>
        <v/>
      </c>
      <c r="Z193" s="94" t="str">
        <f t="shared" si="43"/>
        <v/>
      </c>
      <c r="AB193"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C193"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9" ht="16.5" thickBot="1" x14ac:dyDescent="0.3">
      <c r="A194" s="85">
        <f>+A193+1</f>
        <v>197</v>
      </c>
      <c r="B194" s="102"/>
      <c r="C194" s="102"/>
      <c r="D194" s="104"/>
      <c r="E194" s="104"/>
      <c r="F194" s="137" t="s">
        <v>1467</v>
      </c>
      <c r="G194" s="137" t="s">
        <v>1483</v>
      </c>
      <c r="H194" s="255" t="s">
        <v>1622</v>
      </c>
      <c r="I194" s="255" t="s">
        <v>1636</v>
      </c>
      <c r="J194" s="103" t="s">
        <v>1826</v>
      </c>
      <c r="K194" s="103" t="s">
        <v>1907</v>
      </c>
      <c r="L194" s="137"/>
      <c r="M194" s="255"/>
      <c r="O194" t="str">
        <f t="shared" si="47"/>
        <v/>
      </c>
      <c r="P194" t="str">
        <f t="shared" si="49"/>
        <v/>
      </c>
      <c r="Q194" s="94" t="str">
        <f t="shared" si="34"/>
        <v/>
      </c>
      <c r="R194" s="95" t="str">
        <f t="shared" si="35"/>
        <v/>
      </c>
      <c r="S194" s="94" t="str">
        <f t="shared" si="36"/>
        <v xml:space="preserve"> WHEN COUNTRY = 'BIR' AND SEGMENT IN ('CORPORATE','SME Corporate') THEN 124614.3</v>
      </c>
      <c r="T194" s="95" t="str">
        <f t="shared" si="37"/>
        <v xml:space="preserve"> WHEN COUNTRY = 'BIR' AND SEGMENT = 'SME Retail' THEN 136001.40</v>
      </c>
      <c r="U194" s="94" t="str">
        <f t="shared" si="38"/>
        <v xml:space="preserve"> WHEN COUNTRY = 'ALEX' AND SEGMENT IN ('CORPORATE','SME Corporate') THEN 68799.97</v>
      </c>
      <c r="V194" s="94" t="str">
        <f t="shared" si="39"/>
        <v xml:space="preserve"> WHEN COUNTRY = 'ALEX' AND SEGMENT = 'SME Retail' THEN 3275.79</v>
      </c>
      <c r="W194" s="94" t="str">
        <f t="shared" si="40"/>
        <v xml:space="preserve"> WHEN COUNTRY = 'CIB' AND SEGMENT IN ('Large Corporate - Corporate','SME Corporate') THEN 2264027</v>
      </c>
      <c r="X194" s="94" t="str">
        <f t="shared" si="41"/>
        <v xml:space="preserve"> WHEN COUNTRY = 'CIB' AND SEGMENT = 'Small Business - SME Retail' THEN 487181.9</v>
      </c>
      <c r="Y194" s="94" t="str">
        <f t="shared" si="42"/>
        <v/>
      </c>
      <c r="Z194" s="94" t="str">
        <f t="shared" si="43"/>
        <v/>
      </c>
      <c r="AB194" t="str">
        <f t="shared" si="44"/>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C194" s="96" t="str">
        <f t="shared" si="45"/>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9" ht="16.5" thickBot="1" x14ac:dyDescent="0.3">
      <c r="A195" s="85">
        <f t="shared" si="46"/>
        <v>198</v>
      </c>
      <c r="B195" s="102"/>
      <c r="C195" s="102"/>
      <c r="D195" s="104"/>
      <c r="E195" s="104"/>
      <c r="F195" s="138"/>
      <c r="G195" s="138"/>
      <c r="H195" s="255" t="s">
        <v>1624</v>
      </c>
      <c r="I195" s="255" t="s">
        <v>1637</v>
      </c>
      <c r="J195" s="103"/>
      <c r="K195" s="103"/>
      <c r="L195" s="137"/>
      <c r="M195" s="255"/>
      <c r="O195" t="str">
        <f t="shared" si="47"/>
        <v/>
      </c>
      <c r="P195" t="str">
        <f t="shared" si="49"/>
        <v/>
      </c>
      <c r="Q195" s="94" t="str">
        <f t="shared" si="34"/>
        <v/>
      </c>
      <c r="R195" s="95" t="str">
        <f t="shared" si="35"/>
        <v/>
      </c>
      <c r="S195" s="94" t="str">
        <f t="shared" si="36"/>
        <v/>
      </c>
      <c r="T195" s="95" t="str">
        <f t="shared" si="37"/>
        <v/>
      </c>
      <c r="U195" s="94" t="str">
        <f t="shared" si="38"/>
        <v xml:space="preserve"> WHEN COUNTRY = 'ALEX' AND SEGMENT IN ('CORPORATE','SME Corporate') THEN 0.0096046</v>
      </c>
      <c r="V195" s="94" t="str">
        <f t="shared" si="39"/>
        <v xml:space="preserve"> WHEN COUNTRY = 'ALEX' AND SEGMENT = 'SME Retail' THEN 0.0088039</v>
      </c>
      <c r="W195" s="94" t="str">
        <f t="shared" si="40"/>
        <v/>
      </c>
      <c r="X195" s="94" t="str">
        <f t="shared" si="41"/>
        <v/>
      </c>
      <c r="Y195" s="94" t="str">
        <f t="shared" si="42"/>
        <v/>
      </c>
      <c r="Z195" s="94" t="str">
        <f t="shared" si="43"/>
        <v/>
      </c>
      <c r="AB195" t="str">
        <f t="shared" si="44"/>
        <v xml:space="preserve"> WHEN COUNTRY = 'ALEX' AND SEGMENT IN ('CORPORATE','SME Corporate') THEN 0.0096046 WHEN COUNTRY = 'ALEX' AND SEGMENT = 'SME Retail' THEN 0.0088039</v>
      </c>
      <c r="AC195" s="96" t="str">
        <f t="shared" si="45"/>
        <v>CASE  WHEN COUNTRY = 'ALEX' AND SEGMENT IN ('CORPORATE','SME Corporate') THEN 0.0096046 WHEN COUNTRY = 'ALEX' AND SEGMENT = 'SME Retail' THEN 0.0088039 END AS VAL_MAX_IND_198,</v>
      </c>
    </row>
    <row r="196" spans="1:29" ht="16.5" thickBot="1" x14ac:dyDescent="0.3">
      <c r="A196" s="85">
        <f t="shared" si="46"/>
        <v>199</v>
      </c>
      <c r="B196" s="102"/>
      <c r="C196" s="102"/>
      <c r="D196" s="104"/>
      <c r="E196" s="104"/>
      <c r="F196" s="137"/>
      <c r="G196" s="137"/>
      <c r="H196" s="255"/>
      <c r="I196" s="255"/>
      <c r="J196" s="103"/>
      <c r="K196" s="103"/>
      <c r="L196" s="137"/>
      <c r="M196" s="255"/>
      <c r="O196" t="str">
        <f t="shared" si="47"/>
        <v/>
      </c>
      <c r="P196" t="str">
        <f t="shared" si="49"/>
        <v/>
      </c>
      <c r="Q196" s="94" t="str">
        <f t="shared" ref="Q196:Q222" si="50">IF(LEN(D196)&gt;0,CONCATENATE(" WHEN COUNTRY = '",$D$2, ,"' AND SEGMENT = '",$D$3,"' THEN ",D196 ),"")</f>
        <v/>
      </c>
      <c r="R196" s="95" t="str">
        <f t="shared" ref="R196:R222" si="51">IF(LEN(E196)&gt;0,CONCATENATE(" WHEN COUNTRY = '",$D$2, ,"' AND SEGMENT = '",$E$3,"' THEN ",E196 ),"")</f>
        <v/>
      </c>
      <c r="S196" s="94" t="str">
        <f t="shared" ref="S196:S222" si="52">IF(LEN(F196)&gt;0,CONCATENATE(" WHEN COUNTRY = '",$F$2, ,"' AND SEGMENT IN ",$F$3," THEN ",F196 ),"")</f>
        <v/>
      </c>
      <c r="T196" s="95" t="str">
        <f t="shared" ref="T196:T222" si="53">IF(LEN(G196)&gt;0,CONCATENATE(" WHEN COUNTRY = '",$F$2, ,"' AND SEGMENT = '",$G$3,"' THEN ",G196 ),"")</f>
        <v/>
      </c>
      <c r="U196" s="94" t="str">
        <f t="shared" ref="U196:U222" si="54">IF(LEN(H196)&gt;0,CONCATENATE(" WHEN COUNTRY = '",$H$2, ,"' AND SEGMENT IN ",$H$3," THEN ",H196 ),"")</f>
        <v/>
      </c>
      <c r="V196" s="94" t="str">
        <f t="shared" ref="V196:V222" si="55">IF(LEN(I196)&gt;0,CONCATENATE(" WHEN COUNTRY = '",$H$2, ,"' AND SEGMENT = '",$I$3,"' THEN ",I196 ),"")</f>
        <v/>
      </c>
      <c r="W196" s="94" t="str">
        <f t="shared" ref="W196:W222" si="56">IF(LEN(J196)&gt;0,CONCATENATE(" WHEN COUNTRY = '",$J$2, ,"' AND SEGMENT IN ",$J$3," THEN ",J196 ),"")</f>
        <v/>
      </c>
      <c r="X196" s="94" t="str">
        <f t="shared" ref="X196:X222" si="57">IF(LEN(K196)&gt;0,CONCATENATE(" WHEN COUNTRY = '",$J$2, ,"' AND SEGMENT = '",$K$3,"' THEN ",K196 ),"")</f>
        <v/>
      </c>
      <c r="Y196" s="94" t="str">
        <f t="shared" ref="Y196:Y222" si="58">IF(LEN(L196)&gt;0,CONCATENATE(" WHEN COUNTRY = '",$L$2, ,"'  AND SEGMENT IN "&amp;$L$3&amp;" THEN ",L196 ),"")</f>
        <v/>
      </c>
      <c r="Z196" s="94" t="str">
        <f t="shared" si="43"/>
        <v/>
      </c>
      <c r="AB196" t="str">
        <f t="shared" si="44"/>
        <v/>
      </c>
      <c r="AC196" s="96" t="str">
        <f t="shared" si="45"/>
        <v/>
      </c>
    </row>
    <row r="197" spans="1:29" ht="16.5" thickBot="1" x14ac:dyDescent="0.3">
      <c r="A197" s="85">
        <f t="shared" si="46"/>
        <v>200</v>
      </c>
      <c r="B197" s="102"/>
      <c r="C197" s="102"/>
      <c r="D197" s="104"/>
      <c r="E197" s="104"/>
      <c r="F197" s="138" t="s">
        <v>1468</v>
      </c>
      <c r="G197" s="138" t="s">
        <v>1469</v>
      </c>
      <c r="H197" s="255" t="s">
        <v>1625</v>
      </c>
      <c r="I197" s="255" t="s">
        <v>1638</v>
      </c>
      <c r="J197" s="103"/>
      <c r="K197" s="103"/>
      <c r="L197" s="137"/>
      <c r="M197" s="255"/>
      <c r="O197" t="str">
        <f t="shared" si="47"/>
        <v/>
      </c>
      <c r="P197" t="str">
        <f t="shared" si="49"/>
        <v/>
      </c>
      <c r="Q197" s="94" t="str">
        <f t="shared" si="50"/>
        <v/>
      </c>
      <c r="R197" s="95" t="str">
        <f t="shared" si="51"/>
        <v/>
      </c>
      <c r="S197" s="94" t="str">
        <f t="shared" si="52"/>
        <v xml:space="preserve"> WHEN COUNTRY = 'BIR' AND SEGMENT IN ('CORPORATE','SME Corporate') THEN 0.0450142</v>
      </c>
      <c r="T197" s="95" t="str">
        <f t="shared" si="53"/>
        <v xml:space="preserve"> WHEN COUNTRY = 'BIR' AND SEGMENT = 'SME Retail' THEN 0.0347071</v>
      </c>
      <c r="U197" s="94" t="str">
        <f t="shared" si="54"/>
        <v xml:space="preserve"> WHEN COUNTRY = 'ALEX' AND SEGMENT IN ('CORPORATE','SME Corporate') THEN 0.2749283</v>
      </c>
      <c r="V197" s="94" t="str">
        <f t="shared" si="55"/>
        <v xml:space="preserve"> WHEN COUNTRY = 'ALEX' AND SEGMENT = 'SME Retail' THEN 0.0525817</v>
      </c>
      <c r="W197" s="94" t="str">
        <f t="shared" si="56"/>
        <v/>
      </c>
      <c r="X197" s="94" t="str">
        <f t="shared" si="57"/>
        <v/>
      </c>
      <c r="Y197" s="94" t="str">
        <f t="shared" si="58"/>
        <v/>
      </c>
      <c r="Z197" s="94" t="str">
        <f t="shared" ref="Z197:Z222" si="59">IF(LEN(M197)&gt;0,CONCATENATE(" WHEN COUNTRY = '",$M$2, ,"' AND SEGMENT IN ",$M$3," THEN ",M197 ),"")</f>
        <v/>
      </c>
      <c r="AB197" t="str">
        <f t="shared" ref="AB197:AB222" si="60">CONCATENATE(O197,P197,Q197,R197,S197,T197,U197,V197,W197,X197,Y197,Z197)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C197" s="96" t="str">
        <f t="shared" ref="AC197:AC222" si="61">IF(LEN(AB197)&gt;0,CONCATENATE("CASE ",AB197," END AS VAL_MAX_IND_",A197,","),"")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9" ht="16.5" thickBot="1" x14ac:dyDescent="0.3">
      <c r="A198" s="85">
        <f t="shared" ref="A198:A222" si="62">+A197+1</f>
        <v>201</v>
      </c>
      <c r="B198" s="102"/>
      <c r="C198" s="102"/>
      <c r="D198" s="104"/>
      <c r="E198" s="104"/>
      <c r="F198" s="137" t="s">
        <v>1468</v>
      </c>
      <c r="G198" s="137" t="s">
        <v>1469</v>
      </c>
      <c r="H198" s="255" t="s">
        <v>1626</v>
      </c>
      <c r="I198" s="255" t="s">
        <v>1639</v>
      </c>
      <c r="J198" s="103" t="s">
        <v>1827</v>
      </c>
      <c r="K198" s="103" t="s">
        <v>1908</v>
      </c>
      <c r="L198" s="137"/>
      <c r="M198" s="255"/>
      <c r="O198" t="str">
        <f t="shared" si="47"/>
        <v/>
      </c>
      <c r="P198" t="str">
        <f t="shared" si="49"/>
        <v/>
      </c>
      <c r="Q198" s="94" t="str">
        <f t="shared" si="50"/>
        <v/>
      </c>
      <c r="R198" s="95" t="str">
        <f t="shared" si="51"/>
        <v/>
      </c>
      <c r="S198" s="94" t="str">
        <f t="shared" si="52"/>
        <v xml:space="preserve"> WHEN COUNTRY = 'BIR' AND SEGMENT IN ('CORPORATE','SME Corporate') THEN 0.0450142</v>
      </c>
      <c r="T198" s="95" t="str">
        <f t="shared" si="53"/>
        <v xml:space="preserve"> WHEN COUNTRY = 'BIR' AND SEGMENT = 'SME Retail' THEN 0.0347071</v>
      </c>
      <c r="U198" s="94" t="str">
        <f t="shared" si="54"/>
        <v xml:space="preserve"> WHEN COUNTRY = 'ALEX' AND SEGMENT IN ('CORPORATE','SME Corporate') THEN 0.0467941</v>
      </c>
      <c r="V198" s="94" t="str">
        <f t="shared" si="55"/>
        <v xml:space="preserve"> WHEN COUNTRY = 'ALEX' AND SEGMENT = 'SME Retail' THEN 0.0406939</v>
      </c>
      <c r="W198" s="94" t="str">
        <f t="shared" si="56"/>
        <v xml:space="preserve"> WHEN COUNTRY = 'CIB' AND SEGMENT IN ('Large Corporate - Corporate','SME Corporate') THEN 13884</v>
      </c>
      <c r="X198" s="94" t="str">
        <f t="shared" si="57"/>
        <v xml:space="preserve"> WHEN COUNTRY = 'CIB' AND SEGMENT = 'Small Business - SME Retail' THEN  0.0000114 </v>
      </c>
      <c r="Y198" s="94" t="str">
        <f t="shared" si="58"/>
        <v/>
      </c>
      <c r="Z198" s="94" t="str">
        <f t="shared" si="59"/>
        <v/>
      </c>
      <c r="AB198" t="str">
        <f t="shared" si="6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C198" s="96" t="str">
        <f t="shared" si="6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9" ht="16.5" thickBot="1" x14ac:dyDescent="0.3">
      <c r="A199" s="85">
        <f t="shared" si="62"/>
        <v>202</v>
      </c>
      <c r="B199" s="102"/>
      <c r="C199" s="102"/>
      <c r="D199" s="104"/>
      <c r="E199" s="104"/>
      <c r="F199" s="138"/>
      <c r="G199" s="138"/>
      <c r="H199" s="255" t="s">
        <v>1627</v>
      </c>
      <c r="I199" s="255" t="s">
        <v>1640</v>
      </c>
      <c r="J199" s="103" t="s">
        <v>1828</v>
      </c>
      <c r="K199" s="103" t="s">
        <v>1909</v>
      </c>
      <c r="L199" s="137"/>
      <c r="M199" s="255"/>
      <c r="O199" t="str">
        <f t="shared" si="47"/>
        <v/>
      </c>
      <c r="P199" t="str">
        <f t="shared" si="49"/>
        <v/>
      </c>
      <c r="Q199" s="94" t="str">
        <f t="shared" si="50"/>
        <v/>
      </c>
      <c r="R199" s="95" t="str">
        <f t="shared" si="51"/>
        <v/>
      </c>
      <c r="S199" s="94" t="str">
        <f t="shared" si="52"/>
        <v/>
      </c>
      <c r="T199" s="95" t="str">
        <f t="shared" si="53"/>
        <v/>
      </c>
      <c r="U199" s="94" t="str">
        <f t="shared" si="54"/>
        <v xml:space="preserve"> WHEN COUNTRY = 'ALEX' AND SEGMENT IN ('CORPORATE','SME Corporate') THEN 0.0084824</v>
      </c>
      <c r="V199" s="94" t="str">
        <f t="shared" si="55"/>
        <v xml:space="preserve"> WHEN COUNTRY = 'ALEX' AND SEGMENT = 'SME Retail' THEN 0.0071993</v>
      </c>
      <c r="W199" s="94" t="str">
        <f t="shared" si="56"/>
        <v xml:space="preserve"> WHEN COUNTRY = 'CIB' AND SEGMENT IN ('Large Corporate - Corporate','SME Corporate') THEN 9181.92</v>
      </c>
      <c r="X199" s="94" t="str">
        <f t="shared" si="57"/>
        <v xml:space="preserve"> WHEN COUNTRY = 'CIB' AND SEGMENT = 'Small Business - SME Retail' THEN  0.0003943 </v>
      </c>
      <c r="Y199" s="94" t="str">
        <f t="shared" si="58"/>
        <v/>
      </c>
      <c r="Z199" s="94" t="str">
        <f t="shared" si="59"/>
        <v/>
      </c>
      <c r="AB199" t="str">
        <f t="shared" si="6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C199" s="96" t="str">
        <f t="shared" si="6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9" ht="16.5" thickBot="1" x14ac:dyDescent="0.3">
      <c r="A200" s="85">
        <f t="shared" si="62"/>
        <v>203</v>
      </c>
      <c r="B200" s="102"/>
      <c r="C200" s="102"/>
      <c r="D200" s="104"/>
      <c r="E200" s="104"/>
      <c r="F200" s="137"/>
      <c r="G200" s="137"/>
      <c r="H200" s="255"/>
      <c r="I200" s="255"/>
      <c r="J200" s="103"/>
      <c r="K200" s="103"/>
      <c r="L200" s="137"/>
      <c r="M200" s="255"/>
      <c r="O200" t="str">
        <f t="shared" si="47"/>
        <v/>
      </c>
      <c r="P200" t="str">
        <f t="shared" si="49"/>
        <v/>
      </c>
      <c r="Q200" s="94" t="str">
        <f t="shared" si="50"/>
        <v/>
      </c>
      <c r="R200" s="95" t="str">
        <f t="shared" si="51"/>
        <v/>
      </c>
      <c r="S200" s="94" t="str">
        <f t="shared" si="52"/>
        <v/>
      </c>
      <c r="T200" s="95" t="str">
        <f t="shared" si="53"/>
        <v/>
      </c>
      <c r="U200" s="94" t="str">
        <f t="shared" si="54"/>
        <v/>
      </c>
      <c r="V200" s="94" t="str">
        <f t="shared" si="55"/>
        <v/>
      </c>
      <c r="W200" s="94" t="str">
        <f t="shared" si="56"/>
        <v/>
      </c>
      <c r="X200" s="94" t="str">
        <f t="shared" si="57"/>
        <v/>
      </c>
      <c r="Y200" s="94" t="str">
        <f t="shared" si="58"/>
        <v/>
      </c>
      <c r="Z200" s="94" t="str">
        <f t="shared" si="59"/>
        <v/>
      </c>
      <c r="AB200" t="str">
        <f t="shared" si="60"/>
        <v/>
      </c>
      <c r="AC200" s="96" t="str">
        <f t="shared" si="61"/>
        <v/>
      </c>
    </row>
    <row r="201" spans="1:29" ht="16.5" thickBot="1" x14ac:dyDescent="0.3">
      <c r="A201" s="85">
        <f t="shared" si="62"/>
        <v>204</v>
      </c>
      <c r="B201" s="102"/>
      <c r="C201" s="102"/>
      <c r="D201" s="104"/>
      <c r="E201" s="104"/>
      <c r="F201" s="138"/>
      <c r="G201" s="138"/>
      <c r="H201" s="255" t="s">
        <v>1628</v>
      </c>
      <c r="I201" s="255" t="s">
        <v>1641</v>
      </c>
      <c r="J201" s="103"/>
      <c r="K201" s="103"/>
      <c r="L201" s="137"/>
      <c r="M201" s="255"/>
      <c r="O201" t="str">
        <f t="shared" si="47"/>
        <v/>
      </c>
      <c r="P201" t="str">
        <f t="shared" si="49"/>
        <v/>
      </c>
      <c r="Q201" s="94" t="str">
        <f t="shared" si="50"/>
        <v/>
      </c>
      <c r="R201" s="95" t="str">
        <f t="shared" si="51"/>
        <v/>
      </c>
      <c r="S201" s="94" t="str">
        <f t="shared" si="52"/>
        <v/>
      </c>
      <c r="T201" s="95" t="str">
        <f t="shared" si="53"/>
        <v/>
      </c>
      <c r="U201" s="94" t="str">
        <f t="shared" si="54"/>
        <v xml:space="preserve"> WHEN COUNTRY = 'ALEX' AND SEGMENT IN ('CORPORATE','SME Corporate') THEN 0.1574585</v>
      </c>
      <c r="V201" s="94" t="str">
        <f t="shared" si="55"/>
        <v xml:space="preserve"> WHEN COUNTRY = 'ALEX' AND SEGMENT = 'SME Retail' THEN 0.0490395</v>
      </c>
      <c r="W201" s="94" t="str">
        <f t="shared" si="56"/>
        <v/>
      </c>
      <c r="X201" s="94" t="str">
        <f t="shared" si="57"/>
        <v/>
      </c>
      <c r="Y201" s="94" t="str">
        <f t="shared" si="58"/>
        <v/>
      </c>
      <c r="Z201" s="94" t="str">
        <f t="shared" si="59"/>
        <v/>
      </c>
      <c r="AB201" t="str">
        <f t="shared" si="60"/>
        <v xml:space="preserve"> WHEN COUNTRY = 'ALEX' AND SEGMENT IN ('CORPORATE','SME Corporate') THEN 0.1574585 WHEN COUNTRY = 'ALEX' AND SEGMENT = 'SME Retail' THEN 0.0490395</v>
      </c>
      <c r="AC201" s="96" t="str">
        <f t="shared" si="61"/>
        <v>CASE  WHEN COUNTRY = 'ALEX' AND SEGMENT IN ('CORPORATE','SME Corporate') THEN 0.1574585 WHEN COUNTRY = 'ALEX' AND SEGMENT = 'SME Retail' THEN 0.0490395 END AS VAL_MAX_IND_204,</v>
      </c>
    </row>
    <row r="202" spans="1:29" ht="16.5" thickBot="1" x14ac:dyDescent="0.3">
      <c r="A202" s="85">
        <f t="shared" si="62"/>
        <v>205</v>
      </c>
      <c r="B202" s="102"/>
      <c r="C202" s="102" t="s">
        <v>1361</v>
      </c>
      <c r="D202" s="104"/>
      <c r="E202" s="104"/>
      <c r="F202" s="137"/>
      <c r="G202" s="137"/>
      <c r="H202" s="255" t="s">
        <v>1629</v>
      </c>
      <c r="I202" s="255" t="s">
        <v>1642</v>
      </c>
      <c r="J202" s="103" t="s">
        <v>1827</v>
      </c>
      <c r="K202" s="103" t="s">
        <v>1908</v>
      </c>
      <c r="L202" s="137"/>
      <c r="M202" s="255"/>
      <c r="O202" t="str">
        <f t="shared" si="47"/>
        <v/>
      </c>
      <c r="P202" t="str">
        <f>IF(LEN(C202)&gt;0,CONCATENATE(" WHEN COUNTRY = '",$B$2, ,"' AND SEGMENT = '",$C$3,"'  THEN ",C202 ),"")</f>
        <v xml:space="preserve"> WHEN COUNTRY = 'BIB' AND SEGMENT = 'RETAIL'  THEN 0.161947</v>
      </c>
      <c r="Q202" s="94" t="str">
        <f t="shared" si="50"/>
        <v/>
      </c>
      <c r="R202" s="95" t="str">
        <f t="shared" si="51"/>
        <v/>
      </c>
      <c r="S202" s="94" t="str">
        <f t="shared" si="52"/>
        <v/>
      </c>
      <c r="T202" s="95" t="str">
        <f t="shared" si="53"/>
        <v/>
      </c>
      <c r="U202" s="94" t="str">
        <f t="shared" si="54"/>
        <v xml:space="preserve"> WHEN COUNTRY = 'ALEX' AND SEGMENT IN ('CORPORATE','SME Corporate') THEN 0.0358434</v>
      </c>
      <c r="V202" s="94" t="str">
        <f t="shared" si="55"/>
        <v xml:space="preserve"> WHEN COUNTRY = 'ALEX' AND SEGMENT = 'SME Retail' THEN 0.0387453</v>
      </c>
      <c r="W202" s="94" t="str">
        <f t="shared" si="56"/>
        <v xml:space="preserve"> WHEN COUNTRY = 'CIB' AND SEGMENT IN ('Large Corporate - Corporate','SME Corporate') THEN 13884</v>
      </c>
      <c r="X202" s="94" t="str">
        <f t="shared" si="57"/>
        <v xml:space="preserve"> WHEN COUNTRY = 'CIB' AND SEGMENT = 'Small Business - SME Retail' THEN  0.0000114 </v>
      </c>
      <c r="Y202" s="94" t="str">
        <f t="shared" si="58"/>
        <v/>
      </c>
      <c r="Z202" s="94" t="str">
        <f t="shared" si="59"/>
        <v/>
      </c>
      <c r="AB202" t="str">
        <f t="shared" si="6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C202" s="96" t="str">
        <f t="shared" si="6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9" ht="16.5" thickBot="1" x14ac:dyDescent="0.3">
      <c r="A203" s="85">
        <f t="shared" si="62"/>
        <v>206</v>
      </c>
      <c r="B203" s="102"/>
      <c r="C203" s="102"/>
      <c r="D203" s="104"/>
      <c r="E203" s="104"/>
      <c r="F203" s="138"/>
      <c r="G203" s="138"/>
      <c r="H203" s="255"/>
      <c r="I203" s="255"/>
      <c r="J203" s="103"/>
      <c r="K203" s="103"/>
      <c r="L203" s="137"/>
      <c r="M203" s="255"/>
      <c r="O203" t="str">
        <f t="shared" ref="O203:O216" si="63">IF(LEN(B203)&gt;0,CONCATENATE(" WHEN COUNTRY = '",$B$2, ,"' AND SEGMENT = '",$B$3,"' THEN ",B203 ),"")</f>
        <v/>
      </c>
      <c r="P203" t="str">
        <f t="shared" ref="P203:P208" si="64">IF(LEN(C203)&gt;0,CONCATENATE(" WHEN COUNTRY = '",$B$2, ,"' AND SEGMENT = '",$B$3,"' THEN ",C203 ),"")</f>
        <v/>
      </c>
      <c r="Q203" s="94" t="str">
        <f t="shared" si="50"/>
        <v/>
      </c>
      <c r="R203" s="95" t="str">
        <f t="shared" si="51"/>
        <v/>
      </c>
      <c r="S203" s="94" t="str">
        <f t="shared" si="52"/>
        <v/>
      </c>
      <c r="T203" s="95" t="str">
        <f t="shared" si="53"/>
        <v/>
      </c>
      <c r="U203" s="94" t="str">
        <f t="shared" si="54"/>
        <v/>
      </c>
      <c r="V203" s="94" t="str">
        <f t="shared" si="55"/>
        <v/>
      </c>
      <c r="W203" s="94" t="str">
        <f t="shared" si="56"/>
        <v/>
      </c>
      <c r="X203" s="94" t="str">
        <f t="shared" si="57"/>
        <v/>
      </c>
      <c r="Y203" s="94" t="str">
        <f t="shared" si="58"/>
        <v/>
      </c>
      <c r="Z203" s="94" t="str">
        <f t="shared" si="59"/>
        <v/>
      </c>
      <c r="AB203" t="str">
        <f t="shared" si="60"/>
        <v/>
      </c>
      <c r="AC203" s="96" t="str">
        <f t="shared" si="61"/>
        <v/>
      </c>
    </row>
    <row r="204" spans="1:29" ht="16.5" thickBot="1" x14ac:dyDescent="0.3">
      <c r="A204" s="85">
        <f t="shared" si="62"/>
        <v>207</v>
      </c>
      <c r="B204" s="102"/>
      <c r="C204" s="102"/>
      <c r="D204" s="104"/>
      <c r="E204" s="104"/>
      <c r="F204" s="137"/>
      <c r="G204" s="137"/>
      <c r="H204" s="255"/>
      <c r="I204" s="255"/>
      <c r="J204" s="103"/>
      <c r="K204" s="103"/>
      <c r="L204" s="137"/>
      <c r="M204" s="255"/>
      <c r="O204" t="str">
        <f t="shared" si="63"/>
        <v/>
      </c>
      <c r="P204" t="str">
        <f t="shared" si="64"/>
        <v/>
      </c>
      <c r="Q204" s="94" t="str">
        <f t="shared" si="50"/>
        <v/>
      </c>
      <c r="R204" s="95" t="str">
        <f t="shared" si="51"/>
        <v/>
      </c>
      <c r="S204" s="94" t="str">
        <f t="shared" si="52"/>
        <v/>
      </c>
      <c r="T204" s="95" t="str">
        <f t="shared" si="53"/>
        <v/>
      </c>
      <c r="U204" s="94" t="str">
        <f t="shared" si="54"/>
        <v/>
      </c>
      <c r="V204" s="94" t="str">
        <f t="shared" si="55"/>
        <v/>
      </c>
      <c r="W204" s="94" t="str">
        <f t="shared" si="56"/>
        <v/>
      </c>
      <c r="X204" s="94" t="str">
        <f t="shared" si="57"/>
        <v/>
      </c>
      <c r="Y204" s="94" t="str">
        <f t="shared" si="58"/>
        <v/>
      </c>
      <c r="Z204" s="94" t="str">
        <f t="shared" si="59"/>
        <v/>
      </c>
      <c r="AB204" t="str">
        <f t="shared" si="60"/>
        <v/>
      </c>
      <c r="AC204" s="96" t="str">
        <f t="shared" si="61"/>
        <v/>
      </c>
    </row>
    <row r="205" spans="1:29" ht="16.5" thickBot="1" x14ac:dyDescent="0.3">
      <c r="A205" s="85">
        <f t="shared" si="62"/>
        <v>208</v>
      </c>
      <c r="B205" s="102"/>
      <c r="C205" s="102"/>
      <c r="D205" s="104"/>
      <c r="E205" s="104"/>
      <c r="F205" s="138">
        <v>94</v>
      </c>
      <c r="G205" s="138" t="s">
        <v>1484</v>
      </c>
      <c r="H205" s="255"/>
      <c r="I205" s="255"/>
      <c r="J205" s="103"/>
      <c r="K205" s="103"/>
      <c r="L205" s="137"/>
      <c r="M205" s="255"/>
      <c r="O205" t="str">
        <f t="shared" si="63"/>
        <v/>
      </c>
      <c r="P205" t="str">
        <f t="shared" si="64"/>
        <v/>
      </c>
      <c r="Q205" s="94" t="str">
        <f t="shared" si="50"/>
        <v/>
      </c>
      <c r="R205" s="95" t="str">
        <f t="shared" si="51"/>
        <v/>
      </c>
      <c r="S205" s="94" t="str">
        <f t="shared" si="52"/>
        <v xml:space="preserve"> WHEN COUNTRY = 'BIR' AND SEGMENT IN ('CORPORATE','SME Corporate') THEN 94</v>
      </c>
      <c r="T205" s="95" t="str">
        <f t="shared" si="53"/>
        <v xml:space="preserve"> WHEN COUNTRY = 'BIR' AND SEGMENT = 'SME Retail' THEN 3.00</v>
      </c>
      <c r="U205" s="94" t="str">
        <f t="shared" si="54"/>
        <v/>
      </c>
      <c r="V205" s="94" t="str">
        <f t="shared" si="55"/>
        <v/>
      </c>
      <c r="W205" s="94" t="str">
        <f t="shared" si="56"/>
        <v/>
      </c>
      <c r="X205" s="94" t="str">
        <f t="shared" si="57"/>
        <v/>
      </c>
      <c r="Y205" s="94" t="str">
        <f t="shared" si="58"/>
        <v/>
      </c>
      <c r="Z205" s="94" t="str">
        <f t="shared" si="59"/>
        <v/>
      </c>
      <c r="AB205" t="str">
        <f t="shared" si="60"/>
        <v xml:space="preserve"> WHEN COUNTRY = 'BIR' AND SEGMENT IN ('CORPORATE','SME Corporate') THEN 94 WHEN COUNTRY = 'BIR' AND SEGMENT = 'SME Retail' THEN 3.00</v>
      </c>
      <c r="AC205" s="96" t="str">
        <f t="shared" si="61"/>
        <v>CASE  WHEN COUNTRY = 'BIR' AND SEGMENT IN ('CORPORATE','SME Corporate') THEN 94 WHEN COUNTRY = 'BIR' AND SEGMENT = 'SME Retail' THEN 3.00 END AS VAL_MAX_IND_208,</v>
      </c>
    </row>
    <row r="206" spans="1:29" ht="16.5" thickBot="1" x14ac:dyDescent="0.3">
      <c r="A206" s="85">
        <f t="shared" si="62"/>
        <v>209</v>
      </c>
      <c r="B206" s="102"/>
      <c r="C206" s="102"/>
      <c r="D206" s="104"/>
      <c r="E206" s="103"/>
      <c r="F206" s="137">
        <v>94</v>
      </c>
      <c r="G206" s="137" t="s">
        <v>1484</v>
      </c>
      <c r="H206" s="255"/>
      <c r="I206" s="255"/>
      <c r="J206" s="103"/>
      <c r="K206" s="103"/>
      <c r="L206" s="137"/>
      <c r="M206" s="255"/>
      <c r="O206" t="str">
        <f t="shared" si="63"/>
        <v/>
      </c>
      <c r="P206" t="str">
        <f t="shared" si="64"/>
        <v/>
      </c>
      <c r="Q206" s="94" t="str">
        <f t="shared" si="50"/>
        <v/>
      </c>
      <c r="R206" s="95" t="str">
        <f t="shared" si="51"/>
        <v/>
      </c>
      <c r="S206" s="94" t="str">
        <f t="shared" si="52"/>
        <v xml:space="preserve"> WHEN COUNTRY = 'BIR' AND SEGMENT IN ('CORPORATE','SME Corporate') THEN 94</v>
      </c>
      <c r="T206" s="95" t="str">
        <f t="shared" si="53"/>
        <v xml:space="preserve"> WHEN COUNTRY = 'BIR' AND SEGMENT = 'SME Retail' THEN 3.00</v>
      </c>
      <c r="U206" s="94" t="str">
        <f t="shared" si="54"/>
        <v/>
      </c>
      <c r="V206" s="94" t="str">
        <f t="shared" si="55"/>
        <v/>
      </c>
      <c r="W206" s="94" t="str">
        <f t="shared" si="56"/>
        <v/>
      </c>
      <c r="X206" s="94" t="str">
        <f t="shared" si="57"/>
        <v/>
      </c>
      <c r="Y206" s="94" t="str">
        <f t="shared" si="58"/>
        <v/>
      </c>
      <c r="Z206" s="94" t="str">
        <f t="shared" si="59"/>
        <v/>
      </c>
      <c r="AB206" t="str">
        <f t="shared" si="60"/>
        <v xml:space="preserve"> WHEN COUNTRY = 'BIR' AND SEGMENT IN ('CORPORATE','SME Corporate') THEN 94 WHEN COUNTRY = 'BIR' AND SEGMENT = 'SME Retail' THEN 3.00</v>
      </c>
      <c r="AC206" s="96" t="str">
        <f t="shared" si="61"/>
        <v>CASE  WHEN COUNTRY = 'BIR' AND SEGMENT IN ('CORPORATE','SME Corporate') THEN 94 WHEN COUNTRY = 'BIR' AND SEGMENT = 'SME Retail' THEN 3.00 END AS VAL_MAX_IND_209,</v>
      </c>
    </row>
    <row r="207" spans="1:29" ht="16.5" thickBot="1" x14ac:dyDescent="0.3">
      <c r="A207" s="85">
        <f t="shared" si="62"/>
        <v>210</v>
      </c>
      <c r="B207" s="102"/>
      <c r="C207" s="102"/>
      <c r="D207" s="104"/>
      <c r="E207" s="104"/>
      <c r="F207" s="138"/>
      <c r="G207" s="138"/>
      <c r="H207" s="255"/>
      <c r="I207" s="255"/>
      <c r="J207" s="103"/>
      <c r="K207" s="103"/>
      <c r="L207" s="137"/>
      <c r="M207" s="255"/>
      <c r="O207" t="str">
        <f t="shared" si="63"/>
        <v/>
      </c>
      <c r="P207" t="str">
        <f t="shared" si="64"/>
        <v/>
      </c>
      <c r="Q207" s="94" t="str">
        <f t="shared" si="50"/>
        <v/>
      </c>
      <c r="R207" s="95" t="str">
        <f t="shared" si="51"/>
        <v/>
      </c>
      <c r="S207" s="94" t="str">
        <f t="shared" si="52"/>
        <v/>
      </c>
      <c r="T207" s="95" t="str">
        <f t="shared" si="53"/>
        <v/>
      </c>
      <c r="U207" s="94" t="str">
        <f t="shared" si="54"/>
        <v/>
      </c>
      <c r="V207" s="94" t="str">
        <f t="shared" si="55"/>
        <v/>
      </c>
      <c r="W207" s="94" t="str">
        <f t="shared" si="56"/>
        <v/>
      </c>
      <c r="X207" s="94" t="str">
        <f t="shared" si="57"/>
        <v/>
      </c>
      <c r="Y207" s="94" t="str">
        <f t="shared" si="58"/>
        <v/>
      </c>
      <c r="Z207" s="94" t="str">
        <f t="shared" si="59"/>
        <v/>
      </c>
      <c r="AB207" t="str">
        <f t="shared" si="60"/>
        <v/>
      </c>
      <c r="AC207" s="96" t="str">
        <f t="shared" si="61"/>
        <v/>
      </c>
    </row>
    <row r="208" spans="1:29" ht="16.5" thickBot="1" x14ac:dyDescent="0.3">
      <c r="A208" s="85">
        <f t="shared" si="62"/>
        <v>211</v>
      </c>
      <c r="B208" s="102"/>
      <c r="C208" s="102"/>
      <c r="D208" s="104"/>
      <c r="E208" s="104"/>
      <c r="F208" s="137"/>
      <c r="G208" s="137"/>
      <c r="H208" s="255"/>
      <c r="I208" s="255"/>
      <c r="J208" s="103" t="s">
        <v>1829</v>
      </c>
      <c r="K208" s="103"/>
      <c r="L208" s="137"/>
      <c r="M208" s="255"/>
      <c r="O208" t="str">
        <f t="shared" si="63"/>
        <v/>
      </c>
      <c r="P208" t="str">
        <f t="shared" si="64"/>
        <v/>
      </c>
      <c r="Q208" s="94" t="str">
        <f t="shared" si="50"/>
        <v/>
      </c>
      <c r="R208" s="95" t="str">
        <f t="shared" si="51"/>
        <v/>
      </c>
      <c r="S208" s="94" t="str">
        <f t="shared" si="52"/>
        <v/>
      </c>
      <c r="T208" s="95" t="str">
        <f t="shared" si="53"/>
        <v/>
      </c>
      <c r="U208" s="94" t="str">
        <f t="shared" si="54"/>
        <v/>
      </c>
      <c r="V208" s="94" t="str">
        <f t="shared" si="55"/>
        <v/>
      </c>
      <c r="W208" s="94" t="str">
        <f t="shared" si="56"/>
        <v xml:space="preserve"> WHEN COUNTRY = 'CIB' AND SEGMENT IN ('Large Corporate - Corporate','SME Corporate') THEN 267</v>
      </c>
      <c r="X208" s="94" t="str">
        <f t="shared" si="57"/>
        <v/>
      </c>
      <c r="Y208" s="94" t="str">
        <f t="shared" si="58"/>
        <v/>
      </c>
      <c r="Z208" s="94" t="str">
        <f t="shared" si="59"/>
        <v/>
      </c>
      <c r="AB208" t="str">
        <f t="shared" si="60"/>
        <v xml:space="preserve"> WHEN COUNTRY = 'CIB' AND SEGMENT IN ('Large Corporate - Corporate','SME Corporate') THEN 267</v>
      </c>
      <c r="AC208" s="96" t="str">
        <f t="shared" si="61"/>
        <v>CASE  WHEN COUNTRY = 'CIB' AND SEGMENT IN ('Large Corporate - Corporate','SME Corporate') THEN 267 END AS VAL_MAX_IND_211,</v>
      </c>
    </row>
    <row r="209" spans="1:29" ht="16.5" thickBot="1" x14ac:dyDescent="0.3">
      <c r="A209" s="85">
        <f t="shared" si="62"/>
        <v>212</v>
      </c>
      <c r="B209" s="102"/>
      <c r="C209" s="102" t="s">
        <v>1375</v>
      </c>
      <c r="D209" s="104"/>
      <c r="E209" s="104"/>
      <c r="F209" s="138"/>
      <c r="G209" s="138"/>
      <c r="H209" s="255"/>
      <c r="I209" s="255"/>
      <c r="J209" s="103"/>
      <c r="K209" s="103"/>
      <c r="L209" s="137"/>
      <c r="M209" s="255"/>
      <c r="O209" t="str">
        <f t="shared" si="63"/>
        <v/>
      </c>
      <c r="P209" t="str">
        <f>IF(LEN(C209)&gt;0,CONCATENATE(" WHEN COUNTRY = '",$B$2, ,"' AND SEGMENT = '",$C$3,"'  THEN ",C209 ),"")</f>
        <v xml:space="preserve"> WHEN COUNTRY = 'BIB' AND SEGMENT = 'RETAIL'  THEN 7</v>
      </c>
      <c r="Q209" s="94" t="str">
        <f t="shared" si="50"/>
        <v/>
      </c>
      <c r="R209" s="95" t="str">
        <f t="shared" si="51"/>
        <v/>
      </c>
      <c r="S209" s="94" t="str">
        <f t="shared" si="52"/>
        <v/>
      </c>
      <c r="T209" s="95" t="str">
        <f t="shared" si="53"/>
        <v/>
      </c>
      <c r="U209" s="94" t="str">
        <f t="shared" si="54"/>
        <v/>
      </c>
      <c r="V209" s="94" t="str">
        <f t="shared" si="55"/>
        <v/>
      </c>
      <c r="W209" s="94" t="str">
        <f t="shared" si="56"/>
        <v/>
      </c>
      <c r="X209" s="94" t="str">
        <f t="shared" si="57"/>
        <v/>
      </c>
      <c r="Y209" s="94" t="str">
        <f t="shared" si="58"/>
        <v/>
      </c>
      <c r="Z209" s="94" t="str">
        <f t="shared" si="59"/>
        <v/>
      </c>
      <c r="AB209" t="str">
        <f t="shared" si="60"/>
        <v xml:space="preserve"> WHEN COUNTRY = 'BIB' AND SEGMENT = 'RETAIL'  THEN 7</v>
      </c>
      <c r="AC209" s="96" t="str">
        <f t="shared" si="61"/>
        <v>CASE  WHEN COUNTRY = 'BIB' AND SEGMENT = 'RETAIL'  THEN 7 END AS VAL_MAX_IND_212,</v>
      </c>
    </row>
    <row r="210" spans="1:29" ht="16.5" thickBot="1" x14ac:dyDescent="0.3">
      <c r="A210" s="85">
        <f t="shared" si="62"/>
        <v>213</v>
      </c>
      <c r="B210" s="102" t="s">
        <v>1376</v>
      </c>
      <c r="C210" s="102" t="s">
        <v>1377</v>
      </c>
      <c r="D210" s="104"/>
      <c r="E210" s="103"/>
      <c r="F210" s="137">
        <v>770</v>
      </c>
      <c r="G210" s="137" t="s">
        <v>1455</v>
      </c>
      <c r="H210" s="255"/>
      <c r="I210" s="255"/>
      <c r="J210" s="103" t="s">
        <v>1830</v>
      </c>
      <c r="K210" s="103"/>
      <c r="L210" s="137"/>
      <c r="M210" s="255"/>
      <c r="O210" t="str">
        <f t="shared" si="63"/>
        <v xml:space="preserve"> WHEN COUNTRY = 'BIB' AND SEGMENT = 'CORPORATE' THEN 94</v>
      </c>
      <c r="P210" t="str">
        <f>IF(LEN(C210)&gt;0,CONCATENATE(" WHEN COUNTRY = '",$B$2, ,"' AND SEGMENT = '",$C$3,"'  THEN ",C210 ),"")</f>
        <v xml:space="preserve"> WHEN COUNTRY = 'BIB' AND SEGMENT = 'RETAIL'  THEN 26</v>
      </c>
      <c r="Q210" s="94" t="str">
        <f t="shared" si="50"/>
        <v/>
      </c>
      <c r="R210" s="95" t="str">
        <f t="shared" si="51"/>
        <v/>
      </c>
      <c r="S210" s="94" t="str">
        <f t="shared" si="52"/>
        <v xml:space="preserve"> WHEN COUNTRY = 'BIR' AND SEGMENT IN ('CORPORATE','SME Corporate') THEN 770</v>
      </c>
      <c r="T210" s="95" t="str">
        <f t="shared" si="53"/>
        <v xml:space="preserve"> WHEN COUNTRY = 'BIR' AND SEGMENT = 'SME Retail' THEN 369</v>
      </c>
      <c r="U210" s="94" t="str">
        <f t="shared" si="54"/>
        <v/>
      </c>
      <c r="V210" s="94" t="str">
        <f t="shared" si="55"/>
        <v/>
      </c>
      <c r="W210" s="94" t="str">
        <f t="shared" si="56"/>
        <v xml:space="preserve"> WHEN COUNTRY = 'CIB' AND SEGMENT IN ('Large Corporate - Corporate','SME Corporate') THEN 181</v>
      </c>
      <c r="X210" s="94" t="str">
        <f t="shared" si="57"/>
        <v/>
      </c>
      <c r="Y210" s="94" t="str">
        <f t="shared" si="58"/>
        <v/>
      </c>
      <c r="Z210" s="94" t="str">
        <f t="shared" si="59"/>
        <v/>
      </c>
      <c r="AB210" t="str">
        <f t="shared" si="6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C210" s="96" t="str">
        <f t="shared" si="6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9" ht="16.5" thickBot="1" x14ac:dyDescent="0.3">
      <c r="A211" s="85">
        <f t="shared" si="62"/>
        <v>214</v>
      </c>
      <c r="B211" s="102"/>
      <c r="C211" s="102"/>
      <c r="D211" s="104"/>
      <c r="E211" s="104"/>
      <c r="F211" s="138"/>
      <c r="G211" s="138"/>
      <c r="H211" s="255"/>
      <c r="I211" s="255"/>
      <c r="J211" s="103" t="s">
        <v>1831</v>
      </c>
      <c r="K211" s="103"/>
      <c r="L211" s="137"/>
      <c r="M211" s="255"/>
      <c r="O211" t="str">
        <f t="shared" si="63"/>
        <v/>
      </c>
      <c r="P211" t="str">
        <f>IF(LEN(C211)&gt;0,CONCATENATE(" WHEN COUNTRY = '",$B$2, ,"' AND SEGMENT = '",$B$3,"' THEN ",C211 ),"")</f>
        <v/>
      </c>
      <c r="Q211" s="94" t="str">
        <f t="shared" si="50"/>
        <v/>
      </c>
      <c r="R211" s="95" t="str">
        <f t="shared" si="51"/>
        <v/>
      </c>
      <c r="S211" s="94" t="str">
        <f t="shared" si="52"/>
        <v/>
      </c>
      <c r="T211" s="95" t="str">
        <f t="shared" si="53"/>
        <v/>
      </c>
      <c r="U211" s="94" t="str">
        <f t="shared" si="54"/>
        <v/>
      </c>
      <c r="V211" s="94" t="str">
        <f t="shared" si="55"/>
        <v/>
      </c>
      <c r="W211" s="94" t="str">
        <f t="shared" si="56"/>
        <v xml:space="preserve"> WHEN COUNTRY = 'CIB' AND SEGMENT IN ('Large Corporate - Corporate','SME Corporate') THEN 92</v>
      </c>
      <c r="X211" s="94" t="str">
        <f t="shared" si="57"/>
        <v/>
      </c>
      <c r="Y211" s="94" t="str">
        <f t="shared" si="58"/>
        <v/>
      </c>
      <c r="Z211" s="94" t="str">
        <f t="shared" si="59"/>
        <v/>
      </c>
      <c r="AB211" t="str">
        <f t="shared" si="60"/>
        <v xml:space="preserve"> WHEN COUNTRY = 'CIB' AND SEGMENT IN ('Large Corporate - Corporate','SME Corporate') THEN 92</v>
      </c>
      <c r="AC211" s="96" t="str">
        <f t="shared" si="61"/>
        <v>CASE  WHEN COUNTRY = 'CIB' AND SEGMENT IN ('Large Corporate - Corporate','SME Corporate') THEN 92 END AS VAL_MAX_IND_214,</v>
      </c>
    </row>
    <row r="212" spans="1:29" ht="16.5" thickBot="1" x14ac:dyDescent="0.3">
      <c r="A212" s="85">
        <f t="shared" si="62"/>
        <v>215</v>
      </c>
      <c r="B212" s="102"/>
      <c r="C212" s="102"/>
      <c r="D212" s="104"/>
      <c r="E212" s="104"/>
      <c r="F212" s="137"/>
      <c r="G212" s="137"/>
      <c r="H212" s="255"/>
      <c r="I212" s="255"/>
      <c r="J212" s="103" t="s">
        <v>1832</v>
      </c>
      <c r="K212" s="103"/>
      <c r="L212" s="137"/>
      <c r="M212" s="255"/>
      <c r="O212" t="str">
        <f t="shared" si="63"/>
        <v/>
      </c>
      <c r="P212" t="str">
        <f>IF(LEN(C212)&gt;0,CONCATENATE(" WHEN COUNTRY = '",$B$2, ,"' AND SEGMENT = '",$B$3,"' THEN ",C212 ),"")</f>
        <v/>
      </c>
      <c r="Q212" s="94" t="str">
        <f t="shared" si="50"/>
        <v/>
      </c>
      <c r="R212" s="95" t="str">
        <f t="shared" si="51"/>
        <v/>
      </c>
      <c r="S212" s="94" t="str">
        <f t="shared" si="52"/>
        <v/>
      </c>
      <c r="T212" s="95" t="str">
        <f t="shared" si="53"/>
        <v/>
      </c>
      <c r="U212" s="94" t="str">
        <f t="shared" si="54"/>
        <v/>
      </c>
      <c r="V212" s="94" t="str">
        <f t="shared" si="55"/>
        <v/>
      </c>
      <c r="W212" s="94" t="str">
        <f t="shared" si="56"/>
        <v xml:space="preserve"> WHEN COUNTRY = 'CIB' AND SEGMENT IN ('Large Corporate - Corporate','SME Corporate') THEN 184</v>
      </c>
      <c r="X212" s="94" t="str">
        <f t="shared" si="57"/>
        <v/>
      </c>
      <c r="Y212" s="94" t="str">
        <f t="shared" si="58"/>
        <v/>
      </c>
      <c r="Z212" s="94" t="str">
        <f t="shared" si="59"/>
        <v/>
      </c>
      <c r="AB212" t="str">
        <f t="shared" si="60"/>
        <v xml:space="preserve"> WHEN COUNTRY = 'CIB' AND SEGMENT IN ('Large Corporate - Corporate','SME Corporate') THEN 184</v>
      </c>
      <c r="AC212" s="96" t="str">
        <f t="shared" si="61"/>
        <v>CASE  WHEN COUNTRY = 'CIB' AND SEGMENT IN ('Large Corporate - Corporate','SME Corporate') THEN 184 END AS VAL_MAX_IND_215,</v>
      </c>
    </row>
    <row r="213" spans="1:29" ht="16.5" thickBot="1" x14ac:dyDescent="0.3">
      <c r="A213" s="85">
        <f t="shared" si="62"/>
        <v>216</v>
      </c>
      <c r="B213" s="102" t="s">
        <v>1378</v>
      </c>
      <c r="C213" s="102" t="s">
        <v>1379</v>
      </c>
      <c r="D213" s="104"/>
      <c r="E213" s="104"/>
      <c r="F213" s="138"/>
      <c r="G213" s="138"/>
      <c r="H213" s="255"/>
      <c r="I213" s="255"/>
      <c r="J213" s="103"/>
      <c r="K213" s="103"/>
      <c r="L213" s="137"/>
      <c r="M213" s="255"/>
      <c r="O213" t="str">
        <f t="shared" si="63"/>
        <v xml:space="preserve"> WHEN COUNTRY = 'BIB' AND SEGMENT = 'CORPORATE' THEN 23</v>
      </c>
      <c r="P213" t="str">
        <f>IF(LEN(C213)&gt;0,CONCATENATE(" WHEN COUNTRY = '",$B$2, ,"' AND SEGMENT = '",$C$3,"'  THEN ",C213 ),"")</f>
        <v xml:space="preserve"> WHEN COUNTRY = 'BIB' AND SEGMENT = 'RETAIL'  THEN 19</v>
      </c>
      <c r="Q213" s="94" t="str">
        <f t="shared" si="50"/>
        <v/>
      </c>
      <c r="R213" s="95" t="str">
        <f t="shared" si="51"/>
        <v/>
      </c>
      <c r="S213" s="94" t="str">
        <f t="shared" si="52"/>
        <v/>
      </c>
      <c r="T213" s="95" t="str">
        <f t="shared" si="53"/>
        <v/>
      </c>
      <c r="U213" s="94" t="str">
        <f t="shared" si="54"/>
        <v/>
      </c>
      <c r="V213" s="94" t="str">
        <f t="shared" si="55"/>
        <v/>
      </c>
      <c r="W213" s="94" t="str">
        <f t="shared" si="56"/>
        <v/>
      </c>
      <c r="X213" s="94" t="str">
        <f t="shared" si="57"/>
        <v/>
      </c>
      <c r="Y213" s="94" t="str">
        <f t="shared" si="58"/>
        <v/>
      </c>
      <c r="Z213" s="94" t="str">
        <f t="shared" si="59"/>
        <v/>
      </c>
      <c r="AB213" t="str">
        <f t="shared" si="60"/>
        <v xml:space="preserve"> WHEN COUNTRY = 'BIB' AND SEGMENT = 'CORPORATE' THEN 23 WHEN COUNTRY = 'BIB' AND SEGMENT = 'RETAIL'  THEN 19</v>
      </c>
      <c r="AC213" s="96" t="str">
        <f t="shared" si="61"/>
        <v>CASE  WHEN COUNTRY = 'BIB' AND SEGMENT = 'CORPORATE' THEN 23 WHEN COUNTRY = 'BIB' AND SEGMENT = 'RETAIL'  THEN 19 END AS VAL_MAX_IND_216,</v>
      </c>
    </row>
    <row r="214" spans="1:29" ht="16.5" thickBot="1" x14ac:dyDescent="0.3">
      <c r="A214" s="85">
        <f t="shared" si="62"/>
        <v>217</v>
      </c>
      <c r="B214" s="102"/>
      <c r="C214" s="102"/>
      <c r="D214" s="104"/>
      <c r="E214" s="104"/>
      <c r="F214" s="137"/>
      <c r="G214" s="137"/>
      <c r="H214" s="255"/>
      <c r="I214" s="255"/>
      <c r="J214" s="103"/>
      <c r="K214" s="103"/>
      <c r="L214" s="137"/>
      <c r="M214" s="255"/>
      <c r="O214" t="str">
        <f t="shared" si="63"/>
        <v/>
      </c>
      <c r="P214" t="str">
        <f>IF(LEN(C214)&gt;0,CONCATENATE(" WHEN COUNTRY = '",$B$2, ,"' AND SEGMENT = '",$B$3,"' THEN ",C214 ),"")</f>
        <v/>
      </c>
      <c r="Q214" s="94" t="str">
        <f t="shared" si="50"/>
        <v/>
      </c>
      <c r="R214" s="95" t="str">
        <f t="shared" si="51"/>
        <v/>
      </c>
      <c r="S214" s="94" t="str">
        <f t="shared" si="52"/>
        <v/>
      </c>
      <c r="T214" s="95" t="str">
        <f t="shared" si="53"/>
        <v/>
      </c>
      <c r="U214" s="94" t="str">
        <f t="shared" si="54"/>
        <v/>
      </c>
      <c r="V214" s="94" t="str">
        <f t="shared" si="55"/>
        <v/>
      </c>
      <c r="W214" s="94" t="str">
        <f t="shared" si="56"/>
        <v/>
      </c>
      <c r="X214" s="94" t="str">
        <f t="shared" si="57"/>
        <v/>
      </c>
      <c r="Y214" s="94" t="str">
        <f t="shared" si="58"/>
        <v/>
      </c>
      <c r="Z214" s="94" t="str">
        <f t="shared" si="59"/>
        <v/>
      </c>
      <c r="AB214" t="str">
        <f t="shared" si="60"/>
        <v/>
      </c>
      <c r="AC214" s="96" t="str">
        <f t="shared" si="61"/>
        <v/>
      </c>
    </row>
    <row r="215" spans="1:29" ht="16.5" thickBot="1" x14ac:dyDescent="0.3">
      <c r="A215" s="85">
        <f t="shared" si="62"/>
        <v>218</v>
      </c>
      <c r="B215" s="102"/>
      <c r="C215" s="102"/>
      <c r="D215" s="104"/>
      <c r="E215" s="104"/>
      <c r="F215" s="138"/>
      <c r="G215" s="138"/>
      <c r="H215" s="255"/>
      <c r="I215" s="255"/>
      <c r="J215" s="103"/>
      <c r="K215" s="103"/>
      <c r="L215" s="137"/>
      <c r="M215" s="255"/>
      <c r="O215" t="str">
        <f t="shared" si="63"/>
        <v/>
      </c>
      <c r="P215" t="str">
        <f>IF(LEN(C215)&gt;0,CONCATENATE(" WHEN COUNTRY = '",$B$2, ,"' AND SEGMENT = '",$B$3,"' THEN ",C215 ),"")</f>
        <v/>
      </c>
      <c r="Q215" s="94" t="str">
        <f t="shared" si="50"/>
        <v/>
      </c>
      <c r="R215" s="95" t="str">
        <f t="shared" si="51"/>
        <v/>
      </c>
      <c r="S215" s="94" t="str">
        <f t="shared" si="52"/>
        <v/>
      </c>
      <c r="T215" s="95" t="str">
        <f t="shared" si="53"/>
        <v/>
      </c>
      <c r="U215" s="94" t="str">
        <f t="shared" si="54"/>
        <v/>
      </c>
      <c r="V215" s="94" t="str">
        <f t="shared" si="55"/>
        <v/>
      </c>
      <c r="W215" s="94" t="str">
        <f t="shared" si="56"/>
        <v/>
      </c>
      <c r="X215" s="94" t="str">
        <f t="shared" si="57"/>
        <v/>
      </c>
      <c r="Y215" s="94" t="str">
        <f t="shared" si="58"/>
        <v/>
      </c>
      <c r="Z215" s="94" t="str">
        <f t="shared" si="59"/>
        <v/>
      </c>
      <c r="AB215" t="str">
        <f t="shared" si="60"/>
        <v/>
      </c>
      <c r="AC215" s="96" t="str">
        <f t="shared" si="61"/>
        <v/>
      </c>
    </row>
    <row r="216" spans="1:29" ht="19.5" customHeight="1" thickBot="1" x14ac:dyDescent="0.3">
      <c r="A216" s="85">
        <f t="shared" si="62"/>
        <v>219</v>
      </c>
      <c r="B216" s="102"/>
      <c r="C216" s="102"/>
      <c r="D216" s="104"/>
      <c r="E216" s="104"/>
      <c r="F216" s="137"/>
      <c r="G216" s="137"/>
      <c r="H216" s="255"/>
      <c r="I216" s="255"/>
      <c r="J216" s="103"/>
      <c r="K216" s="103"/>
      <c r="L216" s="137"/>
      <c r="M216" s="255"/>
      <c r="O216" t="str">
        <f t="shared" si="63"/>
        <v/>
      </c>
      <c r="P216" t="str">
        <f>IF(LEN(C216)&gt;0,CONCATENATE(" WHEN COUNTRY = '",$B$2, ,"' AND SEGMENT = '",$B$3,"' THEN ",C216 ),"")</f>
        <v/>
      </c>
      <c r="Q216" s="94" t="str">
        <f t="shared" si="50"/>
        <v/>
      </c>
      <c r="R216" s="95" t="str">
        <f t="shared" si="51"/>
        <v/>
      </c>
      <c r="S216" s="94" t="str">
        <f t="shared" si="52"/>
        <v/>
      </c>
      <c r="T216" s="95" t="str">
        <f t="shared" si="53"/>
        <v/>
      </c>
      <c r="U216" s="94" t="str">
        <f t="shared" si="54"/>
        <v/>
      </c>
      <c r="V216" s="94" t="str">
        <f t="shared" si="55"/>
        <v/>
      </c>
      <c r="W216" s="94" t="str">
        <f t="shared" si="56"/>
        <v/>
      </c>
      <c r="X216" s="94" t="str">
        <f t="shared" si="57"/>
        <v/>
      </c>
      <c r="Y216" s="94" t="str">
        <f t="shared" si="58"/>
        <v/>
      </c>
      <c r="Z216" s="94" t="str">
        <f t="shared" si="59"/>
        <v/>
      </c>
      <c r="AB216" t="str">
        <f t="shared" si="60"/>
        <v/>
      </c>
      <c r="AC216" s="96" t="str">
        <f t="shared" si="61"/>
        <v/>
      </c>
    </row>
    <row r="217" spans="1:29" ht="19.5" customHeight="1" thickBot="1" x14ac:dyDescent="0.3">
      <c r="A217" s="85">
        <f t="shared" si="62"/>
        <v>220</v>
      </c>
      <c r="B217" s="102"/>
      <c r="C217" s="102"/>
      <c r="D217" s="104"/>
      <c r="E217" s="104"/>
      <c r="F217" s="137"/>
      <c r="G217" s="137"/>
      <c r="H217" s="255"/>
      <c r="I217" s="255"/>
      <c r="J217" s="103"/>
      <c r="K217" s="103"/>
      <c r="L217" s="137"/>
      <c r="M217" s="255"/>
      <c r="O217" t="str">
        <f t="shared" ref="O217:P222" si="65">IF(LEN(B217)&gt;0,CONCATENATE(" WHEN COUNTRY = '",$B$2, ,"' AND SEGMENT = '",$B$3,"' THEN ",B217 ),"")</f>
        <v/>
      </c>
      <c r="P217" t="str">
        <f t="shared" si="65"/>
        <v/>
      </c>
      <c r="Q217" s="94" t="str">
        <f t="shared" si="50"/>
        <v/>
      </c>
      <c r="R217" s="95" t="str">
        <f t="shared" si="51"/>
        <v/>
      </c>
      <c r="S217" s="94" t="str">
        <f t="shared" si="52"/>
        <v/>
      </c>
      <c r="T217" s="95" t="str">
        <f t="shared" si="53"/>
        <v/>
      </c>
      <c r="U217" s="94" t="str">
        <f t="shared" si="54"/>
        <v/>
      </c>
      <c r="V217" s="94" t="str">
        <f t="shared" si="55"/>
        <v/>
      </c>
      <c r="W217" s="94" t="str">
        <f t="shared" si="56"/>
        <v/>
      </c>
      <c r="X217" s="94" t="str">
        <f t="shared" si="57"/>
        <v/>
      </c>
      <c r="Y217" s="94" t="str">
        <f t="shared" si="58"/>
        <v/>
      </c>
      <c r="Z217" s="94" t="str">
        <f t="shared" si="59"/>
        <v/>
      </c>
      <c r="AB217" t="str">
        <f t="shared" si="60"/>
        <v/>
      </c>
      <c r="AC217" s="96" t="str">
        <f t="shared" si="61"/>
        <v/>
      </c>
    </row>
    <row r="218" spans="1:29" ht="19.5" customHeight="1" thickBot="1" x14ac:dyDescent="0.3">
      <c r="A218" s="85">
        <f t="shared" si="62"/>
        <v>221</v>
      </c>
      <c r="B218" s="102"/>
      <c r="C218" s="102"/>
      <c r="D218" s="104"/>
      <c r="E218" s="104"/>
      <c r="F218" s="137"/>
      <c r="G218" s="137"/>
      <c r="H218" s="255"/>
      <c r="I218" s="255"/>
      <c r="J218" s="103"/>
      <c r="K218" s="103"/>
      <c r="L218" s="137"/>
      <c r="M218" s="255"/>
      <c r="O218" t="str">
        <f t="shared" si="65"/>
        <v/>
      </c>
      <c r="P218" t="str">
        <f t="shared" si="65"/>
        <v/>
      </c>
      <c r="Q218" s="94" t="str">
        <f t="shared" si="50"/>
        <v/>
      </c>
      <c r="R218" s="95" t="str">
        <f t="shared" si="51"/>
        <v/>
      </c>
      <c r="S218" s="94" t="str">
        <f t="shared" si="52"/>
        <v/>
      </c>
      <c r="T218" s="95" t="str">
        <f t="shared" si="53"/>
        <v/>
      </c>
      <c r="U218" s="94" t="str">
        <f t="shared" si="54"/>
        <v/>
      </c>
      <c r="V218" s="94" t="str">
        <f t="shared" si="55"/>
        <v/>
      </c>
      <c r="W218" s="94" t="str">
        <f t="shared" si="56"/>
        <v/>
      </c>
      <c r="X218" s="94" t="str">
        <f t="shared" si="57"/>
        <v/>
      </c>
      <c r="Y218" s="94" t="str">
        <f t="shared" si="58"/>
        <v/>
      </c>
      <c r="Z218" s="94" t="str">
        <f t="shared" si="59"/>
        <v/>
      </c>
      <c r="AB218" t="str">
        <f t="shared" si="60"/>
        <v/>
      </c>
      <c r="AC218" s="96" t="str">
        <f t="shared" si="61"/>
        <v/>
      </c>
    </row>
    <row r="219" spans="1:29" ht="19.5" customHeight="1" thickBot="1" x14ac:dyDescent="0.3">
      <c r="A219" s="85">
        <f t="shared" si="62"/>
        <v>222</v>
      </c>
      <c r="B219" s="102"/>
      <c r="C219" s="102"/>
      <c r="D219" s="104"/>
      <c r="E219" s="104"/>
      <c r="F219" s="137"/>
      <c r="G219" s="137"/>
      <c r="H219" s="255"/>
      <c r="I219" s="255"/>
      <c r="J219" s="103"/>
      <c r="K219" s="103"/>
      <c r="L219" s="137"/>
      <c r="M219" s="255"/>
      <c r="O219" t="str">
        <f t="shared" si="65"/>
        <v/>
      </c>
      <c r="P219" t="str">
        <f t="shared" si="65"/>
        <v/>
      </c>
      <c r="Q219" s="94" t="str">
        <f t="shared" si="50"/>
        <v/>
      </c>
      <c r="R219" s="95" t="str">
        <f t="shared" si="51"/>
        <v/>
      </c>
      <c r="S219" s="94" t="str">
        <f t="shared" si="52"/>
        <v/>
      </c>
      <c r="T219" s="95" t="str">
        <f t="shared" si="53"/>
        <v/>
      </c>
      <c r="U219" s="94" t="str">
        <f t="shared" si="54"/>
        <v/>
      </c>
      <c r="V219" s="94" t="str">
        <f t="shared" si="55"/>
        <v/>
      </c>
      <c r="W219" s="94" t="str">
        <f t="shared" si="56"/>
        <v/>
      </c>
      <c r="X219" s="94" t="str">
        <f t="shared" si="57"/>
        <v/>
      </c>
      <c r="Y219" s="94" t="str">
        <f t="shared" si="58"/>
        <v/>
      </c>
      <c r="Z219" s="94" t="str">
        <f t="shared" si="59"/>
        <v/>
      </c>
      <c r="AB219" t="str">
        <f t="shared" si="60"/>
        <v/>
      </c>
      <c r="AC219" s="96" t="str">
        <f t="shared" si="61"/>
        <v/>
      </c>
    </row>
    <row r="220" spans="1:29" ht="19.5" customHeight="1" thickBot="1" x14ac:dyDescent="0.3">
      <c r="A220" s="85">
        <f t="shared" si="62"/>
        <v>223</v>
      </c>
      <c r="B220" s="102"/>
      <c r="C220" s="102"/>
      <c r="D220" s="104"/>
      <c r="E220" s="104"/>
      <c r="F220" s="137"/>
      <c r="G220" s="137"/>
      <c r="H220" s="255"/>
      <c r="I220" s="255"/>
      <c r="J220" s="103"/>
      <c r="K220" s="103"/>
      <c r="L220" s="137"/>
      <c r="M220" s="255"/>
      <c r="O220" t="str">
        <f t="shared" si="65"/>
        <v/>
      </c>
      <c r="P220" t="str">
        <f t="shared" si="65"/>
        <v/>
      </c>
      <c r="Q220" s="94" t="str">
        <f t="shared" si="50"/>
        <v/>
      </c>
      <c r="R220" s="95" t="str">
        <f t="shared" si="51"/>
        <v/>
      </c>
      <c r="S220" s="94" t="str">
        <f t="shared" si="52"/>
        <v/>
      </c>
      <c r="T220" s="95" t="str">
        <f t="shared" si="53"/>
        <v/>
      </c>
      <c r="U220" s="94" t="str">
        <f t="shared" si="54"/>
        <v/>
      </c>
      <c r="V220" s="94" t="str">
        <f t="shared" si="55"/>
        <v/>
      </c>
      <c r="W220" s="94" t="str">
        <f t="shared" si="56"/>
        <v/>
      </c>
      <c r="X220" s="94" t="str">
        <f t="shared" si="57"/>
        <v/>
      </c>
      <c r="Y220" s="94" t="str">
        <f t="shared" si="58"/>
        <v/>
      </c>
      <c r="Z220" s="94" t="str">
        <f t="shared" si="59"/>
        <v/>
      </c>
      <c r="AB220" t="str">
        <f t="shared" si="60"/>
        <v/>
      </c>
      <c r="AC220" s="96" t="str">
        <f t="shared" si="61"/>
        <v/>
      </c>
    </row>
    <row r="221" spans="1:29" ht="19.5" customHeight="1" thickBot="1" x14ac:dyDescent="0.3">
      <c r="A221" s="85">
        <f t="shared" si="62"/>
        <v>224</v>
      </c>
      <c r="B221" s="102"/>
      <c r="C221" s="102"/>
      <c r="D221" s="104"/>
      <c r="E221" s="104"/>
      <c r="F221" s="137"/>
      <c r="G221" s="137"/>
      <c r="H221" s="255"/>
      <c r="I221" s="255"/>
      <c r="J221" s="103"/>
      <c r="K221" s="103"/>
      <c r="L221" s="137"/>
      <c r="M221" s="255"/>
      <c r="O221" t="str">
        <f t="shared" si="65"/>
        <v/>
      </c>
      <c r="P221" t="str">
        <f t="shared" si="65"/>
        <v/>
      </c>
      <c r="Q221" s="94" t="str">
        <f t="shared" si="50"/>
        <v/>
      </c>
      <c r="R221" s="95" t="str">
        <f t="shared" si="51"/>
        <v/>
      </c>
      <c r="S221" s="94" t="str">
        <f t="shared" si="52"/>
        <v/>
      </c>
      <c r="T221" s="95" t="str">
        <f t="shared" si="53"/>
        <v/>
      </c>
      <c r="U221" s="94" t="str">
        <f t="shared" si="54"/>
        <v/>
      </c>
      <c r="V221" s="94" t="str">
        <f t="shared" si="55"/>
        <v/>
      </c>
      <c r="W221" s="94" t="str">
        <f t="shared" si="56"/>
        <v/>
      </c>
      <c r="X221" s="94" t="str">
        <f t="shared" si="57"/>
        <v/>
      </c>
      <c r="Y221" s="94" t="str">
        <f t="shared" si="58"/>
        <v/>
      </c>
      <c r="Z221" s="94" t="str">
        <f t="shared" si="59"/>
        <v/>
      </c>
      <c r="AB221" t="str">
        <f t="shared" si="60"/>
        <v/>
      </c>
      <c r="AC221" s="96" t="str">
        <f t="shared" si="61"/>
        <v/>
      </c>
    </row>
    <row r="222" spans="1:29" ht="19.5" customHeight="1" thickBot="1" x14ac:dyDescent="0.3">
      <c r="A222" s="85">
        <f t="shared" si="62"/>
        <v>225</v>
      </c>
      <c r="B222" s="102"/>
      <c r="C222" s="102"/>
      <c r="D222" s="104"/>
      <c r="E222" s="104"/>
      <c r="F222" s="137"/>
      <c r="G222" s="137"/>
      <c r="H222" s="255"/>
      <c r="I222" s="255"/>
      <c r="J222" s="103"/>
      <c r="K222" s="103"/>
      <c r="L222" s="137"/>
      <c r="M222" s="255"/>
      <c r="O222" t="str">
        <f t="shared" si="65"/>
        <v/>
      </c>
      <c r="P222" t="str">
        <f t="shared" si="65"/>
        <v/>
      </c>
      <c r="Q222" s="94" t="str">
        <f t="shared" si="50"/>
        <v/>
      </c>
      <c r="R222" s="95" t="str">
        <f t="shared" si="51"/>
        <v/>
      </c>
      <c r="S222" s="94" t="str">
        <f t="shared" si="52"/>
        <v/>
      </c>
      <c r="T222" s="95" t="str">
        <f t="shared" si="53"/>
        <v/>
      </c>
      <c r="U222" s="94" t="str">
        <f t="shared" si="54"/>
        <v/>
      </c>
      <c r="V222" s="94" t="str">
        <f t="shared" si="55"/>
        <v/>
      </c>
      <c r="W222" s="94" t="str">
        <f t="shared" si="56"/>
        <v/>
      </c>
      <c r="X222" s="94" t="str">
        <f t="shared" si="57"/>
        <v/>
      </c>
      <c r="Y222" s="94" t="str">
        <f t="shared" si="58"/>
        <v/>
      </c>
      <c r="Z222" s="94" t="str">
        <f t="shared" si="59"/>
        <v/>
      </c>
      <c r="AB222" t="str">
        <f t="shared" si="60"/>
        <v/>
      </c>
      <c r="AC222" s="96" t="str">
        <f t="shared" si="61"/>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92" zoomScale="60" zoomScaleNormal="60" zoomScalePageLayoutView="90" workbookViewId="0">
      <selection activeCell="E93" sqref="E93"/>
    </sheetView>
  </sheetViews>
  <sheetFormatPr defaultColWidth="8.875" defaultRowHeight="15.75" x14ac:dyDescent="0.25"/>
  <cols>
    <col min="1" max="1" width="12.375" customWidth="1"/>
    <col min="2" max="2" width="255.625" bestFit="1" customWidth="1"/>
    <col min="3" max="3" width="255.625" customWidth="1"/>
    <col min="4" max="4" width="132.625" customWidth="1"/>
    <col min="5" max="5" width="255.625" customWidth="1"/>
    <col min="6" max="6" width="15.375" customWidth="1"/>
  </cols>
  <sheetData>
    <row r="2" spans="1:6" ht="16.5" thickBot="1" x14ac:dyDescent="0.3">
      <c r="A2" s="360" t="s">
        <v>1220</v>
      </c>
      <c r="B2" s="361" t="s">
        <v>1215</v>
      </c>
      <c r="C2" s="361" t="s">
        <v>1222</v>
      </c>
      <c r="D2" s="361" t="s">
        <v>1223</v>
      </c>
      <c r="E2" s="361" t="s">
        <v>1224</v>
      </c>
      <c r="F2" s="361" t="s">
        <v>1225</v>
      </c>
    </row>
    <row r="3" spans="1:6" ht="63.75" thickBot="1" x14ac:dyDescent="0.3">
      <c r="A3" s="362">
        <v>1</v>
      </c>
      <c r="B3" s="97" t="str">
        <f>MISSING_VALUE!AN4</f>
        <v>CASE  WHEN COUNTRY = 'BIB' THEN 0 WHEN COUNTRY = 'KOPER' THEN 0 WHEN COUNTRY = 'BIR' THEN 0 WHEN COUNTRY = 'ALEX' THEN 0 WHEN COUNTRY = 'CIB' THEN 0 WHEN COUNTRY = 'ISPRO' THEN 0 WHEN COUNTRY = 'ISBA' THEN 0 END AS MISSING_VAL_IND_1,</v>
      </c>
      <c r="C3" s="97" t="str">
        <f>VAL_MAX!AC4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c r="D3" s="97" t="str">
        <f>VAL_MIN!AC4</f>
        <v/>
      </c>
      <c r="E3" s="97" t="str">
        <f>CONCATENATE(B3," ",C3," ",D3)</f>
        <v xml:space="preserve">CASE  WHEN COUNTRY = 'BIB' THEN 0 WHEN COUNTRY = 'KOPER' THEN 0 WHEN COUNTRY = 'BIR' THEN 0 WHEN COUNTRY = 'ALEX' THEN 0 WHEN COUNTRY = 'CIB' THEN 0 WHEN COUNTRY = 'ISPRO' THEN 0 WHEN COUNTRY = 'ISBA'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 </v>
      </c>
      <c r="F3" s="97">
        <f t="shared" ref="F3:F66" si="0">IF((LEN(B3)+LEN(C3)+LEN(D3))&gt;0,1,0)</f>
        <v>1</v>
      </c>
    </row>
    <row r="4" spans="1:6" ht="16.5" thickBot="1" x14ac:dyDescent="0.3">
      <c r="A4" s="362">
        <f t="shared" ref="A4:A67" si="1">+A3+1</f>
        <v>2</v>
      </c>
      <c r="B4" s="97" t="str">
        <f>MISSING_VALUE!AN5</f>
        <v>CASE  WHEN COUNTRY = 'BIR' THEN 0 WHEN COUNTRY = 'ALEX' THEN 0 WHEN COUNTRY = 'CIB' THEN 0 WHEN COUNTRY = 'ISPRO' THEN 0 WHEN COUNTRY = 'ISBA' THEN 0 END AS MISSING_VAL_IND_2,</v>
      </c>
      <c r="C4" s="97" t="str">
        <f>VAL_MAX!AC5</f>
        <v/>
      </c>
      <c r="D4" s="97" t="str">
        <f>VAL_MIN!AC5</f>
        <v/>
      </c>
      <c r="E4" s="97" t="str">
        <f t="shared" ref="E4:E19" si="2">CONCATENATE(B4," ",C4," ",D4)</f>
        <v xml:space="preserve">CASE  WHEN COUNTRY = 'BIR' THEN 0 WHEN COUNTRY = 'ALEX' THEN 0 WHEN COUNTRY = 'CIB' THEN 0 WHEN COUNTRY = 'ISPRO' THEN 0 WHEN COUNTRY = 'ISBA' THEN 0 END AS MISSING_VAL_IND_2,  </v>
      </c>
      <c r="F4" s="97">
        <f t="shared" si="0"/>
        <v>1</v>
      </c>
    </row>
    <row r="5" spans="1:6" ht="16.5" thickBot="1" x14ac:dyDescent="0.3">
      <c r="A5" s="362">
        <f t="shared" si="1"/>
        <v>3</v>
      </c>
      <c r="B5" s="97" t="str">
        <f>MISSING_VALUE!AN6</f>
        <v>CASE  WHEN COUNTRY = 'CIB' THEN 0 WHEN COUNTRY = 'ISPRO' THEN 0 WHEN COUNTRY = 'ISBA' THEN 0 END AS MISSING_VAL_IND_3,</v>
      </c>
      <c r="C5" s="97" t="str">
        <f>VAL_MAX!AC6</f>
        <v/>
      </c>
      <c r="D5" s="97" t="str">
        <f>VAL_MIN!AC6</f>
        <v/>
      </c>
      <c r="E5" s="97" t="str">
        <f t="shared" si="2"/>
        <v xml:space="preserve">CASE  WHEN COUNTRY = 'CIB' THEN 0 WHEN COUNTRY = 'ISPRO' THEN 0 WHEN COUNTRY = 'ISBA' THEN 0 END AS MISSING_VAL_IND_3,  </v>
      </c>
      <c r="F5" s="97">
        <f t="shared" si="0"/>
        <v>1</v>
      </c>
    </row>
    <row r="6" spans="1:6" ht="16.5" thickBot="1" x14ac:dyDescent="0.3">
      <c r="A6" s="362">
        <f t="shared" si="1"/>
        <v>4</v>
      </c>
      <c r="B6" s="97" t="str">
        <f>MISSING_VALUE!AN7</f>
        <v>CASE  WHEN COUNTRY = 'ISPRO' THEN 0 END AS MISSING_VAL_IND_4,</v>
      </c>
      <c r="C6" s="97" t="str">
        <f>VAL_MAX!AC7</f>
        <v/>
      </c>
      <c r="D6" s="97" t="str">
        <f>VAL_MIN!AC7</f>
        <v/>
      </c>
      <c r="E6" s="97" t="str">
        <f t="shared" si="2"/>
        <v xml:space="preserve">CASE  WHEN COUNTRY = 'ISPRO' THEN 0 END AS MISSING_VAL_IND_4,  </v>
      </c>
      <c r="F6" s="97">
        <f t="shared" si="0"/>
        <v>1</v>
      </c>
    </row>
    <row r="7" spans="1:6" ht="16.5" thickBot="1" x14ac:dyDescent="0.3">
      <c r="A7" s="362">
        <f t="shared" si="1"/>
        <v>5</v>
      </c>
      <c r="B7" s="97" t="str">
        <f>MISSING_VALUE!AN8</f>
        <v>CASE  WHEN COUNTRY = 'ISPRO' THEN 0 END AS MISSING_VAL_IND_5,</v>
      </c>
      <c r="C7" s="97" t="str">
        <f>VAL_MAX!AC8</f>
        <v/>
      </c>
      <c r="D7" s="97" t="str">
        <f>VAL_MIN!AC8</f>
        <v/>
      </c>
      <c r="E7" s="97" t="str">
        <f t="shared" si="2"/>
        <v xml:space="preserve">CASE  WHEN COUNTRY = 'ISPRO' THEN 0 END AS MISSING_VAL_IND_5,  </v>
      </c>
      <c r="F7" s="97">
        <f t="shared" si="0"/>
        <v>1</v>
      </c>
    </row>
    <row r="8" spans="1:6" ht="16.5" thickBot="1" x14ac:dyDescent="0.3">
      <c r="A8" s="362">
        <f t="shared" si="1"/>
        <v>6</v>
      </c>
      <c r="B8" s="97" t="str">
        <f>MISSING_VALUE!AN9</f>
        <v>CASE  WHEN COUNTRY = 'ALEX' THEN 0 WHEN COUNTRY = 'CIB' THEN 0 END AS MISSING_VAL_IND_6,</v>
      </c>
      <c r="C8" s="97" t="str">
        <f>VAL_MAX!AC9</f>
        <v/>
      </c>
      <c r="D8" s="97" t="str">
        <f>VAL_MIN!AC9</f>
        <v/>
      </c>
      <c r="E8" s="97" t="str">
        <f t="shared" si="2"/>
        <v xml:space="preserve">CASE  WHEN COUNTRY = 'ALEX' THEN 0 WHEN COUNTRY = 'CIB' THEN 0 END AS MISSING_VAL_IND_6,  </v>
      </c>
      <c r="F8" s="97">
        <f t="shared" si="0"/>
        <v>1</v>
      </c>
    </row>
    <row r="9" spans="1:6" ht="48" thickBot="1" x14ac:dyDescent="0.3">
      <c r="A9" s="362">
        <f t="shared" si="1"/>
        <v>7</v>
      </c>
      <c r="B9" s="97" t="str">
        <f>MISSING_VALUE!AN10</f>
        <v>CASE  WHEN COUNTRY = 'BIB' THEN 0 WHEN COUNTRY = 'KOPER' THEN 0 WHEN COUNTRY = 'BIR' THEN 0 WHEN COUNTRY = 'ALEX' THEN 0 WHEN COUNTRY = 'CIB' THEN 0 WHEN COUNTRY = 'ISPRO' THEN 0 WHEN COUNTRY = 'ISBA' THEN 0 END AS MISSING_VAL_IND_7,</v>
      </c>
      <c r="C9" s="97" t="str">
        <f>VAL_MAX!AC10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c r="D9" s="97" t="str">
        <f>VAL_MIN!AC10</f>
        <v/>
      </c>
      <c r="E9" s="97" t="str">
        <f t="shared" si="2"/>
        <v xml:space="preserve">CASE  WHEN COUNTRY = 'BIB' THEN 0 WHEN COUNTRY = 'KOPER' THEN 0 WHEN COUNTRY = 'BIR' THEN 0 WHEN COUNTRY = 'ALEX' THEN 0 WHEN COUNTRY = 'CIB' THEN 0 WHEN COUNTRY = 'ISPRO' THEN 0 WHEN COUNTRY = 'ISBA'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 </v>
      </c>
      <c r="F9" s="97">
        <f t="shared" si="0"/>
        <v>1</v>
      </c>
    </row>
    <row r="10" spans="1:6" ht="32.25" thickBot="1" x14ac:dyDescent="0.3">
      <c r="A10" s="362">
        <f t="shared" si="1"/>
        <v>8</v>
      </c>
      <c r="B10" s="97" t="str">
        <f>MISSING_VALUE!AN11</f>
        <v>CASE  WHEN COUNTRY = 'BIB' THEN 1 WHEN COUNTRY = 'KOPER' THEN 1 WHEN COUNTRY = 'BIR' THEN 1 WHEN COUNTRY = 'CIB' THEN 1 WHEN COUNTRY = 'ISPRO' THEN 1 WHEN COUNTRY = 'ISBA' THEN 1 END AS MISSING_VAL_IND_8,</v>
      </c>
      <c r="C10" s="97" t="str">
        <f>VAL_MAX!AC11</f>
        <v>CASE  WHEN COUNTRY = 'BIB' AND SEGMENT = 'CORPORATE' THEN 1.670961 WHEN COUNTRY = 'BIB' AND SEGMENT = 'RETAIL'  THEN 1.958556 END AS VAL_MAX_IND_8,</v>
      </c>
      <c r="D10" s="97" t="str">
        <f>VAL_MIN!AC11</f>
        <v/>
      </c>
      <c r="E10" s="97" t="str">
        <f t="shared" si="2"/>
        <v xml:space="preserve">CASE  WHEN COUNTRY = 'BIB' THEN 1 WHEN COUNTRY = 'KOPER' THEN 1 WHEN COUNTRY = 'BIR' THEN 1 WHEN COUNTRY = 'CIB' THEN 1 WHEN COUNTRY = 'ISPRO' THEN 1 WHEN COUNTRY = 'ISBA' THEN 1 END AS MISSING_VAL_IND_8, CASE  WHEN COUNTRY = 'BIB' AND SEGMENT = 'CORPORATE' THEN 1.670961 WHEN COUNTRY = 'BIB' AND SEGMENT = 'RETAIL'  THEN 1.958556 END AS VAL_MAX_IND_8, </v>
      </c>
      <c r="F10" s="97">
        <f t="shared" si="0"/>
        <v>1</v>
      </c>
    </row>
    <row r="11" spans="1:6" ht="79.5" thickBot="1" x14ac:dyDescent="0.3">
      <c r="A11" s="362">
        <f t="shared" si="1"/>
        <v>9</v>
      </c>
      <c r="B11" s="97" t="str">
        <f>MISSING_VALUE!AN12</f>
        <v>CASE  WHEN COUNTRY = 'BIB' THEN 0 WHEN COUNTRY = 'KOPER' THEN 0 WHEN COUNTRY = 'CIB' THEN 0 WHEN COUNTRY = 'ISPRO' THEN 0 WHEN COUNTRY = 'ISBA' THEN 0 END AS MISSING_VAL_IND_9,</v>
      </c>
      <c r="C11" s="97" t="str">
        <f>VAL_MAX!AC12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c r="D11" s="97" t="str">
        <f>VAL_MIN!AC12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E11" s="97" t="str">
        <f t="shared" si="2"/>
        <v>CASE  WHEN COUNTRY = 'BIB' THEN 0 WHEN COUNTRY = 'KOPER' THEN 0 WHEN COUNTRY = 'CIB' THEN 0 WHEN COUNTRY = 'ISPRO' THEN 0 WHEN COUNTRY = 'ISBA'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F11" s="97">
        <f t="shared" si="0"/>
        <v>1</v>
      </c>
    </row>
    <row r="12" spans="1:6" ht="16.5" thickBot="1" x14ac:dyDescent="0.3">
      <c r="A12" s="362">
        <f t="shared" si="1"/>
        <v>10</v>
      </c>
      <c r="B12" s="97" t="str">
        <f>MISSING_VALUE!AN13</f>
        <v>CASE  WHEN COUNTRY = 'KOPER' THEN 0 WHEN COUNTRY = 'CIB' THEN 0 WHEN COUNTRY = 'ISPRO' THEN 0 END AS MISSING_VAL_IND_10,</v>
      </c>
      <c r="C12" s="97" t="str">
        <f>VAL_MAX!AC13</f>
        <v/>
      </c>
      <c r="D12" s="97" t="str">
        <f>VAL_MIN!AC13</f>
        <v/>
      </c>
      <c r="E12" s="97" t="str">
        <f t="shared" si="2"/>
        <v xml:space="preserve">CASE  WHEN COUNTRY = 'KOPER' THEN 0 WHEN COUNTRY = 'CIB' THEN 0 WHEN COUNTRY = 'ISPRO' THEN 0 END AS MISSING_VAL_IND_10,  </v>
      </c>
      <c r="F12" s="97">
        <f t="shared" si="0"/>
        <v>1</v>
      </c>
    </row>
    <row r="13" spans="1:6" ht="16.5" thickBot="1" x14ac:dyDescent="0.3">
      <c r="A13" s="362">
        <f t="shared" si="1"/>
        <v>11</v>
      </c>
      <c r="B13" s="97" t="str">
        <f>MISSING_VALUE!AN14</f>
        <v>CASE  WHEN COUNTRY = 'BIB' THEN 0 WHEN COUNTRY = 'KOPER' THEN 0 WHEN COUNTRY = 'CIB' THEN 0 END AS MISSING_VAL_IND_11,</v>
      </c>
      <c r="C13" s="97" t="str">
        <f>VAL_MAX!AC14</f>
        <v/>
      </c>
      <c r="D13" s="97" t="str">
        <f>VAL_MIN!AC14</f>
        <v/>
      </c>
      <c r="E13" s="97" t="str">
        <f t="shared" si="2"/>
        <v xml:space="preserve">CASE  WHEN COUNTRY = 'BIB' THEN 0 WHEN COUNTRY = 'KOPER' THEN 0 WHEN COUNTRY = 'CIB' THEN 0 END AS MISSING_VAL_IND_11,  </v>
      </c>
      <c r="F13" s="97">
        <f t="shared" si="0"/>
        <v>1</v>
      </c>
    </row>
    <row r="14" spans="1:6" ht="16.5" thickBot="1" x14ac:dyDescent="0.3">
      <c r="A14" s="362">
        <f t="shared" si="1"/>
        <v>12</v>
      </c>
      <c r="B14" s="97" t="str">
        <f>MISSING_VALUE!AN15</f>
        <v>CASE  WHEN COUNTRY = 'KOPER' THEN 0 WHEN COUNTRY = 'CIB' THEN 0 END AS MISSING_VAL_IND_12,</v>
      </c>
      <c r="C14" s="97" t="str">
        <f>VAL_MAX!AC15</f>
        <v/>
      </c>
      <c r="D14" s="97" t="str">
        <f>VAL_MIN!AC15</f>
        <v/>
      </c>
      <c r="E14" s="97" t="str">
        <f t="shared" si="2"/>
        <v xml:space="preserve">CASE  WHEN COUNTRY = 'KOPER' THEN 0 WHEN COUNTRY = 'CIB' THEN 0 END AS MISSING_VAL_IND_12,  </v>
      </c>
      <c r="F14" s="97">
        <f t="shared" si="0"/>
        <v>1</v>
      </c>
    </row>
    <row r="15" spans="1:6" ht="126.75" thickBot="1" x14ac:dyDescent="0.3">
      <c r="A15" s="362">
        <f t="shared" si="1"/>
        <v>13</v>
      </c>
      <c r="B15" s="97" t="str">
        <f>MISSING_VALUE!AN16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c r="C15" s="97" t="str">
        <f>VAL_MAX!AC16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7" t="str">
        <f>VAL_MIN!AC16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32.25" thickBot="1" x14ac:dyDescent="0.3">
      <c r="A16" s="362">
        <f t="shared" si="1"/>
        <v>14</v>
      </c>
      <c r="B16" s="97" t="str">
        <f>MISSING_VALUE!AN17</f>
        <v>CASE  WHEN COUNTRY = 'BIB' THEN 1 WHEN COUNTRY = 'KOPER' THEN 1 WHEN COUNTRY = 'BIR' THEN 1 WHEN COUNTRY = 'CIB' THEN 1 WHEN COUNTRY = 'ISPRO' THEN 1 WHEN COUNTRY = 'ISBA' THEN 1 END AS MISSING_VAL_IND_14,</v>
      </c>
      <c r="C16" s="97" t="str">
        <f>VAL_MAX!AC17</f>
        <v>CASE  WHEN COUNTRY = 'CIB' AND SEGMENT IN ('Large Corporate - Corporate','SME Corporate') THEN 20 END AS VAL_MAX_IND_14,</v>
      </c>
      <c r="D16" s="97" t="str">
        <f>VAL_MIN!AC17</f>
        <v/>
      </c>
      <c r="E16" s="97" t="str">
        <f t="shared" si="2"/>
        <v xml:space="preserve">CASE  WHEN COUNTRY = 'BIB' THEN 1 WHEN COUNTRY = 'KOPER' THEN 1 WHEN COUNTRY = 'BIR' THEN 1 WHEN COUNTRY = 'CIB' THEN 1 WHEN COUNTRY = 'ISPRO' THEN 1 WHEN COUNTRY = 'ISBA' THEN 1 END AS MISSING_VAL_IND_14, CASE  WHEN COUNTRY = 'CIB' AND SEGMENT IN ('Large Corporate - Corporate','SME Corporate') THEN 20 END AS VAL_MAX_IND_14, </v>
      </c>
      <c r="F16" s="97">
        <f t="shared" si="0"/>
        <v>1</v>
      </c>
    </row>
    <row r="17" spans="1:6" ht="16.5" thickBot="1" x14ac:dyDescent="0.3">
      <c r="A17" s="362">
        <f t="shared" si="1"/>
        <v>15</v>
      </c>
      <c r="B17" s="97" t="str">
        <f>MISSING_VALUE!AN18</f>
        <v>CASE  WHEN COUNTRY = 'BIB' THEN 0 WHEN COUNTRY = 'KOPER' THEN 0 WHEN COUNTRY = 'ALEX' THEN 0 WHEN COUNTRY = 'CIB' THEN 0 WHEN COUNTRY = 'ISPRO' THEN 0 WHEN COUNTRY = 'ISBA' THEN 0 END AS MISSING_VAL_IND_15,</v>
      </c>
      <c r="C17" s="97" t="str">
        <f>VAL_MAX!AC18</f>
        <v/>
      </c>
      <c r="D17" s="97" t="str">
        <f>VAL_MIN!AC18</f>
        <v/>
      </c>
      <c r="E17" s="97" t="str">
        <f t="shared" si="2"/>
        <v xml:space="preserve">CASE  WHEN COUNTRY = 'BIB' THEN 0 WHEN COUNTRY = 'KOPER' THEN 0 WHEN COUNTRY = 'ALEX' THEN 0 WHEN COUNTRY = 'CIB' THEN 0 WHEN COUNTRY = 'ISPRO' THEN 0 WHEN COUNTRY = 'ISBA' THEN 0 END AS MISSING_VAL_IND_15,  </v>
      </c>
      <c r="F17" s="97">
        <f t="shared" si="0"/>
        <v>1</v>
      </c>
    </row>
    <row r="18" spans="1:6" ht="16.5" thickBot="1" x14ac:dyDescent="0.3">
      <c r="A18" s="362">
        <f t="shared" si="1"/>
        <v>16</v>
      </c>
      <c r="B18" s="97" t="str">
        <f>MISSING_VALUE!AN19</f>
        <v>CASE  WHEN COUNTRY = 'BIR' THEN 0 WHEN COUNTRY = 'ALEX' THEN 0 WHEN COUNTRY = 'CIB' THEN 0 WHEN COUNTRY = 'ISPRO' THEN 0 WHEN COUNTRY = 'ISBA' THEN 0 END AS MISSING_VAL_IND_16,</v>
      </c>
      <c r="C18" s="97" t="str">
        <f>VAL_MAX!AC19</f>
        <v/>
      </c>
      <c r="D18" s="97" t="str">
        <f>VAL_MIN!AC19</f>
        <v/>
      </c>
      <c r="E18" s="97" t="str">
        <f t="shared" si="2"/>
        <v xml:space="preserve">CASE  WHEN COUNTRY = 'BIR' THEN 0 WHEN COUNTRY = 'ALEX' THEN 0 WHEN COUNTRY = 'CIB' THEN 0 WHEN COUNTRY = 'ISPRO' THEN 0 WHEN COUNTRY = 'ISBA' THEN 0 END AS MISSING_VAL_IND_16,  </v>
      </c>
      <c r="F18" s="97">
        <f t="shared" si="0"/>
        <v>1</v>
      </c>
    </row>
    <row r="19" spans="1:6" ht="16.5" thickBot="1" x14ac:dyDescent="0.3">
      <c r="A19" s="362">
        <f t="shared" si="1"/>
        <v>17</v>
      </c>
      <c r="B19" s="97" t="str">
        <f>MISSING_VALUE!AN20</f>
        <v>CASE  WHEN COUNTRY = 'ALEX' THEN 0 WHEN COUNTRY = 'CIB' THEN 0 WHEN COUNTRY = 'ISPRO' THEN 0 WHEN COUNTRY = 'ISBA' THEN 0 END AS MISSING_VAL_IND_17,</v>
      </c>
      <c r="C19" s="97" t="str">
        <f>VAL_MAX!AC20</f>
        <v/>
      </c>
      <c r="D19" s="97" t="str">
        <f>VAL_MIN!AC20</f>
        <v/>
      </c>
      <c r="E19" s="97" t="str">
        <f t="shared" si="2"/>
        <v xml:space="preserve">CASE  WHEN COUNTRY = 'ALEX' THEN 0 WHEN COUNTRY = 'CIB' THEN 0 WHEN COUNTRY = 'ISPRO' THEN 0 WHEN COUNTRY = 'ISBA' THEN 0 END AS MISSING_VAL_IND_17,  </v>
      </c>
      <c r="F19" s="97">
        <f t="shared" si="0"/>
        <v>1</v>
      </c>
    </row>
    <row r="20" spans="1:6" ht="16.5" hidden="1" customHeight="1" thickBot="1" x14ac:dyDescent="0.3">
      <c r="A20" s="85">
        <f t="shared" si="1"/>
        <v>18</v>
      </c>
      <c r="B20" t="str">
        <f>MISSING_VALUE!AN21</f>
        <v/>
      </c>
      <c r="C20" t="str">
        <f>VAL_MAX!AC21</f>
        <v/>
      </c>
      <c r="D20" t="str">
        <f>VAL_MIN!AC21</f>
        <v/>
      </c>
      <c r="E20" s="97" t="str">
        <f t="shared" ref="E20:E83" si="3">CONCATENATE(B20," ",C20," ",D20)</f>
        <v xml:space="preserve">  </v>
      </c>
      <c r="F20">
        <f t="shared" si="0"/>
        <v>0</v>
      </c>
    </row>
    <row r="21" spans="1:6" ht="16.5" thickBot="1" x14ac:dyDescent="0.3">
      <c r="A21" s="362">
        <f t="shared" si="1"/>
        <v>19</v>
      </c>
      <c r="B21" s="97" t="str">
        <f>MISSING_VALUE!AN22</f>
        <v>CASE  WHEN COUNTRY = 'ISPRO' THEN 0 END AS MISSING_VAL_IND_19,</v>
      </c>
      <c r="C21" s="97" t="str">
        <f>VAL_MAX!AC22</f>
        <v/>
      </c>
      <c r="D21" s="97" t="str">
        <f>VAL_MIN!AC22</f>
        <v/>
      </c>
      <c r="E21" s="97" t="str">
        <f t="shared" si="3"/>
        <v xml:space="preserve">CASE  WHEN COUNTRY = 'ISPRO' THEN 0 END AS MISSING_VAL_IND_19,  </v>
      </c>
      <c r="F21" s="97">
        <f t="shared" si="0"/>
        <v>1</v>
      </c>
    </row>
    <row r="22" spans="1:6" ht="16.5" thickBot="1" x14ac:dyDescent="0.3">
      <c r="A22" s="362">
        <f t="shared" si="1"/>
        <v>20</v>
      </c>
      <c r="B22" s="97" t="str">
        <f>MISSING_VALUE!AN23</f>
        <v>CASE  WHEN COUNTRY = 'ALEX' THEN 0 WHEN COUNTRY = 'CIB' THEN 0 WHEN COUNTRY = 'ISPRO' THEN 0 END AS MISSING_VAL_IND_20,</v>
      </c>
      <c r="C22" s="97" t="str">
        <f>VAL_MAX!AC23</f>
        <v/>
      </c>
      <c r="D22" s="97" t="str">
        <f>VAL_MIN!AC23</f>
        <v/>
      </c>
      <c r="E22" s="97" t="str">
        <f t="shared" si="3"/>
        <v xml:space="preserve">CASE  WHEN COUNTRY = 'ALEX' THEN 0 WHEN COUNTRY = 'CIB' THEN 0 WHEN COUNTRY = 'ISPRO' THEN 0 END AS MISSING_VAL_IND_20,  </v>
      </c>
      <c r="F22" s="97">
        <f t="shared" si="0"/>
        <v>1</v>
      </c>
    </row>
    <row r="23" spans="1:6" ht="16.5" hidden="1" customHeight="1" thickBot="1" x14ac:dyDescent="0.3">
      <c r="A23" s="85">
        <f t="shared" si="1"/>
        <v>21</v>
      </c>
      <c r="B23" t="str">
        <f>MISSING_VALUE!AN24</f>
        <v/>
      </c>
      <c r="C23" t="str">
        <f>VAL_MAX!AC24</f>
        <v/>
      </c>
      <c r="D23" t="str">
        <f>VAL_MIN!AC24</f>
        <v/>
      </c>
      <c r="E23" s="97" t="str">
        <f t="shared" si="3"/>
        <v xml:space="preserve">  </v>
      </c>
      <c r="F23">
        <f t="shared" si="0"/>
        <v>0</v>
      </c>
    </row>
    <row r="24" spans="1:6" ht="16.5" hidden="1" customHeight="1" thickBot="1" x14ac:dyDescent="0.3">
      <c r="A24" s="85">
        <f t="shared" si="1"/>
        <v>22</v>
      </c>
      <c r="B24" t="str">
        <f>MISSING_VALUE!AN25</f>
        <v/>
      </c>
      <c r="C24" t="str">
        <f>VAL_MAX!AC25</f>
        <v/>
      </c>
      <c r="D24" t="str">
        <f>VAL_MIN!AC25</f>
        <v/>
      </c>
      <c r="E24" s="97" t="str">
        <f t="shared" si="3"/>
        <v xml:space="preserve">  </v>
      </c>
      <c r="F24">
        <f t="shared" si="0"/>
        <v>0</v>
      </c>
    </row>
    <row r="25" spans="1:6" ht="16.5" thickBot="1" x14ac:dyDescent="0.3">
      <c r="A25" s="362">
        <f t="shared" si="1"/>
        <v>23</v>
      </c>
      <c r="B25" s="97" t="str">
        <f>MISSING_VALUE!AN26</f>
        <v>CASE  WHEN COUNTRY = 'ALEX' THEN 0 WHEN COUNTRY = 'CIB' THEN 0 WHEN COUNTRY = 'ISPRO' THEN 0 END AS MISSING_VAL_IND_23,</v>
      </c>
      <c r="C25" s="97" t="str">
        <f>VAL_MAX!AC26</f>
        <v/>
      </c>
      <c r="D25" s="97" t="str">
        <f>VAL_MIN!AC26</f>
        <v/>
      </c>
      <c r="E25" s="97" t="str">
        <f t="shared" si="3"/>
        <v xml:space="preserve">CASE  WHEN COUNTRY = 'ALEX' THEN 0 WHEN COUNTRY = 'CIB' THEN 0 WHEN COUNTRY = 'ISPRO' THEN 0 END AS MISSING_VAL_IND_23,  </v>
      </c>
      <c r="F25" s="97">
        <f t="shared" si="0"/>
        <v>1</v>
      </c>
    </row>
    <row r="26" spans="1:6" ht="16.5" thickBot="1" x14ac:dyDescent="0.3">
      <c r="A26" s="362">
        <f t="shared" si="1"/>
        <v>24</v>
      </c>
      <c r="B26" s="97" t="str">
        <f>MISSING_VALUE!AN27</f>
        <v>CASE  WHEN COUNTRY = 'CIB' THEN 0 WHEN COUNTRY = 'ISPRO' THEN 0 WHEN COUNTRY = 'ISBA' THEN 0 END AS MISSING_VAL_IND_24,</v>
      </c>
      <c r="C26" s="97" t="str">
        <f>VAL_MAX!AC27</f>
        <v/>
      </c>
      <c r="D26" s="97" t="str">
        <f>VAL_MIN!AC27</f>
        <v/>
      </c>
      <c r="E26" s="97" t="str">
        <f t="shared" si="3"/>
        <v xml:space="preserve">CASE  WHEN COUNTRY = 'CIB' THEN 0 WHEN COUNTRY = 'ISPRO' THEN 0 WHEN COUNTRY = 'ISBA' THEN 0 END AS MISSING_VAL_IND_24,  </v>
      </c>
      <c r="F26" s="97">
        <f t="shared" si="0"/>
        <v>1</v>
      </c>
    </row>
    <row r="27" spans="1:6" ht="16.5" hidden="1" customHeight="1" thickBot="1" x14ac:dyDescent="0.3">
      <c r="A27" s="85">
        <f t="shared" si="1"/>
        <v>25</v>
      </c>
      <c r="B27" t="str">
        <f>MISSING_VALUE!AN28</f>
        <v/>
      </c>
      <c r="C27" t="str">
        <f>VAL_MAX!AC28</f>
        <v/>
      </c>
      <c r="D27" t="str">
        <f>VAL_MIN!AC28</f>
        <v/>
      </c>
      <c r="E27" s="97" t="str">
        <f t="shared" si="3"/>
        <v xml:space="preserve">  </v>
      </c>
      <c r="F27">
        <f t="shared" si="0"/>
        <v>0</v>
      </c>
    </row>
    <row r="28" spans="1:6" ht="16.5" hidden="1" customHeight="1" thickBot="1" x14ac:dyDescent="0.3">
      <c r="A28" s="85">
        <f t="shared" si="1"/>
        <v>26</v>
      </c>
      <c r="B28" t="str">
        <f>MISSING_VALUE!AN29</f>
        <v/>
      </c>
      <c r="C28" t="str">
        <f>VAL_MAX!AC29</f>
        <v/>
      </c>
      <c r="D28" t="str">
        <f>VAL_MIN!AC29</f>
        <v/>
      </c>
      <c r="E28" s="97" t="str">
        <f t="shared" si="3"/>
        <v xml:space="preserve">  </v>
      </c>
      <c r="F28">
        <f t="shared" si="0"/>
        <v>0</v>
      </c>
    </row>
    <row r="29" spans="1:6" ht="16.5" thickBot="1" x14ac:dyDescent="0.3">
      <c r="A29" s="362">
        <f t="shared" si="1"/>
        <v>27</v>
      </c>
      <c r="B29" s="97" t="str">
        <f>MISSING_VALUE!AN30</f>
        <v>CASE  WHEN COUNTRY = 'CIB' THEN 0 END AS MISSING_VAL_IND_27,</v>
      </c>
      <c r="C29" s="97" t="str">
        <f>VAL_MAX!AC30</f>
        <v/>
      </c>
      <c r="D29" s="97" t="str">
        <f>VAL_MIN!AC30</f>
        <v/>
      </c>
      <c r="E29" s="97" t="str">
        <f t="shared" si="3"/>
        <v xml:space="preserve">CASE  WHEN COUNTRY = 'CIB' THEN 0 END AS MISSING_VAL_IND_27,  </v>
      </c>
      <c r="F29" s="97">
        <f t="shared" si="0"/>
        <v>1</v>
      </c>
    </row>
    <row r="30" spans="1:6" ht="16.5" thickBot="1" x14ac:dyDescent="0.3">
      <c r="A30" s="362">
        <f t="shared" si="1"/>
        <v>28</v>
      </c>
      <c r="B30" s="97" t="str">
        <f>MISSING_VALUE!AN31</f>
        <v>CASE  WHEN COUNTRY = 'ALEX' THEN 0 WHEN COUNTRY = 'CIB' THEN 0 END AS MISSING_VAL_IND_28,</v>
      </c>
      <c r="C30" s="97" t="str">
        <f>VAL_MAX!AC31</f>
        <v/>
      </c>
      <c r="D30" s="97" t="str">
        <f>VAL_MIN!AC31</f>
        <v/>
      </c>
      <c r="E30" s="97" t="str">
        <f t="shared" si="3"/>
        <v xml:space="preserve">CASE  WHEN COUNTRY = 'ALEX' THEN 0 WHEN COUNTRY = 'CIB' THEN 0 END AS MISSING_VAL_IND_28,  </v>
      </c>
      <c r="F30" s="97">
        <f t="shared" si="0"/>
        <v>1</v>
      </c>
    </row>
    <row r="31" spans="1:6" ht="16.5" thickBot="1" x14ac:dyDescent="0.3">
      <c r="A31" s="362">
        <f t="shared" si="1"/>
        <v>29</v>
      </c>
      <c r="B31" s="97" t="str">
        <f>MISSING_VALUE!AN32</f>
        <v>CASE  WHEN COUNTRY = 'CIB' THEN 0 END AS MISSING_VAL_IND_29,</v>
      </c>
      <c r="C31" s="97" t="str">
        <f>VAL_MAX!AC32</f>
        <v/>
      </c>
      <c r="D31" s="97" t="str">
        <f>VAL_MIN!AC32</f>
        <v/>
      </c>
      <c r="E31" s="97" t="str">
        <f t="shared" si="3"/>
        <v xml:space="preserve">CASE  WHEN COUNTRY = 'CIB' THEN 0 END AS MISSING_VAL_IND_29,  </v>
      </c>
      <c r="F31" s="97">
        <f t="shared" si="0"/>
        <v>1</v>
      </c>
    </row>
    <row r="32" spans="1:6" ht="16.5" thickBot="1" x14ac:dyDescent="0.3">
      <c r="A32" s="362">
        <f t="shared" si="1"/>
        <v>30</v>
      </c>
      <c r="B32" s="97" t="str">
        <f>MISSING_VALUE!AN33</f>
        <v>CASE  WHEN COUNTRY = 'CIB' THEN 0 END AS MISSING_VAL_IND_30,</v>
      </c>
      <c r="C32" s="97" t="str">
        <f>VAL_MAX!AC33</f>
        <v/>
      </c>
      <c r="D32" s="97" t="str">
        <f>VAL_MIN!AC33</f>
        <v/>
      </c>
      <c r="E32" s="97" t="str">
        <f t="shared" si="3"/>
        <v xml:space="preserve">CASE  WHEN COUNTRY = 'CIB' THEN 0 END AS MISSING_VAL_IND_30,  </v>
      </c>
      <c r="F32" s="97">
        <f t="shared" si="0"/>
        <v>1</v>
      </c>
    </row>
    <row r="33" spans="1:6" ht="16.5" thickBot="1" x14ac:dyDescent="0.3">
      <c r="A33" s="362">
        <f t="shared" si="1"/>
        <v>31</v>
      </c>
      <c r="B33" s="97" t="str">
        <f>MISSING_VALUE!AN34</f>
        <v>CASE  WHEN COUNTRY = 'BIR' THEN 0 WHEN COUNTRY = 'ALEX' THEN 0 WHEN COUNTRY = 'CIB' THEN 0 WHEN COUNTRY = 'ISPRO' THEN 0 WHEN COUNTRY = 'ISBA' THEN 0 END AS MISSING_VAL_IND_31,</v>
      </c>
      <c r="C33" s="97" t="str">
        <f>VAL_MAX!AC34</f>
        <v/>
      </c>
      <c r="D33" s="97" t="str">
        <f>VAL_MIN!AC34</f>
        <v/>
      </c>
      <c r="E33" s="97" t="str">
        <f t="shared" si="3"/>
        <v xml:space="preserve">CASE  WHEN COUNTRY = 'BIR' THEN 0 WHEN COUNTRY = 'ALEX' THEN 0 WHEN COUNTRY = 'CIB' THEN 0 WHEN COUNTRY = 'ISPRO' THEN 0 WHEN COUNTRY = 'ISBA' THEN 0 END AS MISSING_VAL_IND_31,  </v>
      </c>
      <c r="F33" s="97">
        <f t="shared" si="0"/>
        <v>1</v>
      </c>
    </row>
    <row r="34" spans="1:6" ht="16.5" thickBot="1" x14ac:dyDescent="0.3">
      <c r="A34" s="362">
        <f t="shared" si="1"/>
        <v>32</v>
      </c>
      <c r="B34" s="97" t="str">
        <f>MISSING_VALUE!AN35</f>
        <v>CASE  WHEN COUNTRY = 'CIB' THEN 0 END AS MISSING_VAL_IND_32,</v>
      </c>
      <c r="C34" s="97" t="str">
        <f>VAL_MAX!AC35</f>
        <v/>
      </c>
      <c r="D34" s="97" t="str">
        <f>VAL_MIN!AC35</f>
        <v/>
      </c>
      <c r="E34" s="97" t="str">
        <f t="shared" si="3"/>
        <v xml:space="preserve">CASE  WHEN COUNTRY = 'CIB' THEN 0 END AS MISSING_VAL_IND_32,  </v>
      </c>
      <c r="F34" s="97">
        <f t="shared" si="0"/>
        <v>1</v>
      </c>
    </row>
    <row r="35" spans="1:6" ht="16.5" hidden="1" customHeight="1" thickBot="1" x14ac:dyDescent="0.3">
      <c r="A35" s="85">
        <f t="shared" si="1"/>
        <v>33</v>
      </c>
      <c r="B35" t="str">
        <f>MISSING_VALUE!AN36</f>
        <v/>
      </c>
      <c r="C35" t="str">
        <f>VAL_MAX!AC36</f>
        <v/>
      </c>
      <c r="D35" t="str">
        <f>VAL_MIN!AC36</f>
        <v/>
      </c>
      <c r="E35" s="97" t="str">
        <f t="shared" si="3"/>
        <v xml:space="preserve">  </v>
      </c>
      <c r="F35">
        <f t="shared" si="0"/>
        <v>0</v>
      </c>
    </row>
    <row r="36" spans="1:6" ht="16.5" thickBot="1" x14ac:dyDescent="0.3">
      <c r="A36" s="362">
        <f t="shared" si="1"/>
        <v>34</v>
      </c>
      <c r="B36" s="97" t="str">
        <f>MISSING_VALUE!AN37</f>
        <v>CASE  WHEN COUNTRY = 'CIB' THEN 0 WHEN COUNTRY = 'ISPRO' THEN 0 WHEN COUNTRY = 'ISBA' THEN 0 END AS MISSING_VAL_IND_34,</v>
      </c>
      <c r="C36" s="97" t="str">
        <f>VAL_MAX!AC37</f>
        <v/>
      </c>
      <c r="D36" s="97" t="str">
        <f>VAL_MIN!AC37</f>
        <v/>
      </c>
      <c r="E36" s="97" t="str">
        <f t="shared" si="3"/>
        <v xml:space="preserve">CASE  WHEN COUNTRY = 'CIB' THEN 0 WHEN COUNTRY = 'ISPRO' THEN 0 WHEN COUNTRY = 'ISBA' THEN 0 END AS MISSING_VAL_IND_34,  </v>
      </c>
      <c r="F36" s="97">
        <f t="shared" si="0"/>
        <v>1</v>
      </c>
    </row>
    <row r="37" spans="1:6" ht="79.5" thickBot="1" x14ac:dyDescent="0.3">
      <c r="A37" s="362">
        <f t="shared" si="1"/>
        <v>35</v>
      </c>
      <c r="B37" s="97" t="str">
        <f>MISSING_VALUE!AN38</f>
        <v>CASE  WHEN COUNTRY = 'BIB' THEN 0 WHEN COUNTRY = 'KOPER' THEN 0 WHEN COUNTRY = 'CIB' THEN 0 WHEN COUNTRY = 'ISPRO' THEN 0 WHEN COUNTRY = 'ISBA' THEN 0 END AS MISSING_VAL_IND_35,</v>
      </c>
      <c r="C37" s="97" t="str">
        <f>VAL_MAX!AC38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c r="D37" s="97" t="str">
        <f>VAL_MIN!AC38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E37" s="97" t="str">
        <f t="shared" si="3"/>
        <v>CASE  WHEN COUNTRY = 'BIB' THEN 0 WHEN COUNTRY = 'KOPER' THEN 0 WHEN COUNTRY = 'CIB' THEN 0 WHEN COUNTRY = 'ISPRO' THEN 0 WHEN COUNTRY = 'ISBA'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F37" s="97">
        <f t="shared" si="0"/>
        <v>1</v>
      </c>
    </row>
    <row r="38" spans="1:6" ht="16.5" thickBot="1" x14ac:dyDescent="0.3">
      <c r="A38" s="362">
        <f t="shared" si="1"/>
        <v>36</v>
      </c>
      <c r="B38" s="97" t="str">
        <f>MISSING_VALUE!AN39</f>
        <v>CASE  WHEN COUNTRY = 'CIB' THEN 0 END AS MISSING_VAL_IND_36,</v>
      </c>
      <c r="C38" s="97" t="str">
        <f>VAL_MAX!AC39</f>
        <v/>
      </c>
      <c r="D38" s="97" t="str">
        <f>VAL_MIN!AC39</f>
        <v/>
      </c>
      <c r="E38" s="97" t="str">
        <f t="shared" si="3"/>
        <v xml:space="preserve">CASE  WHEN COUNTRY = 'CIB' THEN 0 END AS MISSING_VAL_IND_36,  </v>
      </c>
      <c r="F38" s="97">
        <f t="shared" si="0"/>
        <v>1</v>
      </c>
    </row>
    <row r="39" spans="1:6" ht="16.5" thickBot="1" x14ac:dyDescent="0.3">
      <c r="A39" s="362">
        <f t="shared" si="1"/>
        <v>37</v>
      </c>
      <c r="B39" s="97" t="str">
        <f>MISSING_VALUE!AN40</f>
        <v>CASE  WHEN COUNTRY = 'CIB' THEN 0 END AS MISSING_VAL_IND_37,</v>
      </c>
      <c r="C39" s="97" t="str">
        <f>VAL_MAX!AC40</f>
        <v/>
      </c>
      <c r="D39" s="97" t="str">
        <f>VAL_MIN!AC40</f>
        <v/>
      </c>
      <c r="E39" s="97" t="str">
        <f t="shared" si="3"/>
        <v xml:space="preserve">CASE  WHEN COUNTRY = 'CIB' THEN 0 END AS MISSING_VAL_IND_37,  </v>
      </c>
      <c r="F39" s="97">
        <f t="shared" si="0"/>
        <v>1</v>
      </c>
    </row>
    <row r="40" spans="1:6" ht="16.5" thickBot="1" x14ac:dyDescent="0.3">
      <c r="A40" s="362">
        <f t="shared" si="1"/>
        <v>38</v>
      </c>
      <c r="B40" s="97" t="str">
        <f>MISSING_VALUE!AN41</f>
        <v>CASE  WHEN COUNTRY = 'CIB' THEN 0 END AS MISSING_VAL_IND_38,</v>
      </c>
      <c r="C40" s="97" t="str">
        <f>VAL_MAX!AC41</f>
        <v/>
      </c>
      <c r="D40" s="97" t="str">
        <f>VAL_MIN!AC41</f>
        <v/>
      </c>
      <c r="E40" s="97" t="str">
        <f t="shared" si="3"/>
        <v xml:space="preserve">CASE  WHEN COUNTRY = 'CIB' THEN 0 END AS MISSING_VAL_IND_38,  </v>
      </c>
      <c r="F40" s="97">
        <f t="shared" si="0"/>
        <v>1</v>
      </c>
    </row>
    <row r="41" spans="1:6" ht="16.5" thickBot="1" x14ac:dyDescent="0.3">
      <c r="A41" s="362">
        <f t="shared" si="1"/>
        <v>39</v>
      </c>
      <c r="B41" s="97" t="str">
        <f>MISSING_VALUE!AN42</f>
        <v>CASE  WHEN COUNTRY = 'CIB' THEN 0 END AS MISSING_VAL_IND_39,</v>
      </c>
      <c r="C41" s="97" t="str">
        <f>VAL_MAX!AC42</f>
        <v/>
      </c>
      <c r="D41" s="97" t="str">
        <f>VAL_MIN!AC42</f>
        <v/>
      </c>
      <c r="E41" s="97" t="str">
        <f t="shared" si="3"/>
        <v xml:space="preserve">CASE  WHEN COUNTRY = 'CIB' THEN 0 END AS MISSING_VAL_IND_39,  </v>
      </c>
      <c r="F41" s="97">
        <f t="shared" si="0"/>
        <v>1</v>
      </c>
    </row>
    <row r="42" spans="1:6" ht="95.25" thickBot="1" x14ac:dyDescent="0.3">
      <c r="A42" s="362">
        <f t="shared" si="1"/>
        <v>40</v>
      </c>
      <c r="B42" s="97" t="str">
        <f>MISSING_VALUE!AN43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c r="C42" s="97" t="str">
        <f>VAL_MAX!AC43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7" t="str">
        <f>VAL_MIN!AC43</f>
        <v>CASE  WHEN COUNTRY = 'ALEX' AND SEGMENT IN ('CORPORATE','SME Corporate') THEN 0 WHEN COUNTRY = 'ALEX' AND SEGMENT = 'SME Retail' THEN 0 END AS VAL_MIN_IND_40,</v>
      </c>
      <c r="E42" s="97" t="str">
        <f t="shared" si="3"/>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7">
        <f t="shared" si="0"/>
        <v>1</v>
      </c>
    </row>
    <row r="43" spans="1:6" ht="16.5" thickBot="1" x14ac:dyDescent="0.3">
      <c r="A43" s="362">
        <f t="shared" si="1"/>
        <v>41</v>
      </c>
      <c r="B43" s="97" t="str">
        <f>MISSING_VALUE!AN44</f>
        <v>CASE  WHEN COUNTRY = 'CIB' THEN 0 END AS MISSING_VAL_IND_41,</v>
      </c>
      <c r="C43" s="97" t="str">
        <f>VAL_MAX!AC44</f>
        <v/>
      </c>
      <c r="D43" s="97" t="str">
        <f>VAL_MIN!AC44</f>
        <v/>
      </c>
      <c r="E43" s="97" t="str">
        <f t="shared" si="3"/>
        <v xml:space="preserve">CASE  WHEN COUNTRY = 'CIB' THEN 0 END AS MISSING_VAL_IND_41,  </v>
      </c>
      <c r="F43" s="97">
        <f t="shared" si="0"/>
        <v>1</v>
      </c>
    </row>
    <row r="44" spans="1:6" ht="16.5" thickBot="1" x14ac:dyDescent="0.3">
      <c r="A44" s="362">
        <f t="shared" si="1"/>
        <v>42</v>
      </c>
      <c r="B44" s="97" t="str">
        <f>MISSING_VALUE!AN45</f>
        <v>CASE  WHEN COUNTRY = 'CIB' THEN 0 END AS MISSING_VAL_IND_42,</v>
      </c>
      <c r="C44" s="97" t="str">
        <f>VAL_MAX!AC45</f>
        <v/>
      </c>
      <c r="D44" s="97" t="str">
        <f>VAL_MIN!AC45</f>
        <v/>
      </c>
      <c r="E44" s="97" t="str">
        <f t="shared" si="3"/>
        <v xml:space="preserve">CASE  WHEN COUNTRY = 'CIB' THEN 0 END AS MISSING_VAL_IND_42,  </v>
      </c>
      <c r="F44" s="97">
        <f t="shared" si="0"/>
        <v>1</v>
      </c>
    </row>
    <row r="45" spans="1:6" ht="16.5" thickBot="1" x14ac:dyDescent="0.3">
      <c r="A45" s="362">
        <f t="shared" si="1"/>
        <v>43</v>
      </c>
      <c r="B45" s="97" t="str">
        <f>MISSING_VALUE!AN46</f>
        <v>CASE  WHEN COUNTRY = 'CIB' THEN 0 WHEN COUNTRY = 'ISPRO' THEN 0 END AS MISSING_VAL_IND_43,</v>
      </c>
      <c r="C45" s="97" t="str">
        <f>VAL_MAX!AC46</f>
        <v/>
      </c>
      <c r="D45" s="97" t="str">
        <f>VAL_MIN!AC46</f>
        <v/>
      </c>
      <c r="E45" s="97" t="str">
        <f t="shared" si="3"/>
        <v xml:space="preserve">CASE  WHEN COUNTRY = 'CIB' THEN 0 WHEN COUNTRY = 'ISPRO' THEN 0 END AS MISSING_VAL_IND_43,  </v>
      </c>
      <c r="F45" s="97">
        <f t="shared" si="0"/>
        <v>1</v>
      </c>
    </row>
    <row r="46" spans="1:6" ht="95.25" thickBot="1" x14ac:dyDescent="0.3">
      <c r="A46" s="362">
        <f t="shared" si="1"/>
        <v>44</v>
      </c>
      <c r="B46" s="97" t="str">
        <f>MISSING_VALUE!AN47</f>
        <v>CASE  WHEN COUNTRY = 'BIB' THEN 0 WHEN COUNTRY = 'KOPER' THEN 0 WHEN COUNTRY = 'BIR' THEN 0 WHEN COUNTRY = 'ALEX' THEN 0 WHEN COUNTRY = 'CIB' THEN 0 WHEN COUNTRY = 'ISPRO' THEN 0 WHEN COUNTRY = 'ISBA' THEN 0 END AS MISSING_VAL_IND_44,</v>
      </c>
      <c r="C46" s="97" t="str">
        <f>VAL_MAX!AC47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c r="D46" s="97" t="str">
        <f>VAL_MIN!AC47</f>
        <v>CASE  WHEN COUNTRY = 'ISPRO' AND SEGMENT IN ('Corporate', 'SME Corporate', 'SME Corporate RED (Real Estate Development)', 'Corporate RED (Real Estate Development)', 'SME Retail', 'SME Retail RED (Real Estate Development)') THEN 0 END AS VAL_MIN_IND_44,</v>
      </c>
      <c r="E46" s="97" t="str">
        <f t="shared" si="3"/>
        <v>CASE  WHEN COUNTRY = 'BIB' THEN 0 WHEN COUNTRY = 'KOPER' THEN 0 WHEN COUNTRY = 'BIR' THEN 0 WHEN COUNTRY = 'ALEX' THEN 0 WHEN COUNTRY = 'CIB' THEN 0 WHEN COUNTRY = 'ISPRO' THEN 0 WHEN COUNTRY = 'ISBA'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 CASE  WHEN COUNTRY = 'ISPRO' AND SEGMENT IN ('Corporate', 'SME Corporate', 'SME Corporate RED (Real Estate Development)', 'Corporate RED (Real Estate Development)', 'SME Retail', 'SME Retail RED (Real Estate Development)') THEN 0 END AS VAL_MIN_IND_44,</v>
      </c>
      <c r="F46" s="97">
        <f t="shared" si="0"/>
        <v>1</v>
      </c>
    </row>
    <row r="47" spans="1:6" ht="16.5" thickBot="1" x14ac:dyDescent="0.3">
      <c r="A47" s="362">
        <f t="shared" si="1"/>
        <v>45</v>
      </c>
      <c r="B47" s="97" t="str">
        <f>MISSING_VALUE!AN48</f>
        <v>CASE  WHEN COUNTRY = 'ALEX' THEN 0 WHEN COUNTRY = 'ISPRO' THEN 0 END AS MISSING_VAL_IND_45,</v>
      </c>
      <c r="C47" s="97" t="str">
        <f>VAL_MAX!AC48</f>
        <v/>
      </c>
      <c r="D47" s="97" t="str">
        <f>VAL_MIN!AC48</f>
        <v/>
      </c>
      <c r="E47" s="97" t="str">
        <f t="shared" si="3"/>
        <v xml:space="preserve">CASE  WHEN COUNTRY = 'ALEX' THEN 0 WHEN COUNTRY = 'ISPRO' THEN 0 END AS MISSING_VAL_IND_45,  </v>
      </c>
      <c r="F47" s="97">
        <f t="shared" si="0"/>
        <v>1</v>
      </c>
    </row>
    <row r="48" spans="1:6" ht="16.5" hidden="1" customHeight="1" thickBot="1" x14ac:dyDescent="0.3">
      <c r="A48" s="85">
        <f t="shared" si="1"/>
        <v>46</v>
      </c>
      <c r="B48" t="str">
        <f>MISSING_VALUE!AN49</f>
        <v/>
      </c>
      <c r="C48" t="str">
        <f>VAL_MAX!AC49</f>
        <v/>
      </c>
      <c r="D48" t="str">
        <f>VAL_MIN!AC49</f>
        <v/>
      </c>
      <c r="E48" s="97" t="str">
        <f t="shared" si="3"/>
        <v xml:space="preserve">  </v>
      </c>
      <c r="F48">
        <f t="shared" si="0"/>
        <v>0</v>
      </c>
    </row>
    <row r="49" spans="1:6" ht="16.5" thickBot="1" x14ac:dyDescent="0.3">
      <c r="A49" s="362">
        <f t="shared" si="1"/>
        <v>47</v>
      </c>
      <c r="B49" s="97" t="str">
        <f>MISSING_VALUE!AN50</f>
        <v>CASE  WHEN COUNTRY = 'CIB' THEN 0 WHEN COUNTRY = 'ISPRO' THEN 0 END AS MISSING_VAL_IND_47,</v>
      </c>
      <c r="C49" s="97" t="str">
        <f>VAL_MAX!AC50</f>
        <v/>
      </c>
      <c r="D49" s="97" t="str">
        <f>VAL_MIN!AC50</f>
        <v/>
      </c>
      <c r="E49" s="97" t="str">
        <f t="shared" si="3"/>
        <v xml:space="preserve">CASE  WHEN COUNTRY = 'CIB' THEN 0 WHEN COUNTRY = 'ISPRO' THEN 0 END AS MISSING_VAL_IND_47,  </v>
      </c>
      <c r="F49" s="97">
        <f t="shared" si="0"/>
        <v>1</v>
      </c>
    </row>
    <row r="50" spans="1:6" ht="48" thickBot="1" x14ac:dyDescent="0.3">
      <c r="A50" s="362">
        <f t="shared" si="1"/>
        <v>48</v>
      </c>
      <c r="B50" s="97" t="str">
        <f>MISSING_VALUE!AN51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c r="C50" s="97" t="str">
        <f>VAL_MAX!AC51</f>
        <v>CASE  WHEN COUNTRY = 'CIB' AND SEGMENT = 'Small Business - SME Retail' THEN 53.25926 END AS VAL_MAX_IND_48,</v>
      </c>
      <c r="D50" s="97" t="str">
        <f>VAL_MIN!AC51</f>
        <v>CASE  WHEN COUNTRY = 'CIB' AND SEGMENT IN ('Large Corporate - Corporate','SME Corporate') THEN -4.522081 WHEN COUNTRY = 'CIB' AND SEGMENT = 'Small Business - SME Retail' THEN -5.490733 END AS VAL_MIN_IND_48,</v>
      </c>
      <c r="E50" s="97" t="str">
        <f t="shared" si="3"/>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16.5" thickBot="1" x14ac:dyDescent="0.3">
      <c r="A51" s="362">
        <f t="shared" si="1"/>
        <v>49</v>
      </c>
      <c r="B51" s="97" t="str">
        <f>MISSING_VALUE!AN52</f>
        <v>CASE  WHEN COUNTRY = 'CIB' THEN 0 WHEN COUNTRY = 'ISPRO' THEN 0 END AS MISSING_VAL_IND_49,</v>
      </c>
      <c r="C51" s="97" t="str">
        <f>VAL_MAX!AC52</f>
        <v/>
      </c>
      <c r="D51" s="97" t="str">
        <f>VAL_MIN!AC52</f>
        <v/>
      </c>
      <c r="E51" s="97" t="str">
        <f t="shared" si="3"/>
        <v xml:space="preserve">CASE  WHEN COUNTRY = 'CIB' THEN 0 WHEN COUNTRY = 'ISPRO' THEN 0 END AS MISSING_VAL_IND_49,  </v>
      </c>
      <c r="F51" s="97">
        <f t="shared" si="0"/>
        <v>1</v>
      </c>
    </row>
    <row r="52" spans="1:6" ht="16.5" thickBot="1" x14ac:dyDescent="0.3">
      <c r="A52" s="362">
        <f t="shared" si="1"/>
        <v>50</v>
      </c>
      <c r="B52" s="97" t="str">
        <f>MISSING_VALUE!AN53</f>
        <v>CASE  WHEN COUNTRY = 'CIB' THEN 0 WHEN COUNTRY = 'ISPRO' THEN 0 END AS MISSING_VAL_IND_50,</v>
      </c>
      <c r="C52" s="97" t="str">
        <f>VAL_MAX!AC53</f>
        <v/>
      </c>
      <c r="D52" s="97" t="str">
        <f>VAL_MIN!AC53</f>
        <v/>
      </c>
      <c r="E52" s="97" t="str">
        <f t="shared" si="3"/>
        <v xml:space="preserve">CASE  WHEN COUNTRY = 'CIB' THEN 0 WHEN COUNTRY = 'ISPRO' THEN 0 END AS MISSING_VAL_IND_50,  </v>
      </c>
      <c r="F52" s="97">
        <f t="shared" si="0"/>
        <v>1</v>
      </c>
    </row>
    <row r="53" spans="1:6" ht="16.5" thickBot="1" x14ac:dyDescent="0.3">
      <c r="A53" s="362">
        <f t="shared" si="1"/>
        <v>51</v>
      </c>
      <c r="B53" s="97" t="str">
        <f>MISSING_VALUE!AN54</f>
        <v>CASE  WHEN COUNTRY = 'ALEX' THEN 0 WHEN COUNTRY = 'CIB' THEN 0 WHEN COUNTRY = 'ISPRO' THEN 0 WHEN COUNTRY = 'ISBA' THEN 0 END AS MISSING_VAL_IND_51,</v>
      </c>
      <c r="C53" s="97" t="str">
        <f>VAL_MAX!AC54</f>
        <v/>
      </c>
      <c r="D53" s="97" t="str">
        <f>VAL_MIN!AC54</f>
        <v/>
      </c>
      <c r="E53" s="97" t="str">
        <f t="shared" si="3"/>
        <v xml:space="preserve">CASE  WHEN COUNTRY = 'ALEX' THEN 0 WHEN COUNTRY = 'CIB' THEN 0 WHEN COUNTRY = 'ISPRO' THEN 0 WHEN COUNTRY = 'ISBA' THEN 0 END AS MISSING_VAL_IND_51,  </v>
      </c>
      <c r="F53" s="97">
        <f t="shared" si="0"/>
        <v>1</v>
      </c>
    </row>
    <row r="54" spans="1:6" ht="16.5" thickBot="1" x14ac:dyDescent="0.3">
      <c r="A54" s="362">
        <f t="shared" si="1"/>
        <v>52</v>
      </c>
      <c r="B54" s="97" t="str">
        <f>MISSING_VALUE!AN55</f>
        <v>CASE  WHEN COUNTRY = 'ISPRO' THEN 0 END AS MISSING_VAL_IND_52,</v>
      </c>
      <c r="C54" s="97" t="str">
        <f>VAL_MAX!AC55</f>
        <v/>
      </c>
      <c r="D54" s="97" t="str">
        <f>VAL_MIN!AC55</f>
        <v/>
      </c>
      <c r="E54" s="97" t="str">
        <f t="shared" si="3"/>
        <v xml:space="preserve">CASE  WHEN COUNTRY = 'ISPRO' THEN 0 END AS MISSING_VAL_IND_52,  </v>
      </c>
      <c r="F54" s="97">
        <f t="shared" si="0"/>
        <v>1</v>
      </c>
    </row>
    <row r="55" spans="1:6" ht="16.5" hidden="1" customHeight="1" thickBot="1" x14ac:dyDescent="0.3">
      <c r="A55" s="85">
        <f t="shared" si="1"/>
        <v>53</v>
      </c>
      <c r="B55" t="str">
        <f>MISSING_VALUE!AN56</f>
        <v/>
      </c>
      <c r="C55" t="str">
        <f>VAL_MAX!AC56</f>
        <v/>
      </c>
      <c r="D55" t="str">
        <f>VAL_MIN!AC56</f>
        <v/>
      </c>
      <c r="E55" s="97" t="str">
        <f t="shared" si="3"/>
        <v xml:space="preserve">  </v>
      </c>
      <c r="F55">
        <f t="shared" si="0"/>
        <v>0</v>
      </c>
    </row>
    <row r="56" spans="1:6" ht="16.5" thickBot="1" x14ac:dyDescent="0.3">
      <c r="A56" s="362">
        <f t="shared" si="1"/>
        <v>54</v>
      </c>
      <c r="B56" s="97" t="str">
        <f>MISSING_VALUE!AN57</f>
        <v>CASE  WHEN COUNTRY = 'CIB' THEN 0 END AS MISSING_VAL_IND_54,</v>
      </c>
      <c r="C56" s="97" t="str">
        <f>VAL_MAX!AC57</f>
        <v/>
      </c>
      <c r="D56" s="97" t="str">
        <f>VAL_MIN!AC57</f>
        <v/>
      </c>
      <c r="E56" s="97" t="str">
        <f t="shared" si="3"/>
        <v xml:space="preserve">CASE  WHEN COUNTRY = 'CIB' THEN 0 END AS MISSING_VAL_IND_54,  </v>
      </c>
      <c r="F56" s="97">
        <f t="shared" si="0"/>
        <v>1</v>
      </c>
    </row>
    <row r="57" spans="1:6" ht="16.5" thickBot="1" x14ac:dyDescent="0.3">
      <c r="A57" s="362">
        <f t="shared" si="1"/>
        <v>55</v>
      </c>
      <c r="B57" s="97" t="str">
        <f>MISSING_VALUE!AN58</f>
        <v>CASE  WHEN COUNTRY = 'CIB' THEN 0 WHEN COUNTRY = 'ISPRO' THEN 0 WHEN COUNTRY = 'ISBA' THEN 0 END AS MISSING_VAL_IND_55,</v>
      </c>
      <c r="C57" s="97" t="str">
        <f>VAL_MAX!AC58</f>
        <v/>
      </c>
      <c r="D57" s="97" t="str">
        <f>VAL_MIN!AC58</f>
        <v/>
      </c>
      <c r="E57" s="97" t="str">
        <f t="shared" si="3"/>
        <v xml:space="preserve">CASE  WHEN COUNTRY = 'CIB' THEN 0 WHEN COUNTRY = 'ISPRO' THEN 0 WHEN COUNTRY = 'ISBA' THEN 0 END AS MISSING_VAL_IND_55,  </v>
      </c>
      <c r="F57" s="97">
        <f t="shared" si="0"/>
        <v>1</v>
      </c>
    </row>
    <row r="58" spans="1:6" ht="126.75" thickBot="1" x14ac:dyDescent="0.3">
      <c r="A58" s="362">
        <f t="shared" si="1"/>
        <v>56</v>
      </c>
      <c r="B58" s="97" t="str">
        <f>MISSING_VALUE!AN59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c r="C58" s="97" t="str">
        <f>VAL_MAX!AC59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c r="D58" s="97" t="str">
        <f>VAL_MIN!AC59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E58" s="97" t="str">
        <f t="shared" si="3"/>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F58" s="97">
        <f t="shared" si="0"/>
        <v>1</v>
      </c>
    </row>
    <row r="59" spans="1:6" ht="16.5" thickBot="1" x14ac:dyDescent="0.3">
      <c r="A59" s="362">
        <f t="shared" si="1"/>
        <v>57</v>
      </c>
      <c r="B59" s="97" t="str">
        <f>MISSING_VALUE!AN60</f>
        <v>CASE  WHEN COUNTRY = 'BIB' THEN 0 WHEN COUNTRY = 'ISPRO' THEN 0 END AS MISSING_VAL_IND_57,</v>
      </c>
      <c r="C59" s="97" t="str">
        <f>VAL_MAX!AC60</f>
        <v/>
      </c>
      <c r="D59" s="97" t="str">
        <f>VAL_MIN!AC60</f>
        <v/>
      </c>
      <c r="E59" s="97" t="str">
        <f t="shared" si="3"/>
        <v xml:space="preserve">CASE  WHEN COUNTRY = 'BIB' THEN 0 WHEN COUNTRY = 'ISPRO' THEN 0 END AS MISSING_VAL_IND_57,  </v>
      </c>
      <c r="F59" s="97">
        <f t="shared" si="0"/>
        <v>1</v>
      </c>
    </row>
    <row r="60" spans="1:6" ht="16.5" thickBot="1" x14ac:dyDescent="0.3">
      <c r="A60" s="362">
        <f t="shared" si="1"/>
        <v>58</v>
      </c>
      <c r="B60" s="97" t="str">
        <f>MISSING_VALUE!AN61</f>
        <v>CASE  WHEN COUNTRY = 'BIB' THEN 0 WHEN COUNTRY = 'KOPER' THEN 0 WHEN COUNTRY = 'BIR' THEN 0 WHEN COUNTRY = 'ALEX' THEN 0 WHEN COUNTRY = 'CIB' THEN 0 WHEN COUNTRY = 'ISPRO' THEN 0 WHEN COUNTRY = 'ISBA' THEN 0 END AS MISSING_VAL_IND_58,</v>
      </c>
      <c r="C60" s="97" t="str">
        <f>VAL_MAX!AC61</f>
        <v/>
      </c>
      <c r="D60" s="97" t="str">
        <f>VAL_MIN!AC61</f>
        <v/>
      </c>
      <c r="E60" s="97" t="str">
        <f t="shared" si="3"/>
        <v xml:space="preserve">CASE  WHEN COUNTRY = 'BIB' THEN 0 WHEN COUNTRY = 'KOPER' THEN 0 WHEN COUNTRY = 'BIR' THEN 0 WHEN COUNTRY = 'ALEX' THEN 0 WHEN COUNTRY = 'CIB' THEN 0 WHEN COUNTRY = 'ISPRO' THEN 0 WHEN COUNTRY = 'ISBA' THEN 0 END AS MISSING_VAL_IND_58,  </v>
      </c>
      <c r="F60" s="97">
        <f t="shared" si="0"/>
        <v>1</v>
      </c>
    </row>
    <row r="61" spans="1:6" ht="142.5" thickBot="1" x14ac:dyDescent="0.3">
      <c r="A61" s="362">
        <f t="shared" si="1"/>
        <v>59</v>
      </c>
      <c r="B61" s="97" t="str">
        <f>MISSING_VALUE!AN62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c r="C61" s="97" t="str">
        <f>VAL_MAX!AC62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c r="D61" s="97" t="str">
        <f>VAL_MIN!AC62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E61" s="97" t="str">
        <f t="shared" si="3"/>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F61" s="97">
        <f t="shared" si="0"/>
        <v>1</v>
      </c>
    </row>
    <row r="62" spans="1:6" ht="95.25" thickBot="1" x14ac:dyDescent="0.3">
      <c r="A62" s="362">
        <f t="shared" si="1"/>
        <v>60</v>
      </c>
      <c r="B62" s="97" t="str">
        <f>MISSING_VALUE!AN63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c r="C62" s="97" t="str">
        <f>VAL_MAX!AC63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VAL_MIN!AC63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3"/>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79.5" thickBot="1" x14ac:dyDescent="0.3">
      <c r="A63" s="362">
        <f t="shared" si="1"/>
        <v>61</v>
      </c>
      <c r="B63" s="97" t="str">
        <f>MISSING_VALUE!AN64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c r="C63" s="97" t="str">
        <f>VAL_MAX!AC64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VAL_MIN!AC64</f>
        <v>CASE  WHEN COUNTRY = 'BIR' AND SEGMENT IN ('CORPORATE','SME Corporate') THEN 0.004714 WHEN COUNTRY = 'BIR' AND SEGMENT = 'SME Retail' THEN 0.0000 END AS VAL_MIN_IND_62,</v>
      </c>
      <c r="E63" s="97" t="str">
        <f t="shared" si="3"/>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95.25" thickBot="1" x14ac:dyDescent="0.3">
      <c r="A64" s="362">
        <f t="shared" si="1"/>
        <v>62</v>
      </c>
      <c r="B64" s="97" t="str">
        <f>MISSING_VALUE!AN65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c r="C64" s="97" t="str">
        <f>VAL_MAX!AC65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VAL_MIN!AC65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3"/>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75" thickBot="1" x14ac:dyDescent="0.3">
      <c r="A65" s="362">
        <f t="shared" si="1"/>
        <v>63</v>
      </c>
      <c r="B65" s="97" t="str">
        <f>MISSING_VALUE!AN66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c r="C65" s="97" t="str">
        <f>VAL_MAX!AC66</f>
        <v>CASE  WHEN COUNTRY = 'CIB' AND SEGMENT IN ('Large Corporate - Corporate','SME Corporate') THEN 110.6923 WHEN COUNTRY = 'CIB' AND SEGMENT = 'Small Business - SME Retail' THEN 97.90804 END AS VAL_MAX_IND_64,</v>
      </c>
      <c r="D65" s="97" t="str">
        <f>VAL_MIN!AC66</f>
        <v>CASE  WHEN COUNTRY = 'CIB' AND SEGMENT IN ('Large Corporate - Corporate','SME Corporate') THEN -86.00328 WHEN COUNTRY = 'CIB' AND SEGMENT = 'Small Business - SME Retail' THEN -69.63927 END AS VAL_MIN_IND_64,</v>
      </c>
      <c r="E65" s="97" t="str">
        <f t="shared" si="3"/>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32.25" thickBot="1" x14ac:dyDescent="0.3">
      <c r="A66" s="362">
        <f t="shared" si="1"/>
        <v>64</v>
      </c>
      <c r="B66" s="97" t="str">
        <f>MISSING_VALUE!AN67</f>
        <v>CASE  WHEN COUNTRY = 'KOPER' THEN 0 WHEN COUNTRY = 'BIR' THEN 0 WHEN COUNTRY = 'ALEX' THEN 0 WHEN COUNTRY = 'CIB' THEN 0 WHEN COUNTRY = 'ISPRO' THEN 0 END AS MISSING_VAL_IND_65,</v>
      </c>
      <c r="C66" s="97" t="str">
        <f>VAL_MAX!AC67</f>
        <v>CASE  WHEN COUNTRY = 'BIR' AND SEGMENT IN ('CORPORATE','SME Corporate') THEN 2.130984 WHEN COUNTRY = 'BIR' AND SEGMENT = 'SME Retail' THEN 1.623285 END AS VAL_MAX_IND_65,</v>
      </c>
      <c r="D66" s="97" t="str">
        <f>VAL_MIN!AC67</f>
        <v/>
      </c>
      <c r="E66" s="97" t="str">
        <f t="shared" si="3"/>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7">
        <f t="shared" si="0"/>
        <v>1</v>
      </c>
    </row>
    <row r="67" spans="1:6" ht="63.75" thickBot="1" x14ac:dyDescent="0.3">
      <c r="A67" s="362">
        <f t="shared" si="1"/>
        <v>65</v>
      </c>
      <c r="B67" s="97" t="str">
        <f>MISSING_VALUE!AN68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c r="C67" s="97" t="str">
        <f>VAL_MAX!AC68</f>
        <v>CASE  WHEN COUNTRY = 'CIB' AND SEGMENT IN ('Large Corporate - Corporate','SME Corporate') THEN 110.6923 WHEN COUNTRY = 'CIB' AND SEGMENT = 'Small Business - SME Retail' THEN 97.90804 END AS VAL_MAX_IND_66,</v>
      </c>
      <c r="D67" s="97" t="str">
        <f>VAL_MIN!AC68</f>
        <v>CASE  WHEN COUNTRY = 'CIB' AND SEGMENT IN ('Large Corporate - Corporate','SME Corporate') THEN -86.00328 WHEN COUNTRY = 'CIB' AND SEGMENT = 'Small Business - SME Retail' THEN -69.63927 END AS VAL_MIN_IND_66,</v>
      </c>
      <c r="E67"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4">IF((LEN(B67)+LEN(C67)+LEN(D67))&gt;0,1,0)</f>
        <v>1</v>
      </c>
    </row>
    <row r="68" spans="1:6" ht="63.75" thickBot="1" x14ac:dyDescent="0.3">
      <c r="A68" s="362">
        <f t="shared" ref="A68:A131" si="5">+A67+1</f>
        <v>66</v>
      </c>
      <c r="B68" s="97" t="str">
        <f>MISSING_VALUE!AN69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c r="C68" s="97" t="str">
        <f>VAL_MAX!AC69</f>
        <v>CASE  WHEN COUNTRY = 'CIB' AND SEGMENT IN ('Large Corporate - Corporate','SME Corporate') THEN 110.6923 WHEN COUNTRY = 'CIB' AND SEGMENT = 'Small Business - SME Retail' THEN 97.90804 END AS VAL_MAX_IND_67,</v>
      </c>
      <c r="D68" s="97" t="str">
        <f>VAL_MIN!AC69</f>
        <v>CASE  WHEN COUNTRY = 'CIB' AND SEGMENT IN ('Large Corporate - Corporate','SME Corporate') THEN -86.00328 WHEN COUNTRY = 'CIB' AND SEGMENT = 'Small Business - SME Retail' THEN -69.63927 END AS VAL_MIN_IND_67,</v>
      </c>
      <c r="E68"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4"/>
        <v>1</v>
      </c>
    </row>
    <row r="69" spans="1:6" ht="48" thickBot="1" x14ac:dyDescent="0.3">
      <c r="A69" s="362">
        <f t="shared" si="5"/>
        <v>67</v>
      </c>
      <c r="B69" s="97" t="str">
        <f>MISSING_VALUE!AN70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c r="C69" s="97" t="str">
        <f>VAL_MAX!AC70</f>
        <v>CASE  WHEN COUNTRY = 'CIB' AND SEGMENT IN ('Large Corporate - Corporate','SME Corporate') THEN 23.23102 WHEN COUNTRY = 'CIB' AND SEGMENT = 'Small Business - SME Retail' THEN 13.81786 END AS VAL_MAX_IND_68,</v>
      </c>
      <c r="D69" s="97" t="str">
        <f>VAL_MIN!AC70</f>
        <v/>
      </c>
      <c r="E69" s="97"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 CASE  WHEN COUNTRY = 'CIB' AND SEGMENT IN ('Large Corporate - Corporate','SME Corporate') THEN 23.23102 WHEN COUNTRY = 'CIB' AND SEGMENT = 'Small Business - SME Retail' THEN 13.81786 END AS VAL_MAX_IND_68, </v>
      </c>
      <c r="F69" s="97">
        <f t="shared" si="4"/>
        <v>1</v>
      </c>
    </row>
    <row r="70" spans="1:6" ht="63.75" thickBot="1" x14ac:dyDescent="0.3">
      <c r="A70" s="362">
        <f t="shared" si="5"/>
        <v>68</v>
      </c>
      <c r="B70" s="97" t="str">
        <f>MISSING_VALUE!AN71</f>
        <v>CASE  WHEN COUNTRY = 'BIB' THEN 0 WHEN COUNTRY = 'KOPER' THEN 0 WHEN COUNTRY = 'BIR' THEN 0 WHEN COUNTRY = 'CIB' THEN 0 WHEN COUNTRY = 'ISPRO' THEN 0 WHEN COUNTRY = 'ISBA' THEN 0 END AS MISSING_VAL_IND_69,</v>
      </c>
      <c r="C70" s="97" t="str">
        <f>VAL_MAX!AC71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7" t="str">
        <f>VAL_MIN!AC71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7" t="str">
        <f t="shared" si="3"/>
        <v>CASE  WHEN COUNTRY = 'BIB' THEN 0 WHEN COUNTRY = 'KOPER' THEN 0 WHEN COUNTRY = 'BIR' THEN 0 WHEN COUNTRY = 'CIB' THEN 0 WHEN COUNTRY = 'ISPRO' THEN 0 WHEN COUNTRY = 'ISBA'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7">
        <f t="shared" si="4"/>
        <v>1</v>
      </c>
    </row>
    <row r="71" spans="1:6" ht="48" thickBot="1" x14ac:dyDescent="0.3">
      <c r="A71" s="362">
        <f t="shared" si="5"/>
        <v>69</v>
      </c>
      <c r="B71" s="97" t="str">
        <f>MISSING_VALUE!AN72</f>
        <v>CASE  WHEN COUNTRY = 'BIB' THEN 0 WHEN COUNTRY = 'KOPER' THEN 0 WHEN COUNTRY = 'CIB' THEN 0 WHEN COUNTRY = 'ISBA' THEN 0 END AS MISSING_VAL_IND_70,</v>
      </c>
      <c r="C71" s="97" t="str">
        <f>VAL_MAX!AC72</f>
        <v>CASE  WHEN COUNTRY = 'CIB' AND SEGMENT IN ('Large Corporate - Corporate','SME Corporate') THEN 14.23445 WHEN COUNTRY = 'CIB' AND SEGMENT = 'Small Business - SME Retail' THEN 19.75445 END AS VAL_MAX_IND_70,</v>
      </c>
      <c r="D71" s="97" t="str">
        <f>VAL_MIN!AC72</f>
        <v>CASE  WHEN COUNTRY = 'CIB' AND SEGMENT IN ('Large Corporate - Corporate','SME Corporate') THEN -16.75822 WHEN COUNTRY = 'CIB' AND SEGMENT = 'Small Business - SME Retail' THEN -16.72832 END AS VAL_MIN_IND_70,</v>
      </c>
      <c r="E71" s="97" t="str">
        <f t="shared" si="3"/>
        <v>CASE  WHEN COUNTRY = 'BIB' THEN 0 WHEN COUNTRY = 'KOPER' THEN 0 WHEN COUNTRY = 'CIB' THEN 0 WHEN COUNTRY = 'ISBA'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4"/>
        <v>1</v>
      </c>
    </row>
    <row r="72" spans="1:6" ht="32.25" thickBot="1" x14ac:dyDescent="0.3">
      <c r="A72" s="362">
        <f t="shared" si="5"/>
        <v>70</v>
      </c>
      <c r="B72" s="97" t="str">
        <f>MISSING_VALUE!AN73</f>
        <v>CASE  WHEN COUNTRY = 'BIB' THEN 0 WHEN COUNTRY = 'KOPER' THEN 0 WHEN COUNTRY = 'CIB' THEN 0 WHEN COUNTRY = 'ISPRO' THEN 0 WHEN COUNTRY = 'ISBA' THEN 0 END AS MISSING_VAL_IND_71,</v>
      </c>
      <c r="C72" s="97" t="str">
        <f>VAL_MAX!AC73</f>
        <v>CASE  WHEN COUNTRY = 'CIB' AND SEGMENT IN ('Large Corporate - Corporate','SME Corporate') THEN 5.512821 WHEN COUNTRY = 'CIB' AND SEGMENT = 'Small Business - SME Retail' THEN  11.24408  END AS VAL_MAX_IND_71,</v>
      </c>
      <c r="D72" s="97" t="str">
        <f>VAL_MIN!AC73</f>
        <v/>
      </c>
      <c r="E72" s="97" t="str">
        <f t="shared" si="3"/>
        <v xml:space="preserve">CASE  WHEN COUNTRY = 'BIB' THEN 0 WHEN COUNTRY = 'KOPER' THEN 0 WHEN COUNTRY = 'CIB' THEN 0 WHEN COUNTRY = 'ISPRO' THEN 0 WHEN COUNTRY = 'ISBA' THEN 0 END AS MISSING_VAL_IND_71, CASE  WHEN COUNTRY = 'CIB' AND SEGMENT IN ('Large Corporate - Corporate','SME Corporate') THEN 5.512821 WHEN COUNTRY = 'CIB' AND SEGMENT = 'Small Business - SME Retail' THEN  11.24408  END AS VAL_MAX_IND_71, </v>
      </c>
      <c r="F72" s="97">
        <f t="shared" si="4"/>
        <v>1</v>
      </c>
    </row>
    <row r="73" spans="1:6" ht="63.75" thickBot="1" x14ac:dyDescent="0.3">
      <c r="A73" s="362">
        <f t="shared" si="5"/>
        <v>71</v>
      </c>
      <c r="B73" s="97" t="str">
        <f>MISSING_VALUE!AN74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VAL_MAX!AC74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7" t="str">
        <f>VAL_MIN!AC74</f>
        <v>CASE  WHEN COUNTRY = 'ISPRO' AND SEGMENT IN ('Corporate', 'SME Corporate', 'SME Corporate RED (Real Estate Development)', 'Corporate RED (Real Estate Development)', 'SME Retail', 'SME Retail RED (Real Estate Development)') THEN 0.2773052 END AS VAL_MIN_IND_72,</v>
      </c>
      <c r="E73" s="97" t="str">
        <f t="shared" si="3"/>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7">
        <f t="shared" si="4"/>
        <v>1</v>
      </c>
    </row>
    <row r="74" spans="1:6" ht="48" thickBot="1" x14ac:dyDescent="0.3">
      <c r="A74" s="362">
        <f t="shared" si="5"/>
        <v>72</v>
      </c>
      <c r="B74" s="97" t="str">
        <f>MISSING_VALUE!AN75</f>
        <v>CASE  WHEN COUNTRY = 'KOPER' THEN 0 WHEN COUNTRY = 'CIB' THEN 0 WHEN COUNTRY = 'ISPRO' THEN 0 END AS MISSING_VAL_IND_73,</v>
      </c>
      <c r="C74" s="97" t="str">
        <f>VAL_MAX!AC75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7" t="str">
        <f>VAL_MIN!AC75</f>
        <v>CASE  WHEN COUNTRY = 'ISPRO' AND SEGMENT IN ('Corporate', 'SME Corporate', 'SME Corporate RED (Real Estate Development)', 'Corporate RED (Real Estate Development)', 'SME Retail', 'SME Retail RED (Real Estate Development)') THEN -1 END AS VAL_MIN_IND_73,</v>
      </c>
      <c r="E74" s="97" t="str">
        <f t="shared" si="3"/>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7">
        <f t="shared" si="4"/>
        <v>1</v>
      </c>
    </row>
    <row r="75" spans="1:6" ht="32.25" thickBot="1" x14ac:dyDescent="0.3">
      <c r="A75" s="362">
        <f t="shared" si="5"/>
        <v>73</v>
      </c>
      <c r="B75" s="97" t="str">
        <f>MISSING_VALUE!AN76</f>
        <v>CASE  WHEN COUNTRY = 'BIB' THEN 0 WHEN COUNTRY = 'KOPER' THEN 0 WHEN COUNTRY = 'CIB' THEN 0 WHEN COUNTRY = 'ISBA' THEN 0 END AS MISSING_VAL_IND_74,</v>
      </c>
      <c r="C75" s="97" t="str">
        <f>VAL_MAX!AC76</f>
        <v>CASE  WHEN COUNTRY = 'CIB' AND SEGMENT IN ('Large Corporate - Corporate','SME Corporate') THEN 6.52961 WHEN COUNTRY = 'CIB' AND SEGMENT = 'Small Business - SME Retail' THEN  7.031384  END AS VAL_MAX_IND_74,</v>
      </c>
      <c r="D75" s="97" t="str">
        <f>VAL_MIN!AC76</f>
        <v>CASE  WHEN COUNTRY = 'CIB' AND SEGMENT IN ('Large Corporate - Corporate','SME Corporate') THEN -0.7051479 END AS VAL_MIN_IND_74,</v>
      </c>
      <c r="E75" s="97" t="str">
        <f t="shared" si="3"/>
        <v>CASE  WHEN COUNTRY = 'BIB' THEN 0 WHEN COUNTRY = 'KOPER' THEN 0 WHEN COUNTRY = 'CIB' THEN 0 WHEN COUNTRY = 'ISBA'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4"/>
        <v>1</v>
      </c>
    </row>
    <row r="76" spans="1:6" ht="63.75" thickBot="1" x14ac:dyDescent="0.3">
      <c r="A76" s="362">
        <f t="shared" si="5"/>
        <v>74</v>
      </c>
      <c r="B76" s="97" t="str">
        <f>MISSING_VALUE!AN77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c r="C76" s="97" t="str">
        <f>VAL_MAX!AC77</f>
        <v>CASE  WHEN COUNTRY = 'CIB' AND SEGMENT IN ('Large Corporate - Corporate','SME Corporate') THEN 13.07846 WHEN COUNTRY = 'CIB' AND SEGMENT = 'Small Business - SME Retail' THEN 42.09641 END AS VAL_MAX_IND_75,</v>
      </c>
      <c r="D76" s="97" t="str">
        <f>VAL_MIN!AC77</f>
        <v>CASE  WHEN COUNTRY = 'CIB' AND SEGMENT = 'Small Business - SME Retail' THEN 0.0297082 END AS VAL_MIN_IND_75,</v>
      </c>
      <c r="E76" s="97" t="str">
        <f t="shared" si="3"/>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4"/>
        <v>1</v>
      </c>
    </row>
    <row r="77" spans="1:6" ht="32.25" thickBot="1" x14ac:dyDescent="0.3">
      <c r="A77" s="362">
        <f t="shared" si="5"/>
        <v>75</v>
      </c>
      <c r="B77" s="97" t="str">
        <f>MISSING_VALUE!AN78</f>
        <v>CASE  WHEN COUNTRY = 'BIB' THEN 0 WHEN COUNTRY = 'KOPER' THEN 0 WHEN COUNTRY = 'CIB' THEN 0 WHEN COUNTRY = 'ISBA' THEN 0 END AS MISSING_VAL_IND_76,</v>
      </c>
      <c r="C77" s="97" t="str">
        <f>VAL_MAX!AC78</f>
        <v>CASE  WHEN COUNTRY = 'CIB' AND SEGMENT IN ('Large Corporate - Corporate','SME Corporate') THEN 4.515303 WHEN COUNTRY = 'CIB' AND SEGMENT = 'Small Business - SME Retail' THEN 10.5923 END AS VAL_MAX_IND_76,</v>
      </c>
      <c r="D77" s="97" t="str">
        <f>VAL_MIN!AC78</f>
        <v/>
      </c>
      <c r="E77" s="97" t="str">
        <f t="shared" si="3"/>
        <v xml:space="preserve">CASE  WHEN COUNTRY = 'BIB' THEN 0 WHEN COUNTRY = 'KOPER' THEN 0 WHEN COUNTRY = 'CIB' THEN 0 WHEN COUNTRY = 'ISBA' THEN 0 END AS MISSING_VAL_IND_76, CASE  WHEN COUNTRY = 'CIB' AND SEGMENT IN ('Large Corporate - Corporate','SME Corporate') THEN 4.515303 WHEN COUNTRY = 'CIB' AND SEGMENT = 'Small Business - SME Retail' THEN 10.5923 END AS VAL_MAX_IND_76, </v>
      </c>
      <c r="F77" s="97">
        <f t="shared" si="4"/>
        <v>1</v>
      </c>
    </row>
    <row r="78" spans="1:6" ht="32.25" thickBot="1" x14ac:dyDescent="0.3">
      <c r="A78" s="362">
        <f t="shared" si="5"/>
        <v>76</v>
      </c>
      <c r="B78" s="97" t="str">
        <f>MISSING_VALUE!AN79</f>
        <v>CASE  WHEN COUNTRY = 'BIB' THEN 0 WHEN COUNTRY = 'KOPER' THEN 0 WHEN COUNTRY = 'CIB' THEN 0 WHEN COUNTRY = 'ISBA' THEN 0 END AS MISSING_VAL_IND_77,</v>
      </c>
      <c r="C78" s="97" t="str">
        <f>VAL_MAX!AC79</f>
        <v>CASE  WHEN COUNTRY = 'CIB' AND SEGMENT IN ('Large Corporate - Corporate','SME Corporate') THEN 8.508943 WHEN COUNTRY = 'CIB' AND SEGMENT = 'Small Business - SME Retail' THEN 15.6597 END AS VAL_MAX_IND_77,</v>
      </c>
      <c r="D78" s="97" t="str">
        <f>VAL_MIN!AC79</f>
        <v>CASE  WHEN COUNTRY = 'CIB' AND SEGMENT = 'Small Business - SME Retail' THEN -0.9515571 END AS VAL_MIN_IND_77,</v>
      </c>
      <c r="E78" s="97" t="str">
        <f t="shared" si="3"/>
        <v>CASE  WHEN COUNTRY = 'BIB' THEN 0 WHEN COUNTRY = 'KOPER' THEN 0 WHEN COUNTRY = 'CIB' THEN 0 WHEN COUNTRY = 'ISBA'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4"/>
        <v>1</v>
      </c>
    </row>
    <row r="79" spans="1:6" ht="32.25" thickBot="1" x14ac:dyDescent="0.3">
      <c r="A79" s="362">
        <f t="shared" si="5"/>
        <v>77</v>
      </c>
      <c r="B79" s="97" t="str">
        <f>MISSING_VALUE!AN80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c r="C79" s="97" t="str">
        <f>VAL_MAX!AC80</f>
        <v/>
      </c>
      <c r="D79" s="97" t="str">
        <f>VAL_MIN!AC80</f>
        <v/>
      </c>
      <c r="E79" s="97" t="str">
        <f t="shared" si="3"/>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  </v>
      </c>
      <c r="F79" s="97">
        <f t="shared" si="4"/>
        <v>1</v>
      </c>
    </row>
    <row r="80" spans="1:6" ht="32.25" thickBot="1" x14ac:dyDescent="0.3">
      <c r="A80" s="362">
        <f t="shared" si="5"/>
        <v>78</v>
      </c>
      <c r="B80" s="97" t="str">
        <f>MISSING_VALUE!AN81</f>
        <v>CASE  WHEN COUNTRY = 'BIB' THEN 0 WHEN COUNTRY = 'KOPER' THEN 0 WHEN COUNTRY = 'CIB' THEN 0 WHEN COUNTRY = 'ISBA' THEN 0 END AS MISSING_VAL_IND_79,</v>
      </c>
      <c r="C80" s="97" t="str">
        <f>VAL_MAX!AC81</f>
        <v>CASE  WHEN COUNTRY = 'CIB' AND SEGMENT IN ('Large Corporate - Corporate','SME Corporate') THEN 3.633866 WHEN COUNTRY = 'CIB' AND SEGMENT = 'Small Business - SME Retail' THEN 8.377796 END AS VAL_MAX_IND_79,</v>
      </c>
      <c r="D80" s="97" t="str">
        <f>VAL_MIN!AC81</f>
        <v/>
      </c>
      <c r="E80" s="97" t="str">
        <f t="shared" si="3"/>
        <v xml:space="preserve">CASE  WHEN COUNTRY = 'BIB' THEN 0 WHEN COUNTRY = 'KOPER' THEN 0 WHEN COUNTRY = 'CIB' THEN 0 WHEN COUNTRY = 'ISBA' THEN 0 END AS MISSING_VAL_IND_79, CASE  WHEN COUNTRY = 'CIB' AND SEGMENT IN ('Large Corporate - Corporate','SME Corporate') THEN 3.633866 WHEN COUNTRY = 'CIB' AND SEGMENT = 'Small Business - SME Retail' THEN 8.377796 END AS VAL_MAX_IND_79, </v>
      </c>
      <c r="F80" s="97">
        <f t="shared" si="4"/>
        <v>1</v>
      </c>
    </row>
    <row r="81" spans="1:6" ht="79.5" thickBot="1" x14ac:dyDescent="0.3">
      <c r="A81" s="362">
        <f t="shared" si="5"/>
        <v>79</v>
      </c>
      <c r="B81" s="97" t="str">
        <f>MISSING_VALUE!AN82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c r="C81" s="97" t="str">
        <f>VAL_MAX!AC82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7" t="str">
        <f>VAL_MIN!AC82</f>
        <v>CASE  WHEN COUNTRY = 'ISPRO' AND SEGMENT IN ('Corporate', 'SME Corporate', 'SME Corporate RED (Real Estate Development)', 'Corporate RED (Real Estate Development)', 'SME Retail', 'SME Retail RED (Real Estate Development)') THEN 0.3618942 END AS VAL_MIN_IND_80,</v>
      </c>
      <c r="E81" s="97" t="str">
        <f t="shared" si="3"/>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7">
        <f t="shared" si="4"/>
        <v>1</v>
      </c>
    </row>
    <row r="82" spans="1:6" ht="32.25" thickBot="1" x14ac:dyDescent="0.3">
      <c r="A82" s="362">
        <f t="shared" si="5"/>
        <v>80</v>
      </c>
      <c r="B82" s="97" t="str">
        <f>MISSING_VALUE!AN83</f>
        <v>CASE  WHEN COUNTRY = 'BIB' THEN 0 WHEN COUNTRY = 'KOPER' THEN 0 WHEN COUNTRY = 'CIB' THEN 0 WHEN COUNTRY = 'ISPRO' THEN 0 WHEN COUNTRY = 'ISBA' THEN 0 END AS MISSING_VAL_IND_81,</v>
      </c>
      <c r="C82" s="97" t="str">
        <f>VAL_MAX!AC83</f>
        <v>CASE  WHEN COUNTRY = 'CIB' AND SEGMENT IN ('Large Corporate - Corporate','SME Corporate') THEN 5.241854 WHEN COUNTRY = 'CIB' AND SEGMENT = 'Small Business - SME Retail' THEN 24.62825 END AS VAL_MAX_IND_81,</v>
      </c>
      <c r="D82" s="97" t="str">
        <f>VAL_MIN!AC83</f>
        <v/>
      </c>
      <c r="E82" s="97" t="str">
        <f t="shared" si="3"/>
        <v xml:space="preserve">CASE  WHEN COUNTRY = 'BIB' THEN 0 WHEN COUNTRY = 'KOPER' THEN 0 WHEN COUNTRY = 'CIB' THEN 0 WHEN COUNTRY = 'ISPRO' THEN 0 WHEN COUNTRY = 'ISBA' THEN 0 END AS MISSING_VAL_IND_81, CASE  WHEN COUNTRY = 'CIB' AND SEGMENT IN ('Large Corporate - Corporate','SME Corporate') THEN 5.241854 WHEN COUNTRY = 'CIB' AND SEGMENT = 'Small Business - SME Retail' THEN 24.62825 END AS VAL_MAX_IND_81, </v>
      </c>
      <c r="F82" s="97">
        <f t="shared" si="4"/>
        <v>1</v>
      </c>
    </row>
    <row r="83" spans="1:6" ht="48" thickBot="1" x14ac:dyDescent="0.3">
      <c r="A83" s="362">
        <f t="shared" si="5"/>
        <v>81</v>
      </c>
      <c r="B83" s="97" t="str">
        <f>MISSING_VALUE!AN84</f>
        <v>CASE  WHEN COUNTRY = 'BIB' THEN 0 WHEN COUNTRY = 'KOPER' THEN 0 WHEN COUNTRY = 'CIB' THEN 0 WHEN COUNTRY = 'ISPRO' THEN 0 WHEN COUNTRY = 'ISBA' THEN 0 END AS MISSING_VAL_IND_82,</v>
      </c>
      <c r="C83" s="97" t="str">
        <f>VAL_MAX!AC84</f>
        <v>CASE  WHEN COUNTRY = 'CIB' AND SEGMENT IN ('Large Corporate - Corporate','SME Corporate') THEN 21.0075 WHEN COUNTRY = 'CIB' AND SEGMENT = 'Small Business - SME Retail' THEN 48.98851 END AS VAL_MAX_IND_82,</v>
      </c>
      <c r="D83" s="97" t="str">
        <f>VAL_MIN!AC84</f>
        <v>CASE  WHEN COUNTRY = 'CIB' AND SEGMENT IN ('Large Corporate - Corporate','SME Corporate') THEN -17.28415 WHEN COUNTRY = 'CIB' AND SEGMENT = 'Small Business - SME Retail' THEN -26.5082 END AS VAL_MIN_IND_82,</v>
      </c>
      <c r="E83" s="97" t="str">
        <f t="shared" si="3"/>
        <v>CASE  WHEN COUNTRY = 'BIB' THEN 0 WHEN COUNTRY = 'KOPER' THEN 0 WHEN COUNTRY = 'CIB' THEN 0 WHEN COUNTRY = 'ISPRO' THEN 0 WHEN COUNTRY = 'ISBA'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4"/>
        <v>1</v>
      </c>
    </row>
    <row r="84" spans="1:6" ht="48" thickBot="1" x14ac:dyDescent="0.3">
      <c r="A84" s="362">
        <f t="shared" si="5"/>
        <v>82</v>
      </c>
      <c r="B84" s="97" t="str">
        <f>MISSING_VALUE!AN85</f>
        <v>CASE  WHEN COUNTRY = 'BIB' THEN 0 WHEN COUNTRY = 'KOPER' THEN 0 WHEN COUNTRY = 'CIB' THEN 0 WHEN COUNTRY = 'ISPRO' THEN 0 WHEN COUNTRY = 'ISBA' THEN 0 END AS MISSING_VAL_IND_83,</v>
      </c>
      <c r="C84" s="97" t="str">
        <f>VAL_MAX!AC85</f>
        <v>CASE  WHEN COUNTRY = 'CIB' AND SEGMENT IN ('Large Corporate - Corporate','SME Corporate') THEN 347.2054 WHEN COUNTRY = 'CIB' AND SEGMENT = 'Small Business - SME Retail' THEN 241.0093 END AS VAL_MAX_IND_83,</v>
      </c>
      <c r="D84" s="97" t="str">
        <f>VAL_MIN!AC85</f>
        <v>CASE  WHEN COUNTRY = 'CIB' AND SEGMENT IN ('Large Corporate - Corporate','SME Corporate') THEN -262.4501 WHEN COUNTRY = 'CIB' AND SEGMENT = 'Small Business - SME Retail' THEN -285.447 END AS VAL_MIN_IND_83,</v>
      </c>
      <c r="E84" s="97" t="str">
        <f t="shared" ref="E84:E129" si="6">CONCATENATE(B84," ",C84," ",D84)</f>
        <v>CASE  WHEN COUNTRY = 'BIB' THEN 0 WHEN COUNTRY = 'KOPER' THEN 0 WHEN COUNTRY = 'CIB' THEN 0 WHEN COUNTRY = 'ISPRO' THEN 0 WHEN COUNTRY = 'ISBA'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4"/>
        <v>1</v>
      </c>
    </row>
    <row r="85" spans="1:6" ht="48" thickBot="1" x14ac:dyDescent="0.3">
      <c r="A85" s="362">
        <f t="shared" si="5"/>
        <v>83</v>
      </c>
      <c r="B85" s="97" t="str">
        <f>MISSING_VALUE!AN86</f>
        <v>CASE  WHEN COUNTRY = 'BIB' THEN 0 WHEN COUNTRY = 'KOPER' THEN 0 WHEN COUNTRY = 'CIB' THEN 0 WHEN COUNTRY = 'ISPRO' THEN 0 WHEN COUNTRY = 'ISBA' THEN 0 END AS MISSING_VAL_IND_84,</v>
      </c>
      <c r="C85" s="97" t="str">
        <f>VAL_MAX!AC86</f>
        <v>CASE  WHEN COUNTRY = 'CIB' AND SEGMENT IN ('Large Corporate - Corporate','SME Corporate') THEN 563.6532 WHEN COUNTRY = 'CIB' AND SEGMENT = 'Small Business - SME Retail' THEN 619.8761 END AS VAL_MAX_IND_84,</v>
      </c>
      <c r="D85" s="97" t="str">
        <f>VAL_MIN!AC86</f>
        <v>CASE  WHEN COUNTRY = 'CIB' AND SEGMENT IN ('Large Corporate - Corporate','SME Corporate') THEN -314.5502 WHEN COUNTRY = 'CIB' AND SEGMENT = 'Small Business - SME Retail' THEN -510.5036 END AS VAL_MIN_IND_84,</v>
      </c>
      <c r="E85" s="97" t="str">
        <f t="shared" si="6"/>
        <v>CASE  WHEN COUNTRY = 'BIB' THEN 0 WHEN COUNTRY = 'KOPER' THEN 0 WHEN COUNTRY = 'CIB' THEN 0 WHEN COUNTRY = 'ISPRO' THEN 0 WHEN COUNTRY = 'ISBA'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4"/>
        <v>1</v>
      </c>
    </row>
    <row r="86" spans="1:6" ht="48" thickBot="1" x14ac:dyDescent="0.3">
      <c r="A86" s="362">
        <f t="shared" si="5"/>
        <v>84</v>
      </c>
      <c r="B86" s="97" t="str">
        <f>MISSING_VALUE!AN87</f>
        <v>CASE  WHEN COUNTRY = 'BIB' THEN 0 WHEN COUNTRY = 'KOPER' THEN 0 WHEN COUNTRY = 'CIB' THEN 0 WHEN COUNTRY = 'ISPRO' THEN 0 WHEN COUNTRY = 'ISBA' THEN 0 END AS MISSING_VAL_IND_85,</v>
      </c>
      <c r="C86" s="97" t="str">
        <f>VAL_MAX!AC87</f>
        <v>CASE  WHEN COUNTRY = 'CIB' AND SEGMENT IN ('Large Corporate - Corporate','SME Corporate') THEN 10.50069 WHEN COUNTRY = 'CIB' AND SEGMENT = 'Small Business - SME Retail' THEN 22.77601 END AS VAL_MAX_IND_85,</v>
      </c>
      <c r="D86" s="97" t="str">
        <f>VAL_MIN!AC87</f>
        <v>CASE  WHEN COUNTRY = 'CIB' AND SEGMENT IN ('Large Corporate - Corporate','SME Corporate') THEN -17.54271 WHEN COUNTRY = 'CIB' AND SEGMENT = 'Small Business - SME Retail' THEN -14.2547 END AS VAL_MIN_IND_85,</v>
      </c>
      <c r="E86" s="97" t="str">
        <f t="shared" si="6"/>
        <v>CASE  WHEN COUNTRY = 'BIB' THEN 0 WHEN COUNTRY = 'KOPER' THEN 0 WHEN COUNTRY = 'CIB' THEN 0 WHEN COUNTRY = 'ISPRO' THEN 0 WHEN COUNTRY = 'ISBA'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4"/>
        <v>1</v>
      </c>
    </row>
    <row r="87" spans="1:6" ht="48" thickBot="1" x14ac:dyDescent="0.3">
      <c r="A87" s="362">
        <f t="shared" si="5"/>
        <v>85</v>
      </c>
      <c r="B87" s="97" t="str">
        <f>MISSING_VALUE!AN88</f>
        <v>CASE  WHEN COUNTRY = 'BIB' THEN 0 WHEN COUNTRY = 'KOPER' THEN 0 WHEN COUNTRY = 'CIB' THEN 0 WHEN COUNTRY = 'ISPRO' THEN 0 WHEN COUNTRY = 'ISBA' THEN 0 END AS MISSING_VAL_IND_86,</v>
      </c>
      <c r="C87" s="97" t="str">
        <f>VAL_MAX!AC88</f>
        <v>CASE  WHEN COUNTRY = 'CIB' AND SEGMENT IN ('Large Corporate - Corporate','SME Corporate') THEN 205.7491 WHEN COUNTRY = 'CIB' AND SEGMENT = 'Small Business - SME Retail' THEN 161.8246 END AS VAL_MAX_IND_86,</v>
      </c>
      <c r="D87" s="97" t="str">
        <f>VAL_MIN!AC88</f>
        <v>CASE  WHEN COUNTRY = 'CIB' AND SEGMENT IN ('Large Corporate - Corporate','SME Corporate') THEN -200.742 WHEN COUNTRY = 'CIB' AND SEGMENT = 'Small Business - SME Retail' THEN -168.800 END AS VAL_MIN_IND_86,</v>
      </c>
      <c r="E87" s="97" t="str">
        <f t="shared" si="6"/>
        <v>CASE  WHEN COUNTRY = 'BIB' THEN 0 WHEN COUNTRY = 'KOPER' THEN 0 WHEN COUNTRY = 'CIB' THEN 0 WHEN COUNTRY = 'ISPRO' THEN 0 WHEN COUNTRY = 'ISBA'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4"/>
        <v>1</v>
      </c>
    </row>
    <row r="88" spans="1:6" ht="48" thickBot="1" x14ac:dyDescent="0.3">
      <c r="A88" s="362">
        <f t="shared" si="5"/>
        <v>86</v>
      </c>
      <c r="B88" s="97" t="str">
        <f>MISSING_VALUE!AN89</f>
        <v>CASE  WHEN COUNTRY = 'BIB' THEN 0 WHEN COUNTRY = 'KOPER' THEN 0 WHEN COUNTRY = 'CIB' THEN 0 WHEN COUNTRY = 'ISPRO' THEN 0 WHEN COUNTRY = 'ISBA' THEN 0 END AS MISSING_VAL_IND_87,</v>
      </c>
      <c r="C88" s="97" t="str">
        <f>VAL_MAX!AC89</f>
        <v>CASE  WHEN COUNTRY = 'CIB' AND SEGMENT IN ('Large Corporate - Corporate','SME Corporate') THEN 322.4184 WHEN COUNTRY = 'CIB' AND SEGMENT = 'Small Business - SME Retail' THEN 344.1216 END AS VAL_MAX_IND_87,</v>
      </c>
      <c r="D88" s="97" t="str">
        <f>VAL_MIN!AC89</f>
        <v>CASE  WHEN COUNTRY = 'CIB' AND SEGMENT IN ('Large Corporate - Corporate','SME Corporate') THEN -208.869 WHEN COUNTRY = 'CIB' AND SEGMENT = 'Small Business - SME Retail' THEN -230.0819 END AS VAL_MIN_IND_87,</v>
      </c>
      <c r="E88" s="97" t="str">
        <f t="shared" si="6"/>
        <v>CASE  WHEN COUNTRY = 'BIB' THEN 0 WHEN COUNTRY = 'KOPER' THEN 0 WHEN COUNTRY = 'CIB' THEN 0 WHEN COUNTRY = 'ISPRO' THEN 0 WHEN COUNTRY = 'ISBA'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4"/>
        <v>1</v>
      </c>
    </row>
    <row r="89" spans="1:6" ht="63.75" thickBot="1" x14ac:dyDescent="0.3">
      <c r="A89" s="362">
        <f t="shared" si="5"/>
        <v>87</v>
      </c>
      <c r="B89" s="97" t="str">
        <f>MISSING_VALUE!AN90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c r="C89" s="97" t="str">
        <f>VAL_MAX!AC90</f>
        <v>CASE  WHEN COUNTRY = 'CIB' AND SEGMENT IN ('Large Corporate - Corporate','SME Corporate') THEN 0.8269702 WHEN COUNTRY = 'CIB' AND SEGMENT = 'Small Business - SME Retail' THEN 0.7587788 END AS VAL_MAX_IND_88,</v>
      </c>
      <c r="D89" s="97" t="str">
        <f>VAL_MIN!AC90</f>
        <v>CASE  WHEN COUNTRY = 'CIB' AND SEGMENT IN ('Large Corporate - Corporate','SME Corporate') THEN -0.5579793 WHEN COUNTRY = 'CIB' AND SEGMENT = 'Small Business - SME Retail' THEN -1.33511 END AS VAL_MIN_IND_88,</v>
      </c>
      <c r="E89" s="97" t="str">
        <f t="shared" si="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4"/>
        <v>1</v>
      </c>
    </row>
    <row r="90" spans="1:6" ht="48" thickBot="1" x14ac:dyDescent="0.3">
      <c r="A90" s="362">
        <f t="shared" si="5"/>
        <v>88</v>
      </c>
      <c r="B90" s="97" t="str">
        <f>MISSING_VALUE!AN91</f>
        <v>CASE  WHEN COUNTRY = 'BIB' THEN 0 WHEN COUNTRY = 'KOPER' THEN 0 WHEN COUNTRY = 'CIB' THEN 0 WHEN COUNTRY = 'ISPRO' THEN 0 WHEN COUNTRY = 'ISBA' THEN 0 END AS MISSING_VAL_IND_89,</v>
      </c>
      <c r="C90" s="97" t="str">
        <f>VAL_MAX!AC91</f>
        <v>CASE  WHEN COUNTRY = 'CIB' AND SEGMENT IN ('Large Corporate - Corporate','SME Corporate') THEN 6.926369 WHEN COUNTRY = 'CIB' AND SEGMENT = 'Small Business - SME Retail' THEN 16.09147 END AS VAL_MAX_IND_89,</v>
      </c>
      <c r="D90" s="97" t="str">
        <f>VAL_MIN!AC91</f>
        <v>CASE  WHEN COUNTRY = 'CIB' AND SEGMENT IN ('Large Corporate - Corporate','SME Corporate') THEN -12.30903 WHEN COUNTRY = 'CIB' AND SEGMENT = 'Small Business - SME Retail' THEN -15.49232 END AS VAL_MIN_IND_89,</v>
      </c>
      <c r="E90" s="97" t="str">
        <f t="shared" si="6"/>
        <v>CASE  WHEN COUNTRY = 'BIB' THEN 0 WHEN COUNTRY = 'KOPER' THEN 0 WHEN COUNTRY = 'CIB' THEN 0 WHEN COUNTRY = 'ISPRO' THEN 0 WHEN COUNTRY = 'ISBA'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4"/>
        <v>1</v>
      </c>
    </row>
    <row r="91" spans="1:6" ht="32.25" thickBot="1" x14ac:dyDescent="0.3">
      <c r="A91" s="362">
        <f t="shared" si="5"/>
        <v>89</v>
      </c>
      <c r="B91" s="97" t="str">
        <f>MISSING_VALUE!AN92</f>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c r="C91" s="97" t="str">
        <f>VAL_MAX!AC92</f>
        <v>CASE  WHEN COUNTRY = 'CIB' AND SEGMENT IN ('Large Corporate - Corporate','SME Corporate') THEN 0.1516084 END AS VAL_MAX_IND_90,</v>
      </c>
      <c r="D91" s="97" t="str">
        <f>VAL_MIN!AC92</f>
        <v/>
      </c>
      <c r="E91" s="97" t="str">
        <f t="shared" si="6"/>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 CASE  WHEN COUNTRY = 'CIB' AND SEGMENT IN ('Large Corporate - Corporate','SME Corporate') THEN 0.1516084 END AS VAL_MAX_IND_90, </v>
      </c>
      <c r="F91" s="97">
        <f t="shared" si="4"/>
        <v>1</v>
      </c>
    </row>
    <row r="92" spans="1:6" ht="16.5" thickBot="1" x14ac:dyDescent="0.3">
      <c r="A92" s="362">
        <f t="shared" si="5"/>
        <v>90</v>
      </c>
      <c r="B92" s="97" t="str">
        <f>MISSING_VALUE!AN93</f>
        <v>CASE  WHEN COUNTRY = 'KOPER' THEN 0 WHEN COUNTRY = 'CIB' THEN 0 WHEN COUNTRY = 'ISBA' THEN 0 END AS MISSING_VAL_IND_91,</v>
      </c>
      <c r="C92" s="97" t="str">
        <f>VAL_MAX!AC93</f>
        <v>CASE  WHEN COUNTRY = 'CIB' AND SEGMENT IN ('Large Corporate - Corporate','SME Corporate') THEN 10.96952 END AS VAL_MAX_IND_91,</v>
      </c>
      <c r="D92" s="97" t="str">
        <f>VAL_MIN!AC93</f>
        <v/>
      </c>
      <c r="E92" s="97" t="str">
        <f t="shared" si="6"/>
        <v xml:space="preserve">CASE  WHEN COUNTRY = 'KOPER' THEN 0 WHEN COUNTRY = 'CIB' THEN 0 WHEN COUNTRY = 'ISBA' THEN 0 END AS MISSING_VAL_IND_91, CASE  WHEN COUNTRY = 'CIB' AND SEGMENT IN ('Large Corporate - Corporate','SME Corporate') THEN 10.96952 END AS VAL_MAX_IND_91, </v>
      </c>
      <c r="F92" s="97">
        <f t="shared" si="4"/>
        <v>1</v>
      </c>
    </row>
    <row r="93" spans="1:6" ht="32.25" thickBot="1" x14ac:dyDescent="0.3">
      <c r="A93" s="362">
        <f t="shared" si="5"/>
        <v>91</v>
      </c>
      <c r="B93" s="97" t="str">
        <f>MISSING_VALUE!AN94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c r="C93" s="97" t="str">
        <f>VAL_MAX!AC94</f>
        <v>CASE  WHEN COUNTRY = 'CIB' AND SEGMENT IN ('Large Corporate - Corporate','SME Corporate') THEN 0.0686293 END AS VAL_MAX_IND_92,</v>
      </c>
      <c r="D93" s="97" t="str">
        <f>VAL_MIN!AC94</f>
        <v/>
      </c>
      <c r="E93" s="97" t="str">
        <f t="shared" si="6"/>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 CASE  WHEN COUNTRY = 'CIB' AND SEGMENT IN ('Large Corporate - Corporate','SME Corporate') THEN 0.0686293 END AS VAL_MAX_IND_92, </v>
      </c>
      <c r="F93" s="97">
        <f t="shared" si="4"/>
        <v>1</v>
      </c>
    </row>
    <row r="94" spans="1:6" ht="32.25" thickBot="1" x14ac:dyDescent="0.3">
      <c r="A94" s="362">
        <f t="shared" si="5"/>
        <v>92</v>
      </c>
      <c r="B94" s="97" t="str">
        <f>MISSING_VALUE!AN95</f>
        <v>CASE  WHEN COUNTRY = 'KOPER' THEN 0 WHEN COUNTRY = 'CIB' THEN 0 WHEN COUNTRY = 'ISPRO' THEN 0 WHEN COUNTRY = 'ISBA' THEN 0 END AS MISSING_VAL_IND_93,</v>
      </c>
      <c r="C94" s="97" t="str">
        <f>VAL_MAX!AC95</f>
        <v>CASE  WHEN COUNTRY = 'CIB' AND SEGMENT IN ('Large Corporate - Corporate','SME Corporate') THEN 9.943462 END AS VAL_MAX_IND_93,</v>
      </c>
      <c r="D94" s="97" t="str">
        <f>VAL_MIN!AC95</f>
        <v/>
      </c>
      <c r="E94" s="97" t="str">
        <f t="shared" si="6"/>
        <v xml:space="preserve">CASE  WHEN COUNTRY = 'KOPER' THEN 0 WHEN COUNTRY = 'CIB' THEN 0 WHEN COUNTRY = 'ISPRO' THEN 0 WHEN COUNTRY = 'ISBA' THEN 0 END AS MISSING_VAL_IND_93, CASE  WHEN COUNTRY = 'CIB' AND SEGMENT IN ('Large Corporate - Corporate','SME Corporate') THEN 9.943462 END AS VAL_MAX_IND_93, </v>
      </c>
      <c r="F94" s="97">
        <f t="shared" si="4"/>
        <v>1</v>
      </c>
    </row>
    <row r="95" spans="1:6" ht="63.75" thickBot="1" x14ac:dyDescent="0.3">
      <c r="A95" s="362">
        <f t="shared" si="5"/>
        <v>93</v>
      </c>
      <c r="B95" s="97" t="str">
        <f>MISSING_VALUE!AN96</f>
        <v>CASE  WHEN COUNTRY = 'BIB' AND SEGMENT= 'CORPORATE'  THEN 1175196.5 WHEN COUNTRY = 'BIB' AND SEGMENT= 'RETAIL'  THEN 32091.178 WHEN COUNTRY = 'KOPER' AND SEGMENT= 'CORPORATE'  THEN 3176191 WHEN COUNTRY = 'KOPER' AND SEGMENT= 'SMALL/MICRO'  THEN 38238 WHEN COUNTRY = 'ISPRO' THEN 230092 WHEN COUNTRY = 'ISBA' THEN 68900000 END AS MISSING_VAL_IND_94,</v>
      </c>
      <c r="C95" s="97" t="str">
        <f>VAL_MAX!AC96</f>
        <v>CASE  WHEN COUNTRY = 'ISPRO'  AND SEGMENT IN ('Corporate', 'SME Corporate', 'SME Corporate RED (Real Estate Development)', 'Corporate RED (Real Estate Development)', 'SME Retail', 'SME Retail RED (Real Estate Development)') THEN 30600000 END AS VAL_MAX_IND_94,</v>
      </c>
      <c r="D95" s="97" t="str">
        <f>VAL_MIN!AC96</f>
        <v>CASE  WHEN COUNTRY = 'ISPRO' AND SEGMENT IN ('Corporate', 'SME Corporate', 'SME Corporate RED (Real Estate Development)', 'Corporate RED (Real Estate Development)', 'SME Retail', 'SME Retail RED (Real Estate Development)') THEN -1309813 END AS VAL_MIN_IND_94,</v>
      </c>
      <c r="E95" s="97" t="str">
        <f t="shared" si="6"/>
        <v>CASE  WHEN COUNTRY = 'BIB' AND SEGMENT= 'CORPORATE'  THEN 1175196.5 WHEN COUNTRY = 'BIB' AND SEGMENT= 'RETAIL'  THEN 32091.178 WHEN COUNTRY = 'KOPER' AND SEGMENT= 'CORPORATE'  THEN 3176191 WHEN COUNTRY = 'KOPER' AND SEGMENT= 'SMALL/MICRO'  THEN 38238 WHEN COUNTRY = 'ISPRO' THEN 230092 WHEN COUNTRY = 'ISBA' THEN 68900000 END AS MISSING_VAL_IND_94, CASE  WHEN COUNTRY = 'ISPRO'  AND SEGMENT IN ('Corporate', 'SME Corporate', 'SME Corporate RED (Real Estate Development)', 'Corporate RED (Real Estate Development)', 'SME Retail', 'SME Retail RED (Real Estate Development)') THEN 30600000 END AS VAL_MAX_IND_94, CASE  WHEN COUNTRY = 'ISPRO' AND SEGMENT IN ('Corporate', 'SME Corporate', 'SME Corporate RED (Real Estate Development)', 'Corporate RED (Real Estate Development)', 'SME Retail', 'SME Retail RED (Real Estate Development)') THEN -1309813 END AS VAL_MIN_IND_94,</v>
      </c>
      <c r="F95" s="97">
        <f t="shared" si="4"/>
        <v>1</v>
      </c>
    </row>
    <row r="96" spans="1:6" ht="63.75" thickBot="1" x14ac:dyDescent="0.3">
      <c r="A96" s="362">
        <f t="shared" si="5"/>
        <v>94</v>
      </c>
      <c r="B96" s="97" t="str">
        <f>MISSING_VALUE!AN97</f>
        <v>CASE  WHEN COUNTRY = 'BIB' THEN 0 WHEN COUNTRY = 'KOPER' THEN 0 WHEN COUNTRY = 'CIB' THEN 0 WHEN COUNTRY = 'ISPRO' THEN 0 WHEN COUNTRY = 'ISBA' THEN 0 END AS MISSING_VAL_IND_95,</v>
      </c>
      <c r="C96" s="97" t="str">
        <f>VAL_MAX!AC97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7" t="str">
        <f>VAL_MIN!AC97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7" t="str">
        <f t="shared" si="6"/>
        <v>CASE  WHEN COUNTRY = 'BIB' THEN 0 WHEN COUNTRY = 'KOPER' THEN 0 WHEN COUNTRY = 'CIB' THEN 0 WHEN COUNTRY = 'ISPRO' THEN 0 WHEN COUNTRY = 'ISBA'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7">
        <f t="shared" si="4"/>
        <v>1</v>
      </c>
    </row>
    <row r="97" spans="1:6" ht="48" thickBot="1" x14ac:dyDescent="0.3">
      <c r="A97" s="362">
        <f t="shared" si="5"/>
        <v>95</v>
      </c>
      <c r="B97" s="97" t="str">
        <f>MISSING_VALUE!AN98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c r="C97" s="97" t="str">
        <f>VAL_MAX!AC98</f>
        <v>CASE  WHEN COUNTRY = 'CIB' AND SEGMENT IN ('Large Corporate - Corporate','SME Corporate') THEN 1 END AS VAL_MAX_IND_96,</v>
      </c>
      <c r="D97" s="97" t="str">
        <f>VAL_MIN!AC98</f>
        <v/>
      </c>
      <c r="E97" s="97" t="str">
        <f t="shared" si="6"/>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 CASE  WHEN COUNTRY = 'CIB' AND SEGMENT IN ('Large Corporate - Corporate','SME Corporate') THEN 1 END AS VAL_MAX_IND_96, </v>
      </c>
      <c r="F97" s="97">
        <f t="shared" si="4"/>
        <v>1</v>
      </c>
    </row>
    <row r="98" spans="1:6" ht="32.25" thickBot="1" x14ac:dyDescent="0.3">
      <c r="A98" s="362">
        <f t="shared" si="5"/>
        <v>96</v>
      </c>
      <c r="B98" s="97" t="str">
        <f>MISSING_VALUE!AN99</f>
        <v>CASE  WHEN COUNTRY = 'BIB' THEN 0 WHEN COUNTRY = 'KOPER' THEN 0 WHEN COUNTRY = 'CIB' THEN 0 WHEN COUNTRY = 'ISPRO' THEN 0 WHEN COUNTRY = 'ISBA' THEN 0 END AS MISSING_VAL_IND_97,</v>
      </c>
      <c r="C98" s="97" t="str">
        <f>VAL_MAX!AC99</f>
        <v>CASE  WHEN COUNTRY = 'CIB' AND SEGMENT IN ('Large Corporate - Corporate','SME Corporate') THEN 0.9670162 WHEN COUNTRY = 'CIB' AND SEGMENT = 'Small Business - SME Retail' THEN 1.234198 END AS VAL_MAX_IND_97,</v>
      </c>
      <c r="D98" s="97" t="str">
        <f>VAL_MIN!AC99</f>
        <v/>
      </c>
      <c r="E98" s="97" t="str">
        <f t="shared" si="6"/>
        <v xml:space="preserve">CASE  WHEN COUNTRY = 'BIB' THEN 0 WHEN COUNTRY = 'KOPER' THEN 0 WHEN COUNTRY = 'CIB' THEN 0 WHEN COUNTRY = 'ISPRO' THEN 0 WHEN COUNTRY = 'ISBA' THEN 0 END AS MISSING_VAL_IND_97, CASE  WHEN COUNTRY = 'CIB' AND SEGMENT IN ('Large Corporate - Corporate','SME Corporate') THEN 0.9670162 WHEN COUNTRY = 'CIB' AND SEGMENT = 'Small Business - SME Retail' THEN 1.234198 END AS VAL_MAX_IND_97, </v>
      </c>
      <c r="F98" s="97">
        <f t="shared" si="4"/>
        <v>1</v>
      </c>
    </row>
    <row r="99" spans="1:6" ht="48" thickBot="1" x14ac:dyDescent="0.3">
      <c r="A99" s="362">
        <f t="shared" si="5"/>
        <v>97</v>
      </c>
      <c r="B99" s="97" t="str">
        <f>MISSING_VALUE!AN100</f>
        <v>CASE  WHEN COUNTRY = 'BIB' THEN 0 WHEN COUNTRY = 'KOPER' THEN 0 WHEN COUNTRY = 'CIB' THEN 0 WHEN COUNTRY = 'ISPRO' THEN 0 WHEN COUNTRY = 'ISBA' THEN 0 END AS MISSING_VAL_IND_98,</v>
      </c>
      <c r="C99" s="97" t="str">
        <f>VAL_MAX!AC100</f>
        <v>CASE  WHEN COUNTRY = 'CIB' AND SEGMENT IN ('Large Corporate - Corporate','SME Corporate') THEN 5.65769 WHEN COUNTRY = 'CIB' AND SEGMENT = 'Small Business - SME Retail' THEN 8.125571 END AS VAL_MAX_IND_98,</v>
      </c>
      <c r="D99" s="97" t="str">
        <f>VAL_MIN!AC100</f>
        <v>CASE  WHEN COUNTRY = 'CIB' AND SEGMENT IN ('Large Corporate - Corporate','SME Corporate') THEN -0.5093638 WHEN COUNTRY = 'CIB' AND SEGMENT = 'Small Business - SME Retail' THEN -5.323741 END AS VAL_MIN_IND_98,</v>
      </c>
      <c r="E99" s="97" t="str">
        <f t="shared" si="6"/>
        <v>CASE  WHEN COUNTRY = 'BIB' THEN 0 WHEN COUNTRY = 'KOPER' THEN 0 WHEN COUNTRY = 'CIB' THEN 0 WHEN COUNTRY = 'ISPRO' THEN 0 WHEN COUNTRY = 'ISBA'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4"/>
        <v>1</v>
      </c>
    </row>
    <row r="100" spans="1:6" ht="48" thickBot="1" x14ac:dyDescent="0.3">
      <c r="A100" s="362">
        <f t="shared" si="5"/>
        <v>98</v>
      </c>
      <c r="B100" s="97" t="str">
        <f>MISSING_VALUE!AN101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c r="C100" s="97" t="str">
        <f>VAL_MAX!AC101</f>
        <v>CASE  WHEN COUNTRY = 'CIB' AND SEGMENT IN ('Large Corporate - Corporate','SME Corporate') THEN 315.7363 WHEN COUNTRY = 'CIB' AND SEGMENT = 'Small Business - SME Retail' THEN 1911.591 END AS VAL_MAX_IND_99,</v>
      </c>
      <c r="D100" s="97" t="str">
        <f>VAL_MIN!AC101</f>
        <v>CASE  WHEN COUNTRY = 'CIB' AND SEGMENT IN ('Large Corporate - Corporate','SME Corporate') THEN -37.88939 END AS VAL_MIN_IND_99,</v>
      </c>
      <c r="E100" s="97" t="str">
        <f t="shared" si="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4"/>
        <v>1</v>
      </c>
    </row>
    <row r="101" spans="1:6" ht="32.25" thickBot="1" x14ac:dyDescent="0.3">
      <c r="A101" s="362">
        <f t="shared" si="5"/>
        <v>99</v>
      </c>
      <c r="B101" s="97" t="str">
        <f>MISSING_VALUE!AN102</f>
        <v>CASE  WHEN COUNTRY = 'KOPER' THEN 0 WHEN COUNTRY = 'CIB' THEN 0 WHEN COUNTRY = 'ISPRO' THEN 0 WHEN COUNTRY = 'ISBA' THEN 0 END AS MISSING_VAL_IND_100,</v>
      </c>
      <c r="C101" s="97" t="str">
        <f>VAL_MAX!AC102</f>
        <v>CASE  WHEN COUNTRY = 'CIB' AND SEGMENT IN ('Large Corporate - Corporate','SME Corporate') THEN 81.29268 END AS VAL_MAX_IND_100,</v>
      </c>
      <c r="D101" s="97" t="str">
        <f>VAL_MIN!AC102</f>
        <v>CASE  WHEN COUNTRY = 'CIB' AND SEGMENT IN ('Large Corporate - Corporate','SME Corporate') THEN -9.385029 END AS VAL_MIN_IND_100,</v>
      </c>
      <c r="E101" s="97" t="str">
        <f t="shared" si="6"/>
        <v>CASE  WHEN COUNTRY = 'KOPER' THEN 0 WHEN COUNTRY = 'CIB' THEN 0 WHEN COUNTRY = 'ISPRO' THEN 0 WHEN COUNTRY = 'ISBA'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4"/>
        <v>1</v>
      </c>
    </row>
    <row r="102" spans="1:6" ht="32.25" thickBot="1" x14ac:dyDescent="0.3">
      <c r="A102" s="362">
        <f t="shared" si="5"/>
        <v>100</v>
      </c>
      <c r="B102" s="97" t="str">
        <f>MISSING_VALUE!AN103</f>
        <v>CASE  WHEN COUNTRY = 'KOPER' THEN 0 WHEN COUNTRY = 'CIB' THEN 0 WHEN COUNTRY = 'ISPRO' THEN 0 WHEN COUNTRY = 'ISBA' THEN 0 END AS MISSING_VAL_IND_101,</v>
      </c>
      <c r="C102" s="97" t="str">
        <f>VAL_MAX!AC103</f>
        <v>CASE  WHEN COUNTRY = 'CIB' AND SEGMENT IN ('Large Corporate - Corporate','SME Corporate') THEN 11.19878 END AS VAL_MAX_IND_101,</v>
      </c>
      <c r="D102" s="97" t="str">
        <f>VAL_MIN!AC103</f>
        <v/>
      </c>
      <c r="E102" s="97" t="str">
        <f t="shared" si="6"/>
        <v xml:space="preserve">CASE  WHEN COUNTRY = 'KOPER' THEN 0 WHEN COUNTRY = 'CIB' THEN 0 WHEN COUNTRY = 'ISPRO' THEN 0 WHEN COUNTRY = 'ISBA' THEN 0 END AS MISSING_VAL_IND_101, CASE  WHEN COUNTRY = 'CIB' AND SEGMENT IN ('Large Corporate - Corporate','SME Corporate') THEN 11.19878 END AS VAL_MAX_IND_101, </v>
      </c>
      <c r="F102" s="97">
        <f t="shared" si="4"/>
        <v>1</v>
      </c>
    </row>
    <row r="103" spans="1:6" ht="48" thickBot="1" x14ac:dyDescent="0.3">
      <c r="A103" s="362">
        <f t="shared" si="5"/>
        <v>101</v>
      </c>
      <c r="B103" s="97" t="str">
        <f>MISSING_VALUE!AN104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c r="C103" s="97" t="str">
        <f>VAL_MAX!AC104</f>
        <v>CASE  WHEN COUNTRY = 'CIB' AND SEGMENT IN ('Large Corporate - Corporate','SME Corporate') THEN 0.9851206 WHEN COUNTRY = 'CIB' AND SEGMENT = 'Small Business - SME Retail' THEN 0.9252092 END AS VAL_MAX_IND_102,</v>
      </c>
      <c r="D103" s="97" t="str">
        <f>VAL_MIN!AC104</f>
        <v/>
      </c>
      <c r="E103" s="97" t="str">
        <f t="shared" si="6"/>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 CASE  WHEN COUNTRY = 'CIB' AND SEGMENT IN ('Large Corporate - Corporate','SME Corporate') THEN 0.9851206 WHEN COUNTRY = 'CIB' AND SEGMENT = 'Small Business - SME Retail' THEN 0.9252092 END AS VAL_MAX_IND_102, </v>
      </c>
      <c r="F103" s="97">
        <f t="shared" si="4"/>
        <v>1</v>
      </c>
    </row>
    <row r="104" spans="1:6" ht="32.25" thickBot="1" x14ac:dyDescent="0.3">
      <c r="A104" s="362">
        <f t="shared" si="5"/>
        <v>102</v>
      </c>
      <c r="B104" s="97" t="str">
        <f>MISSING_VALUE!AN105</f>
        <v>CASE  WHEN COUNTRY = 'BIB' THEN 0 WHEN COUNTRY = 'KOPER' THEN 0 WHEN COUNTRY = 'CIB' THEN 0 WHEN COUNTRY = 'ISPRO' THEN 0 WHEN COUNTRY = 'ISBA' THEN 0 END AS MISSING_VAL_IND_103,</v>
      </c>
      <c r="C104" s="97" t="str">
        <f>VAL_MAX!AC105</f>
        <v>CASE  WHEN COUNTRY = 'CIB' AND SEGMENT IN ('Large Corporate - Corporate','SME Corporate') THEN 3.05539 WHEN COUNTRY = 'CIB' AND SEGMENT = 'Small Business - SME Retail' THEN 6.019523 END AS VAL_MAX_IND_103,</v>
      </c>
      <c r="D104" s="97" t="str">
        <f>VAL_MIN!AC105</f>
        <v/>
      </c>
      <c r="E104" s="97" t="str">
        <f t="shared" si="6"/>
        <v xml:space="preserve">CASE  WHEN COUNTRY = 'BIB' THEN 0 WHEN COUNTRY = 'KOPER' THEN 0 WHEN COUNTRY = 'CIB' THEN 0 WHEN COUNTRY = 'ISPRO' THEN 0 WHEN COUNTRY = 'ISBA' THEN 0 END AS MISSING_VAL_IND_103, CASE  WHEN COUNTRY = 'CIB' AND SEGMENT IN ('Large Corporate - Corporate','SME Corporate') THEN 3.05539 WHEN COUNTRY = 'CIB' AND SEGMENT = 'Small Business - SME Retail' THEN 6.019523 END AS VAL_MAX_IND_103, </v>
      </c>
      <c r="F104" s="97">
        <f t="shared" si="4"/>
        <v>1</v>
      </c>
    </row>
    <row r="105" spans="1:6" ht="63.75" thickBot="1" x14ac:dyDescent="0.3">
      <c r="A105" s="362">
        <f t="shared" si="5"/>
        <v>103</v>
      </c>
      <c r="B105" s="97" t="str">
        <f>MISSING_VALUE!AN106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c r="C105" s="97" t="str">
        <f>VAL_MAX!AC106</f>
        <v>CASE  WHEN COUNTRY = 'CIB' AND SEGMENT IN ('Large Corporate - Corporate','SME Corporate') THEN 84.40054 WHEN COUNTRY = 'CIB' AND SEGMENT = 'Small Business - SME Retail' THEN 366.5833 END AS VAL_MAX_IND_104,</v>
      </c>
      <c r="D105" s="97" t="str">
        <f>VAL_MIN!AC106</f>
        <v>CASE  WHEN COUNTRY = 'CIB' AND SEGMENT = 'Small Business - SME Retail' THEN 0.0032425 END AS VAL_MIN_IND_104,</v>
      </c>
      <c r="E105" s="97" t="str">
        <f t="shared" si="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4"/>
        <v>1</v>
      </c>
    </row>
    <row r="106" spans="1:6" ht="63.75" thickBot="1" x14ac:dyDescent="0.3">
      <c r="A106" s="362">
        <f t="shared" si="5"/>
        <v>104</v>
      </c>
      <c r="B106" s="97" t="str">
        <f>MISSING_VALUE!AN107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c r="C106" s="97" t="str">
        <f>VAL_MAX!AC107</f>
        <v>CASE  WHEN COUNTRY = 'CIB' AND SEGMENT IN ('Large Corporate - Corporate','SME Corporate') THEN 1.480539 WHEN COUNTRY = 'CIB' AND SEGMENT = 'Small Business - SME Retail' THEN 1.542319 END AS VAL_MAX_IND_105,</v>
      </c>
      <c r="D106" s="97" t="str">
        <f>VAL_MIN!AC107</f>
        <v>CASE  WHEN COUNTRY = 'CIB' AND SEGMENT = 'Small Business - SME Retail' THEN 0.0890052 END AS VAL_MIN_IND_105,</v>
      </c>
      <c r="E106" s="97" t="str">
        <f t="shared" si="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4"/>
        <v>1</v>
      </c>
    </row>
    <row r="107" spans="1:6" ht="32.25" thickBot="1" x14ac:dyDescent="0.3">
      <c r="A107" s="362">
        <f t="shared" si="5"/>
        <v>105</v>
      </c>
      <c r="B107" s="97" t="str">
        <f>MISSING_VALUE!AN108</f>
        <v>CASE  WHEN COUNTRY = 'BIB' THEN 0 WHEN COUNTRY = 'KOPER' THEN 0 WHEN COUNTRY = 'CIB' THEN 0 WHEN COUNTRY = 'ISBA' THEN 0 END AS MISSING_VAL_IND_106,</v>
      </c>
      <c r="C107" s="97" t="str">
        <f>VAL_MAX!AC108</f>
        <v>CASE  WHEN COUNTRY = 'CIB' AND SEGMENT IN ('Large Corporate - Corporate','SME Corporate') THEN 1.406001 WHEN COUNTRY = 'CIB' AND SEGMENT = 'Small Business - SME Retail' THEN 2.300439 END AS VAL_MAX_IND_106,</v>
      </c>
      <c r="D107" s="97" t="str">
        <f>VAL_MIN!AC108</f>
        <v/>
      </c>
      <c r="E107" s="97" t="str">
        <f t="shared" si="6"/>
        <v xml:space="preserve">CASE  WHEN COUNTRY = 'BIB' THEN 0 WHEN COUNTRY = 'KOPER' THEN 0 WHEN COUNTRY = 'CIB' THEN 0 WHEN COUNTRY = 'ISBA' THEN 0 END AS MISSING_VAL_IND_106, CASE  WHEN COUNTRY = 'CIB' AND SEGMENT IN ('Large Corporate - Corporate','SME Corporate') THEN 1.406001 WHEN COUNTRY = 'CIB' AND SEGMENT = 'Small Business - SME Retail' THEN 2.300439 END AS VAL_MAX_IND_106, </v>
      </c>
      <c r="F107" s="97">
        <f t="shared" si="4"/>
        <v>1</v>
      </c>
    </row>
    <row r="108" spans="1:6" ht="48" thickBot="1" x14ac:dyDescent="0.3">
      <c r="A108" s="362">
        <f t="shared" si="5"/>
        <v>106</v>
      </c>
      <c r="B108" s="97" t="str">
        <f>MISSING_VALUE!AN109</f>
        <v>CASE  WHEN COUNTRY = 'BIB' THEN 0 WHEN COUNTRY = 'KOPER' THEN 0 WHEN COUNTRY = 'CIB' THEN 0 WHEN COUNTRY = 'ISPRO' THEN 0 WHEN COUNTRY = 'ISBA' THEN 0 END AS MISSING_VAL_IND_107,</v>
      </c>
      <c r="C108" s="97" t="str">
        <f>VAL_MAX!AC109</f>
        <v>CASE  WHEN COUNTRY = 'CIB' AND SEGMENT IN ('Large Corporate - Corporate','SME Corporate') THEN 9.373135 WHEN COUNTRY = 'CIB' AND SEGMENT = 'Small Business - SME Retail' THEN 20.68627 END AS VAL_MAX_IND_107,</v>
      </c>
      <c r="D108" s="97" t="str">
        <f>VAL_MIN!AC109</f>
        <v>CASE  WHEN COUNTRY = 'CIB' AND SEGMENT IN ('Large Corporate - Corporate','SME Corporate') THEN -3.297872 WHEN COUNTRY = 'CIB' AND SEGMENT = 'Small Business - SME Retail' THEN -17.08824 END AS VAL_MIN_IND_107,</v>
      </c>
      <c r="E108" s="97" t="str">
        <f t="shared" si="6"/>
        <v>CASE  WHEN COUNTRY = 'BIB' THEN 0 WHEN COUNTRY = 'KOPER' THEN 0 WHEN COUNTRY = 'CIB' THEN 0 WHEN COUNTRY = 'ISPRO' THEN 0 WHEN COUNTRY = 'ISBA'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4"/>
        <v>1</v>
      </c>
    </row>
    <row r="109" spans="1:6" ht="63.75" thickBot="1" x14ac:dyDescent="0.3">
      <c r="A109" s="362">
        <f t="shared" si="5"/>
        <v>107</v>
      </c>
      <c r="B109" s="97" t="str">
        <f>MISSING_VALUE!AN110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c r="C109" s="97" t="str">
        <f>VAL_MAX!AC110</f>
        <v>CASE  WHEN COUNTRY = 'CIB' AND SEGMENT IN ('Large Corporate - Corporate','SME Corporate') THEN 96 WHEN COUNTRY = 'CIB' AND SEGMENT = 'Small Business - SME Retail' THEN 86.6747 END AS VAL_MAX_IND_108,</v>
      </c>
      <c r="D109" s="97" t="str">
        <f>VAL_MIN!AC110</f>
        <v>CASE  WHEN COUNTRY = 'CIB' AND SEGMENT IN ('Large Corporate - Corporate','SME Corporate') THEN -78.96063 WHEN COUNTRY = 'CIB' AND SEGMENT = 'Small Business - SME Retail' THEN -68.13974 END AS VAL_MIN_IND_108,</v>
      </c>
      <c r="E109" s="97" t="str">
        <f t="shared" si="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4"/>
        <v>1</v>
      </c>
    </row>
    <row r="110" spans="1:6" ht="48" thickBot="1" x14ac:dyDescent="0.3">
      <c r="A110" s="362">
        <f t="shared" si="5"/>
        <v>108</v>
      </c>
      <c r="B110" s="97" t="str">
        <f>MISSING_VALUE!AN111</f>
        <v>CASE  WHEN COUNTRY = 'BIB' THEN 0 WHEN COUNTRY = 'KOPER' THEN 0 WHEN COUNTRY = 'CIB' THEN 0 WHEN COUNTRY = 'ISPRO' THEN 0 WHEN COUNTRY = 'ISBA' THEN 0 END AS MISSING_VAL_IND_109,</v>
      </c>
      <c r="C110" s="97" t="str">
        <f>VAL_MAX!AC111</f>
        <v>CASE  WHEN COUNTRY = 'CIB' AND SEGMENT IN ('Large Corporate - Corporate','SME Corporate') THEN 21.25407 WHEN COUNTRY = 'CIB' AND SEGMENT = 'Small Business - SME Retail' THEN 31.50627 END AS VAL_MAX_IND_109,</v>
      </c>
      <c r="D110" s="97" t="str">
        <f>VAL_MIN!AC111</f>
        <v>CASE  WHEN COUNTRY = 'CIB' AND SEGMENT IN ('Large Corporate - Corporate','SME Corporate') THEN -13.67739 WHEN COUNTRY = 'CIB' AND SEGMENT = 'Small Business - SME Retail' THEN -35.89215 END AS VAL_MIN_IND_109,</v>
      </c>
      <c r="E110" s="97" t="str">
        <f t="shared" si="6"/>
        <v>CASE  WHEN COUNTRY = 'BIB' THEN 0 WHEN COUNTRY = 'KOPER' THEN 0 WHEN COUNTRY = 'CIB' THEN 0 WHEN COUNTRY = 'ISPRO' THEN 0 WHEN COUNTRY = 'ISBA'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4"/>
        <v>1</v>
      </c>
    </row>
    <row r="111" spans="1:6" ht="63.75" thickBot="1" x14ac:dyDescent="0.3">
      <c r="A111" s="362">
        <f t="shared" si="5"/>
        <v>109</v>
      </c>
      <c r="B111" s="97" t="str">
        <f>MISSING_VALUE!AN112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c r="C111" s="97" t="str">
        <f>VAL_MAX!AC112</f>
        <v>CASE  WHEN COUNTRY = 'CIB' AND SEGMENT IN ('Large Corporate - Corporate','SME Corporate') THEN 32.17671 WHEN COUNTRY = 'CIB' AND SEGMENT = 'Small Business - SME Retail' THEN 31.3538 END AS VAL_MAX_IND_110,</v>
      </c>
      <c r="D111" s="97" t="str">
        <f>VAL_MIN!AC112</f>
        <v>CASE  WHEN COUNTRY = 'CIB' AND SEGMENT IN ('Large Corporate - Corporate','SME Corporate') THEN -17.57274 WHEN COUNTRY = 'CIB' AND SEGMENT = 'Small Business - SME Retail' THEN -12.69874 END AS VAL_MIN_IND_110,</v>
      </c>
      <c r="E111" s="97" t="str">
        <f t="shared" si="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4"/>
        <v>1</v>
      </c>
    </row>
    <row r="112" spans="1:6" ht="48" thickBot="1" x14ac:dyDescent="0.3">
      <c r="A112" s="362">
        <f t="shared" si="5"/>
        <v>110</v>
      </c>
      <c r="B112" s="97" t="str">
        <f>MISSING_VALUE!AN113</f>
        <v>CASE  WHEN COUNTRY = 'BIB' THEN 0 WHEN COUNTRY = 'KOPER' THEN 0 WHEN COUNTRY = 'CIB' THEN 0 WHEN COUNTRY = 'ISPRO' THEN 0 WHEN COUNTRY = 'ISBA' THEN 0 END AS MISSING_VAL_IND_111,</v>
      </c>
      <c r="C112" s="97" t="str">
        <f>VAL_MAX!AC113</f>
        <v>CASE  WHEN COUNTRY = 'CIB' AND SEGMENT IN ('Large Corporate - Corporate','SME Corporate') THEN 7.405472 WHEN COUNTRY = 'CIB' AND SEGMENT = 'Small Business - SME Retail' THEN 20.14783 END AS VAL_MAX_IND_111,</v>
      </c>
      <c r="D112" s="97" t="str">
        <f>VAL_MIN!AC113</f>
        <v>CASE  WHEN COUNTRY = 'CIB' AND SEGMENT IN ('Large Corporate - Corporate','SME Corporate') THEN -5.785002 WHEN COUNTRY = 'CIB' AND SEGMENT = 'Small Business - SME Retail' THEN -15.10772 END AS VAL_MIN_IND_111,</v>
      </c>
      <c r="E112" s="97" t="str">
        <f t="shared" si="6"/>
        <v>CASE  WHEN COUNTRY = 'BIB' THEN 0 WHEN COUNTRY = 'KOPER' THEN 0 WHEN COUNTRY = 'CIB' THEN 0 WHEN COUNTRY = 'ISPRO' THEN 0 WHEN COUNTRY = 'ISBA'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4"/>
        <v>1</v>
      </c>
    </row>
    <row r="113" spans="1:6" ht="63.75" thickBot="1" x14ac:dyDescent="0.3">
      <c r="A113" s="362">
        <f t="shared" si="5"/>
        <v>111</v>
      </c>
      <c r="B113" s="97" t="str">
        <f>MISSING_VALUE!AN114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c r="C113" s="97" t="str">
        <f>VAL_MAX!AC114</f>
        <v>CASE  WHEN COUNTRY = 'CIB' AND SEGMENT IN ('Large Corporate - Corporate','SME Corporate') THEN 23.00005 WHEN COUNTRY = 'CIB' AND SEGMENT = 'Small Business - SME Retail' THEN 13.27249 END AS VAL_MAX_IND_112,</v>
      </c>
      <c r="D113" s="97" t="str">
        <f>VAL_MIN!AC114</f>
        <v>CASE  WHEN COUNTRY = 'CIB' AND SEGMENT IN ('Large Corporate - Corporate','SME Corporate') THEN -0.1184067 WHEN COUNTRY = 'CIB' AND SEGMENT = 'Small Business - SME Retail' THEN -0.8720919 END AS VAL_MIN_IND_112,</v>
      </c>
      <c r="E113" s="97" t="str">
        <f t="shared" si="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4"/>
        <v>1</v>
      </c>
    </row>
    <row r="114" spans="1:6" ht="48" thickBot="1" x14ac:dyDescent="0.3">
      <c r="A114" s="362">
        <f t="shared" si="5"/>
        <v>112</v>
      </c>
      <c r="B114" s="97" t="str">
        <f>MISSING_VALUE!AN115</f>
        <v>CASE  WHEN COUNTRY = 'BIB' THEN 0 WHEN COUNTRY = 'KOPER' THEN 0 WHEN COUNTRY = 'CIB' THEN 0 WHEN COUNTRY = 'ISPRO' THEN 0 WHEN COUNTRY = 'ISBA' THEN 0 END AS MISSING_VAL_IND_113,</v>
      </c>
      <c r="C114" s="97" t="str">
        <f>VAL_MAX!AC115</f>
        <v>CASE  WHEN COUNTRY = 'CIB' AND SEGMENT IN ('Large Corporate - Corporate','SME Corporate') THEN 11.16137 WHEN COUNTRY = 'CIB' AND SEGMENT = 'Small Business - SME Retail' THEN 19.59329 END AS VAL_MAX_IND_113,</v>
      </c>
      <c r="D114" s="97" t="str">
        <f>VAL_MIN!AC115</f>
        <v>CASE  WHEN COUNTRY = 'CIB' AND SEGMENT IN ('Large Corporate - Corporate','SME Corporate') THEN -2.001034 WHEN COUNTRY = 'CIB' AND SEGMENT = 'Small Business - SME Retail' THEN -12.45157 END AS VAL_MIN_IND_113,</v>
      </c>
      <c r="E114" s="97" t="str">
        <f t="shared" si="6"/>
        <v>CASE  WHEN COUNTRY = 'BIB' THEN 0 WHEN COUNTRY = 'KOPER' THEN 0 WHEN COUNTRY = 'CIB' THEN 0 WHEN COUNTRY = 'ISPRO' THEN 0 WHEN COUNTRY = 'ISBA'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4"/>
        <v>1</v>
      </c>
    </row>
    <row r="115" spans="1:6" ht="48" thickBot="1" x14ac:dyDescent="0.3">
      <c r="A115" s="362">
        <f t="shared" si="5"/>
        <v>113</v>
      </c>
      <c r="B115" s="97" t="str">
        <f>MISSING_VALUE!AN116</f>
        <v>CASE  WHEN COUNTRY = 'BIB' THEN 0 WHEN COUNTRY = 'KOPER' THEN 0 WHEN COUNTRY = 'CIB' THEN 0 WHEN COUNTRY = 'ISPRO' THEN 0 WHEN COUNTRY = 'ISBA' THEN 0 END AS MISSING_VAL_IND_114,</v>
      </c>
      <c r="C115" s="97" t="str">
        <f>VAL_MAX!AC116</f>
        <v>CASE  WHEN COUNTRY = 'CIB' AND SEGMENT IN ('Large Corporate - Corporate','SME Corporate') THEN 35.08556 WHEN COUNTRY = 'CIB' AND SEGMENT = 'Small Business - SME Retail' THEN 72.14893 END AS VAL_MAX_IND_114,</v>
      </c>
      <c r="D115" s="97" t="str">
        <f>VAL_MIN!AC116</f>
        <v>CASE  WHEN COUNTRY = 'CIB' AND SEGMENT IN ('Large Corporate - Corporate','SME Corporate') THEN -22.05456 WHEN COUNTRY = 'CIB' AND SEGMENT = 'Small Business - SME Retail' THEN -33.02985 END AS VAL_MIN_IND_114,</v>
      </c>
      <c r="E115" s="97" t="str">
        <f t="shared" si="6"/>
        <v>CASE  WHEN COUNTRY = 'BIB' THEN 0 WHEN COUNTRY = 'KOPER' THEN 0 WHEN COUNTRY = 'CIB' THEN 0 WHEN COUNTRY = 'ISPRO' THEN 0 WHEN COUNTRY = 'ISBA'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4"/>
        <v>1</v>
      </c>
    </row>
    <row r="116" spans="1:6" ht="63.75" thickBot="1" x14ac:dyDescent="0.3">
      <c r="A116" s="362">
        <f t="shared" si="5"/>
        <v>114</v>
      </c>
      <c r="B116" s="97" t="str">
        <f>MISSING_VALUE!AN117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c r="C116" s="97" t="str">
        <f>VAL_MAX!AC117</f>
        <v>CASE  WHEN COUNTRY = 'CIB' AND SEGMENT IN ('Large Corporate - Corporate','SME Corporate') THEN 0.6019425 WHEN COUNTRY = 'CIB' AND SEGMENT = 'Small Business - SME Retail' THEN 0.5844238 END AS VAL_MAX_IND_115,</v>
      </c>
      <c r="D116" s="97" t="str">
        <f>VAL_MIN!AC117</f>
        <v>CASE  WHEN COUNTRY = 'CIB' AND SEGMENT IN ('Large Corporate - Corporate','SME Corporate') THEN -0.6398616 WHEN COUNTRY = 'CIB' AND SEGMENT = 'Small Business - SME Retail' THEN -2.007788 END AS VAL_MIN_IND_115,</v>
      </c>
      <c r="E116" s="97" t="str">
        <f t="shared" si="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4"/>
        <v>1</v>
      </c>
    </row>
    <row r="117" spans="1:6" ht="48" thickBot="1" x14ac:dyDescent="0.3">
      <c r="A117" s="362">
        <f t="shared" si="5"/>
        <v>115</v>
      </c>
      <c r="B117" s="97" t="str">
        <f>MISSING_VALUE!AN118</f>
        <v>CASE  WHEN COUNTRY = 'BIB' THEN 0 WHEN COUNTRY = 'KOPER' THEN 0 WHEN COUNTRY = 'CIB' THEN 0 WHEN COUNTRY = 'ISPRO' THEN 0 WHEN COUNTRY = 'ISBA' THEN 0 END AS MISSING_VAL_IND_116,</v>
      </c>
      <c r="C117" s="97" t="str">
        <f>VAL_MAX!AC118</f>
        <v>CASE  WHEN COUNTRY = 'CIB' AND SEGMENT IN ('Large Corporate - Corporate','SME Corporate') THEN 24.48358 WHEN COUNTRY = 'CIB' AND SEGMENT = 'Small Business - SME Retail' THEN 48.97926 END AS VAL_MAX_IND_116,</v>
      </c>
      <c r="D117" s="97" t="str">
        <f>VAL_MIN!AC118</f>
        <v>CASE  WHEN COUNTRY = 'CIB' AND SEGMENT IN ('Large Corporate - Corporate','SME Corporate') THEN -19.53169 WHEN COUNTRY = 'CIB' AND SEGMENT = 'Small Business - SME Retail' THEN -42.26339 END AS VAL_MIN_IND_116,</v>
      </c>
      <c r="E117" s="97" t="str">
        <f t="shared" si="6"/>
        <v>CASE  WHEN COUNTRY = 'BIB' THEN 0 WHEN COUNTRY = 'KOPER' THEN 0 WHEN COUNTRY = 'CIB' THEN 0 WHEN COUNTRY = 'ISPRO' THEN 0 WHEN COUNTRY = 'ISBA'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4"/>
        <v>1</v>
      </c>
    </row>
    <row r="118" spans="1:6" ht="48" thickBot="1" x14ac:dyDescent="0.3">
      <c r="A118" s="362">
        <f t="shared" si="5"/>
        <v>116</v>
      </c>
      <c r="B118" s="97" t="str">
        <f>MISSING_VALUE!AN119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c r="C118" s="97" t="str">
        <f>VAL_MAX!AC119</f>
        <v>CASE  WHEN COUNTRY = 'CIB' AND SEGMENT IN ('Large Corporate - Corporate','SME Corporate') THEN 1196.168 WHEN COUNTRY = 'CIB' AND SEGMENT = 'Small Business - SME Retail' THEN 1452.309 END AS VAL_MAX_IND_122,</v>
      </c>
      <c r="D118" s="97" t="str">
        <f>VAL_MIN!AC119</f>
        <v/>
      </c>
      <c r="E118" s="97" t="str">
        <f t="shared" si="6"/>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 CASE  WHEN COUNTRY = 'CIB' AND SEGMENT IN ('Large Corporate - Corporate','SME Corporate') THEN 1196.168 WHEN COUNTRY = 'CIB' AND SEGMENT = 'Small Business - SME Retail' THEN 1452.309 END AS VAL_MAX_IND_122, </v>
      </c>
      <c r="F118" s="97">
        <f t="shared" si="4"/>
        <v>1</v>
      </c>
    </row>
    <row r="119" spans="1:6" ht="32.25" thickBot="1" x14ac:dyDescent="0.3">
      <c r="A119" s="362">
        <f t="shared" si="5"/>
        <v>117</v>
      </c>
      <c r="B119" s="97" t="str">
        <f>MISSING_VALUE!AN120</f>
        <v>CASE  WHEN COUNTRY = 'KOPER' THEN 0 WHEN COUNTRY = 'CIB' THEN 0 WHEN COUNTRY = 'ISPRO' THEN 0 WHEN COUNTRY = 'ISBA' THEN 0 END AS MISSING_VAL_IND_123,</v>
      </c>
      <c r="C119" s="97" t="str">
        <f>VAL_MAX!AC120</f>
        <v>CASE  WHEN COUNTRY = 'CIB' AND SEGMENT IN ('Large Corporate - Corporate','SME Corporate') THEN 3.778554 WHEN COUNTRY = 'CIB' AND SEGMENT = 'Small Business - SME Retail' THEN 4.432305 END AS VAL_MAX_IND_123,</v>
      </c>
      <c r="D119" s="97" t="str">
        <f>VAL_MIN!AC120</f>
        <v/>
      </c>
      <c r="E119" s="97" t="str">
        <f t="shared" si="6"/>
        <v xml:space="preserve">CASE  WHEN COUNTRY = 'KOPER' THEN 0 WHEN COUNTRY = 'CIB' THEN 0 WHEN COUNTRY = 'ISPRO' THEN 0 WHEN COUNTRY = 'ISBA' THEN 0 END AS MISSING_VAL_IND_123, CASE  WHEN COUNTRY = 'CIB' AND SEGMENT IN ('Large Corporate - Corporate','SME Corporate') THEN 3.778554 WHEN COUNTRY = 'CIB' AND SEGMENT = 'Small Business - SME Retail' THEN 4.432305 END AS VAL_MAX_IND_123, </v>
      </c>
      <c r="F119" s="97">
        <f t="shared" si="4"/>
        <v>1</v>
      </c>
    </row>
    <row r="120" spans="1:6" ht="48" thickBot="1" x14ac:dyDescent="0.3">
      <c r="A120" s="362">
        <f t="shared" si="5"/>
        <v>118</v>
      </c>
      <c r="B120" s="97" t="str">
        <f>MISSING_VALUE!AN121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c r="C120" s="97" t="str">
        <f>VAL_MAX!AC121</f>
        <v>CASE  WHEN COUNTRY = 'CIB' AND SEGMENT IN ('Large Corporate - Corporate','SME Corporate') THEN 8.213259 WHEN COUNTRY = 'CIB' AND SEGMENT = 'Small Business - SME Retail' THEN 40.50623 END AS VAL_MAX_IND_124,</v>
      </c>
      <c r="D120" s="97" t="str">
        <f>VAL_MIN!AC121</f>
        <v/>
      </c>
      <c r="E120" s="97" t="str">
        <f t="shared" si="6"/>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 CASE  WHEN COUNTRY = 'CIB' AND SEGMENT IN ('Large Corporate - Corporate','SME Corporate') THEN 8.213259 WHEN COUNTRY = 'CIB' AND SEGMENT = 'Small Business - SME Retail' THEN 40.50623 END AS VAL_MAX_IND_124, </v>
      </c>
      <c r="F120" s="97">
        <f t="shared" si="4"/>
        <v>1</v>
      </c>
    </row>
    <row r="121" spans="1:6" ht="32.25" thickBot="1" x14ac:dyDescent="0.3">
      <c r="A121" s="362">
        <f t="shared" si="5"/>
        <v>119</v>
      </c>
      <c r="B121" s="97" t="str">
        <f>MISSING_VALUE!AN122</f>
        <v>CASE  WHEN COUNTRY = 'BIB' THEN 0 WHEN COUNTRY = 'KOPER' THEN 0 WHEN COUNTRY = 'CIB' THEN 0 WHEN COUNTRY = 'ISPRO' THEN 0 WHEN COUNTRY = 'ISBA' THEN 0 END AS MISSING_VAL_IND_125,</v>
      </c>
      <c r="C121" s="97" t="str">
        <f>VAL_MAX!AC122</f>
        <v>CASE  WHEN COUNTRY = 'CIB' AND SEGMENT IN ('Large Corporate - Corporate','SME Corporate') THEN 5.448284 WHEN COUNTRY = 'CIB' AND SEGMENT = 'Small Business - SME Retail' THEN 15.92004 END AS VAL_MAX_IND_125,</v>
      </c>
      <c r="D121" s="97" t="str">
        <f>VAL_MIN!AC122</f>
        <v/>
      </c>
      <c r="E121" s="97" t="str">
        <f t="shared" si="6"/>
        <v xml:space="preserve">CASE  WHEN COUNTRY = 'BIB' THEN 0 WHEN COUNTRY = 'KOPER' THEN 0 WHEN COUNTRY = 'CIB' THEN 0 WHEN COUNTRY = 'ISPRO' THEN 0 WHEN COUNTRY = 'ISBA' THEN 0 END AS MISSING_VAL_IND_125, CASE  WHEN COUNTRY = 'CIB' AND SEGMENT IN ('Large Corporate - Corporate','SME Corporate') THEN 5.448284 WHEN COUNTRY = 'CIB' AND SEGMENT = 'Small Business - SME Retail' THEN 15.92004 END AS VAL_MAX_IND_125, </v>
      </c>
      <c r="F121" s="97">
        <f t="shared" si="4"/>
        <v>1</v>
      </c>
    </row>
    <row r="122" spans="1:6" ht="63.75" thickBot="1" x14ac:dyDescent="0.3">
      <c r="A122" s="362">
        <f t="shared" si="5"/>
        <v>120</v>
      </c>
      <c r="B122" s="97" t="str">
        <f>MISSING_VALUE!AN123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c r="C122" s="97" t="str">
        <f>VAL_MAX!AC123</f>
        <v>CASE  WHEN COUNTRY = 'CIB' AND SEGMENT IN ('Large Corporate - Corporate','SME Corporate') THEN 0.678269  WHEN COUNTRY = 'CIB' AND SEGMENT = 'Small Business - SME Retail' THEN 0.6346902 END AS VAL_MAX_IND_126,</v>
      </c>
      <c r="D122" s="97" t="str">
        <f>VAL_MIN!AC123</f>
        <v>CASE  WHEN COUNTRY = 'CIB' AND SEGMENT IN ('Large Corporate - Corporate','SME Corporate') THEN -0.6363943 WHEN COUNTRY = 'CIB' AND SEGMENT = 'Small Business - SME Retail' THEN -2.006231 END AS VAL_MIN_IND_126,</v>
      </c>
      <c r="E122" s="97" t="str">
        <f t="shared" si="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4"/>
        <v>1</v>
      </c>
    </row>
    <row r="123" spans="1:6" ht="48" thickBot="1" x14ac:dyDescent="0.3">
      <c r="A123" s="362">
        <f t="shared" si="5"/>
        <v>121</v>
      </c>
      <c r="B123" s="97" t="str">
        <f>MISSING_VALUE!AN124</f>
        <v>CASE  WHEN COUNTRY = 'BIB' THEN 0 WHEN COUNTRY = 'KOPER' THEN 0 WHEN COUNTRY = 'CIB' THEN 0 WHEN COUNTRY = 'ISPRO' THEN 0 WHEN COUNTRY = 'ISBA' THEN 0 END AS MISSING_VAL_IND_127,</v>
      </c>
      <c r="C123" s="97" t="str">
        <f>VAL_MAX!AC124</f>
        <v>CASE  WHEN COUNTRY = 'CIB' AND SEGMENT IN ('Large Corporate - Corporate','SME Corporate') THEN 13.591  WHEN COUNTRY = 'CIB' AND SEGMENT = 'Small Business - SME Retail' THEN 37.69851 END AS VAL_MAX_IND_127,</v>
      </c>
      <c r="D123" s="97" t="str">
        <f>VAL_MIN!AC124</f>
        <v>CASE  WHEN COUNTRY = 'CIB' AND SEGMENT IN ('Large Corporate - Corporate','SME Corporate') THEN -12.73378 WHEN COUNTRY = 'CIB' AND SEGMENT = 'Small Business - SME Retail' THEN -28.94181 END AS VAL_MIN_IND_127,</v>
      </c>
      <c r="E123" s="97" t="str">
        <f t="shared" si="6"/>
        <v>CASE  WHEN COUNTRY = 'BIB' THEN 0 WHEN COUNTRY = 'KOPER' THEN 0 WHEN COUNTRY = 'CIB' THEN 0 WHEN COUNTRY = 'ISPRO' THEN 0 WHEN COUNTRY = 'ISBA'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4"/>
        <v>1</v>
      </c>
    </row>
    <row r="124" spans="1:6" ht="16.5" thickBot="1" x14ac:dyDescent="0.3">
      <c r="A124" s="362">
        <f t="shared" si="5"/>
        <v>122</v>
      </c>
      <c r="B124" s="97" t="str">
        <f>MISSING_VALUE!AN125</f>
        <v>CASE  WHEN COUNTRY = 'BIB' THEN 0 WHEN COUNTRY = 'KOPER' THEN 0 WHEN COUNTRY = 'CIB' THEN 0 WHEN COUNTRY = 'ISBA' THEN 0 END AS MISSING_VAL_IND_128,</v>
      </c>
      <c r="C124" s="97" t="str">
        <f>VAL_MAX!AC125</f>
        <v/>
      </c>
      <c r="D124" s="97" t="str">
        <f>VAL_MIN!AC125</f>
        <v/>
      </c>
      <c r="E124" s="97" t="str">
        <f t="shared" si="6"/>
        <v xml:space="preserve">CASE  WHEN COUNTRY = 'BIB' THEN 0 WHEN COUNTRY = 'KOPER' THEN 0 WHEN COUNTRY = 'CIB' THEN 0 WHEN COUNTRY = 'ISBA' THEN 0 END AS MISSING_VAL_IND_128,  </v>
      </c>
      <c r="F124" s="97">
        <f t="shared" si="4"/>
        <v>1</v>
      </c>
    </row>
    <row r="125" spans="1:6" ht="48" thickBot="1" x14ac:dyDescent="0.3">
      <c r="A125" s="362">
        <f t="shared" si="5"/>
        <v>123</v>
      </c>
      <c r="B125" s="97" t="str">
        <f>MISSING_VALUE!AN126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c r="C125" s="97" t="str">
        <f>VAL_MAX!AC126</f>
        <v>CASE  WHEN COUNTRY = 'CIB' AND SEGMENT IN ('Large Corporate - Corporate','SME Corporate') THEN 2341.414 WHEN COUNTRY = 'CIB' AND SEGMENT = 'Small Business - SME Retail' THEN 2442 END AS VAL_MAX_IND_129,</v>
      </c>
      <c r="D125" s="97" t="str">
        <f>VAL_MIN!AC126</f>
        <v/>
      </c>
      <c r="E125" s="97" t="str">
        <f t="shared" si="6"/>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 CASE  WHEN COUNTRY = 'CIB' AND SEGMENT IN ('Large Corporate - Corporate','SME Corporate') THEN 2341.414 WHEN COUNTRY = 'CIB' AND SEGMENT = 'Small Business - SME Retail' THEN 2442 END AS VAL_MAX_IND_129, </v>
      </c>
      <c r="F125" s="97">
        <f t="shared" si="4"/>
        <v>1</v>
      </c>
    </row>
    <row r="126" spans="1:6" ht="32.25" thickBot="1" x14ac:dyDescent="0.3">
      <c r="A126" s="362">
        <f t="shared" si="5"/>
        <v>124</v>
      </c>
      <c r="B126" s="97" t="str">
        <f>MISSING_VALUE!AN127</f>
        <v>CASE  WHEN COUNTRY = 'BIB' THEN 0 WHEN COUNTRY = 'KOPER' THEN 0 WHEN COUNTRY = 'CIB' THEN 0 WHEN COUNTRY = 'ISPRO' THEN 0 WHEN COUNTRY = 'ISBA' THEN 0 END AS MISSING_VAL_IND_130,</v>
      </c>
      <c r="C126" s="97" t="str">
        <f>VAL_MAX!AC127</f>
        <v>CASE  WHEN COUNTRY = 'CIB' AND SEGMENT IN ('Large Corporate - Corporate','SME Corporate') THEN 14.00518 WHEN COUNTRY = 'CIB' AND SEGMENT = 'Small Business - SME Retail' THEN 32.52797 END AS VAL_MAX_IND_130,</v>
      </c>
      <c r="D126" s="97" t="str">
        <f>VAL_MIN!AC127</f>
        <v/>
      </c>
      <c r="E126" s="97" t="str">
        <f t="shared" si="6"/>
        <v xml:space="preserve">CASE  WHEN COUNTRY = 'BIB' THEN 0 WHEN COUNTRY = 'KOPER' THEN 0 WHEN COUNTRY = 'CIB' THEN 0 WHEN COUNTRY = 'ISPRO' THEN 0 WHEN COUNTRY = 'ISBA' THEN 0 END AS MISSING_VAL_IND_130, CASE  WHEN COUNTRY = 'CIB' AND SEGMENT IN ('Large Corporate - Corporate','SME Corporate') THEN 14.00518 WHEN COUNTRY = 'CIB' AND SEGMENT = 'Small Business - SME Retail' THEN 32.52797 END AS VAL_MAX_IND_130, </v>
      </c>
      <c r="F126" s="97">
        <f t="shared" si="4"/>
        <v>1</v>
      </c>
    </row>
    <row r="127" spans="1:6" ht="48" thickBot="1" x14ac:dyDescent="0.3">
      <c r="A127" s="362">
        <f t="shared" si="5"/>
        <v>125</v>
      </c>
      <c r="B127" s="97" t="str">
        <f>MISSING_VALUE!AN128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c r="C127" s="97" t="str">
        <f>VAL_MAX!AC128</f>
        <v>CASE  WHEN COUNTRY = 'CIB' AND SEGMENT IN ('Large Corporate - Corporate','SME Corporate') THEN 23.23102 WHEN COUNTRY = 'CIB' AND SEGMENT = 'Small Business - SME Retail' THEN 13.81786 END AS VAL_MAX_IND_131,</v>
      </c>
      <c r="D127" s="97" t="str">
        <f>VAL_MIN!AC128</f>
        <v/>
      </c>
      <c r="E127" s="97" t="str">
        <f t="shared" si="6"/>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 CASE  WHEN COUNTRY = 'CIB' AND SEGMENT IN ('Large Corporate - Corporate','SME Corporate') THEN 23.23102 WHEN COUNTRY = 'CIB' AND SEGMENT = 'Small Business - SME Retail' THEN 13.81786 END AS VAL_MAX_IND_131, </v>
      </c>
      <c r="F127" s="97">
        <f t="shared" si="4"/>
        <v>1</v>
      </c>
    </row>
    <row r="128" spans="1:6" ht="63.75" thickBot="1" x14ac:dyDescent="0.3">
      <c r="A128" s="362">
        <f t="shared" si="5"/>
        <v>126</v>
      </c>
      <c r="B128" s="97" t="str">
        <f>MISSING_VALUE!AN129</f>
        <v>CASE  WHEN COUNTRY = 'BIB' THEN 0 WHEN COUNTRY = 'KOPER' THEN 0 WHEN COUNTRY = 'CIB' THEN 0 WHEN COUNTRY = 'ISPRO' THEN 0 WHEN COUNTRY = 'ISBA' THEN 0 END AS MISSING_VAL_IND_132,</v>
      </c>
      <c r="C128" s="97" t="str">
        <f>VAL_MAX!AC129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7" t="str">
        <f>VAL_MIN!AC129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7" t="str">
        <f t="shared" si="6"/>
        <v>CASE  WHEN COUNTRY = 'BIB' THEN 0 WHEN COUNTRY = 'KOPER' THEN 0 WHEN COUNTRY = 'CIB' THEN 0 WHEN COUNTRY = 'ISPRO' THEN 0 WHEN COUNTRY = 'ISBA'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7">
        <f t="shared" si="4"/>
        <v>1</v>
      </c>
    </row>
    <row r="129" spans="1:6" ht="48" thickBot="1" x14ac:dyDescent="0.3">
      <c r="A129" s="362">
        <f t="shared" si="5"/>
        <v>127</v>
      </c>
      <c r="B129" s="97" t="str">
        <f>MISSING_VALUE!AN130</f>
        <v>CASE  WHEN COUNTRY = 'BIB' THEN 0 WHEN COUNTRY = 'KOPER' THEN 0 WHEN COUNTRY = 'CIB' THEN 0 WHEN COUNTRY = 'ISPRO' THEN 0 WHEN COUNTRY = 'ISBA' THEN 0 END AS MISSING_VAL_IND_133,</v>
      </c>
      <c r="C129" s="97" t="str">
        <f>VAL_MAX!AC130</f>
        <v>CASE  WHEN COUNTRY = 'CIB' AND SEGMENT IN ('Large Corporate - Corporate','SME Corporate') THEN 4.634312  WHEN COUNTRY = 'CIB' AND SEGMENT = 'Small Business - SME Retail' THEN 7.055777 END AS VAL_MAX_IND_133,</v>
      </c>
      <c r="D129" s="97" t="str">
        <f>VAL_MIN!AC130</f>
        <v>CASE  WHEN COUNTRY = 'CIB' AND SEGMENT IN ('Large Corporate - Corporate','SME Corporate') THEN -0.8240759 WHEN COUNTRY = 'CIB' AND SEGMENT = 'Small Business - SME Retail' THEN -0.9284518 END AS VAL_MIN_IND_133,</v>
      </c>
      <c r="E129" s="97" t="str">
        <f t="shared" si="6"/>
        <v>CASE  WHEN COUNTRY = 'BIB' THEN 0 WHEN COUNTRY = 'KOPER' THEN 0 WHEN COUNTRY = 'CIB' THEN 0 WHEN COUNTRY = 'ISPRO' THEN 0 WHEN COUNTRY = 'ISBA'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4"/>
        <v>1</v>
      </c>
    </row>
    <row r="130" spans="1:6" ht="16.5" hidden="1" customHeight="1" thickBot="1" x14ac:dyDescent="0.3">
      <c r="A130" s="85">
        <f t="shared" si="5"/>
        <v>128</v>
      </c>
      <c r="B130" t="str">
        <f>MISSING_VALUE!AN131</f>
        <v/>
      </c>
      <c r="C130" t="str">
        <f>VAL_MAX!AC131</f>
        <v/>
      </c>
      <c r="D130" t="str">
        <f>VAL_MIN!AC131</f>
        <v/>
      </c>
      <c r="E130" s="97" t="str">
        <f t="shared" ref="E130:E131" si="7">CONCATENATE(B130," ",C130," ",D130)</f>
        <v xml:space="preserve">  </v>
      </c>
      <c r="F130">
        <f t="shared" si="4"/>
        <v>0</v>
      </c>
    </row>
    <row r="131" spans="1:6" ht="16.5" hidden="1" customHeight="1" thickBot="1" x14ac:dyDescent="0.3">
      <c r="A131" s="85">
        <f t="shared" si="5"/>
        <v>129</v>
      </c>
      <c r="B131" t="str">
        <f>MISSING_VALUE!AN132</f>
        <v/>
      </c>
      <c r="C131" t="str">
        <f>VAL_MAX!AC132</f>
        <v/>
      </c>
      <c r="D131" t="str">
        <f>VAL_MIN!AC132</f>
        <v/>
      </c>
      <c r="E131" s="97" t="str">
        <f t="shared" si="7"/>
        <v xml:space="preserve">  </v>
      </c>
      <c r="F131">
        <f t="shared" ref="F131:F194" si="8">IF((LEN(B131)+LEN(C131)+LEN(D131))&gt;0,1,0)</f>
        <v>0</v>
      </c>
    </row>
    <row r="132" spans="1:6" ht="16.5" hidden="1" customHeight="1" thickBot="1" x14ac:dyDescent="0.3">
      <c r="A132" s="85">
        <f t="shared" ref="A132:A195" si="9">+A131+1</f>
        <v>130</v>
      </c>
      <c r="B132" t="str">
        <f>MISSING_VALUE!AN133</f>
        <v/>
      </c>
      <c r="C132" t="str">
        <f>VAL_MAX!AC133</f>
        <v/>
      </c>
      <c r="D132" t="str">
        <f>VAL_MIN!AC133</f>
        <v/>
      </c>
      <c r="E132" s="97" t="str">
        <f t="shared" ref="E132:E195" si="10">CONCATENATE(B132," ",C132," ",D132)</f>
        <v xml:space="preserve">  </v>
      </c>
      <c r="F132">
        <f t="shared" si="8"/>
        <v>0</v>
      </c>
    </row>
    <row r="133" spans="1:6" ht="16.5" hidden="1" customHeight="1" thickBot="1" x14ac:dyDescent="0.3">
      <c r="A133" s="85">
        <f t="shared" si="9"/>
        <v>131</v>
      </c>
      <c r="B133" t="str">
        <f>MISSING_VALUE!AN134</f>
        <v/>
      </c>
      <c r="C133" t="str">
        <f>VAL_MAX!AC134</f>
        <v/>
      </c>
      <c r="D133" t="str">
        <f>VAL_MIN!AC134</f>
        <v/>
      </c>
      <c r="E133" s="97" t="str">
        <f t="shared" si="10"/>
        <v xml:space="preserve">  </v>
      </c>
      <c r="F133">
        <f t="shared" si="8"/>
        <v>0</v>
      </c>
    </row>
    <row r="134" spans="1:6" ht="16.5" thickBot="1" x14ac:dyDescent="0.3">
      <c r="A134" s="362">
        <f t="shared" si="9"/>
        <v>132</v>
      </c>
      <c r="B134" s="97" t="str">
        <f>MISSING_VALUE!AN135</f>
        <v>-999 AS MISSING_VAL_IND_138,</v>
      </c>
      <c r="C134" s="97" t="str">
        <f>VAL_MAX!AC135</f>
        <v/>
      </c>
      <c r="D134" s="97" t="str">
        <f>VAL_MIN!AC135</f>
        <v/>
      </c>
      <c r="E134" s="97" t="str">
        <f t="shared" si="10"/>
        <v xml:space="preserve">-999 AS MISSING_VAL_IND_138,  </v>
      </c>
      <c r="F134" s="97">
        <f t="shared" si="8"/>
        <v>1</v>
      </c>
    </row>
    <row r="135" spans="1:6" ht="16.5" thickBot="1" x14ac:dyDescent="0.3">
      <c r="A135" s="362">
        <f t="shared" si="9"/>
        <v>133</v>
      </c>
      <c r="B135" s="97" t="str">
        <f>MISSING_VALUE!AN136</f>
        <v>-999 AS MISSING_VAL_IND_139,</v>
      </c>
      <c r="C135" s="97" t="str">
        <f>VAL_MAX!AC136</f>
        <v/>
      </c>
      <c r="D135" s="97" t="str">
        <f>VAL_MIN!AC136</f>
        <v/>
      </c>
      <c r="E135" s="97" t="str">
        <f t="shared" si="10"/>
        <v xml:space="preserve">-999 AS MISSING_VAL_IND_139,  </v>
      </c>
      <c r="F135" s="97">
        <f t="shared" si="8"/>
        <v>1</v>
      </c>
    </row>
    <row r="136" spans="1:6" ht="16.5" thickBot="1" x14ac:dyDescent="0.3">
      <c r="A136" s="362">
        <f t="shared" si="9"/>
        <v>134</v>
      </c>
      <c r="B136" s="97" t="str">
        <f>MISSING_VALUE!AN137</f>
        <v>-999 AS MISSING_VAL_IND_140,</v>
      </c>
      <c r="C136" s="97" t="str">
        <f>VAL_MAX!AC137</f>
        <v/>
      </c>
      <c r="D136" s="97" t="str">
        <f>VAL_MIN!AC137</f>
        <v/>
      </c>
      <c r="E136" s="97" t="str">
        <f t="shared" si="10"/>
        <v xml:space="preserve">-999 AS MISSING_VAL_IND_140,  </v>
      </c>
      <c r="F136" s="97">
        <f t="shared" si="8"/>
        <v>1</v>
      </c>
    </row>
    <row r="137" spans="1:6" ht="16.5" thickBot="1" x14ac:dyDescent="0.3">
      <c r="A137" s="362">
        <f t="shared" si="9"/>
        <v>135</v>
      </c>
      <c r="B137" s="97" t="str">
        <f>MISSING_VALUE!AN138</f>
        <v>-999 AS MISSING_VAL_IND_141,</v>
      </c>
      <c r="C137" s="97" t="str">
        <f>VAL_MAX!AC138</f>
        <v/>
      </c>
      <c r="D137" s="97" t="str">
        <f>VAL_MIN!AC138</f>
        <v/>
      </c>
      <c r="E137" s="97" t="str">
        <f t="shared" si="10"/>
        <v xml:space="preserve">-999 AS MISSING_VAL_IND_141,  </v>
      </c>
      <c r="F137" s="97">
        <f t="shared" si="8"/>
        <v>1</v>
      </c>
    </row>
    <row r="138" spans="1:6" ht="16.5" thickBot="1" x14ac:dyDescent="0.3">
      <c r="A138" s="362">
        <f t="shared" si="9"/>
        <v>136</v>
      </c>
      <c r="B138" s="97" t="str">
        <f>MISSING_VALUE!AN139</f>
        <v>-999 AS MISSING_VAL_IND_142,</v>
      </c>
      <c r="C138" s="97" t="str">
        <f>VAL_MAX!AC139</f>
        <v/>
      </c>
      <c r="D138" s="97" t="str">
        <f>VAL_MIN!AC139</f>
        <v/>
      </c>
      <c r="E138" s="97" t="str">
        <f t="shared" si="10"/>
        <v xml:space="preserve">-999 AS MISSING_VAL_IND_142,  </v>
      </c>
      <c r="F138" s="97">
        <f t="shared" si="8"/>
        <v>1</v>
      </c>
    </row>
    <row r="139" spans="1:6" ht="16.5" thickBot="1" x14ac:dyDescent="0.3">
      <c r="A139" s="362">
        <f t="shared" si="9"/>
        <v>137</v>
      </c>
      <c r="B139" s="97" t="str">
        <f>MISSING_VALUE!AN140</f>
        <v>-999 AS MISSING_VAL_IND_143,</v>
      </c>
      <c r="C139" s="97" t="str">
        <f>VAL_MAX!AC140</f>
        <v/>
      </c>
      <c r="D139" s="97" t="str">
        <f>VAL_MIN!AC140</f>
        <v/>
      </c>
      <c r="E139" s="97" t="str">
        <f t="shared" si="10"/>
        <v xml:space="preserve">-999 AS MISSING_VAL_IND_143,  </v>
      </c>
      <c r="F139" s="97">
        <f t="shared" si="8"/>
        <v>1</v>
      </c>
    </row>
    <row r="140" spans="1:6" ht="16.5" thickBot="1" x14ac:dyDescent="0.3">
      <c r="A140" s="362">
        <f t="shared" si="9"/>
        <v>138</v>
      </c>
      <c r="B140" s="97" t="str">
        <f>MISSING_VALUE!AN141</f>
        <v>-999 AS MISSING_VAL_IND_144,</v>
      </c>
      <c r="C140" s="97" t="str">
        <f>VAL_MAX!AC141</f>
        <v/>
      </c>
      <c r="D140" s="97" t="str">
        <f>VAL_MIN!AC141</f>
        <v/>
      </c>
      <c r="E140" s="97" t="str">
        <f t="shared" si="10"/>
        <v xml:space="preserve">-999 AS MISSING_VAL_IND_144,  </v>
      </c>
      <c r="F140" s="97">
        <f t="shared" si="8"/>
        <v>1</v>
      </c>
    </row>
    <row r="141" spans="1:6" ht="16.5" thickBot="1" x14ac:dyDescent="0.3">
      <c r="A141" s="362">
        <f t="shared" si="9"/>
        <v>139</v>
      </c>
      <c r="B141" s="97" t="str">
        <f>MISSING_VALUE!AN142</f>
        <v>-999 AS MISSING_VAL_IND_145,</v>
      </c>
      <c r="C141" s="97" t="str">
        <f>VAL_MAX!AC142</f>
        <v/>
      </c>
      <c r="D141" s="97" t="str">
        <f>VAL_MIN!AC142</f>
        <v/>
      </c>
      <c r="E141" s="97" t="str">
        <f t="shared" si="10"/>
        <v xml:space="preserve">-999 AS MISSING_VAL_IND_145,  </v>
      </c>
      <c r="F141" s="97">
        <f t="shared" si="8"/>
        <v>1</v>
      </c>
    </row>
    <row r="142" spans="1:6" ht="16.5" thickBot="1" x14ac:dyDescent="0.3">
      <c r="A142" s="362">
        <f t="shared" si="9"/>
        <v>140</v>
      </c>
      <c r="B142" s="97" t="str">
        <f>MISSING_VALUE!AN143</f>
        <v>-999 AS MISSING_VAL_IND_146,</v>
      </c>
      <c r="C142" s="97" t="str">
        <f>VAL_MAX!AC143</f>
        <v/>
      </c>
      <c r="D142" s="97" t="str">
        <f>VAL_MIN!AC143</f>
        <v/>
      </c>
      <c r="E142" s="97" t="str">
        <f t="shared" si="10"/>
        <v xml:space="preserve">-999 AS MISSING_VAL_IND_146,  </v>
      </c>
      <c r="F142" s="97">
        <f t="shared" si="8"/>
        <v>1</v>
      </c>
    </row>
    <row r="143" spans="1:6" ht="16.5" thickBot="1" x14ac:dyDescent="0.3">
      <c r="A143" s="362">
        <f t="shared" si="9"/>
        <v>141</v>
      </c>
      <c r="B143" s="97" t="str">
        <f>MISSING_VALUE!AN144</f>
        <v>-999 AS MISSING_VAL_IND_147,</v>
      </c>
      <c r="C143" s="97" t="str">
        <f>VAL_MAX!AC144</f>
        <v/>
      </c>
      <c r="D143" s="97" t="str">
        <f>VAL_MIN!AC144</f>
        <v/>
      </c>
      <c r="E143" s="97" t="str">
        <f t="shared" si="10"/>
        <v xml:space="preserve">-999 AS MISSING_VAL_IND_147,  </v>
      </c>
      <c r="F143" s="97">
        <f t="shared" si="8"/>
        <v>1</v>
      </c>
    </row>
    <row r="144" spans="1:6" ht="16.5" thickBot="1" x14ac:dyDescent="0.3">
      <c r="A144" s="362">
        <f t="shared" si="9"/>
        <v>142</v>
      </c>
      <c r="B144" s="97" t="str">
        <f>MISSING_VALUE!AN145</f>
        <v>-999 AS MISSING_VAL_IND_148,</v>
      </c>
      <c r="C144" s="97" t="str">
        <f>VAL_MAX!AC145</f>
        <v/>
      </c>
      <c r="D144" s="97" t="str">
        <f>VAL_MIN!AC145</f>
        <v/>
      </c>
      <c r="E144" s="97" t="str">
        <f t="shared" si="10"/>
        <v xml:space="preserve">-999 AS MISSING_VAL_IND_148,  </v>
      </c>
      <c r="F144" s="97">
        <f t="shared" si="8"/>
        <v>1</v>
      </c>
    </row>
    <row r="145" spans="1:6" ht="16.5" thickBot="1" x14ac:dyDescent="0.3">
      <c r="A145" s="362">
        <f t="shared" si="9"/>
        <v>143</v>
      </c>
      <c r="B145" s="97" t="str">
        <f>MISSING_VALUE!AN146</f>
        <v>-999 AS MISSING_VAL_IND_149,</v>
      </c>
      <c r="C145" s="97" t="str">
        <f>VAL_MAX!AC146</f>
        <v/>
      </c>
      <c r="D145" s="97" t="str">
        <f>VAL_MIN!AC146</f>
        <v/>
      </c>
      <c r="E145" s="97" t="str">
        <f t="shared" si="10"/>
        <v xml:space="preserve">-999 AS MISSING_VAL_IND_149,  </v>
      </c>
      <c r="F145" s="97">
        <f t="shared" si="8"/>
        <v>1</v>
      </c>
    </row>
    <row r="146" spans="1:6" ht="16.5" thickBot="1" x14ac:dyDescent="0.3">
      <c r="A146" s="362">
        <f t="shared" si="9"/>
        <v>144</v>
      </c>
      <c r="B146" s="97" t="str">
        <f>MISSING_VALUE!AN147</f>
        <v>-999 AS MISSING_VAL_IND_150,</v>
      </c>
      <c r="C146" s="97" t="str">
        <f>VAL_MAX!AC147</f>
        <v/>
      </c>
      <c r="D146" s="97" t="str">
        <f>VAL_MIN!AC147</f>
        <v/>
      </c>
      <c r="E146" s="97" t="str">
        <f t="shared" si="10"/>
        <v xml:space="preserve">-999 AS MISSING_VAL_IND_150,  </v>
      </c>
      <c r="F146" s="97">
        <f t="shared" si="8"/>
        <v>1</v>
      </c>
    </row>
    <row r="147" spans="1:6" ht="16.5" thickBot="1" x14ac:dyDescent="0.3">
      <c r="A147" s="362">
        <f t="shared" si="9"/>
        <v>145</v>
      </c>
      <c r="B147" s="97" t="str">
        <f>MISSING_VALUE!AN148</f>
        <v>-999 AS MISSING_VAL_IND_151,</v>
      </c>
      <c r="C147" s="97" t="str">
        <f>VAL_MAX!AC148</f>
        <v/>
      </c>
      <c r="D147" s="97" t="str">
        <f>VAL_MIN!AC148</f>
        <v/>
      </c>
      <c r="E147" s="97" t="str">
        <f t="shared" si="10"/>
        <v xml:space="preserve">-999 AS MISSING_VAL_IND_151,  </v>
      </c>
      <c r="F147" s="97">
        <f t="shared" si="8"/>
        <v>1</v>
      </c>
    </row>
    <row r="148" spans="1:6" ht="16.5" thickBot="1" x14ac:dyDescent="0.3">
      <c r="A148" s="362">
        <f t="shared" si="9"/>
        <v>146</v>
      </c>
      <c r="B148" s="97" t="str">
        <f>MISSING_VALUE!AN149</f>
        <v>-999 AS MISSING_VAL_IND_152,</v>
      </c>
      <c r="C148" s="97" t="str">
        <f>VAL_MAX!AC149</f>
        <v/>
      </c>
      <c r="D148" s="97" t="str">
        <f>VAL_MIN!AC149</f>
        <v/>
      </c>
      <c r="E148" s="97" t="str">
        <f t="shared" si="10"/>
        <v xml:space="preserve">-999 AS MISSING_VAL_IND_152,  </v>
      </c>
      <c r="F148" s="97">
        <f t="shared" si="8"/>
        <v>1</v>
      </c>
    </row>
    <row r="149" spans="1:6" ht="16.5" thickBot="1" x14ac:dyDescent="0.3">
      <c r="A149" s="362">
        <f t="shared" si="9"/>
        <v>147</v>
      </c>
      <c r="B149" s="97" t="str">
        <f>MISSING_VALUE!AN150</f>
        <v>-999 AS MISSING_VAL_IND_153,</v>
      </c>
      <c r="C149" s="97" t="str">
        <f>VAL_MAX!AC150</f>
        <v/>
      </c>
      <c r="D149" s="97" t="str">
        <f>VAL_MIN!AC150</f>
        <v/>
      </c>
      <c r="E149" s="97" t="str">
        <f t="shared" si="10"/>
        <v xml:space="preserve">-999 AS MISSING_VAL_IND_153,  </v>
      </c>
      <c r="F149" s="97">
        <f t="shared" si="8"/>
        <v>1</v>
      </c>
    </row>
    <row r="150" spans="1:6" ht="16.5" thickBot="1" x14ac:dyDescent="0.3">
      <c r="A150" s="362">
        <f t="shared" si="9"/>
        <v>148</v>
      </c>
      <c r="B150" s="97" t="str">
        <f>MISSING_VALUE!AN151</f>
        <v>-999 AS MISSING_VAL_IND_154,</v>
      </c>
      <c r="C150" s="97" t="str">
        <f>VAL_MAX!AC151</f>
        <v/>
      </c>
      <c r="D150" s="97" t="str">
        <f>VAL_MIN!AC151</f>
        <v/>
      </c>
      <c r="E150" s="97" t="str">
        <f t="shared" si="10"/>
        <v xml:space="preserve">-999 AS MISSING_VAL_IND_154,  </v>
      </c>
      <c r="F150" s="97">
        <f t="shared" si="8"/>
        <v>1</v>
      </c>
    </row>
    <row r="151" spans="1:6" ht="16.5" thickBot="1" x14ac:dyDescent="0.3">
      <c r="A151" s="362">
        <f t="shared" si="9"/>
        <v>149</v>
      </c>
      <c r="B151" s="97" t="str">
        <f>MISSING_VALUE!AN152</f>
        <v>-999 AS MISSING_VAL_IND_155,</v>
      </c>
      <c r="C151" s="97" t="str">
        <f>VAL_MAX!AC152</f>
        <v/>
      </c>
      <c r="D151" s="97" t="str">
        <f>VAL_MIN!AC152</f>
        <v/>
      </c>
      <c r="E151" s="97" t="str">
        <f t="shared" si="10"/>
        <v xml:space="preserve">-999 AS MISSING_VAL_IND_155,  </v>
      </c>
      <c r="F151" s="97">
        <f t="shared" si="8"/>
        <v>1</v>
      </c>
    </row>
    <row r="152" spans="1:6" ht="16.5" thickBot="1" x14ac:dyDescent="0.3">
      <c r="A152" s="362">
        <f t="shared" si="9"/>
        <v>150</v>
      </c>
      <c r="B152" s="97" t="str">
        <f>MISSING_VALUE!AN153</f>
        <v>-999 AS MISSING_VAL_IND_156,</v>
      </c>
      <c r="C152" s="97" t="str">
        <f>VAL_MAX!AC153</f>
        <v/>
      </c>
      <c r="D152" s="97" t="str">
        <f>VAL_MIN!AC153</f>
        <v/>
      </c>
      <c r="E152" s="97" t="str">
        <f t="shared" si="10"/>
        <v xml:space="preserve">-999 AS MISSING_VAL_IND_156,  </v>
      </c>
      <c r="F152" s="97">
        <f t="shared" si="8"/>
        <v>1</v>
      </c>
    </row>
    <row r="153" spans="1:6" ht="16.5" thickBot="1" x14ac:dyDescent="0.3">
      <c r="A153" s="362">
        <f t="shared" si="9"/>
        <v>151</v>
      </c>
      <c r="B153" s="97" t="str">
        <f>MISSING_VALUE!AN154</f>
        <v>-999 AS MISSING_VAL_IND_157,</v>
      </c>
      <c r="C153" s="97" t="str">
        <f>VAL_MAX!AC154</f>
        <v/>
      </c>
      <c r="D153" s="97" t="str">
        <f>VAL_MIN!AC154</f>
        <v/>
      </c>
      <c r="E153" s="97" t="str">
        <f t="shared" si="10"/>
        <v xml:space="preserve">-999 AS MISSING_VAL_IND_157,  </v>
      </c>
      <c r="F153" s="97">
        <f t="shared" si="8"/>
        <v>1</v>
      </c>
    </row>
    <row r="154" spans="1:6" ht="16.5" thickBot="1" x14ac:dyDescent="0.3">
      <c r="A154" s="362">
        <f t="shared" si="9"/>
        <v>152</v>
      </c>
      <c r="B154" s="97" t="str">
        <f>MISSING_VALUE!AN155</f>
        <v>-999 AS MISSING_VAL_IND_158,</v>
      </c>
      <c r="C154" s="97" t="str">
        <f>VAL_MAX!AC155</f>
        <v/>
      </c>
      <c r="D154" s="97" t="str">
        <f>VAL_MIN!AC155</f>
        <v/>
      </c>
      <c r="E154" s="97" t="str">
        <f t="shared" si="10"/>
        <v xml:space="preserve">-999 AS MISSING_VAL_IND_158,  </v>
      </c>
      <c r="F154" s="97">
        <f t="shared" si="8"/>
        <v>1</v>
      </c>
    </row>
    <row r="155" spans="1:6" ht="16.5" thickBot="1" x14ac:dyDescent="0.3">
      <c r="A155" s="362">
        <f t="shared" si="9"/>
        <v>153</v>
      </c>
      <c r="B155" s="97" t="str">
        <f>MISSING_VALUE!AN156</f>
        <v>-999 AS MISSING_VAL_IND_159,</v>
      </c>
      <c r="C155" s="97" t="str">
        <f>VAL_MAX!AC156</f>
        <v/>
      </c>
      <c r="D155" s="97" t="str">
        <f>VAL_MIN!AC156</f>
        <v/>
      </c>
      <c r="E155" s="97" t="str">
        <f t="shared" si="10"/>
        <v xml:space="preserve">-999 AS MISSING_VAL_IND_159,  </v>
      </c>
      <c r="F155" s="97">
        <f t="shared" si="8"/>
        <v>1</v>
      </c>
    </row>
    <row r="156" spans="1:6" ht="16.5" thickBot="1" x14ac:dyDescent="0.3">
      <c r="A156" s="362">
        <f t="shared" si="9"/>
        <v>154</v>
      </c>
      <c r="B156" s="97" t="str">
        <f>MISSING_VALUE!AN157</f>
        <v>-999 AS MISSING_VAL_IND_160,</v>
      </c>
      <c r="C156" s="97" t="str">
        <f>VAL_MAX!AC157</f>
        <v/>
      </c>
      <c r="D156" s="97" t="str">
        <f>VAL_MIN!AC157</f>
        <v/>
      </c>
      <c r="E156" s="97" t="str">
        <f t="shared" si="10"/>
        <v xml:space="preserve">-999 AS MISSING_VAL_IND_160,  </v>
      </c>
      <c r="F156" s="97">
        <f t="shared" si="8"/>
        <v>1</v>
      </c>
    </row>
    <row r="157" spans="1:6" ht="16.5" thickBot="1" x14ac:dyDescent="0.3">
      <c r="A157" s="362">
        <f t="shared" si="9"/>
        <v>155</v>
      </c>
      <c r="B157" s="97" t="str">
        <f>MISSING_VALUE!AN158</f>
        <v>-999 AS MISSING_VAL_IND_161,</v>
      </c>
      <c r="C157" s="97" t="str">
        <f>VAL_MAX!AC158</f>
        <v/>
      </c>
      <c r="D157" s="97" t="str">
        <f>VAL_MIN!AC158</f>
        <v/>
      </c>
      <c r="E157" s="97" t="str">
        <f t="shared" si="10"/>
        <v xml:space="preserve">-999 AS MISSING_VAL_IND_161,  </v>
      </c>
      <c r="F157" s="97">
        <f t="shared" si="8"/>
        <v>1</v>
      </c>
    </row>
    <row r="158" spans="1:6" ht="16.5" thickBot="1" x14ac:dyDescent="0.3">
      <c r="A158" s="362">
        <f t="shared" si="9"/>
        <v>156</v>
      </c>
      <c r="B158" s="97" t="str">
        <f>MISSING_VALUE!AN159</f>
        <v>-999 AS MISSING_VAL_IND_162,</v>
      </c>
      <c r="C158" s="97" t="str">
        <f>VAL_MAX!AC159</f>
        <v/>
      </c>
      <c r="D158" s="97" t="str">
        <f>VAL_MIN!AC159</f>
        <v/>
      </c>
      <c r="E158" s="97" t="str">
        <f t="shared" si="10"/>
        <v xml:space="preserve">-999 AS MISSING_VAL_IND_162,  </v>
      </c>
      <c r="F158" s="97">
        <f t="shared" si="8"/>
        <v>1</v>
      </c>
    </row>
    <row r="159" spans="1:6" ht="16.5" thickBot="1" x14ac:dyDescent="0.3">
      <c r="A159" s="362">
        <f t="shared" si="9"/>
        <v>157</v>
      </c>
      <c r="B159" s="97" t="str">
        <f>MISSING_VALUE!AN160</f>
        <v>-999 AS MISSING_VAL_IND_163,</v>
      </c>
      <c r="C159" s="97" t="str">
        <f>VAL_MAX!AC160</f>
        <v/>
      </c>
      <c r="D159" s="97" t="str">
        <f>VAL_MIN!AC160</f>
        <v/>
      </c>
      <c r="E159" s="97" t="str">
        <f t="shared" si="10"/>
        <v xml:space="preserve">-999 AS MISSING_VAL_IND_163,  </v>
      </c>
      <c r="F159" s="97">
        <f t="shared" si="8"/>
        <v>1</v>
      </c>
    </row>
    <row r="160" spans="1:6" ht="16.5" thickBot="1" x14ac:dyDescent="0.3">
      <c r="A160" s="362">
        <f t="shared" si="9"/>
        <v>158</v>
      </c>
      <c r="B160" s="97" t="str">
        <f>MISSING_VALUE!AN161</f>
        <v>-999 AS MISSING_VAL_IND_164,</v>
      </c>
      <c r="C160" s="97" t="str">
        <f>VAL_MAX!AC161</f>
        <v/>
      </c>
      <c r="D160" s="97" t="str">
        <f>VAL_MIN!AC161</f>
        <v/>
      </c>
      <c r="E160" s="97" t="str">
        <f t="shared" si="10"/>
        <v xml:space="preserve">-999 AS MISSING_VAL_IND_164,  </v>
      </c>
      <c r="F160" s="97">
        <f t="shared" si="8"/>
        <v>1</v>
      </c>
    </row>
    <row r="161" spans="1:6" ht="16.5" thickBot="1" x14ac:dyDescent="0.3">
      <c r="A161" s="362">
        <f t="shared" si="9"/>
        <v>159</v>
      </c>
      <c r="B161" s="97" t="str">
        <f>MISSING_VALUE!AN162</f>
        <v>-999 AS MISSING_VAL_IND_165,</v>
      </c>
      <c r="C161" s="97" t="str">
        <f>VAL_MAX!AC162</f>
        <v/>
      </c>
      <c r="D161" s="97" t="str">
        <f>VAL_MIN!AC162</f>
        <v/>
      </c>
      <c r="E161" s="97" t="str">
        <f t="shared" si="10"/>
        <v xml:space="preserve">-999 AS MISSING_VAL_IND_165,  </v>
      </c>
      <c r="F161" s="97">
        <f t="shared" si="8"/>
        <v>1</v>
      </c>
    </row>
    <row r="162" spans="1:6" ht="16.5" thickBot="1" x14ac:dyDescent="0.3">
      <c r="A162" s="362">
        <f t="shared" si="9"/>
        <v>160</v>
      </c>
      <c r="B162" s="97" t="str">
        <f>MISSING_VALUE!AN163</f>
        <v>-999 AS MISSING_VAL_IND_166,</v>
      </c>
      <c r="C162" s="97" t="str">
        <f>VAL_MAX!AC163</f>
        <v/>
      </c>
      <c r="D162" s="97" t="str">
        <f>VAL_MIN!AC163</f>
        <v/>
      </c>
      <c r="E162" s="97" t="str">
        <f t="shared" si="10"/>
        <v xml:space="preserve">-999 AS MISSING_VAL_IND_166,  </v>
      </c>
      <c r="F162" s="97">
        <f t="shared" si="8"/>
        <v>1</v>
      </c>
    </row>
    <row r="163" spans="1:6" ht="16.5" thickBot="1" x14ac:dyDescent="0.3">
      <c r="A163" s="362">
        <f t="shared" si="9"/>
        <v>161</v>
      </c>
      <c r="B163" s="97" t="str">
        <f>MISSING_VALUE!AN164</f>
        <v>-999 AS MISSING_VAL_IND_167,</v>
      </c>
      <c r="C163" s="97" t="str">
        <f>VAL_MAX!AC164</f>
        <v/>
      </c>
      <c r="D163" s="97" t="str">
        <f>VAL_MIN!AC164</f>
        <v/>
      </c>
      <c r="E163" s="97" t="str">
        <f t="shared" si="10"/>
        <v xml:space="preserve">-999 AS MISSING_VAL_IND_167,  </v>
      </c>
      <c r="F163" s="97">
        <f t="shared" si="8"/>
        <v>1</v>
      </c>
    </row>
    <row r="164" spans="1:6" ht="16.5" thickBot="1" x14ac:dyDescent="0.3">
      <c r="A164" s="362">
        <f t="shared" si="9"/>
        <v>162</v>
      </c>
      <c r="B164" s="97" t="str">
        <f>MISSING_VALUE!AN165</f>
        <v>-999 AS MISSING_VAL_IND_168,</v>
      </c>
      <c r="C164" s="97" t="str">
        <f>VAL_MAX!AC165</f>
        <v/>
      </c>
      <c r="D164" s="97" t="str">
        <f>VAL_MIN!AC165</f>
        <v/>
      </c>
      <c r="E164" s="97" t="str">
        <f t="shared" si="10"/>
        <v xml:space="preserve">-999 AS MISSING_VAL_IND_168,  </v>
      </c>
      <c r="F164" s="97">
        <f t="shared" si="8"/>
        <v>1</v>
      </c>
    </row>
    <row r="165" spans="1:6" ht="16.5" thickBot="1" x14ac:dyDescent="0.3">
      <c r="A165" s="362">
        <f t="shared" si="9"/>
        <v>163</v>
      </c>
      <c r="B165" s="97" t="str">
        <f>MISSING_VALUE!AN166</f>
        <v>-999 AS MISSING_VAL_IND_169,</v>
      </c>
      <c r="C165" s="97" t="str">
        <f>VAL_MAX!AC166</f>
        <v/>
      </c>
      <c r="D165" s="97" t="str">
        <f>VAL_MIN!AC166</f>
        <v/>
      </c>
      <c r="E165" s="97" t="str">
        <f t="shared" si="10"/>
        <v xml:space="preserve">-999 AS MISSING_VAL_IND_169,  </v>
      </c>
      <c r="F165" s="97">
        <f t="shared" si="8"/>
        <v>1</v>
      </c>
    </row>
    <row r="166" spans="1:6" ht="16.5" thickBot="1" x14ac:dyDescent="0.3">
      <c r="A166" s="362">
        <f t="shared" si="9"/>
        <v>164</v>
      </c>
      <c r="B166" s="97" t="str">
        <f>MISSING_VALUE!AN167</f>
        <v>-999 AS MISSING_VAL_IND_170,</v>
      </c>
      <c r="C166" s="97" t="str">
        <f>VAL_MAX!AC167</f>
        <v/>
      </c>
      <c r="D166" s="97" t="str">
        <f>VAL_MIN!AC167</f>
        <v/>
      </c>
      <c r="E166" s="97" t="str">
        <f t="shared" si="10"/>
        <v xml:space="preserve">-999 AS MISSING_VAL_IND_170,  </v>
      </c>
      <c r="F166" s="97">
        <f t="shared" si="8"/>
        <v>1</v>
      </c>
    </row>
    <row r="167" spans="1:6" ht="16.5" thickBot="1" x14ac:dyDescent="0.3">
      <c r="A167" s="362">
        <f t="shared" si="9"/>
        <v>165</v>
      </c>
      <c r="B167" s="97" t="str">
        <f>MISSING_VALUE!AN168</f>
        <v>-999 AS MISSING_VAL_IND_171,</v>
      </c>
      <c r="C167" s="97" t="str">
        <f>VAL_MAX!AC168</f>
        <v/>
      </c>
      <c r="D167" s="97" t="str">
        <f>VAL_MIN!AC168</f>
        <v/>
      </c>
      <c r="E167" s="97" t="str">
        <f t="shared" si="10"/>
        <v xml:space="preserve">-999 AS MISSING_VAL_IND_171,  </v>
      </c>
      <c r="F167" s="97">
        <f t="shared" si="8"/>
        <v>1</v>
      </c>
    </row>
    <row r="168" spans="1:6" ht="16.5" thickBot="1" x14ac:dyDescent="0.3">
      <c r="A168" s="362">
        <f t="shared" si="9"/>
        <v>166</v>
      </c>
      <c r="B168" s="97" t="str">
        <f>MISSING_VALUE!AN169</f>
        <v>CASE  WHEN COUNTRY = 'BIR' THEN 0 WHEN COUNTRY = 'CIB' THEN 0 WHEN COUNTRY = 'ISPRO' THEN 0 WHEN COUNTRY = 'ISBA' THEN 0 END AS MISSING_VAL_IND_172,</v>
      </c>
      <c r="C168" s="97" t="str">
        <f>VAL_MAX!AC169</f>
        <v/>
      </c>
      <c r="D168" s="97" t="str">
        <f>VAL_MIN!AC169</f>
        <v/>
      </c>
      <c r="E168" s="97" t="str">
        <f t="shared" si="10"/>
        <v xml:space="preserve">CASE  WHEN COUNTRY = 'BIR' THEN 0 WHEN COUNTRY = 'CIB' THEN 0 WHEN COUNTRY = 'ISPRO' THEN 0 WHEN COUNTRY = 'ISBA' THEN 0 END AS MISSING_VAL_IND_172,  </v>
      </c>
      <c r="F168" s="97">
        <f t="shared" si="8"/>
        <v>1</v>
      </c>
    </row>
    <row r="169" spans="1:6" ht="16.5" thickBot="1" x14ac:dyDescent="0.3">
      <c r="A169" s="362">
        <f t="shared" si="9"/>
        <v>167</v>
      </c>
      <c r="B169" s="97" t="str">
        <f>MISSING_VALUE!AN170</f>
        <v>CASE  WHEN COUNTRY = 'BIR' THEN 0 WHEN COUNTRY = 'CIB' THEN 0 WHEN COUNTRY = 'ISPRO' THEN 0 WHEN COUNTRY = 'ISBA' THEN 0 END AS MISSING_VAL_IND_173,</v>
      </c>
      <c r="C169" s="97" t="str">
        <f>VAL_MAX!AC170</f>
        <v/>
      </c>
      <c r="D169" s="97" t="str">
        <f>VAL_MIN!AC170</f>
        <v/>
      </c>
      <c r="E169" s="97" t="str">
        <f t="shared" si="10"/>
        <v xml:space="preserve">CASE  WHEN COUNTRY = 'BIR' THEN 0 WHEN COUNTRY = 'CIB' THEN 0 WHEN COUNTRY = 'ISPRO' THEN 0 WHEN COUNTRY = 'ISBA' THEN 0 END AS MISSING_VAL_IND_173,  </v>
      </c>
      <c r="F169" s="97">
        <f t="shared" si="8"/>
        <v>1</v>
      </c>
    </row>
    <row r="170" spans="1:6" ht="16.5" thickBot="1" x14ac:dyDescent="0.3">
      <c r="A170" s="362">
        <f t="shared" si="9"/>
        <v>168</v>
      </c>
      <c r="B170" s="97" t="str">
        <f>MISSING_VALUE!AN171</f>
        <v>CASE  WHEN COUNTRY = 'BIR' THEN 0 WHEN COUNTRY = 'CIB' THEN 0 WHEN COUNTRY = 'ISPRO' THEN 0 WHEN COUNTRY = 'ISBA' THEN 0 END AS MISSING_VAL_IND_174,</v>
      </c>
      <c r="C170" s="97" t="str">
        <f>VAL_MAX!AC171</f>
        <v/>
      </c>
      <c r="D170" s="97" t="str">
        <f>VAL_MIN!AC171</f>
        <v/>
      </c>
      <c r="E170" s="97" t="str">
        <f t="shared" si="10"/>
        <v xml:space="preserve">CASE  WHEN COUNTRY = 'BIR' THEN 0 WHEN COUNTRY = 'CIB' THEN 0 WHEN COUNTRY = 'ISPRO' THEN 0 WHEN COUNTRY = 'ISBA' THEN 0 END AS MISSING_VAL_IND_174,  </v>
      </c>
      <c r="F170" s="97">
        <f t="shared" si="8"/>
        <v>1</v>
      </c>
    </row>
    <row r="171" spans="1:6" ht="16.5" thickBot="1" x14ac:dyDescent="0.3">
      <c r="A171" s="362">
        <f t="shared" si="9"/>
        <v>169</v>
      </c>
      <c r="B171" s="97" t="str">
        <f>MISSING_VALUE!AN172</f>
        <v>CASE  WHEN COUNTRY = 'BIR' THEN 0 WHEN COUNTRY = 'CIB' THEN 0 WHEN COUNTRY = 'ISPRO' THEN 0 WHEN COUNTRY = 'ISBA' THEN 0 END AS MISSING_VAL_IND_175,</v>
      </c>
      <c r="C171" s="97" t="str">
        <f>VAL_MAX!AC172</f>
        <v/>
      </c>
      <c r="D171" s="97" t="str">
        <f>VAL_MIN!AC172</f>
        <v/>
      </c>
      <c r="E171" s="97" t="str">
        <f t="shared" si="10"/>
        <v xml:space="preserve">CASE  WHEN COUNTRY = 'BIR' THEN 0 WHEN COUNTRY = 'CIB' THEN 0 WHEN COUNTRY = 'ISPRO' THEN 0 WHEN COUNTRY = 'ISBA' THEN 0 END AS MISSING_VAL_IND_175,  </v>
      </c>
      <c r="F171" s="97">
        <f t="shared" si="8"/>
        <v>1</v>
      </c>
    </row>
    <row r="172" spans="1:6" ht="16.5" thickBot="1" x14ac:dyDescent="0.3">
      <c r="A172" s="362">
        <f t="shared" si="9"/>
        <v>170</v>
      </c>
      <c r="B172" s="97" t="str">
        <f>MISSING_VALUE!AN173</f>
        <v>CASE  WHEN COUNTRY = 'ISPRO' THEN 0 END AS MISSING_VAL_IND_176,</v>
      </c>
      <c r="C172" s="97" t="str">
        <f>VAL_MAX!AC173</f>
        <v/>
      </c>
      <c r="D172" s="97" t="str">
        <f>VAL_MIN!AC173</f>
        <v/>
      </c>
      <c r="E172" s="97" t="str">
        <f t="shared" si="10"/>
        <v xml:space="preserve">CASE  WHEN COUNTRY = 'ISPRO' THEN 0 END AS MISSING_VAL_IND_176,  </v>
      </c>
      <c r="F172" s="97">
        <f t="shared" si="8"/>
        <v>1</v>
      </c>
    </row>
    <row r="173" spans="1:6" ht="32.25" thickBot="1" x14ac:dyDescent="0.3">
      <c r="A173" s="362">
        <f t="shared" si="9"/>
        <v>171</v>
      </c>
      <c r="B173" s="97" t="str">
        <f>MISSING_VALUE!AN174</f>
        <v>CASE  WHEN COUNTRY = 'KOPER' THEN 0 WHEN COUNTRY = 'ALEX' THEN 0 WHEN COUNTRY = 'ISBA' THEN 0 END AS MISSING_VAL_IND_177,</v>
      </c>
      <c r="C173" s="97" t="str">
        <f>VAL_MAX!AC174</f>
        <v>CASE  WHEN COUNTRY = 'KOPER' AND SEGMENT = 'CORPORATE' THEN 62 WHEN COUNTRY = 'KOPER' AND SEGMENT = 'SMALL/MICRO' THEN 123 END AS VAL_MAX_IND_177,</v>
      </c>
      <c r="D173" s="97" t="str">
        <f>VAL_MIN!AC174</f>
        <v/>
      </c>
      <c r="E173" s="97" t="str">
        <f t="shared" si="10"/>
        <v xml:space="preserve">CASE  WHEN COUNTRY = 'KOPER' THEN 0 WHEN COUNTRY = 'ALEX' THEN 0 WHEN COUNTRY = 'ISBA' THEN 0 END AS MISSING_VAL_IND_177, CASE  WHEN COUNTRY = 'KOPER' AND SEGMENT = 'CORPORATE' THEN 62 WHEN COUNTRY = 'KOPER' AND SEGMENT = 'SMALL/MICRO' THEN 123 END AS VAL_MAX_IND_177, </v>
      </c>
      <c r="F173" s="97">
        <f t="shared" si="8"/>
        <v>1</v>
      </c>
    </row>
    <row r="174" spans="1:6" ht="16.5" thickBot="1" x14ac:dyDescent="0.3">
      <c r="A174" s="362">
        <f t="shared" si="9"/>
        <v>172</v>
      </c>
      <c r="B174" s="97" t="str">
        <f>MISSING_VALUE!AN175</f>
        <v>CASE  WHEN COUNTRY = 'ISPRO' THEN 0.0404063 END AS MISSING_VAL_IND_178,</v>
      </c>
      <c r="C174" s="97" t="str">
        <f>VAL_MAX!AC175</f>
        <v/>
      </c>
      <c r="D174" s="97" t="str">
        <f>VAL_MIN!AC175</f>
        <v/>
      </c>
      <c r="E174" s="97" t="str">
        <f t="shared" si="10"/>
        <v xml:space="preserve">CASE  WHEN COUNTRY = 'ISPRO' THEN 0.0404063 END AS MISSING_VAL_IND_178,  </v>
      </c>
      <c r="F174" s="97">
        <f t="shared" si="8"/>
        <v>1</v>
      </c>
    </row>
    <row r="175" spans="1:6" ht="16.5" thickBot="1" x14ac:dyDescent="0.3">
      <c r="A175" s="362">
        <f t="shared" si="9"/>
        <v>173</v>
      </c>
      <c r="B175" s="97" t="str">
        <f>MISSING_VALUE!AN176</f>
        <v>CASE  WHEN COUNTRY = 'ISPRO' THEN 0.173903 END AS MISSING_VAL_IND_179,</v>
      </c>
      <c r="C175" s="97" t="str">
        <f>VAL_MAX!AC176</f>
        <v/>
      </c>
      <c r="D175" s="97" t="str">
        <f>VAL_MIN!AC176</f>
        <v/>
      </c>
      <c r="E175" s="97" t="str">
        <f t="shared" si="10"/>
        <v xml:space="preserve">CASE  WHEN COUNTRY = 'ISPRO' THEN 0.173903 END AS MISSING_VAL_IND_179,  </v>
      </c>
      <c r="F175" s="97">
        <f t="shared" si="8"/>
        <v>1</v>
      </c>
    </row>
    <row r="176" spans="1:6" ht="79.5" thickBot="1" x14ac:dyDescent="0.3">
      <c r="A176" s="362">
        <f t="shared" si="9"/>
        <v>174</v>
      </c>
      <c r="B176" s="97" t="str">
        <f>MISSING_VALUE!AN177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c r="C176" s="97" t="str">
        <f>VAL_MAX!AC177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VAL_MIN!AC177</f>
        <v>CASE  WHEN COUNTRY = 'CIB' AND SEGMENT = 'Small Business - SME Retail' THEN 0.0166667 END AS VAL_MIN_IND_180,</v>
      </c>
      <c r="E176" s="97"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8"/>
        <v>1</v>
      </c>
    </row>
    <row r="177" spans="1:6" ht="79.5" thickBot="1" x14ac:dyDescent="0.3">
      <c r="A177" s="362">
        <f t="shared" si="9"/>
        <v>175</v>
      </c>
      <c r="B177" s="97" t="str">
        <f>MISSING_VALUE!AN178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c r="C177" s="97" t="str">
        <f>VAL_MAX!AC178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VAL_MIN!AC178</f>
        <v>CASE  WHEN COUNTRY = 'CIB' AND SEGMENT = 'Small Business - SME Retail' THEN 0.106 END AS VAL_MIN_IND_181,</v>
      </c>
      <c r="E177" s="97"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8"/>
        <v>1</v>
      </c>
    </row>
    <row r="178" spans="1:6" ht="63.75" thickBot="1" x14ac:dyDescent="0.3">
      <c r="A178" s="362">
        <f t="shared" si="9"/>
        <v>176</v>
      </c>
      <c r="B178" s="97" t="str">
        <f>MISSING_VALUE!AN179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c r="C178" s="97" t="str">
        <f>VAL_MAX!AC179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VAL_MIN!AC179</f>
        <v/>
      </c>
      <c r="E178" s="97"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8"/>
        <v>1</v>
      </c>
    </row>
    <row r="179" spans="1:6" ht="95.25" thickBot="1" x14ac:dyDescent="0.3">
      <c r="A179" s="362">
        <f t="shared" si="9"/>
        <v>177</v>
      </c>
      <c r="B179" s="97" t="str">
        <f>MISSING_VALUE!AN180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c r="C179" s="97" t="str">
        <f>VAL_MAX!AC180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VAL_MIN!AC180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8"/>
        <v>1</v>
      </c>
    </row>
    <row r="180" spans="1:6" ht="16.5" thickBot="1" x14ac:dyDescent="0.3">
      <c r="A180" s="362">
        <f t="shared" si="9"/>
        <v>178</v>
      </c>
      <c r="B180" s="97" t="str">
        <f>MISSING_VALUE!AN181</f>
        <v>CASE  WHEN COUNTRY = 'BIR' AND SEGMENT IN ('CORPORATE','SME Corporate')  THEN 2 WHEN COUNTRY = 'BIR' AND SEGMENT= 'SME Retail'  THEN 1.5 WHEN COUNTRY = 'ISPRO' THEN 0.0638298 END AS MISSING_VAL_IND_184,</v>
      </c>
      <c r="C180" s="97" t="str">
        <f>VAL_MAX!AC181</f>
        <v/>
      </c>
      <c r="D180" s="97" t="str">
        <f>VAL_MIN!AC181</f>
        <v/>
      </c>
      <c r="E180" s="97" t="str">
        <f t="shared" si="10"/>
        <v xml:space="preserve">CASE  WHEN COUNTRY = 'BIR' AND SEGMENT IN ('CORPORATE','SME Corporate')  THEN 2 WHEN COUNTRY = 'BIR' AND SEGMENT= 'SME Retail'  THEN 1.5 WHEN COUNTRY = 'ISPRO' THEN 0.0638298 END AS MISSING_VAL_IND_184,  </v>
      </c>
      <c r="F180" s="97">
        <f t="shared" si="8"/>
        <v>1</v>
      </c>
    </row>
    <row r="181" spans="1:6" ht="16.5" thickBot="1" x14ac:dyDescent="0.3">
      <c r="A181" s="362">
        <f t="shared" si="9"/>
        <v>179</v>
      </c>
      <c r="B181" s="97" t="str">
        <f>MISSING_VALUE!AN182</f>
        <v>CASE  WHEN COUNTRY = 'ISPRO' THEN 0.2368421 END AS MISSING_VAL_IND_185,</v>
      </c>
      <c r="C181" s="97" t="str">
        <f>VAL_MAX!AC182</f>
        <v/>
      </c>
      <c r="D181" s="97" t="str">
        <f>VAL_MIN!AC182</f>
        <v/>
      </c>
      <c r="E181" s="97" t="str">
        <f t="shared" si="10"/>
        <v xml:space="preserve">CASE  WHEN COUNTRY = 'ISPRO' THEN 0.2368421 END AS MISSING_VAL_IND_185,  </v>
      </c>
      <c r="F181" s="97">
        <f t="shared" si="8"/>
        <v>1</v>
      </c>
    </row>
    <row r="182" spans="1:6" ht="48" thickBot="1" x14ac:dyDescent="0.3">
      <c r="A182" s="362">
        <f t="shared" si="9"/>
        <v>180</v>
      </c>
      <c r="B182" s="97" t="str">
        <f>MISSING_VALUE!AN183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c r="C182" s="97" t="str">
        <f>VAL_MAX!AC183</f>
        <v>CASE  WHEN COUNTRY = 'BIR' AND SEGMENT IN ('CORPORATE','SME Corporate') THEN 18.8 WHEN COUNTRY = 'BIR' AND SEGMENT = 'SME Retail' THEN 13 END AS VAL_MAX_IND_186,</v>
      </c>
      <c r="D182" s="97" t="str">
        <f>VAL_MIN!AC183</f>
        <v/>
      </c>
      <c r="E182" s="97"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 CASE  WHEN COUNTRY = 'BIR' AND SEGMENT IN ('CORPORATE','SME Corporate') THEN 18.8 WHEN COUNTRY = 'BIR' AND SEGMENT = 'SME Retail' THEN 13 END AS VAL_MAX_IND_186, </v>
      </c>
      <c r="F182" s="97">
        <f t="shared" si="8"/>
        <v>1</v>
      </c>
    </row>
    <row r="183" spans="1:6" ht="63.75" thickBot="1" x14ac:dyDescent="0.3">
      <c r="A183" s="362">
        <f t="shared" si="9"/>
        <v>181</v>
      </c>
      <c r="B183" s="97" t="str">
        <f>MISSING_VALUE!AN184</f>
        <v>CASE  WHEN COUNTRY = 'BIB' THEN 0 WHEN COUNTRY = 'KOPER' THEN 0 WHEN COUNTRY = 'BIR' THEN 0 WHEN COUNTRY = 'CIB' THEN 0 WHEN COUNTRY = 'ISPRO' THEN 0 WHEN COUNTRY = 'ISBA' THEN 0 END AS MISSING_VAL_IND_187,</v>
      </c>
      <c r="C183" s="97" t="str">
        <f>VAL_MAX!AC184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VAL_MIN!AC184</f>
        <v>CASE  WHEN COUNTRY = 'BIB' AND SEGMENT = 'RETAIL' THEN -1 WHEN COUNTRY = 'KOPER' AND SEGMENT = 'SMALL/MICRO' THEN -0.7771054 END AS VAL_MIN_IND_187,</v>
      </c>
      <c r="E183" s="97" t="str">
        <f t="shared" si="10"/>
        <v>CASE  WHEN COUNTRY = 'BIB' THEN 0 WHEN COUNTRY = 'KOPER' THEN 0 WHEN COUNTRY = 'BIR' THEN 0 WHEN COUNTRY = 'CIB' THEN 0 WHEN COUNTRY = 'ISPRO' THEN 0 WHEN COUNTRY = 'ISBA'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8"/>
        <v>1</v>
      </c>
    </row>
    <row r="184" spans="1:6" ht="48" thickBot="1" x14ac:dyDescent="0.3">
      <c r="A184" s="362">
        <f t="shared" si="9"/>
        <v>182</v>
      </c>
      <c r="B184" s="97" t="str">
        <f>MISSING_VALUE!AN185</f>
        <v>CASE  WHEN COUNTRY = 'BIB' THEN 0 WHEN COUNTRY = 'KOPER' THEN 0 WHEN COUNTRY = 'BIR' THEN 0 WHEN COUNTRY = 'CIB' THEN 0 WHEN COUNTRY = 'ISPRO' THEN 0 WHEN COUNTRY = 'ISBA' THEN 0 END AS MISSING_VAL_IND_188,</v>
      </c>
      <c r="C184" s="97" t="str">
        <f>VAL_MAX!AC185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VAL_MIN!AC185</f>
        <v>CASE  WHEN COUNTRY = 'KOPER' AND SEGMENT = 'CORPORATE' THEN -0.7620203 END AS VAL_MIN_IND_188,</v>
      </c>
      <c r="E184" s="97" t="str">
        <f t="shared" si="10"/>
        <v>CASE  WHEN COUNTRY = 'BIB' THEN 0 WHEN COUNTRY = 'KOPER' THEN 0 WHEN COUNTRY = 'BIR' THEN 0 WHEN COUNTRY = 'CIB' THEN 0 WHEN COUNTRY = 'ISPRO' THEN 0 WHEN COUNTRY = 'ISBA'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8"/>
        <v>1</v>
      </c>
    </row>
    <row r="185" spans="1:6" ht="32.25" thickBot="1" x14ac:dyDescent="0.3">
      <c r="A185" s="362">
        <f t="shared" si="9"/>
        <v>183</v>
      </c>
      <c r="B185" s="97" t="str">
        <f>MISSING_VALUE!AN186</f>
        <v>CASE  WHEN COUNTRY = 'KOPER' THEN 0 WHEN COUNTRY = 'BIR' THEN 0 WHEN COUNTRY = 'ISPRO' THEN 0 END AS MISSING_VAL_IND_189,</v>
      </c>
      <c r="C185" s="97" t="str">
        <f>VAL_MAX!AC186</f>
        <v>CASE  WHEN COUNTRY = 'BIR' AND SEGMENT IN ('CORPORATE','SME Corporate') THEN 14 WHEN COUNTRY = 'BIR' AND SEGMENT = 'SME Retail' THEN 14 END AS VAL_MAX_IND_189,</v>
      </c>
      <c r="D185" s="97" t="str">
        <f>VAL_MIN!AC186</f>
        <v/>
      </c>
      <c r="E185" s="97" t="str">
        <f t="shared" si="10"/>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7">
        <f t="shared" si="8"/>
        <v>1</v>
      </c>
    </row>
    <row r="186" spans="1:6" ht="48" thickBot="1" x14ac:dyDescent="0.3">
      <c r="A186" s="362">
        <f t="shared" si="9"/>
        <v>184</v>
      </c>
      <c r="B186" s="97" t="str">
        <f>MISSING_VALUE!AN187</f>
        <v>CASE  WHEN COUNTRY = 'BIR' THEN 0 WHEN COUNTRY = 'ALEX' THEN 0 WHEN COUNTRY = 'CIB' THEN 0 END AS MISSING_VAL_IND_190,</v>
      </c>
      <c r="C186" s="97" t="str">
        <f>VAL_MAX!AC187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7" t="str">
        <f>VAL_MIN!AC187</f>
        <v/>
      </c>
      <c r="E186" s="97" t="str">
        <f t="shared" si="10"/>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7">
        <f t="shared" si="8"/>
        <v>1</v>
      </c>
    </row>
    <row r="187" spans="1:6" ht="32.25" thickBot="1" x14ac:dyDescent="0.3">
      <c r="A187" s="362">
        <f t="shared" si="9"/>
        <v>185</v>
      </c>
      <c r="B187" s="97" t="str">
        <f>MISSING_VALUE!AN188</f>
        <v>CASE  WHEN COUNTRY = 'BIR' THEN 0 WHEN COUNTRY = 'ALEX' THEN 0  WHEN COUNTRY = 'CIB' THEN 0 END AS MISSING_VAL_IND_191,</v>
      </c>
      <c r="C187" s="97" t="str">
        <f>VAL_MAX!AC188</f>
        <v>CASE  WHEN COUNTRY = 'CIB' AND SEGMENT IN ('Large Corporate - Corporate','SME Corporate') THEN 1680349 WHEN COUNTRY = 'CIB' AND SEGMENT = 'Small Business - SME Retail' THEN 410198 END AS VAL_MAX_IND_191,</v>
      </c>
      <c r="D187" s="97" t="str">
        <f>VAL_MIN!AC188</f>
        <v/>
      </c>
      <c r="E187" s="97" t="str">
        <f t="shared" si="10"/>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7">
        <f t="shared" si="8"/>
        <v>1</v>
      </c>
    </row>
    <row r="188" spans="1:6" ht="48" thickBot="1" x14ac:dyDescent="0.3">
      <c r="A188" s="362">
        <f t="shared" si="9"/>
        <v>186</v>
      </c>
      <c r="B188" s="97" t="str">
        <f>MISSING_VALUE!AN189</f>
        <v>CASE  WHEN COUNTRY = 'KOPER' THEN 0 WHEN COUNTRY = 'BIR' THEN 0 WHEN COUNTRY = 'ALEX' THEN 0 WHEN COUNTRY = 'CIB' THEN 0 WHEN COUNTRY = 'ISPRO' THEN 0 WHEN COUNTRY = 'ISBA' THEN 0 END AS MISSING_VAL_IND_192,</v>
      </c>
      <c r="C188" s="97" t="str">
        <f>VAL_MAX!AC189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7" t="str">
        <f>VAL_MIN!AC189</f>
        <v/>
      </c>
      <c r="E188" s="97" t="str">
        <f t="shared" si="10"/>
        <v xml:space="preserve">CASE  WHEN COUNTRY = 'KOPER' THEN 0 WHEN COUNTRY = 'BIR' THEN 0 WHEN COUNTRY = 'ALEX' THEN 0 WHEN COUNTRY = 'CIB' THEN 0 WHEN COUNTRY = 'ISPRO' THEN 0 WHEN COUNTRY = 'ISBA'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7">
        <f t="shared" si="8"/>
        <v>1</v>
      </c>
    </row>
    <row r="189" spans="1:6" ht="48" thickBot="1" x14ac:dyDescent="0.3">
      <c r="A189" s="362">
        <f t="shared" si="9"/>
        <v>187</v>
      </c>
      <c r="B189" s="97" t="str">
        <f>MISSING_VALUE!AN190</f>
        <v>CASE  WHEN COUNTRY = 'BIB' THEN 0 WHEN COUNTRY = 'KOPER' THEN 0 WHEN COUNTRY = 'BIR' THEN 0 WHEN COUNTRY = 'ALEX' THEN 0 WHEN COUNTRY = 'CIB' THEN 0 WHEN COUNTRY = 'ISPRO' THEN 0 WHEN COUNTRY = 'ISBA' THEN 0 END AS MISSING_VAL_IND_193,</v>
      </c>
      <c r="C189" s="97" t="str">
        <f>VAL_MAX!AC190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7" t="str">
        <f>VAL_MIN!AC190</f>
        <v/>
      </c>
      <c r="E189" s="97" t="str">
        <f t="shared" si="10"/>
        <v xml:space="preserve">CASE  WHEN COUNTRY = 'BIB' THEN 0 WHEN COUNTRY = 'KOPER' THEN 0 WHEN COUNTRY = 'BIR' THEN 0 WHEN COUNTRY = 'ALEX' THEN 0 WHEN COUNTRY = 'CIB' THEN 0 WHEN COUNTRY = 'ISPRO' THEN 0 WHEN COUNTRY = 'ISBA'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7">
        <f t="shared" si="8"/>
        <v>1</v>
      </c>
    </row>
    <row r="190" spans="1:6" ht="48" thickBot="1" x14ac:dyDescent="0.3">
      <c r="A190" s="362">
        <f t="shared" si="9"/>
        <v>188</v>
      </c>
      <c r="B190" s="97" t="str">
        <f>MISSING_VALUE!AN191</f>
        <v>CASE  WHEN COUNTRY = 'BIR' THEN 0 WHEN COUNTRY = 'ALEX' THEN 0 WHEN COUNTRY = 'CIB' THEN 0 END AS MISSING_VAL_IND_194,</v>
      </c>
      <c r="C190" s="97" t="str">
        <f>VAL_MAX!AC191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7" t="str">
        <f>VAL_MIN!AC191</f>
        <v/>
      </c>
      <c r="E190" s="97" t="str">
        <f t="shared" si="10"/>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7">
        <f t="shared" si="8"/>
        <v>1</v>
      </c>
    </row>
    <row r="191" spans="1:6" ht="32.25" thickBot="1" x14ac:dyDescent="0.3">
      <c r="A191" s="362">
        <f t="shared" si="9"/>
        <v>189</v>
      </c>
      <c r="B191" s="97" t="str">
        <f>MISSING_VALUE!AN192</f>
        <v>CASE  WHEN COUNTRY = 'BIR' THEN 0 WHEN COUNTRY = 'ALEX' THEN 0 WHEN COUNTRY = 'CIB' THEN 0 END AS MISSING_VAL_IND_195,</v>
      </c>
      <c r="C191" s="97" t="str">
        <f>VAL_MAX!AC192</f>
        <v>CASE  WHEN COUNTRY = 'CIB' AND SEGMENT IN ('Large Corporate - Corporate','SME Corporate') THEN 1634049 WHEN COUNTRY = 'CIB' AND SEGMENT = 'Small Business - SME Retail' THEN 408591.2 END AS VAL_MAX_IND_195,</v>
      </c>
      <c r="D191" s="97" t="str">
        <f>VAL_MIN!AC192</f>
        <v/>
      </c>
      <c r="E191" s="97" t="str">
        <f t="shared" si="10"/>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7">
        <f t="shared" si="8"/>
        <v>1</v>
      </c>
    </row>
    <row r="192" spans="1:6" ht="48" thickBot="1" x14ac:dyDescent="0.3">
      <c r="A192" s="362">
        <f t="shared" si="9"/>
        <v>190</v>
      </c>
      <c r="B192" s="97" t="str">
        <f>MISSING_VALUE!AN193</f>
        <v>CASE  WHEN COUNTRY = 'KOPER' THEN 0 WHEN COUNTRY = 'BIR' THEN 0 WHEN COUNTRY = 'ALEX' THEN 0 WHEN COUNTRY = 'CIB' THEN 0 WHEN COUNTRY = 'ISPRO' THEN 0 WHEN COUNTRY = 'ISBA' THEN 0 END AS MISSING_VAL_IND_196,</v>
      </c>
      <c r="C192" s="97" t="str">
        <f>VAL_MAX!AC193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7" t="str">
        <f>VAL_MIN!AC193</f>
        <v/>
      </c>
      <c r="E192" s="97" t="str">
        <f t="shared" si="10"/>
        <v xml:space="preserve">CASE  WHEN COUNTRY = 'KOPER' THEN 0 WHEN COUNTRY = 'BIR' THEN 0 WHEN COUNTRY = 'ALEX' THEN 0 WHEN COUNTRY = 'CIB' THEN 0 WHEN COUNTRY = 'ISPRO' THEN 0 WHEN COUNTRY = 'ISBA'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7">
        <f t="shared" si="8"/>
        <v>1</v>
      </c>
    </row>
    <row r="193" spans="1:6" ht="48" thickBot="1" x14ac:dyDescent="0.3">
      <c r="A193" s="362">
        <f t="shared" si="9"/>
        <v>191</v>
      </c>
      <c r="B193" s="97" t="str">
        <f>MISSING_VALUE!AN194</f>
        <v>CASE  WHEN COUNTRY = 'BIB' THEN 0 WHEN COUNTRY = 'KOPER' THEN 0 WHEN COUNTRY = 'BIR' THEN 0 WHEN COUNTRY = 'ALEX' THEN 0 WHEN COUNTRY = 'CIB' THEN 0 WHEN COUNTRY = 'ISPRO' THEN 0 WHEN COUNTRY = 'ISBA' THEN 0 END AS MISSING_VAL_IND_197,</v>
      </c>
      <c r="C193" s="97" t="str">
        <f>VAL_MAX!AC194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7" t="str">
        <f>VAL_MIN!AC194</f>
        <v/>
      </c>
      <c r="E193" s="97" t="str">
        <f t="shared" si="10"/>
        <v xml:space="preserve">CASE  WHEN COUNTRY = 'BIB' THEN 0 WHEN COUNTRY = 'KOPER' THEN 0 WHEN COUNTRY = 'BIR' THEN 0 WHEN COUNTRY = 'ALEX' THEN 0 WHEN COUNTRY = 'CIB' THEN 0 WHEN COUNTRY = 'ISPRO' THEN 0 WHEN COUNTRY = 'ISBA'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7">
        <f t="shared" si="8"/>
        <v>1</v>
      </c>
    </row>
    <row r="194" spans="1:6" ht="32.25" thickBot="1" x14ac:dyDescent="0.3">
      <c r="A194" s="362">
        <f t="shared" si="9"/>
        <v>192</v>
      </c>
      <c r="B194" s="97" t="str">
        <f>MISSING_VALUE!AN195</f>
        <v>CASE  WHEN COUNTRY = 'BIR' THEN 0 WHEN COUNTRY = 'ALEX' THEN 0 END AS MISSING_VAL_IND_198,</v>
      </c>
      <c r="C194" s="97" t="str">
        <f>VAL_MAX!AC195</f>
        <v>CASE  WHEN COUNTRY = 'ALEX' AND SEGMENT IN ('CORPORATE','SME Corporate') THEN 0.0096046 WHEN COUNTRY = 'ALEX' AND SEGMENT = 'SME Retail' THEN 0.0088039 END AS VAL_MAX_IND_198,</v>
      </c>
      <c r="D194" s="97" t="str">
        <f>VAL_MIN!AC195</f>
        <v/>
      </c>
      <c r="E194" s="97"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s="97">
        <f t="shared" si="8"/>
        <v>1</v>
      </c>
    </row>
    <row r="195" spans="1:6" ht="16.5" thickBot="1" x14ac:dyDescent="0.3">
      <c r="A195" s="362">
        <f t="shared" si="9"/>
        <v>193</v>
      </c>
      <c r="B195" s="97" t="str">
        <f>MISSING_VALUE!AN196</f>
        <v>CASE  WHEN COUNTRY = 'BIR' THEN 0 WHEN COUNTRY = 'ALEX' THEN 0 END AS MISSING_VAL_IND_199,</v>
      </c>
      <c r="C195" s="97" t="str">
        <f>VAL_MAX!AC196</f>
        <v/>
      </c>
      <c r="D195" s="97" t="str">
        <f>VAL_MIN!AC196</f>
        <v/>
      </c>
      <c r="E195" s="97" t="str">
        <f t="shared" si="10"/>
        <v xml:space="preserve">CASE  WHEN COUNTRY = 'BIR' THEN 0 WHEN COUNTRY = 'ALEX' THEN 0 END AS MISSING_VAL_IND_199,  </v>
      </c>
      <c r="F195" s="97">
        <f t="shared" ref="F195:F221" si="11">IF((LEN(B195)+LEN(C195)+LEN(D195))&gt;0,1,0)</f>
        <v>1</v>
      </c>
    </row>
    <row r="196" spans="1:6" ht="32.25" thickBot="1" x14ac:dyDescent="0.3">
      <c r="A196" s="362">
        <f t="shared" ref="A196:A221" si="12">+A195+1</f>
        <v>194</v>
      </c>
      <c r="B196" s="97" t="str">
        <f>MISSING_VALUE!AN197</f>
        <v>CASE  WHEN COUNTRY = 'KOPER' THEN 0 WHEN COUNTRY = 'BIR' THEN 0 WHEN COUNTRY = 'ALEX' THEN 0 WHEN COUNTRY = 'ISPRO' THEN 0 WHEN COUNTRY = 'ISBA' THEN 0 END AS MISSING_VAL_IND_200,</v>
      </c>
      <c r="C196" s="97" t="str">
        <f>VAL_MAX!AC197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7" t="str">
        <f>VAL_MIN!AC197</f>
        <v/>
      </c>
      <c r="E196" s="97" t="str">
        <f t="shared" ref="E196:E221" si="13">CONCATENATE(B196," ",C196," ",D196)</f>
        <v xml:space="preserve">CASE  WHEN COUNTRY = 'KOPER' THEN 0 WHEN COUNTRY = 'BIR' THEN 0 WHEN COUNTRY = 'ALEX' THEN 0 WHEN COUNTRY = 'ISPRO' THEN 0 WHEN COUNTRY = 'ISBA'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7">
        <f t="shared" si="11"/>
        <v>1</v>
      </c>
    </row>
    <row r="197" spans="1:6" ht="48" thickBot="1" x14ac:dyDescent="0.3">
      <c r="A197" s="362">
        <f t="shared" si="12"/>
        <v>195</v>
      </c>
      <c r="B197" s="97" t="str">
        <f>MISSING_VALUE!AN198</f>
        <v>CASE  WHEN COUNTRY = 'BIB' THEN 0 WHEN COUNTRY = 'KOPER' THEN 0 WHEN COUNTRY = 'BIR' THEN 0 WHEN COUNTRY = 'ALEX' THEN 0 WHEN COUNTRY = 'CIB' THEN 0 WHEN COUNTRY = 'ISPRO' THEN 0 WHEN COUNTRY = 'ISBA' THEN 0 END AS MISSING_VAL_IND_201,</v>
      </c>
      <c r="C197" s="97" t="str">
        <f>VAL_MAX!AC198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7" t="str">
        <f>VAL_MIN!AC198</f>
        <v/>
      </c>
      <c r="E197" s="97" t="str">
        <f t="shared" si="13"/>
        <v xml:space="preserve">CASE  WHEN COUNTRY = 'BIB' THEN 0 WHEN COUNTRY = 'KOPER' THEN 0 WHEN COUNTRY = 'BIR' THEN 0 WHEN COUNTRY = 'ALEX' THEN 0 WHEN COUNTRY = 'CIB' THEN 0 WHEN COUNTRY = 'ISPRO' THEN 0 WHEN COUNTRY = 'ISBA'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7">
        <f t="shared" si="11"/>
        <v>1</v>
      </c>
    </row>
    <row r="198" spans="1:6" ht="32.25" thickBot="1" x14ac:dyDescent="0.3">
      <c r="A198" s="362">
        <f t="shared" si="12"/>
        <v>196</v>
      </c>
      <c r="B198" s="97" t="str">
        <f>MISSING_VALUE!AN199</f>
        <v>CASE  WHEN COUNTRY = 'ALEX' THEN 0 WHEN COUNTRY = 'CIB' THEN 0 END AS MISSING_VAL_IND_202,</v>
      </c>
      <c r="C198" s="97" t="str">
        <f>VAL_MAX!AC199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7" t="str">
        <f>VAL_MIN!AC199</f>
        <v/>
      </c>
      <c r="E198" s="97" t="str">
        <f t="shared" si="13"/>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7">
        <f t="shared" si="11"/>
        <v>1</v>
      </c>
    </row>
    <row r="199" spans="1:6" ht="16.5" thickBot="1" x14ac:dyDescent="0.3">
      <c r="A199" s="362">
        <f t="shared" si="12"/>
        <v>197</v>
      </c>
      <c r="B199" s="97" t="str">
        <f>MISSING_VALUE!AN200</f>
        <v>CASE  WHEN COUNTRY = 'ALEX' THEN 0 END AS MISSING_VAL_IND_203,</v>
      </c>
      <c r="C199" s="97" t="str">
        <f>VAL_MAX!AC200</f>
        <v/>
      </c>
      <c r="D199" s="97" t="str">
        <f>VAL_MIN!AC200</f>
        <v/>
      </c>
      <c r="E199" s="97" t="str">
        <f t="shared" si="13"/>
        <v xml:space="preserve">CASE  WHEN COUNTRY = 'ALEX' THEN 0 END AS MISSING_VAL_IND_203,  </v>
      </c>
      <c r="F199" s="97">
        <f t="shared" si="11"/>
        <v>1</v>
      </c>
    </row>
    <row r="200" spans="1:6" ht="32.25" thickBot="1" x14ac:dyDescent="0.3">
      <c r="A200" s="362">
        <f t="shared" si="12"/>
        <v>198</v>
      </c>
      <c r="B200" s="97" t="str">
        <f>MISSING_VALUE!AN201</f>
        <v>CASE  WHEN COUNTRY = 'KOPER' THEN 0 WHEN COUNTRY = 'ALEX' THEN 0 WHEN COUNTRY = 'CIB' THEN 0 WHEN COUNTRY = 'ISPRO' THEN 0 END AS MISSING_VAL_IND_204,</v>
      </c>
      <c r="C200" s="97" t="str">
        <f>VAL_MAX!AC201</f>
        <v>CASE  WHEN COUNTRY = 'ALEX' AND SEGMENT IN ('CORPORATE','SME Corporate') THEN 0.1574585 WHEN COUNTRY = 'ALEX' AND SEGMENT = 'SME Retail' THEN 0.0490395 END AS VAL_MAX_IND_204,</v>
      </c>
      <c r="D200" s="97" t="str">
        <f>VAL_MIN!AC201</f>
        <v/>
      </c>
      <c r="E200" s="97" t="str">
        <f t="shared" si="13"/>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7">
        <f t="shared" si="11"/>
        <v>1</v>
      </c>
    </row>
    <row r="201" spans="1:6" ht="48" thickBot="1" x14ac:dyDescent="0.3">
      <c r="A201" s="362">
        <f t="shared" si="12"/>
        <v>199</v>
      </c>
      <c r="B201" s="97" t="str">
        <f>MISSING_VALUE!AN202</f>
        <v>CASE  WHEN COUNTRY = 'BIB' THEN 0 WHEN COUNTRY = 'KOPER' THEN 0 WHEN COUNTRY = 'ALEX' THEN 0 WHEN COUNTRY = 'CIB' THEN 0 WHEN COUNTRY = 'ISPRO' THEN 0 END AS MISSING_VAL_IND_205,</v>
      </c>
      <c r="C201" s="97" t="str">
        <f>VAL_MAX!AC202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7" t="str">
        <f>VAL_MIN!AC202</f>
        <v/>
      </c>
      <c r="E201" s="97" t="str">
        <f t="shared" si="13"/>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7">
        <f t="shared" si="11"/>
        <v>1</v>
      </c>
    </row>
    <row r="202" spans="1:6" ht="16.5" thickBot="1" x14ac:dyDescent="0.3">
      <c r="A202" s="362">
        <f t="shared" si="12"/>
        <v>200</v>
      </c>
      <c r="B202" s="97" t="str">
        <f>MISSING_VALUE!AN203</f>
        <v>CASE  WHEN COUNTRY = 'BIR' THEN 0 WHEN COUNTRY = 'ALEX' THEN 0 END AS MISSING_VAL_IND_206,</v>
      </c>
      <c r="C202" s="97" t="str">
        <f>VAL_MAX!AC203</f>
        <v/>
      </c>
      <c r="D202" s="97" t="str">
        <f>VAL_MIN!AC203</f>
        <v/>
      </c>
      <c r="E202" s="97" t="str">
        <f t="shared" si="13"/>
        <v xml:space="preserve">CASE  WHEN COUNTRY = 'BIR' THEN 0 WHEN COUNTRY = 'ALEX' THEN 0 END AS MISSING_VAL_IND_206,  </v>
      </c>
      <c r="F202" s="97">
        <f t="shared" si="11"/>
        <v>1</v>
      </c>
    </row>
    <row r="203" spans="1:6" ht="16.5" thickBot="1" x14ac:dyDescent="0.3">
      <c r="A203" s="362">
        <f t="shared" si="12"/>
        <v>201</v>
      </c>
      <c r="B203" s="97" t="str">
        <f>MISSING_VALUE!AN204</f>
        <v>CASE  WHEN COUNTRY = 'ALEX' THEN 0 END AS MISSING_VAL_IND_207,</v>
      </c>
      <c r="C203" s="97" t="str">
        <f>VAL_MAX!AC204</f>
        <v/>
      </c>
      <c r="D203" s="97" t="str">
        <f>VAL_MIN!AC204</f>
        <v/>
      </c>
      <c r="E203" s="97" t="str">
        <f t="shared" si="13"/>
        <v xml:space="preserve">CASE  WHEN COUNTRY = 'ALEX' THEN 0 END AS MISSING_VAL_IND_207,  </v>
      </c>
      <c r="F203" s="97">
        <f t="shared" si="11"/>
        <v>1</v>
      </c>
    </row>
    <row r="204" spans="1:6" ht="32.25" thickBot="1" x14ac:dyDescent="0.3">
      <c r="A204" s="362">
        <f t="shared" si="12"/>
        <v>202</v>
      </c>
      <c r="B204" s="97" t="str">
        <f>MISSING_VALUE!AN205</f>
        <v>CASE  WHEN COUNTRY = 'KOPER' THEN 0 WHEN COUNTRY = 'BIR' THEN 0 WHEN COUNTRY = 'ALEX' THEN 0 WHEN COUNTRY = 'ISPRO' THEN 0 WHEN COUNTRY = 'ISBA' THEN 0 END AS MISSING_VAL_IND_208,</v>
      </c>
      <c r="C204" s="97" t="str">
        <f>VAL_MAX!AC205</f>
        <v>CASE  WHEN COUNTRY = 'BIR' AND SEGMENT IN ('CORPORATE','SME Corporate') THEN 94 WHEN COUNTRY = 'BIR' AND SEGMENT = 'SME Retail' THEN 3.00 END AS VAL_MAX_IND_208,</v>
      </c>
      <c r="D204" s="97" t="str">
        <f>VAL_MIN!AC205</f>
        <v/>
      </c>
      <c r="E204" s="97" t="str">
        <f t="shared" si="13"/>
        <v xml:space="preserve">CASE  WHEN COUNTRY = 'KOPER' THEN 0 WHEN COUNTRY = 'BIR' THEN 0 WHEN COUNTRY = 'ALEX' THEN 0 WHEN COUNTRY = 'ISPRO' THEN 0 WHEN COUNTRY = 'ISBA' THEN 0 END AS MISSING_VAL_IND_208, CASE  WHEN COUNTRY = 'BIR' AND SEGMENT IN ('CORPORATE','SME Corporate') THEN 94 WHEN COUNTRY = 'BIR' AND SEGMENT = 'SME Retail' THEN 3.00 END AS VAL_MAX_IND_208, </v>
      </c>
      <c r="F204" s="97">
        <f t="shared" si="11"/>
        <v>1</v>
      </c>
    </row>
    <row r="205" spans="1:6" ht="32.25" thickBot="1" x14ac:dyDescent="0.3">
      <c r="A205" s="362">
        <f t="shared" si="12"/>
        <v>203</v>
      </c>
      <c r="B205" s="97" t="str">
        <f>MISSING_VALUE!AN206</f>
        <v>CASE  WHEN COUNTRY = 'KOPER' THEN 0 WHEN COUNTRY = 'BIR' THEN 0 WHEN COUNTRY = 'ALEX' THEN 0 WHEN COUNTRY = 'ISPRO' THEN 0 WHEN COUNTRY = 'ISBA' THEN 0 END AS MISSING_VAL_IND_209,</v>
      </c>
      <c r="C205" s="97" t="str">
        <f>VAL_MAX!AC206</f>
        <v>CASE  WHEN COUNTRY = 'BIR' AND SEGMENT IN ('CORPORATE','SME Corporate') THEN 94 WHEN COUNTRY = 'BIR' AND SEGMENT = 'SME Retail' THEN 3.00 END AS VAL_MAX_IND_209,</v>
      </c>
      <c r="D205" s="97" t="str">
        <f>VAL_MIN!AC206</f>
        <v/>
      </c>
      <c r="E205" s="97" t="str">
        <f t="shared" si="13"/>
        <v xml:space="preserve">CASE  WHEN COUNTRY = 'KOPER' THEN 0 WHEN COUNTRY = 'BIR' THEN 0 WHEN COUNTRY = 'ALEX' THEN 0 WHEN COUNTRY = 'ISPRO' THEN 0 WHEN COUNTRY = 'ISBA' THEN 0 END AS MISSING_VAL_IND_209, CASE  WHEN COUNTRY = 'BIR' AND SEGMENT IN ('CORPORATE','SME Corporate') THEN 94 WHEN COUNTRY = 'BIR' AND SEGMENT = 'SME Retail' THEN 3.00 END AS VAL_MAX_IND_209, </v>
      </c>
      <c r="F205" s="97">
        <f t="shared" si="11"/>
        <v>1</v>
      </c>
    </row>
    <row r="206" spans="1:6" ht="16.5" thickBot="1" x14ac:dyDescent="0.3">
      <c r="A206" s="362">
        <f t="shared" si="12"/>
        <v>204</v>
      </c>
      <c r="B206" s="97" t="str">
        <f>MISSING_VALUE!AN207</f>
        <v>CASE  WHEN COUNTRY = 'BIB' THEN 0 WHEN COUNTRY = 'ISPRO' THEN 0 END AS MISSING_VAL_IND_210,</v>
      </c>
      <c r="C206" s="97" t="str">
        <f>VAL_MAX!AC207</f>
        <v/>
      </c>
      <c r="D206" s="97" t="str">
        <f>VAL_MIN!AC207</f>
        <v/>
      </c>
      <c r="E206" s="97" t="str">
        <f t="shared" si="13"/>
        <v xml:space="preserve">CASE  WHEN COUNTRY = 'BIB' THEN 0 WHEN COUNTRY = 'ISPRO' THEN 0 END AS MISSING_VAL_IND_210,  </v>
      </c>
      <c r="F206" s="97">
        <f t="shared" si="11"/>
        <v>1</v>
      </c>
    </row>
    <row r="207" spans="1:6" ht="48" thickBot="1" x14ac:dyDescent="0.3">
      <c r="A207" s="362">
        <f t="shared" si="12"/>
        <v>205</v>
      </c>
      <c r="B207" s="97" t="str">
        <f>MISSING_VALUE!AN208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c r="C207" s="97" t="str">
        <f>VAL_MAX!AC208</f>
        <v>CASE  WHEN COUNTRY = 'CIB' AND SEGMENT IN ('Large Corporate - Corporate','SME Corporate') THEN 267 END AS VAL_MAX_IND_211,</v>
      </c>
      <c r="D207" s="97" t="str">
        <f>VAL_MIN!AC208</f>
        <v/>
      </c>
      <c r="E207" s="97"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 CASE  WHEN COUNTRY = 'CIB' AND SEGMENT IN ('Large Corporate - Corporate','SME Corporate') THEN 267 END AS VAL_MAX_IND_211, </v>
      </c>
      <c r="F207" s="97">
        <f t="shared" si="11"/>
        <v>1</v>
      </c>
    </row>
    <row r="208" spans="1:6" ht="32.25" thickBot="1" x14ac:dyDescent="0.3">
      <c r="A208" s="362">
        <f t="shared" si="12"/>
        <v>206</v>
      </c>
      <c r="B208" s="97" t="str">
        <f>MISSING_VALUE!AN209</f>
        <v>CASE  WHEN COUNTRY = 'BIB' THEN 0 WHEN COUNTRY = 'KOPER' THEN 0 WHEN COUNTRY = 'BIR' THEN 0 WHEN COUNTRY = 'CIB' THEN 0 WHEN COUNTRY = 'ISPRO' THEN 0 WHEN COUNTRY = 'ISBA' THEN 0 END AS MISSING_VAL_IND_212,</v>
      </c>
      <c r="C208" s="97" t="str">
        <f>VAL_MAX!AC209</f>
        <v>CASE  WHEN COUNTRY = 'BIB' AND SEGMENT = 'RETAIL'  THEN 7 END AS VAL_MAX_IND_212,</v>
      </c>
      <c r="D208" s="97" t="str">
        <f>VAL_MIN!AC209</f>
        <v/>
      </c>
      <c r="E208" s="97" t="str">
        <f t="shared" si="13"/>
        <v xml:space="preserve">CASE  WHEN COUNTRY = 'BIB' THEN 0 WHEN COUNTRY = 'KOPER' THEN 0 WHEN COUNTRY = 'BIR' THEN 0 WHEN COUNTRY = 'CIB' THEN 0 WHEN COUNTRY = 'ISPRO' THEN 0 WHEN COUNTRY = 'ISBA' THEN 0 END AS MISSING_VAL_IND_212, CASE  WHEN COUNTRY = 'BIB' AND SEGMENT = 'RETAIL'  THEN 7 END AS VAL_MAX_IND_212, </v>
      </c>
      <c r="F208" s="97">
        <f t="shared" si="11"/>
        <v>1</v>
      </c>
    </row>
    <row r="209" spans="1:6" ht="48" thickBot="1" x14ac:dyDescent="0.3">
      <c r="A209" s="362">
        <f t="shared" si="12"/>
        <v>207</v>
      </c>
      <c r="B209" s="97" t="str">
        <f>MISSING_VALUE!AN210</f>
        <v>CASE  WHEN COUNTRY = 'BIB' THEN 0 WHEN COUNTRY = 'KOPER' THEN 0 WHEN COUNTRY = 'BIR' THEN 0 WHEN COUNTRY = 'CIB' THEN 0 WHEN COUNTRY = 'ISPRO' THEN 0 END AS MISSING_VAL_IND_213,</v>
      </c>
      <c r="C209" s="97" t="str">
        <f>VAL_MAX!AC210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VAL_MIN!AC210</f>
        <v/>
      </c>
      <c r="E209" s="97" t="str">
        <f t="shared" si="13"/>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11"/>
        <v>1</v>
      </c>
    </row>
    <row r="210" spans="1:6" ht="32.25" thickBot="1" x14ac:dyDescent="0.3">
      <c r="A210" s="362">
        <f t="shared" si="12"/>
        <v>208</v>
      </c>
      <c r="B210" s="97" t="str">
        <f>MISSING_VALUE!AN211</f>
        <v>CASE  WHEN COUNTRY = 'BIB' THEN 0 WHEN COUNTRY = 'CIB' THEN 0 WHEN COUNTRY = 'ISPRO' THEN 0 WHEN COUNTRY = 'ISBA' THEN 0 END AS MISSING_VAL_IND_214,</v>
      </c>
      <c r="C210" s="97" t="str">
        <f>VAL_MAX!AC211</f>
        <v>CASE  WHEN COUNTRY = 'CIB' AND SEGMENT IN ('Large Corporate - Corporate','SME Corporate') THEN 92 END AS VAL_MAX_IND_214,</v>
      </c>
      <c r="D210" s="97" t="str">
        <f>VAL_MIN!AC211</f>
        <v>CASE  WHEN COUNTRY = 'CIB' AND SEGMENT IN ('Large Corporate - Corporate','SME Corporate') THEN 1 END AS VAL_MIN_IND_214,</v>
      </c>
      <c r="E210" s="97" t="str">
        <f t="shared" si="13"/>
        <v>CASE  WHEN COUNTRY = 'BIB' THEN 0 WHEN COUNTRY = 'CIB' THEN 0 WHEN COUNTRY = 'ISPRO' THEN 0 WHEN COUNTRY = 'ISBA' THEN 0 END AS MISSING_VAL_IND_214, CASE  WHEN COUNTRY = 'CIB' AND SEGMENT IN ('Large Corporate - Corporate','SME Corporate') THEN 92 END AS VAL_MAX_IND_214, CASE  WHEN COUNTRY = 'CIB' AND SEGMENT IN ('Large Corporate - Corporate','SME Corporate') THEN 1 END AS VAL_MIN_IND_214,</v>
      </c>
      <c r="F210" s="97">
        <f t="shared" si="11"/>
        <v>1</v>
      </c>
    </row>
    <row r="211" spans="1:6" ht="32.25" thickBot="1" x14ac:dyDescent="0.3">
      <c r="A211" s="362">
        <f t="shared" si="12"/>
        <v>209</v>
      </c>
      <c r="B211" s="97" t="str">
        <f>MISSING_VALUE!AN212</f>
        <v>CASE  WHEN COUNTRY = 'BIB' THEN 0 WHEN COUNTRY = 'CIB' THEN 0 WHEN COUNTRY = 'ISPRO' THEN 0 WHEN COUNTRY = 'ISBA' THEN 0 END AS MISSING_VAL_IND_215,</v>
      </c>
      <c r="C211" s="97" t="str">
        <f>VAL_MAX!AC212</f>
        <v>CASE  WHEN COUNTRY = 'CIB' AND SEGMENT IN ('Large Corporate - Corporate','SME Corporate') THEN 184 END AS VAL_MAX_IND_215,</v>
      </c>
      <c r="D211" s="97" t="str">
        <f>VAL_MIN!AC212</f>
        <v>CASE  WHEN COUNTRY = 'CIB' AND SEGMENT IN ('Large Corporate - Corporate','SME Corporate') THEN 1 END AS VAL_MIN_IND_215,</v>
      </c>
      <c r="E211" s="97" t="str">
        <f t="shared" si="13"/>
        <v>CASE  WHEN COUNTRY = 'BIB' THEN 0 WHEN COUNTRY = 'CIB' THEN 0 WHEN COUNTRY = 'ISPRO' THEN 0 WHEN COUNTRY = 'ISBA'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11"/>
        <v>1</v>
      </c>
    </row>
    <row r="212" spans="1:6" ht="32.25" thickBot="1" x14ac:dyDescent="0.3">
      <c r="A212" s="362">
        <f t="shared" si="12"/>
        <v>210</v>
      </c>
      <c r="B212" s="97" t="str">
        <f>MISSING_VALUE!AN213</f>
        <v>CASE  WHEN COUNTRY = 'BIB' THEN 0 WHEN COUNTRY = 'CIB' THEN 0 WHEN COUNTRY = 'ISPRO' THEN 0 WHEN COUNTRY = 'ISBA' THEN 0 END AS MISSING_VAL_IND_216,</v>
      </c>
      <c r="C212" s="97" t="str">
        <f>VAL_MAX!AC213</f>
        <v>CASE  WHEN COUNTRY = 'BIB' AND SEGMENT = 'CORPORATE' THEN 23 WHEN COUNTRY = 'BIB' AND SEGMENT = 'RETAIL'  THEN 19 END AS VAL_MAX_IND_216,</v>
      </c>
      <c r="D212" s="97" t="str">
        <f>VAL_MIN!AC213</f>
        <v/>
      </c>
      <c r="E212" s="97" t="str">
        <f t="shared" si="13"/>
        <v xml:space="preserve">CASE  WHEN COUNTRY = 'BIB' THEN 0 WHEN COUNTRY = 'CIB' THEN 0 WHEN COUNTRY = 'ISPRO' THEN 0 WHEN COUNTRY = 'ISBA' THEN 0 END AS MISSING_VAL_IND_216, CASE  WHEN COUNTRY = 'BIB' AND SEGMENT = 'CORPORATE' THEN 23 WHEN COUNTRY = 'BIB' AND SEGMENT = 'RETAIL'  THEN 19 END AS VAL_MAX_IND_216, </v>
      </c>
      <c r="F212" s="97">
        <f t="shared" si="11"/>
        <v>1</v>
      </c>
    </row>
    <row r="213" spans="1:6" ht="16.5" thickBot="1" x14ac:dyDescent="0.3">
      <c r="A213" s="362">
        <f t="shared" si="12"/>
        <v>211</v>
      </c>
      <c r="B213" s="97" t="str">
        <f>MISSING_VALUE!AN214</f>
        <v>CASE  WHEN COUNTRY = 'BIB' THEN 0 WHEN COUNTRY = 'CIB' THEN 0 WHEN COUNTRY = 'ISBA' THEN 0 END AS MISSING_VAL_IND_217,</v>
      </c>
      <c r="C213" s="97" t="str">
        <f>VAL_MAX!AC214</f>
        <v/>
      </c>
      <c r="D213" s="97" t="str">
        <f>VAL_MIN!AC214</f>
        <v>CASE  WHEN COUNTRY = 'CIB' AND SEGMENT IN ('Large Corporate - Corporate','SME Corporate') THEN -10000000000 END AS VAL_MIN_IND_217,</v>
      </c>
      <c r="E213" s="97" t="str">
        <f t="shared" si="13"/>
        <v>CASE  WHEN COUNTRY = 'BIB' THEN 0 WHEN COUNTRY = 'CIB' THEN 0 WHEN COUNTRY = 'ISBA' THEN 0 END AS MISSING_VAL_IND_217,  CASE  WHEN COUNTRY = 'CIB' AND SEGMENT IN ('Large Corporate - Corporate','SME Corporate') THEN -10000000000 END AS VAL_MIN_IND_217,</v>
      </c>
      <c r="F213" s="97">
        <f t="shared" si="11"/>
        <v>1</v>
      </c>
    </row>
    <row r="214" spans="1:6" ht="16.5" thickBot="1" x14ac:dyDescent="0.3">
      <c r="A214" s="362">
        <f t="shared" si="12"/>
        <v>212</v>
      </c>
      <c r="B214" s="97" t="str">
        <f>MISSING_VALUE!AN215</f>
        <v>CASE  WHEN COUNTRY = 'BIB' THEN 0 WHEN COUNTRY = 'CIB' THEN 0 WHEN COUNTRY = 'ISBA' THEN 0 END AS MISSING_VAL_IND_218,</v>
      </c>
      <c r="C214" s="97" t="str">
        <f>VAL_MAX!AC215</f>
        <v/>
      </c>
      <c r="D214" s="97" t="str">
        <f>VAL_MIN!AC215</f>
        <v>CASE  WHEN COUNTRY = 'CIB' AND SEGMENT IN ('Large Corporate - Corporate','SME Corporate') THEN -10000000000 END AS VAL_MIN_IND_218,</v>
      </c>
      <c r="E214" s="97" t="str">
        <f t="shared" si="13"/>
        <v>CASE  WHEN COUNTRY = 'BIB' THEN 0 WHEN COUNTRY = 'CIB' THEN 0 WHEN COUNTRY = 'ISBA' THEN 0 END AS MISSING_VAL_IND_218,  CASE  WHEN COUNTRY = 'CIB' AND SEGMENT IN ('Large Corporate - Corporate','SME Corporate') THEN -10000000000 END AS VAL_MIN_IND_218,</v>
      </c>
      <c r="F214" s="97">
        <f t="shared" si="11"/>
        <v>1</v>
      </c>
    </row>
    <row r="215" spans="1:6" ht="16.5" thickBot="1" x14ac:dyDescent="0.3">
      <c r="A215" s="362">
        <f t="shared" si="12"/>
        <v>213</v>
      </c>
      <c r="B215" s="97" t="str">
        <f>MISSING_VALUE!AN216</f>
        <v>CASE  WHEN COUNTRY = 'ALEX' THEN 'NR' WHEN COUNTRY = 'CIB' THEN 'NR' END AS MISSING_VAL_IND_219,</v>
      </c>
      <c r="C215" s="97" t="str">
        <f>VAL_MAX!AC216</f>
        <v/>
      </c>
      <c r="D215" s="97" t="str">
        <f>VAL_MIN!AC216</f>
        <v/>
      </c>
      <c r="E215" s="97" t="str">
        <f t="shared" si="13"/>
        <v xml:space="preserve">CASE  WHEN COUNTRY = 'ALEX' THEN 'NR' WHEN COUNTRY = 'CIB' THEN 'NR' END AS MISSING_VAL_IND_219,  </v>
      </c>
      <c r="F215" s="97">
        <f t="shared" si="11"/>
        <v>1</v>
      </c>
    </row>
    <row r="216" spans="1:6" ht="16.5" thickBot="1" x14ac:dyDescent="0.3">
      <c r="A216" s="362">
        <f t="shared" si="12"/>
        <v>214</v>
      </c>
      <c r="B216" s="97" t="str">
        <f>MISSING_VALUE!AN217</f>
        <v>CASE  WHEN COUNTRY = 'ALEX' THEN 0 WHEN COUNTRY = 'CIB' THEN 0 WHEN COUNTRY = 'ISPRO' THEN 0 WHEN COUNTRY = 'ISBA' THEN 0 END AS MISSING_VAL_IND_220,</v>
      </c>
      <c r="C216" s="97"/>
      <c r="D216" s="97"/>
      <c r="E216" s="97" t="str">
        <f t="shared" si="13"/>
        <v xml:space="preserve">CASE  WHEN COUNTRY = 'ALEX' THEN 0 WHEN COUNTRY = 'CIB' THEN 0 WHEN COUNTRY = 'ISPRO' THEN 0 WHEN COUNTRY = 'ISBA' THEN 0 END AS MISSING_VAL_IND_220,  </v>
      </c>
      <c r="F216" s="97">
        <f t="shared" si="11"/>
        <v>1</v>
      </c>
    </row>
    <row r="217" spans="1:6" ht="16.5" thickBot="1" x14ac:dyDescent="0.3">
      <c r="A217" s="362">
        <f t="shared" si="12"/>
        <v>215</v>
      </c>
      <c r="B217" s="97" t="str">
        <f>MISSING_VALUE!AN218</f>
        <v>CASE  WHEN COUNTRY = 'ALEX' THEN 0 WHEN COUNTRY = 'CIB' THEN 0 WHEN COUNTRY = 'ISPRO' THEN 0 WHEN COUNTRY = 'ISBA' THEN 0 END AS MISSING_VAL_IND_221,</v>
      </c>
      <c r="C217" s="97"/>
      <c r="D217" s="97"/>
      <c r="E217" s="97" t="str">
        <f t="shared" si="13"/>
        <v xml:space="preserve">CASE  WHEN COUNTRY = 'ALEX' THEN 0 WHEN COUNTRY = 'CIB' THEN 0 WHEN COUNTRY = 'ISPRO' THEN 0 WHEN COUNTRY = 'ISBA' THEN 0 END AS MISSING_VAL_IND_221,  </v>
      </c>
      <c r="F217" s="97">
        <f t="shared" si="11"/>
        <v>1</v>
      </c>
    </row>
    <row r="218" spans="1:6" ht="16.5" thickBot="1" x14ac:dyDescent="0.3">
      <c r="A218" s="362">
        <f t="shared" si="12"/>
        <v>216</v>
      </c>
      <c r="B218" s="97" t="str">
        <f>MISSING_VALUE!AN219</f>
        <v>CASE  WHEN COUNTRY = 'ALEX' THEN 0 WHEN COUNTRY = 'CIB' THEN 0 WHEN COUNTRY = 'ISPRO' THEN 0 WHEN COUNTRY = 'ISBA' THEN 0 END AS MISSING_VAL_IND_222,</v>
      </c>
      <c r="C218" s="97"/>
      <c r="D218" s="97"/>
      <c r="E218" s="97" t="str">
        <f t="shared" si="13"/>
        <v xml:space="preserve">CASE  WHEN COUNTRY = 'ALEX' THEN 0 WHEN COUNTRY = 'CIB' THEN 0 WHEN COUNTRY = 'ISPRO' THEN 0 WHEN COUNTRY = 'ISBA' THEN 0 END AS MISSING_VAL_IND_222,  </v>
      </c>
      <c r="F218" s="97">
        <f t="shared" si="11"/>
        <v>1</v>
      </c>
    </row>
    <row r="219" spans="1:6" ht="16.5" thickBot="1" x14ac:dyDescent="0.3">
      <c r="A219" s="362">
        <f t="shared" si="12"/>
        <v>217</v>
      </c>
      <c r="B219" s="97" t="str">
        <f>MISSING_VALUE!AN220</f>
        <v>CASE  WHEN COUNTRY = 'ALEX' THEN 0 WHEN COUNTRY = 'CIB' THEN 0 WHEN COUNTRY = 'ISPRO' THEN 0 WHEN COUNTRY = 'ISBA' THEN 0 END AS MISSING_VAL_IND_223,</v>
      </c>
      <c r="C219" s="97"/>
      <c r="D219" s="97"/>
      <c r="E219" s="97" t="str">
        <f t="shared" si="13"/>
        <v xml:space="preserve">CASE  WHEN COUNTRY = 'ALEX' THEN 0 WHEN COUNTRY = 'CIB' THEN 0 WHEN COUNTRY = 'ISPRO' THEN 0 WHEN COUNTRY = 'ISBA' THEN 0 END AS MISSING_VAL_IND_223,  </v>
      </c>
      <c r="F219" s="97">
        <f t="shared" si="11"/>
        <v>1</v>
      </c>
    </row>
    <row r="220" spans="1:6" ht="16.5" thickBot="1" x14ac:dyDescent="0.3">
      <c r="A220" s="362">
        <f t="shared" si="12"/>
        <v>218</v>
      </c>
      <c r="B220" s="97" t="str">
        <f>MISSING_VALUE!AN221</f>
        <v>CASE  WHEN COUNTRY = 'ALEX' THEN 0 WHEN COUNTRY = 'CIB' THEN 0 WHEN COUNTRY = 'ISPRO' THEN 0 WHEN COUNTRY = 'ISBA' THEN 0 END AS MISSING_VAL_IND_224,</v>
      </c>
      <c r="C220" s="97"/>
      <c r="D220" s="97"/>
      <c r="E220" s="97" t="str">
        <f t="shared" si="13"/>
        <v xml:space="preserve">CASE  WHEN COUNTRY = 'ALEX' THEN 0 WHEN COUNTRY = 'CIB' THEN 0 WHEN COUNTRY = 'ISPRO' THEN 0 WHEN COUNTRY = 'ISBA' THEN 0 END AS MISSING_VAL_IND_224,  </v>
      </c>
      <c r="F220" s="97">
        <f t="shared" si="11"/>
        <v>1</v>
      </c>
    </row>
    <row r="221" spans="1:6" ht="16.5" thickBot="1" x14ac:dyDescent="0.3">
      <c r="A221" s="362">
        <f t="shared" si="12"/>
        <v>219</v>
      </c>
      <c r="B221" s="97" t="str">
        <f>MISSING_VALUE!AN222</f>
        <v>CASE  WHEN COUNTRY = 'ALEX' THEN 0 WHEN COUNTRY = 'CIB' THEN 0 WHEN COUNTRY = 'ISPRO' THEN 0 WHEN COUNTRY = 'ISBA' THEN 0 END AS MISSING_VAL_IND_225,</v>
      </c>
      <c r="C221" s="97"/>
      <c r="D221" s="97"/>
      <c r="E221" s="97" t="str">
        <f t="shared" si="13"/>
        <v xml:space="preserve">CASE  WHEN COUNTRY = 'ALEX' THEN 0 WHEN COUNTRY = 'CIB' THEN 0 WHEN COUNTRY = 'ISPRO' THEN 0 WHEN COUNTRY = 'ISBA' THEN 0 END AS MISSING_VAL_IND_225,  </v>
      </c>
      <c r="F221" s="97">
        <f t="shared" si="11"/>
        <v>1</v>
      </c>
    </row>
    <row r="222" spans="1:6" hidden="1" x14ac:dyDescent="0.25">
      <c r="E222" s="97" t="str">
        <f t="shared" ref="E222:E227" si="14">CONCATENATE(B222," ",C222," ",D222)</f>
        <v xml:space="preserve">  </v>
      </c>
    </row>
    <row r="223" spans="1:6" hidden="1" x14ac:dyDescent="0.25">
      <c r="E223" s="97" t="str">
        <f t="shared" si="14"/>
        <v xml:space="preserve">  </v>
      </c>
    </row>
    <row r="224" spans="1:6" hidden="1" x14ac:dyDescent="0.25">
      <c r="E224" s="97" t="str">
        <f t="shared" si="14"/>
        <v xml:space="preserve">  </v>
      </c>
    </row>
    <row r="225" spans="5:5" hidden="1" x14ac:dyDescent="0.25">
      <c r="E225" s="97" t="str">
        <f t="shared" si="14"/>
        <v xml:space="preserve">  </v>
      </c>
    </row>
    <row r="226" spans="5:5" hidden="1" x14ac:dyDescent="0.25">
      <c r="E226" s="97" t="str">
        <f t="shared" si="14"/>
        <v xml:space="preserve">  </v>
      </c>
    </row>
    <row r="227" spans="5:5" hidden="1" x14ac:dyDescent="0.25">
      <c r="E227" s="97" t="str">
        <f t="shared" si="14"/>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D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1" sqref="B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Calabretta, Marco</cp:lastModifiedBy>
  <dcterms:created xsi:type="dcterms:W3CDTF">2015-11-12T08:19:51Z</dcterms:created>
  <dcterms:modified xsi:type="dcterms:W3CDTF">2017-07-06T15:55:34Z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