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filterPrivacy="1" defaultThemeVersion="164011"/>
  <bookViews>
    <workbookView xWindow="0" yWindow="0" windowWidth="22260" windowHeight="12648"/>
  </bookViews>
  <sheets>
    <sheet name="Customer Table" sheetId="1" r:id="rId1"/>
    <sheet name="Analysis Unit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6" i="1" l="1"/>
  <c r="K26" i="1"/>
  <c r="J26" i="1"/>
  <c r="K31" i="1"/>
  <c r="J31" i="1"/>
  <c r="L31" i="1" s="1"/>
  <c r="J30" i="1"/>
  <c r="K30" i="1"/>
  <c r="L30" i="1" s="1"/>
  <c r="L29" i="1"/>
  <c r="K29" i="1"/>
  <c r="J29" i="1"/>
  <c r="C37" i="1" l="1"/>
  <c r="C44" i="1"/>
  <c r="AP92" i="1" l="1"/>
  <c r="AQ92" i="1" s="1"/>
  <c r="AR92" i="1" s="1"/>
  <c r="AS92" i="1" s="1"/>
  <c r="AT92" i="1" s="1"/>
  <c r="AU92" i="1" s="1"/>
  <c r="AV92" i="1" s="1"/>
  <c r="AW92" i="1" s="1"/>
  <c r="AX92" i="1" s="1"/>
  <c r="AY92" i="1" s="1"/>
  <c r="AZ92" i="1" s="1"/>
  <c r="BA92" i="1" s="1"/>
  <c r="BB92" i="1" s="1"/>
  <c r="BC92" i="1" s="1"/>
  <c r="BD92" i="1" s="1"/>
  <c r="AP93" i="1"/>
  <c r="AQ93" i="1" s="1"/>
  <c r="AR93" i="1" s="1"/>
  <c r="AS93" i="1" s="1"/>
  <c r="AT93" i="1" s="1"/>
  <c r="AU93" i="1" s="1"/>
  <c r="AV93" i="1" s="1"/>
  <c r="AW93" i="1" s="1"/>
  <c r="AX93" i="1" s="1"/>
  <c r="AY93" i="1" s="1"/>
  <c r="AZ93" i="1" s="1"/>
  <c r="BA93" i="1" s="1"/>
  <c r="BB93" i="1" s="1"/>
  <c r="BC93" i="1" s="1"/>
  <c r="BD93" i="1" s="1"/>
  <c r="AP94" i="1"/>
  <c r="AQ94" i="1" s="1"/>
  <c r="AR94" i="1" s="1"/>
  <c r="AS94" i="1" s="1"/>
  <c r="AT94" i="1" s="1"/>
  <c r="AU94" i="1" s="1"/>
  <c r="AV94" i="1" s="1"/>
  <c r="AW94" i="1" s="1"/>
  <c r="AX94" i="1" s="1"/>
  <c r="AY94" i="1" s="1"/>
  <c r="AZ94" i="1" s="1"/>
  <c r="BA94" i="1" s="1"/>
  <c r="BB94" i="1" s="1"/>
  <c r="BC94" i="1" s="1"/>
  <c r="BD94" i="1" s="1"/>
  <c r="AP95" i="1"/>
  <c r="AQ95" i="1" s="1"/>
  <c r="AR95" i="1" s="1"/>
  <c r="AS95" i="1" s="1"/>
  <c r="AT95" i="1" s="1"/>
  <c r="AU95" i="1" s="1"/>
  <c r="AV95" i="1" s="1"/>
  <c r="AW95" i="1" s="1"/>
  <c r="AX95" i="1" s="1"/>
  <c r="AY95" i="1" s="1"/>
  <c r="AZ95" i="1" s="1"/>
  <c r="BA95" i="1" s="1"/>
  <c r="BB95" i="1" s="1"/>
  <c r="BC95" i="1" s="1"/>
  <c r="BD95" i="1" s="1"/>
  <c r="AP91" i="1"/>
  <c r="AQ91" i="1" s="1"/>
  <c r="AR91" i="1" s="1"/>
  <c r="AS91" i="1" s="1"/>
  <c r="AT91" i="1" s="1"/>
  <c r="AU91" i="1" s="1"/>
  <c r="AV91" i="1" s="1"/>
  <c r="AW91" i="1" s="1"/>
  <c r="AX91" i="1" s="1"/>
  <c r="AY91" i="1" s="1"/>
  <c r="AZ91" i="1" s="1"/>
  <c r="BA91" i="1" s="1"/>
  <c r="BB91" i="1" s="1"/>
  <c r="BC91" i="1" s="1"/>
  <c r="BD91" i="1" s="1"/>
  <c r="AO90" i="1"/>
  <c r="AP90" i="1" s="1"/>
  <c r="AQ90" i="1" s="1"/>
  <c r="AR90" i="1" s="1"/>
  <c r="AS90" i="1" s="1"/>
  <c r="AT90" i="1" s="1"/>
  <c r="AU90" i="1" s="1"/>
  <c r="AV90" i="1" s="1"/>
  <c r="AW90" i="1" s="1"/>
  <c r="AX90" i="1" s="1"/>
  <c r="AY90" i="1" s="1"/>
  <c r="AZ90" i="1" s="1"/>
  <c r="BA90" i="1" s="1"/>
  <c r="BB90" i="1" s="1"/>
  <c r="BC90" i="1" s="1"/>
  <c r="AO92" i="1" l="1"/>
  <c r="BE92" i="1" s="1"/>
  <c r="AO94" i="1"/>
  <c r="BE94" i="1" s="1"/>
  <c r="AO91" i="1"/>
  <c r="BE91" i="1" s="1"/>
  <c r="AO93" i="1"/>
  <c r="BE93" i="1" s="1"/>
  <c r="AO95" i="1"/>
  <c r="BE95" i="1" s="1"/>
  <c r="O166" i="1" l="1"/>
  <c r="N166" i="1"/>
  <c r="M166" i="1"/>
  <c r="K166" i="1" s="1"/>
  <c r="O165" i="1"/>
  <c r="N165" i="1"/>
  <c r="M165" i="1"/>
  <c r="O164" i="1"/>
  <c r="N164" i="1"/>
  <c r="M164" i="1"/>
  <c r="O163" i="1"/>
  <c r="N163" i="1"/>
  <c r="M163" i="1"/>
  <c r="K163" i="1" s="1"/>
  <c r="O162" i="1"/>
  <c r="N162" i="1"/>
  <c r="M162" i="1"/>
  <c r="K162" i="1" s="1"/>
  <c r="O161" i="1"/>
  <c r="N161" i="1"/>
  <c r="M161" i="1"/>
  <c r="O159" i="1"/>
  <c r="N159" i="1"/>
  <c r="M159" i="1"/>
  <c r="O158" i="1"/>
  <c r="N158" i="1"/>
  <c r="M158" i="1"/>
  <c r="O157" i="1"/>
  <c r="N157" i="1"/>
  <c r="M157" i="1"/>
  <c r="O155" i="1"/>
  <c r="N155" i="1"/>
  <c r="O154" i="1"/>
  <c r="N154" i="1"/>
  <c r="M154" i="1"/>
  <c r="K154" i="1" s="1"/>
  <c r="N139" i="1"/>
  <c r="O139" i="1"/>
  <c r="K139" i="1" s="1"/>
  <c r="O150" i="1"/>
  <c r="N150" i="1"/>
  <c r="M150" i="1"/>
  <c r="O149" i="1"/>
  <c r="N149" i="1"/>
  <c r="M149" i="1"/>
  <c r="O148" i="1"/>
  <c r="N148" i="1"/>
  <c r="M148" i="1"/>
  <c r="K148" i="1" s="1"/>
  <c r="O147" i="1"/>
  <c r="N147" i="1"/>
  <c r="M147" i="1"/>
  <c r="O146" i="1"/>
  <c r="N146" i="1"/>
  <c r="M146" i="1"/>
  <c r="O145" i="1"/>
  <c r="N145" i="1"/>
  <c r="M145" i="1"/>
  <c r="O143" i="1"/>
  <c r="N143" i="1"/>
  <c r="M143" i="1"/>
  <c r="K143" i="1" s="1"/>
  <c r="O142" i="1"/>
  <c r="N142" i="1"/>
  <c r="M142" i="1"/>
  <c r="O141" i="1"/>
  <c r="N141" i="1"/>
  <c r="M141" i="1"/>
  <c r="O138" i="1"/>
  <c r="N138" i="1"/>
  <c r="M138" i="1"/>
  <c r="M133" i="1"/>
  <c r="N133" i="1"/>
  <c r="O133" i="1"/>
  <c r="M134" i="1"/>
  <c r="N134" i="1"/>
  <c r="O134" i="1"/>
  <c r="M132" i="1"/>
  <c r="N132" i="1"/>
  <c r="O132" i="1"/>
  <c r="M131" i="1"/>
  <c r="N131" i="1"/>
  <c r="O131" i="1"/>
  <c r="M130" i="1"/>
  <c r="N130" i="1"/>
  <c r="O130" i="1"/>
  <c r="O129" i="1"/>
  <c r="N129" i="1"/>
  <c r="M129" i="1"/>
  <c r="M127" i="1"/>
  <c r="N127" i="1"/>
  <c r="O127" i="1"/>
  <c r="O126" i="1"/>
  <c r="N126" i="1"/>
  <c r="M126" i="1"/>
  <c r="O125" i="1"/>
  <c r="N125" i="1"/>
  <c r="M125" i="1"/>
  <c r="M123" i="1"/>
  <c r="N123" i="1"/>
  <c r="N122" i="1"/>
  <c r="O122" i="1"/>
  <c r="M122" i="1"/>
  <c r="M116" i="1"/>
  <c r="N116" i="1"/>
  <c r="O116" i="1"/>
  <c r="M117" i="1"/>
  <c r="N117" i="1"/>
  <c r="O117" i="1"/>
  <c r="M118" i="1"/>
  <c r="N118" i="1"/>
  <c r="O118" i="1"/>
  <c r="M115" i="1"/>
  <c r="N115" i="1"/>
  <c r="O115" i="1"/>
  <c r="M114" i="1"/>
  <c r="N114" i="1"/>
  <c r="O114" i="1"/>
  <c r="M113" i="1"/>
  <c r="N113" i="1"/>
  <c r="O113" i="1"/>
  <c r="M111" i="1"/>
  <c r="N111" i="1"/>
  <c r="O111" i="1"/>
  <c r="M110" i="1"/>
  <c r="N110" i="1"/>
  <c r="O110" i="1"/>
  <c r="M109" i="1"/>
  <c r="M107" i="1"/>
  <c r="O107" i="1"/>
  <c r="K107" i="1" s="1"/>
  <c r="N109" i="1"/>
  <c r="K109" i="1" s="1"/>
  <c r="O109" i="1"/>
  <c r="O106" i="1"/>
  <c r="N106" i="1"/>
  <c r="M106" i="1"/>
  <c r="K126" i="1" l="1"/>
  <c r="K127" i="1"/>
  <c r="K132" i="1"/>
  <c r="K106" i="1"/>
  <c r="K122" i="1"/>
  <c r="K129" i="1"/>
  <c r="K142" i="1"/>
  <c r="K147" i="1"/>
  <c r="K111" i="1"/>
  <c r="K114" i="1"/>
  <c r="K117" i="1"/>
  <c r="K123" i="1"/>
  <c r="K115" i="1"/>
  <c r="K130" i="1"/>
  <c r="K133" i="1"/>
  <c r="K146" i="1"/>
  <c r="K131" i="1"/>
  <c r="K110" i="1"/>
  <c r="K116" i="1"/>
  <c r="K138" i="1"/>
  <c r="K141" i="1"/>
  <c r="K145" i="1"/>
  <c r="K155" i="1"/>
  <c r="K164" i="1"/>
  <c r="K150" i="1"/>
  <c r="K125" i="1"/>
  <c r="K113" i="1"/>
  <c r="K165" i="1"/>
  <c r="K161" i="1"/>
  <c r="K159" i="1"/>
  <c r="K158" i="1"/>
  <c r="K157" i="1"/>
  <c r="K149" i="1"/>
  <c r="K134" i="1"/>
  <c r="K118" i="1"/>
  <c r="J28" i="1" l="1"/>
  <c r="T95" i="1" l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H92" i="1"/>
  <c r="AH93" i="1"/>
  <c r="AG92" i="1"/>
  <c r="AG93" i="1"/>
  <c r="AH91" i="1"/>
  <c r="U93" i="1"/>
  <c r="V93" i="1"/>
  <c r="W93" i="1"/>
  <c r="X93" i="1"/>
  <c r="Y93" i="1"/>
  <c r="Z93" i="1"/>
  <c r="AA93" i="1"/>
  <c r="AB93" i="1"/>
  <c r="AC93" i="1"/>
  <c r="AD93" i="1"/>
  <c r="AE93" i="1"/>
  <c r="AF93" i="1"/>
  <c r="T93" i="1"/>
  <c r="U92" i="1"/>
  <c r="V92" i="1"/>
  <c r="W92" i="1"/>
  <c r="X92" i="1"/>
  <c r="Y92" i="1"/>
  <c r="Z92" i="1"/>
  <c r="AA92" i="1"/>
  <c r="AB92" i="1"/>
  <c r="AC92" i="1"/>
  <c r="AD92" i="1"/>
  <c r="AE92" i="1"/>
  <c r="AF92" i="1"/>
  <c r="T92" i="1"/>
  <c r="V91" i="1"/>
  <c r="W91" i="1"/>
  <c r="X91" i="1"/>
  <c r="Y91" i="1"/>
  <c r="Z91" i="1"/>
  <c r="AA91" i="1"/>
  <c r="AB91" i="1"/>
  <c r="AC91" i="1"/>
  <c r="AD91" i="1"/>
  <c r="AE91" i="1"/>
  <c r="AF91" i="1"/>
  <c r="AG91" i="1"/>
  <c r="U91" i="1"/>
  <c r="T91" i="1"/>
  <c r="C91" i="1" l="1"/>
  <c r="C95" i="1"/>
  <c r="C102" i="1" l="1"/>
  <c r="M45" i="1" l="1"/>
  <c r="M47" i="1"/>
  <c r="M46" i="1"/>
  <c r="M44" i="1"/>
  <c r="M48" i="1"/>
  <c r="M49" i="1"/>
  <c r="M50" i="1"/>
  <c r="M51" i="1"/>
  <c r="M52" i="1"/>
  <c r="L49" i="1"/>
  <c r="L50" i="1"/>
  <c r="L51" i="1"/>
  <c r="L52" i="1"/>
  <c r="M41" i="1"/>
  <c r="O38" i="1"/>
  <c r="P38" i="1"/>
  <c r="Q38" i="1"/>
  <c r="O39" i="1"/>
  <c r="P39" i="1"/>
  <c r="Q39" i="1"/>
  <c r="O41" i="1"/>
  <c r="P41" i="1"/>
  <c r="Q41" i="1"/>
  <c r="O44" i="1"/>
  <c r="P44" i="1"/>
  <c r="Q44" i="1"/>
  <c r="O45" i="1"/>
  <c r="P45" i="1"/>
  <c r="Q45" i="1"/>
  <c r="O46" i="1"/>
  <c r="P46" i="1"/>
  <c r="Q46" i="1"/>
  <c r="O47" i="1"/>
  <c r="P47" i="1"/>
  <c r="Q47" i="1"/>
  <c r="O48" i="1"/>
  <c r="P48" i="1"/>
  <c r="Q48" i="1"/>
  <c r="O49" i="1"/>
  <c r="P49" i="1"/>
  <c r="Q49" i="1"/>
  <c r="O50" i="1"/>
  <c r="P50" i="1"/>
  <c r="Q50" i="1"/>
  <c r="O51" i="1"/>
  <c r="P51" i="1"/>
  <c r="Q51" i="1"/>
  <c r="O52" i="1"/>
  <c r="P52" i="1"/>
  <c r="Q52" i="1"/>
  <c r="Q37" i="1"/>
  <c r="P37" i="1"/>
  <c r="O37" i="1"/>
  <c r="L37" i="1" l="1"/>
  <c r="L48" i="1"/>
  <c r="L47" i="1"/>
  <c r="L45" i="1"/>
  <c r="L39" i="1"/>
  <c r="L38" i="1"/>
  <c r="L44" i="1"/>
  <c r="L46" i="1"/>
  <c r="M43" i="1"/>
  <c r="L41" i="1"/>
  <c r="M38" i="1"/>
  <c r="M39" i="1"/>
  <c r="P134" i="1" l="1"/>
  <c r="K71" i="1" l="1"/>
  <c r="K76" i="1"/>
  <c r="K86" i="1" l="1"/>
  <c r="L86" i="1"/>
  <c r="C86" i="1" l="1"/>
  <c r="M37" i="1"/>
  <c r="N52" i="1" l="1"/>
  <c r="N51" i="1"/>
  <c r="N50" i="1"/>
  <c r="O71" i="1"/>
  <c r="O72" i="1"/>
  <c r="O75" i="1"/>
  <c r="O76" i="1"/>
  <c r="N71" i="1"/>
  <c r="N72" i="1"/>
  <c r="N75" i="1"/>
  <c r="N76" i="1"/>
  <c r="M71" i="1"/>
  <c r="M72" i="1"/>
  <c r="K72" i="1" s="1"/>
  <c r="M75" i="1"/>
  <c r="K75" i="1" s="1"/>
  <c r="M76" i="1"/>
  <c r="O69" i="1"/>
  <c r="N69" i="1"/>
  <c r="M69" i="1"/>
  <c r="L69" i="1"/>
  <c r="O68" i="1"/>
  <c r="N68" i="1"/>
  <c r="M68" i="1"/>
  <c r="K68" i="1" l="1"/>
  <c r="K69" i="1"/>
  <c r="C69" i="1" s="1"/>
  <c r="O63" i="1" l="1"/>
  <c r="O64" i="1"/>
  <c r="N63" i="1"/>
  <c r="N64" i="1"/>
  <c r="M63" i="1"/>
  <c r="M64" i="1"/>
  <c r="K63" i="1" l="1"/>
  <c r="E191" i="1"/>
  <c r="C191" i="1" s="1"/>
  <c r="E192" i="1"/>
  <c r="C192" i="1" s="1"/>
  <c r="E193" i="1"/>
  <c r="C193" i="1" s="1"/>
  <c r="K64" i="1"/>
  <c r="L63" i="1"/>
  <c r="L64" i="1"/>
  <c r="L60" i="1"/>
  <c r="M59" i="1"/>
  <c r="L59" i="1"/>
  <c r="O59" i="1"/>
  <c r="N59" i="1"/>
  <c r="O57" i="1"/>
  <c r="O60" i="1"/>
  <c r="N60" i="1"/>
  <c r="M57" i="1"/>
  <c r="M60" i="1"/>
  <c r="L57" i="1"/>
  <c r="N57" i="1"/>
  <c r="O56" i="1"/>
  <c r="N56" i="1"/>
  <c r="M56" i="1"/>
  <c r="K56" i="1" l="1"/>
  <c r="K60" i="1"/>
  <c r="K59" i="1"/>
  <c r="K57" i="1"/>
  <c r="C57" i="1" s="1"/>
  <c r="L75" i="1" l="1"/>
  <c r="L76" i="1"/>
  <c r="L74" i="1"/>
  <c r="L68" i="1"/>
  <c r="L62" i="1"/>
  <c r="L56" i="1"/>
  <c r="N49" i="1"/>
  <c r="C49" i="1" s="1"/>
  <c r="C38" i="1" l="1"/>
  <c r="G185" i="1"/>
  <c r="H185" i="1" s="1"/>
  <c r="C185" i="1" s="1"/>
  <c r="G186" i="1"/>
  <c r="H186" i="1" s="1"/>
  <c r="C186" i="1" s="1"/>
  <c r="L166" i="1" l="1"/>
  <c r="L165" i="1"/>
  <c r="L164" i="1"/>
  <c r="L163" i="1"/>
  <c r="L162" i="1"/>
  <c r="L161" i="1"/>
  <c r="L160" i="1"/>
  <c r="L158" i="1"/>
  <c r="L157" i="1"/>
  <c r="L155" i="1"/>
  <c r="L154" i="1"/>
  <c r="L149" i="1"/>
  <c r="L150" i="1"/>
  <c r="L148" i="1"/>
  <c r="L147" i="1"/>
  <c r="L146" i="1"/>
  <c r="L145" i="1"/>
  <c r="L144" i="1"/>
  <c r="L142" i="1"/>
  <c r="L141" i="1"/>
  <c r="L139" i="1"/>
  <c r="L123" i="1"/>
  <c r="L138" i="1"/>
  <c r="C138" i="1" l="1"/>
  <c r="C155" i="1"/>
  <c r="C154" i="1"/>
  <c r="C139" i="1"/>
  <c r="C123" i="1"/>
  <c r="L133" i="1" l="1"/>
  <c r="L134" i="1"/>
  <c r="L132" i="1"/>
  <c r="L131" i="1"/>
  <c r="L130" i="1"/>
  <c r="L129" i="1"/>
  <c r="L128" i="1"/>
  <c r="L126" i="1"/>
  <c r="L125" i="1"/>
  <c r="L122" i="1"/>
  <c r="L118" i="1"/>
  <c r="L117" i="1"/>
  <c r="L116" i="1"/>
  <c r="L115" i="1"/>
  <c r="L114" i="1"/>
  <c r="L113" i="1"/>
  <c r="L112" i="1"/>
  <c r="L110" i="1"/>
  <c r="L109" i="1"/>
  <c r="L107" i="1"/>
  <c r="L106" i="1"/>
  <c r="C99" i="1"/>
  <c r="L87" i="1"/>
  <c r="K87" i="1"/>
  <c r="L85" i="1"/>
  <c r="L84" i="1"/>
  <c r="L83" i="1"/>
  <c r="K83" i="1"/>
  <c r="L81" i="1"/>
  <c r="K81" i="1"/>
  <c r="L80" i="1"/>
  <c r="K80" i="1"/>
  <c r="L72" i="1"/>
  <c r="L71" i="1"/>
  <c r="Q134" i="1" l="1"/>
  <c r="C122" i="1"/>
  <c r="C106" i="1"/>
  <c r="C107" i="1"/>
  <c r="C80" i="1"/>
  <c r="C81" i="1"/>
  <c r="C68" i="1" l="1"/>
  <c r="C39" i="1"/>
  <c r="K28" i="1"/>
  <c r="K25" i="1"/>
  <c r="J25" i="1"/>
  <c r="K24" i="1"/>
  <c r="J24" i="1"/>
  <c r="L24" i="1" s="1"/>
  <c r="L25" i="1" l="1"/>
  <c r="L28" i="1"/>
  <c r="C56" i="1"/>
</calcChain>
</file>

<file path=xl/sharedStrings.xml><?xml version="1.0" encoding="utf-8"?>
<sst xmlns="http://schemas.openxmlformats.org/spreadsheetml/2006/main" count="1286" uniqueCount="342">
  <si>
    <t>IND_50</t>
  </si>
  <si>
    <t>SNDG</t>
  </si>
  <si>
    <t>valore atteso</t>
  </si>
  <si>
    <t>IMP_SCONF_MEAN_90GG</t>
  </si>
  <si>
    <t>missing</t>
  </si>
  <si>
    <t>XRA000_1</t>
  </si>
  <si>
    <t>XRA004_1</t>
  </si>
  <si>
    <t>0000000000000069</t>
  </si>
  <si>
    <t>0000000000000070</t>
  </si>
  <si>
    <t>0000000000000071</t>
  </si>
  <si>
    <t>ERROR_MSG_IND_50_atteso</t>
  </si>
  <si>
    <t>ERROR_MSG_IND_50</t>
  </si>
  <si>
    <t>NUM_GIO_SCONF_MEAN_90GG</t>
  </si>
  <si>
    <t>IND_51</t>
  </si>
  <si>
    <t>0000000000000072</t>
  </si>
  <si>
    <t>0000000000000073</t>
  </si>
  <si>
    <t>0000000000000074</t>
  </si>
  <si>
    <t>ERROR_MSG_IND_51_atteso</t>
  </si>
  <si>
    <t>ERROR_MSG_IND_51</t>
  </si>
  <si>
    <t>0000000000000075</t>
  </si>
  <si>
    <t>0000000000000076</t>
  </si>
  <si>
    <t>0000000000000077</t>
  </si>
  <si>
    <t>0000000000000078</t>
  </si>
  <si>
    <t>IND_52</t>
  </si>
  <si>
    <t>ERROR_MSG_IND_52_atteso</t>
  </si>
  <si>
    <t>ERROR_MSG_IND_52</t>
  </si>
  <si>
    <t>FLG_SCONF_MAX_M0</t>
  </si>
  <si>
    <t>FLG_SCONF_MAX_M1</t>
  </si>
  <si>
    <t>FLG_SCONF_MAX_M2</t>
  </si>
  <si>
    <t>0000000000000079</t>
  </si>
  <si>
    <t>IMP_SCONFINO</t>
  </si>
  <si>
    <t>NUM_GIO_SCONFINO</t>
  </si>
  <si>
    <t>IMP_UTILIZZO_TOT</t>
  </si>
  <si>
    <t>IMP_SCONF_CUM_90GG</t>
  </si>
  <si>
    <t>IMP_UTILIZZO_CUM_90GG</t>
  </si>
  <si>
    <t>IND_53</t>
  </si>
  <si>
    <t>ERROR_MSG_IND_53_atteso</t>
  </si>
  <si>
    <t>ERROR_MSG_IND_53</t>
  </si>
  <si>
    <t>0000000000000081</t>
  </si>
  <si>
    <t>0000000000000082</t>
  </si>
  <si>
    <t>0000000000000083</t>
  </si>
  <si>
    <t>0000000000000084</t>
  </si>
  <si>
    <t>0000000000000080</t>
  </si>
  <si>
    <t xml:space="preserve"> Num</t>
  </si>
  <si>
    <t>Den</t>
  </si>
  <si>
    <t>soglia materialità</t>
  </si>
  <si>
    <t xml:space="preserve">missing </t>
  </si>
  <si>
    <t>-</t>
  </si>
  <si>
    <t>IND_60</t>
  </si>
  <si>
    <t>0000000000000085</t>
  </si>
  <si>
    <t>0000000000000086</t>
  </si>
  <si>
    <t>ERROR_MSG_IND_60_atteso</t>
  </si>
  <si>
    <t>ERROR_MSG_IND_60</t>
  </si>
  <si>
    <t>IMP_ACC_CASSA_BT_M0</t>
  </si>
  <si>
    <t>IMP_ACC_CASSA_BT_M1</t>
  </si>
  <si>
    <t>IMP_ACC_CASSA_BT_M2</t>
  </si>
  <si>
    <t>IMP_UTIL_CASSA_BT_M0</t>
  </si>
  <si>
    <t>IMP_UTIL_CASSA_BT_M1</t>
  </si>
  <si>
    <t>IMP_UTIL_CASSA_BT_M2</t>
  </si>
  <si>
    <t>ERROR_MSG_IND_61_atteso</t>
  </si>
  <si>
    <t>ERROR_MSG_IND_61</t>
  </si>
  <si>
    <t>IND_61</t>
  </si>
  <si>
    <t>CRZER000_1</t>
  </si>
  <si>
    <t>CRZER002_1</t>
  </si>
  <si>
    <t>CRZER003_1</t>
  </si>
  <si>
    <t>CRZER003_2</t>
  </si>
  <si>
    <t>CRZER004_2</t>
  </si>
  <si>
    <t>CRZER004_3</t>
  </si>
  <si>
    <t>IMP_ACC_REV_M0</t>
  </si>
  <si>
    <t>IMP_ACC_REV_M1</t>
  </si>
  <si>
    <t>IMP_ACC_REV_M2</t>
  </si>
  <si>
    <t>IMP_UTIL_REV_M0</t>
  </si>
  <si>
    <t>IMP_UTIL_REV_M1</t>
  </si>
  <si>
    <t>IMP_UTIL_REV_M2</t>
  </si>
  <si>
    <t>IND_62</t>
  </si>
  <si>
    <t>ERROR_MSG_IND_62</t>
  </si>
  <si>
    <t>ERROR_MSG_IND_62_atteso</t>
  </si>
  <si>
    <t>CRZER002_2</t>
  </si>
  <si>
    <t>IMP_ACC_PROD_SCAD_M0</t>
  </si>
  <si>
    <t>IMP_ACC_PROD_SCAD_M1</t>
  </si>
  <si>
    <t>IMP_ACC_PROD_SCAD_M2</t>
  </si>
  <si>
    <t>IMP_UTIL_PROD_SCAD_M0</t>
  </si>
  <si>
    <t>IMP_UTIL_PROD_SCAD_M1</t>
  </si>
  <si>
    <t>IMP_UTIL_PROD_SCAD_M2</t>
  </si>
  <si>
    <t>IND_63</t>
  </si>
  <si>
    <t>ERROR_MSG_IND_63_atteso</t>
  </si>
  <si>
    <t>ERROR_MSG_IND_63</t>
  </si>
  <si>
    <t>IND_64</t>
  </si>
  <si>
    <t>IMP_ACC_TOT_M0</t>
  </si>
  <si>
    <t>IMP_ACC_TOT_M1</t>
  </si>
  <si>
    <t>IMP_ACC_TOT_M2</t>
  </si>
  <si>
    <t>IMP_UTIL_TOT_M1</t>
  </si>
  <si>
    <t>IMP_UTIL_TOT_M2</t>
  </si>
  <si>
    <t>0000000000000136</t>
  </si>
  <si>
    <t>IMP_UTIL_TOT_M0</t>
  </si>
  <si>
    <t>ERROR_MSG_IND_64_atteso</t>
  </si>
  <si>
    <t>ERROR_MSG_IND_64</t>
  </si>
  <si>
    <t>0000000000000141</t>
  </si>
  <si>
    <t>ERROR_MSG_IND_70_atteso</t>
  </si>
  <si>
    <t>ERROR_MSG_IND_70</t>
  </si>
  <si>
    <t>IND_70</t>
  </si>
  <si>
    <t>0000000000000142</t>
  </si>
  <si>
    <t>0000000000000143</t>
  </si>
  <si>
    <t>IND_71</t>
  </si>
  <si>
    <t>IMP_VAL_MERC_CD_M0</t>
  </si>
  <si>
    <t>IMP_VAL_MERC_CD_M1</t>
  </si>
  <si>
    <t>IMP_VAL_MERC_CD_M2</t>
  </si>
  <si>
    <t>IMP_SALDO_PCT_M0</t>
  </si>
  <si>
    <t>IMP_SALDO_PCT_M1</t>
  </si>
  <si>
    <t>IMP_SALDO_PCT_M2</t>
  </si>
  <si>
    <t>IMP_SALDO_GPM_M0</t>
  </si>
  <si>
    <t>IMP_SALDO_GPM_M1</t>
  </si>
  <si>
    <t>IMP_SALDO_GPM_M2</t>
  </si>
  <si>
    <t>IMP_SALDO_ASSIC_M0</t>
  </si>
  <si>
    <t>IMP_SALDO_ASSIC_M1</t>
  </si>
  <si>
    <t>IMP_SALDO_ASSIC_M2</t>
  </si>
  <si>
    <t>AFI000_1</t>
  </si>
  <si>
    <t>IND_80</t>
  </si>
  <si>
    <t>ERROR_MSG_IND_71_atteso</t>
  </si>
  <si>
    <t>ERROR_MSG_IND_71</t>
  </si>
  <si>
    <t>ERROR_MSG_IND_80</t>
  </si>
  <si>
    <t>ERROR_MSG_IND_80_atteso</t>
  </si>
  <si>
    <t>IND_81</t>
  </si>
  <si>
    <t>ERROR_MSG_IND_81_atteso</t>
  </si>
  <si>
    <t>ERROR_MSG_IND_81</t>
  </si>
  <si>
    <t>IMP_ENT_CORR_M0</t>
  </si>
  <si>
    <t>IMP_ENT_CORR_M1</t>
  </si>
  <si>
    <t>IMP_ENT_CORR_M2</t>
  </si>
  <si>
    <t>BILFAM000_1</t>
  </si>
  <si>
    <t>BILFAM004_1</t>
  </si>
  <si>
    <t>IND_83</t>
  </si>
  <si>
    <t>IND_82</t>
  </si>
  <si>
    <t>ERROR_MSG_IND_82_atteso</t>
  </si>
  <si>
    <t>ERROR_MSG_IND_82</t>
  </si>
  <si>
    <t>IMP_PAG_RAFI_M0</t>
  </si>
  <si>
    <t>IMP_PAG_RAFI_M1</t>
  </si>
  <si>
    <t>IMP_PAG_RAFI_M2</t>
  </si>
  <si>
    <t>IMP_STIP_PE_M0</t>
  </si>
  <si>
    <t>IMP_STIP_PE_M1</t>
  </si>
  <si>
    <t>IMP_STIP_PE_M2</t>
  </si>
  <si>
    <t>BILFAM002_1</t>
  </si>
  <si>
    <t>BILFAM002_2</t>
  </si>
  <si>
    <t>BILFAM003_1</t>
  </si>
  <si>
    <t>BILFAM003_2</t>
  </si>
  <si>
    <t>BILFAM004_2</t>
  </si>
  <si>
    <t>IND_84</t>
  </si>
  <si>
    <t>ERROR_MSG_IND_84_atteso</t>
  </si>
  <si>
    <t>ERROR_MSG_IND_84</t>
  </si>
  <si>
    <t>IMP_PAG_CART_M0</t>
  </si>
  <si>
    <t>IMP_PAG_CART_M1</t>
  </si>
  <si>
    <t>IMP_PAG_CART_M2</t>
  </si>
  <si>
    <t>IND_85</t>
  </si>
  <si>
    <t>ERROR_MSG_IND_85_atteso</t>
  </si>
  <si>
    <t>ERROR_MSG_IND_85</t>
  </si>
  <si>
    <t>ERROR_MSG_IND_86</t>
  </si>
  <si>
    <t>ERROR_MSG_IND_86_atteso</t>
  </si>
  <si>
    <t>IND_86</t>
  </si>
  <si>
    <t>ERROR_MSG_IND_87</t>
  </si>
  <si>
    <t>ERROR_MSG_IND_87_atteso</t>
  </si>
  <si>
    <t>IND_87</t>
  </si>
  <si>
    <t>IND_150</t>
  </si>
  <si>
    <t>Calcolo</t>
  </si>
  <si>
    <t xml:space="preserve">IMP_SCONF_AUTOR     </t>
  </si>
  <si>
    <t xml:space="preserve">IMP_SCONFINO </t>
  </si>
  <si>
    <t>ERROR_MSG_IND_150_atteso</t>
  </si>
  <si>
    <t>ERROR_MSG_IND_150</t>
  </si>
  <si>
    <t>IND_151</t>
  </si>
  <si>
    <t>ERROR_MSG_IND_151_atteso</t>
  </si>
  <si>
    <t>ERROR_MSG_IND_151</t>
  </si>
  <si>
    <t xml:space="preserve">FLG_SCONF_MAX_NO_AUTOR_89GG </t>
  </si>
  <si>
    <t>ESITO</t>
  </si>
  <si>
    <t>CAMPO_TEC_1</t>
  </si>
  <si>
    <t>CAMPO_TEC_2</t>
  </si>
  <si>
    <t>CAMPO_TEC_3</t>
  </si>
  <si>
    <t>ERROR_MSG_IND_83_atteso</t>
  </si>
  <si>
    <t>ERROR_MSG_IND_83</t>
  </si>
  <si>
    <t xml:space="preserve">If PRODUCT_MIX non contiene "AC" and CR0_MC_BT_L3M = 0 then CR0_MC_BT_L3M = 999.999 </t>
  </si>
  <si>
    <t>IND_900</t>
  </si>
  <si>
    <t>AC</t>
  </si>
  <si>
    <t>AT</t>
  </si>
  <si>
    <t>CRZER002_3</t>
  </si>
  <si>
    <t>ok</t>
  </si>
  <si>
    <t>?</t>
  </si>
  <si>
    <t>NUM_IND_63</t>
  </si>
  <si>
    <t>DEN_IND_63</t>
  </si>
  <si>
    <t>'0000000000000113</t>
  </si>
  <si>
    <t>'0000000000000114</t>
  </si>
  <si>
    <t>'0000000000000115</t>
  </si>
  <si>
    <t>'0000000000000116</t>
  </si>
  <si>
    <t>'0000000000000117</t>
  </si>
  <si>
    <t>'0000000000000118</t>
  </si>
  <si>
    <t>'0000000000000119</t>
  </si>
  <si>
    <t>'0000000000000124</t>
  </si>
  <si>
    <t>'0000000000000125</t>
  </si>
  <si>
    <t>NUM_IND_62</t>
  </si>
  <si>
    <t>DEN_IND_62</t>
  </si>
  <si>
    <t>'0000000000000100</t>
  </si>
  <si>
    <t>'0000000000000101</t>
  </si>
  <si>
    <t>'0000000000000102</t>
  </si>
  <si>
    <t>'0000000000000103</t>
  </si>
  <si>
    <t>'0000000000000104</t>
  </si>
  <si>
    <t>'0000000000000105</t>
  </si>
  <si>
    <t>'0000000000000106</t>
  </si>
  <si>
    <t>'0000000000000111</t>
  </si>
  <si>
    <t>'0000000000000112</t>
  </si>
  <si>
    <t>'0000000000000126</t>
  </si>
  <si>
    <t>'0000000000000127</t>
  </si>
  <si>
    <t>'0000000000000128</t>
  </si>
  <si>
    <t>'0000000000000129</t>
  </si>
  <si>
    <t>'0000000000000130</t>
  </si>
  <si>
    <t>'0000000000000131</t>
  </si>
  <si>
    <t>'0000000000000132</t>
  </si>
  <si>
    <t>NUM_IND_64</t>
  </si>
  <si>
    <t>DEN_IND_64</t>
  </si>
  <si>
    <t>SUM_IND_71_M0</t>
  </si>
  <si>
    <t>SUM_IND_71_M1</t>
  </si>
  <si>
    <t>SUM_IND_71_M2</t>
  </si>
  <si>
    <t>'0000000000000147</t>
  </si>
  <si>
    <t>'0000000000000148</t>
  </si>
  <si>
    <t>'0000000000000149</t>
  </si>
  <si>
    <t>'0000000000000150</t>
  </si>
  <si>
    <t>'0000000000000151</t>
  </si>
  <si>
    <t>'0000000000000152</t>
  </si>
  <si>
    <t>'0000000000000153</t>
  </si>
  <si>
    <t>'0000000000000154</t>
  </si>
  <si>
    <t>'0000000000000155</t>
  </si>
  <si>
    <t>'0000000000000156</t>
  </si>
  <si>
    <t>'0000000000000157</t>
  </si>
  <si>
    <t>'0000000000000158</t>
  </si>
  <si>
    <t>'0000000000000159</t>
  </si>
  <si>
    <t>NUM_IND_82</t>
  </si>
  <si>
    <t>DEN_IND_82</t>
  </si>
  <si>
    <t>'0000000000000173</t>
  </si>
  <si>
    <t>'0000000000000174</t>
  </si>
  <si>
    <t>'0000000000000175</t>
  </si>
  <si>
    <t>'0000000000000176</t>
  </si>
  <si>
    <t>'0000000000000177</t>
  </si>
  <si>
    <t>'0000000000000178</t>
  </si>
  <si>
    <t>'0000000000000179</t>
  </si>
  <si>
    <t>'0000000000000180</t>
  </si>
  <si>
    <t>'0000000000000181</t>
  </si>
  <si>
    <t>'0000000000000182</t>
  </si>
  <si>
    <t>'0000000000000183</t>
  </si>
  <si>
    <t>NUM_IND_84</t>
  </si>
  <si>
    <t>DEN_IND_84</t>
  </si>
  <si>
    <t>'0000000000000160</t>
  </si>
  <si>
    <t>'0000000000000161</t>
  </si>
  <si>
    <t>'0000000000000162</t>
  </si>
  <si>
    <t>'0000000000000163</t>
  </si>
  <si>
    <t>'0000000000000164</t>
  </si>
  <si>
    <t>'0000000000000165</t>
  </si>
  <si>
    <t>'0000000000000166</t>
  </si>
  <si>
    <t>'0000000000000167</t>
  </si>
  <si>
    <t>'0000000000000168</t>
  </si>
  <si>
    <t>'0000000000000169</t>
  </si>
  <si>
    <t>'0000000000000170</t>
  </si>
  <si>
    <t>'0000000000000171</t>
  </si>
  <si>
    <t>NUM_IND_83</t>
  </si>
  <si>
    <t>DEN_IND_83</t>
  </si>
  <si>
    <t>'0000000000000186</t>
  </si>
  <si>
    <t>'0000000000000187</t>
  </si>
  <si>
    <t>'0000000000000188</t>
  </si>
  <si>
    <t>'0000000000000189</t>
  </si>
  <si>
    <t>'0000000000000190</t>
  </si>
  <si>
    <t>'0000000000000191</t>
  </si>
  <si>
    <t>'0000000000000192</t>
  </si>
  <si>
    <t>'0000000000000193</t>
  </si>
  <si>
    <t>'0000000000000194</t>
  </si>
  <si>
    <t>'0000000000000195</t>
  </si>
  <si>
    <t>'0000000000000196</t>
  </si>
  <si>
    <t>'0000000000000199</t>
  </si>
  <si>
    <t>'0000000000000200</t>
  </si>
  <si>
    <t>'0000000000000202</t>
  </si>
  <si>
    <t>'0000000000000204</t>
  </si>
  <si>
    <t>'0000000000000205</t>
  </si>
  <si>
    <t>'0000000000000206</t>
  </si>
  <si>
    <t>'0000000000000208</t>
  </si>
  <si>
    <t>'0000000000000209</t>
  </si>
  <si>
    <t>NUM_IND_85</t>
  </si>
  <si>
    <t>DEN_IND_85</t>
  </si>
  <si>
    <t>0000000000000137</t>
  </si>
  <si>
    <t>0000000000000140</t>
  </si>
  <si>
    <t>0000000000000144</t>
  </si>
  <si>
    <t>0000000000000145</t>
  </si>
  <si>
    <t>0000000000000203</t>
  </si>
  <si>
    <t>BILFAM004_1;BILFAM004_2</t>
  </si>
  <si>
    <t>OK</t>
  </si>
  <si>
    <t>NUM_IND_61</t>
  </si>
  <si>
    <t>DEN_IND_61</t>
  </si>
  <si>
    <t>CAMPO_TEC_4</t>
  </si>
  <si>
    <t>CAMPO_TEC_5</t>
  </si>
  <si>
    <t>CAMPO_TEC_6</t>
  </si>
  <si>
    <t>CAMPO_TEC_7</t>
  </si>
  <si>
    <t>CAMPO_TEC_8</t>
  </si>
  <si>
    <t>CAMPO_TEC_9</t>
  </si>
  <si>
    <t>CAMPO_TEC_10</t>
  </si>
  <si>
    <t>CAMPO_TEC_11</t>
  </si>
  <si>
    <t>CAMPO_TEC_12</t>
  </si>
  <si>
    <t>CAMPO_TEC_13</t>
  </si>
  <si>
    <t>CAMPO_TEC_14</t>
  </si>
  <si>
    <t>CAMPO_TEC_15</t>
  </si>
  <si>
    <t>'0000000000000217</t>
  </si>
  <si>
    <t>XRA004_2</t>
  </si>
  <si>
    <t>BILFAM004_3</t>
  </si>
  <si>
    <t>0000000000000134</t>
  </si>
  <si>
    <t>0000000000000172</t>
  </si>
  <si>
    <t>0000000000000184</t>
  </si>
  <si>
    <t>0000000000000185</t>
  </si>
  <si>
    <t>0000000000000197</t>
  </si>
  <si>
    <t>0000000000000198</t>
  </si>
  <si>
    <t>0000000000000201</t>
  </si>
  <si>
    <t>0000000000000202</t>
  </si>
  <si>
    <t>0000000000000210</t>
  </si>
  <si>
    <t>0000000000000211</t>
  </si>
  <si>
    <t>0000000000000212</t>
  </si>
  <si>
    <t>0000000000000213</t>
  </si>
  <si>
    <t>0000000000000214</t>
  </si>
  <si>
    <t>IMP_SALDO_CC_GT_0_M0</t>
  </si>
  <si>
    <t>IMP_SALDO_CC_GT_0_M1</t>
  </si>
  <si>
    <t>IMP_SALDO_CC_GT_0_M2</t>
  </si>
  <si>
    <t>'0000000000000138'</t>
  </si>
  <si>
    <t>'0000000000000139'</t>
  </si>
  <si>
    <t>'0000000000000214'</t>
  </si>
  <si>
    <t>'0000000000000215'</t>
  </si>
  <si>
    <t>'0000000000000216'</t>
  </si>
  <si>
    <t>\</t>
  </si>
  <si>
    <t>dovrebbe dare 2</t>
  </si>
  <si>
    <t>'0000000000000086'</t>
  </si>
  <si>
    <t>'0000000000000087'</t>
  </si>
  <si>
    <t>'0000000000000088'</t>
  </si>
  <si>
    <t>'0000000000000089'</t>
  </si>
  <si>
    <t>'0000000000000090'</t>
  </si>
  <si>
    <t>'0000000000000091'</t>
  </si>
  <si>
    <t>'0000000000000092'</t>
  </si>
  <si>
    <t>'0000000000000093'</t>
  </si>
  <si>
    <t>'0000000000000094'</t>
  </si>
  <si>
    <t>'0000000000000095'</t>
  </si>
  <si>
    <t>'0000000000000096'</t>
  </si>
  <si>
    <t>'0000000000000097'</t>
  </si>
  <si>
    <t>'0000000000000098'</t>
  </si>
  <si>
    <t>'0000000000000099'</t>
  </si>
  <si>
    <t>'0000000000000100'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</si>
</sst>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sz val="11"/>
      <color rgb="FFFFFFFF"/>
      <name val="Arial"/>
      <family val="2"/>
    </font>
    <font>
      <sz val="15"/>
      <color rgb="FF336699"/>
      <name val="RotisSansSerif55"/>
    </font>
    <font>
      <sz val="1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0070C0"/>
      <name val="Calibri"/>
      <family val="2"/>
    </font>
    <font>
      <sz val="11"/>
      <color rgb="FFFF000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FF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6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0" xfId="0" applyFill="1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1" xfId="0" quotePrefix="1" applyFill="1" applyBorder="1" applyAlignment="1">
      <alignment horizontal="center" vertical="center"/>
    </xf>
    <xf numFmtId="0" fontId="0" fillId="0" borderId="0" xfId="0" applyFill="1"/>
    <xf numFmtId="0" fontId="0" fillId="0" borderId="1" xfId="0" applyFill="1" applyBorder="1" applyAlignment="1">
      <alignment horizontal="center" vertical="center"/>
    </xf>
    <xf numFmtId="0" fontId="0" fillId="0" borderId="2" xfId="0" quotePrefix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0" fillId="0" borderId="0" xfId="0" applyBorder="1"/>
    <xf numFmtId="0" fontId="0" fillId="0" borderId="0" xfId="0" applyFill="1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Fill="1" applyBorder="1" applyAlignment="1">
      <alignment horizontal="center" vertical="center"/>
    </xf>
    <xf numFmtId="0" fontId="2" fillId="0" borderId="0" xfId="0" applyFont="1" applyFill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2" fillId="0" borderId="1" xfId="0" applyFont="1" applyBorder="1"/>
    <xf numFmtId="0" fontId="0" fillId="3" borderId="2" xfId="0" applyFill="1" applyBorder="1"/>
    <xf numFmtId="0" fontId="0" fillId="0" borderId="6" xfId="0" applyFill="1" applyBorder="1"/>
    <xf numFmtId="0" fontId="0" fillId="0" borderId="7" xfId="0" applyBorder="1"/>
    <xf numFmtId="0" fontId="0" fillId="0" borderId="2" xfId="0" quotePrefix="1" applyBorder="1" applyAlignment="1">
      <alignment horizontal="center" vertical="center"/>
    </xf>
    <xf numFmtId="0" fontId="0" fillId="0" borderId="3" xfId="0" quotePrefix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1" xfId="0" applyBorder="1"/>
    <xf numFmtId="4" fontId="0" fillId="0" borderId="1" xfId="0" applyNumberFormat="1" applyBorder="1"/>
    <xf numFmtId="0" fontId="0" fillId="0" borderId="1" xfId="0" applyFill="1" applyBorder="1"/>
    <xf numFmtId="0" fontId="0" fillId="4" borderId="1" xfId="0" applyFill="1" applyBorder="1"/>
    <xf numFmtId="0" fontId="0" fillId="4" borderId="4" xfId="0" applyFill="1" applyBorder="1" applyAlignment="1">
      <alignment horizontal="center" vertical="center"/>
    </xf>
    <xf numFmtId="0" fontId="5" fillId="0" borderId="0" xfId="0" applyFont="1"/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5" fillId="0" borderId="0" xfId="0" applyFont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/>
    <xf numFmtId="0" fontId="3" fillId="0" borderId="2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5" borderId="0" xfId="0" applyFill="1"/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4" fontId="0" fillId="0" borderId="2" xfId="0" applyNumberFormat="1" applyFill="1" applyBorder="1" applyAlignment="1">
      <alignment horizontal="center" vertical="center"/>
    </xf>
    <xf numFmtId="4" fontId="0" fillId="0" borderId="1" xfId="0" applyNumberForma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0" fillId="0" borderId="0" xfId="0" applyFill="1" applyAlignment="1"/>
    <xf numFmtId="0" fontId="5" fillId="0" borderId="0" xfId="0" applyFont="1" applyFill="1" applyAlignment="1">
      <alignment vertical="center"/>
    </xf>
    <xf numFmtId="0" fontId="5" fillId="0" borderId="1" xfId="0" applyFont="1" applyBorder="1" applyAlignment="1">
      <alignment horizontal="center" vertical="center"/>
    </xf>
    <xf numFmtId="4" fontId="3" fillId="0" borderId="1" xfId="0" applyNumberFormat="1" applyFont="1" applyBorder="1" applyAlignment="1">
      <alignment horizontal="center" vertical="center"/>
    </xf>
    <xf numFmtId="4" fontId="3" fillId="0" borderId="1" xfId="0" applyNumberFormat="1" applyFont="1" applyBorder="1" applyAlignment="1">
      <alignment horizontal="center"/>
    </xf>
    <xf numFmtId="4" fontId="3" fillId="0" borderId="1" xfId="0" applyNumberFormat="1" applyFont="1" applyFill="1" applyBorder="1" applyAlignment="1">
      <alignment horizontal="center"/>
    </xf>
    <xf numFmtId="4" fontId="3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 vertical="center"/>
    </xf>
    <xf numFmtId="0" fontId="7" fillId="0" borderId="0" xfId="0" applyFont="1" applyAlignment="1">
      <alignment horizontal="right" vertical="center" wrapText="1"/>
    </xf>
    <xf numFmtId="0" fontId="8" fillId="0" borderId="0" xfId="0" applyFont="1" applyAlignment="1">
      <alignment horizontal="right" vertical="center" wrapText="1"/>
    </xf>
    <xf numFmtId="0" fontId="0" fillId="6" borderId="1" xfId="0" quotePrefix="1" applyFill="1" applyBorder="1" applyAlignment="1">
      <alignment horizontal="center" vertical="center"/>
    </xf>
    <xf numFmtId="0" fontId="5" fillId="6" borderId="1" xfId="0" quotePrefix="1" applyFont="1" applyFill="1" applyBorder="1" applyAlignment="1">
      <alignment horizontal="center" vertical="center"/>
    </xf>
    <xf numFmtId="0" fontId="0" fillId="6" borderId="2" xfId="0" quotePrefix="1" applyFill="1" applyBorder="1" applyAlignment="1">
      <alignment horizontal="center" vertical="center"/>
    </xf>
    <xf numFmtId="0" fontId="3" fillId="6" borderId="1" xfId="0" quotePrefix="1" applyFont="1" applyFill="1" applyBorder="1" applyAlignment="1">
      <alignment horizontal="center" vertical="center"/>
    </xf>
    <xf numFmtId="0" fontId="0" fillId="6" borderId="5" xfId="0" quotePrefix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9" borderId="0" xfId="0" applyFill="1"/>
    <xf numFmtId="0" fontId="0" fillId="7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0" fontId="0" fillId="5" borderId="2" xfId="0" quotePrefix="1" applyFill="1" applyBorder="1" applyAlignment="1">
      <alignment horizontal="center" vertical="center"/>
    </xf>
    <xf numFmtId="0" fontId="3" fillId="0" borderId="0" xfId="0" quotePrefix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5" fillId="0" borderId="0" xfId="0" quotePrefix="1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10" fillId="0" borderId="0" xfId="0" applyFont="1"/>
    <xf numFmtId="0" fontId="10" fillId="0" borderId="1" xfId="0" quotePrefix="1" applyFont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5" fillId="5" borderId="1" xfId="0" quotePrefix="1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11" fillId="11" borderId="9" xfId="0" applyFont="1" applyFill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</cellXfs>
  <cellStyles count="1">
    <cellStyle name="Normale" xfId="0" builtinId="0"/>
  </cellStyles>
  <dxfs count="2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H214"/>
  <sheetViews>
    <sheetView tabSelected="1" topLeftCell="A12" zoomScale="85" zoomScaleNormal="85" workbookViewId="0">
      <selection activeCell="O27" sqref="O27"/>
    </sheetView>
  </sheetViews>
  <sheetFormatPr defaultRowHeight="14.4"/>
  <cols>
    <col min="2" max="2" width="25.6640625" style="5" customWidth="1"/>
    <col min="3" max="3" width="15.6640625" style="5" customWidth="1"/>
    <col min="4" max="4" width="27" style="5" customWidth="1"/>
    <col min="5" max="5" width="26.5546875" style="5" bestFit="1" customWidth="1"/>
    <col min="6" max="6" width="33.33203125" style="5" bestFit="1" customWidth="1"/>
    <col min="7" max="7" width="34.109375" style="5" bestFit="1" customWidth="1"/>
    <col min="8" max="8" width="26.5546875" style="5" bestFit="1" customWidth="1"/>
    <col min="9" max="9" width="34.109375" style="5" bestFit="1" customWidth="1"/>
    <col min="10" max="10" width="29" style="5" bestFit="1" customWidth="1"/>
    <col min="11" max="12" width="25.109375" style="5" customWidth="1"/>
    <col min="13" max="13" width="25.6640625" style="5" bestFit="1" customWidth="1"/>
    <col min="14" max="14" width="25.109375" style="5" bestFit="1" customWidth="1"/>
    <col min="15" max="15" width="35.5546875" style="5" bestFit="1" customWidth="1"/>
    <col min="16" max="16" width="27" bestFit="1" customWidth="1"/>
    <col min="17" max="17" width="20.6640625" customWidth="1"/>
    <col min="18" max="18" width="27.33203125" bestFit="1" customWidth="1"/>
    <col min="19" max="19" width="27.6640625" bestFit="1" customWidth="1"/>
    <col min="20" max="20" width="25.5546875" bestFit="1" customWidth="1"/>
    <col min="21" max="21" width="18.88671875" bestFit="1" customWidth="1"/>
    <col min="22" max="22" width="18.5546875" customWidth="1"/>
    <col min="23" max="23" width="16" customWidth="1"/>
    <col min="24" max="24" width="19" customWidth="1"/>
    <col min="25" max="29" width="13.5546875" bestFit="1" customWidth="1"/>
    <col min="30" max="30" width="16.33203125" customWidth="1"/>
    <col min="31" max="31" width="17" customWidth="1"/>
    <col min="32" max="32" width="15" customWidth="1"/>
    <col min="33" max="33" width="14.5546875" bestFit="1" customWidth="1"/>
    <col min="34" max="34" width="16.44140625" customWidth="1"/>
    <col min="35" max="37" width="15.6640625" bestFit="1" customWidth="1"/>
    <col min="38" max="38" width="11.109375" customWidth="1"/>
    <col min="39" max="39" width="18.88671875" bestFit="1" customWidth="1"/>
    <col min="40" max="40" width="14.5546875" bestFit="1" customWidth="1"/>
    <col min="42" max="42" width="22.88671875" customWidth="1"/>
    <col min="43" max="43" width="27.44140625" customWidth="1"/>
  </cols>
  <sheetData>
    <row r="3" spans="1:12" ht="18" customHeight="1">
      <c r="A3" s="3" t="s">
        <v>0</v>
      </c>
      <c r="B3" s="1" t="s">
        <v>1</v>
      </c>
      <c r="C3" s="1" t="s">
        <v>2</v>
      </c>
      <c r="D3" s="1" t="s">
        <v>10</v>
      </c>
      <c r="E3" s="4" t="s">
        <v>3</v>
      </c>
      <c r="F3" s="36" t="s">
        <v>0</v>
      </c>
      <c r="G3" s="36" t="s">
        <v>11</v>
      </c>
      <c r="H3" s="36" t="s">
        <v>170</v>
      </c>
    </row>
    <row r="4" spans="1:12">
      <c r="B4" s="72" t="s">
        <v>7</v>
      </c>
      <c r="C4" s="2">
        <v>1000</v>
      </c>
      <c r="D4" s="2"/>
      <c r="E4" s="2">
        <v>1000</v>
      </c>
      <c r="F4" s="2">
        <v>10</v>
      </c>
      <c r="G4" s="2"/>
      <c r="H4" s="2" t="s">
        <v>181</v>
      </c>
    </row>
    <row r="5" spans="1:12">
      <c r="B5" s="72" t="s">
        <v>8</v>
      </c>
      <c r="C5" s="2" t="s">
        <v>4</v>
      </c>
      <c r="D5" s="8" t="s">
        <v>5</v>
      </c>
      <c r="E5" s="2" t="s">
        <v>47</v>
      </c>
      <c r="F5" s="2" t="s">
        <v>4</v>
      </c>
      <c r="G5" s="8" t="s">
        <v>5</v>
      </c>
      <c r="H5" s="2" t="s">
        <v>181</v>
      </c>
    </row>
    <row r="6" spans="1:12">
      <c r="B6" s="72" t="s">
        <v>9</v>
      </c>
      <c r="C6" s="2"/>
      <c r="D6" s="33" t="s">
        <v>6</v>
      </c>
      <c r="E6" s="2">
        <v>-1000</v>
      </c>
      <c r="F6" s="2" t="s">
        <v>4</v>
      </c>
      <c r="G6" s="8" t="s">
        <v>6</v>
      </c>
      <c r="H6" s="2" t="s">
        <v>181</v>
      </c>
    </row>
    <row r="7" spans="1:12">
      <c r="D7" s="34"/>
    </row>
    <row r="9" spans="1:12" ht="15.6" customHeight="1">
      <c r="A9" s="3" t="s">
        <v>13</v>
      </c>
      <c r="B9" s="1" t="s">
        <v>1</v>
      </c>
      <c r="C9" s="1" t="s">
        <v>2</v>
      </c>
      <c r="D9" s="1" t="s">
        <v>17</v>
      </c>
      <c r="E9" s="4" t="s">
        <v>12</v>
      </c>
      <c r="F9" s="36" t="s">
        <v>13</v>
      </c>
      <c r="G9" s="36" t="s">
        <v>18</v>
      </c>
      <c r="H9" s="36" t="s">
        <v>170</v>
      </c>
    </row>
    <row r="10" spans="1:12">
      <c r="B10" s="72" t="s">
        <v>14</v>
      </c>
      <c r="C10" s="2">
        <v>10</v>
      </c>
      <c r="D10" s="2"/>
      <c r="E10" s="2">
        <v>10</v>
      </c>
      <c r="F10" s="2">
        <v>10</v>
      </c>
      <c r="G10" s="2"/>
      <c r="H10" s="2" t="s">
        <v>181</v>
      </c>
    </row>
    <row r="11" spans="1:12">
      <c r="B11" s="72" t="s">
        <v>15</v>
      </c>
      <c r="C11" s="2" t="s">
        <v>4</v>
      </c>
      <c r="D11" s="8" t="s">
        <v>5</v>
      </c>
      <c r="E11" s="2" t="s">
        <v>47</v>
      </c>
      <c r="F11" s="2" t="s">
        <v>4</v>
      </c>
      <c r="G11" s="8" t="s">
        <v>5</v>
      </c>
      <c r="H11" s="2" t="s">
        <v>181</v>
      </c>
    </row>
    <row r="12" spans="1:12">
      <c r="B12" s="72" t="s">
        <v>16</v>
      </c>
      <c r="C12" s="2"/>
      <c r="D12" s="8" t="s">
        <v>6</v>
      </c>
      <c r="E12" s="2">
        <v>-1</v>
      </c>
      <c r="F12" s="2" t="s">
        <v>4</v>
      </c>
      <c r="G12" s="8" t="s">
        <v>6</v>
      </c>
      <c r="H12" s="2" t="s">
        <v>181</v>
      </c>
    </row>
    <row r="14" spans="1:12">
      <c r="B14" s="38"/>
    </row>
    <row r="15" spans="1:12">
      <c r="A15" s="3" t="s">
        <v>23</v>
      </c>
      <c r="B15" s="1" t="s">
        <v>1</v>
      </c>
      <c r="C15" s="1" t="s">
        <v>2</v>
      </c>
      <c r="D15" s="1" t="s">
        <v>24</v>
      </c>
      <c r="E15" s="4" t="s">
        <v>26</v>
      </c>
      <c r="F15" s="1" t="s">
        <v>27</v>
      </c>
      <c r="G15" s="1" t="s">
        <v>28</v>
      </c>
      <c r="H15" s="36" t="s">
        <v>23</v>
      </c>
      <c r="I15" s="43" t="s">
        <v>25</v>
      </c>
      <c r="J15" s="36" t="s">
        <v>170</v>
      </c>
      <c r="K15" s="12"/>
      <c r="L15" s="12"/>
    </row>
    <row r="16" spans="1:12">
      <c r="B16" s="72" t="s">
        <v>19</v>
      </c>
      <c r="C16" s="5">
        <v>0</v>
      </c>
      <c r="D16" s="2"/>
      <c r="E16" s="2">
        <v>1</v>
      </c>
      <c r="F16" s="2">
        <v>0</v>
      </c>
      <c r="G16" s="2">
        <v>0</v>
      </c>
      <c r="H16" s="5">
        <v>0</v>
      </c>
      <c r="I16" s="2"/>
      <c r="J16" s="2" t="s">
        <v>181</v>
      </c>
      <c r="K16" s="12"/>
      <c r="L16" s="12"/>
    </row>
    <row r="17" spans="1:19">
      <c r="B17" s="72" t="s">
        <v>20</v>
      </c>
      <c r="C17" s="2">
        <v>1</v>
      </c>
      <c r="D17" s="6"/>
      <c r="E17" s="2">
        <v>0</v>
      </c>
      <c r="F17" s="2">
        <v>1</v>
      </c>
      <c r="G17" s="2">
        <v>0</v>
      </c>
      <c r="H17" s="2">
        <v>1</v>
      </c>
      <c r="I17" s="6"/>
      <c r="J17" s="2" t="s">
        <v>181</v>
      </c>
      <c r="L17" s="13"/>
    </row>
    <row r="18" spans="1:19">
      <c r="B18" s="72" t="s">
        <v>21</v>
      </c>
      <c r="C18" s="2">
        <v>2</v>
      </c>
      <c r="D18" s="6"/>
      <c r="E18" s="2">
        <v>0</v>
      </c>
      <c r="F18" s="2">
        <v>0</v>
      </c>
      <c r="G18" s="2">
        <v>1</v>
      </c>
      <c r="H18" s="2">
        <v>2</v>
      </c>
      <c r="I18" s="6"/>
      <c r="J18" s="2" t="s">
        <v>181</v>
      </c>
      <c r="K18" s="13"/>
      <c r="L18" s="13"/>
    </row>
    <row r="19" spans="1:19">
      <c r="B19" s="72" t="s">
        <v>22</v>
      </c>
      <c r="C19" s="2">
        <v>3</v>
      </c>
      <c r="D19" s="2"/>
      <c r="E19" s="2">
        <v>0</v>
      </c>
      <c r="F19" s="2">
        <v>0</v>
      </c>
      <c r="G19" s="2">
        <v>0</v>
      </c>
      <c r="H19" s="2">
        <v>3</v>
      </c>
      <c r="I19" s="2"/>
      <c r="J19" s="2" t="s">
        <v>181</v>
      </c>
      <c r="K19" s="12"/>
      <c r="L19" s="12"/>
    </row>
    <row r="20" spans="1:19">
      <c r="B20" s="72" t="s">
        <v>29</v>
      </c>
      <c r="C20" s="2" t="s">
        <v>4</v>
      </c>
      <c r="D20" s="33" t="s">
        <v>5</v>
      </c>
      <c r="E20" s="2" t="s">
        <v>47</v>
      </c>
      <c r="F20" s="2" t="s">
        <v>47</v>
      </c>
      <c r="G20" s="2" t="s">
        <v>47</v>
      </c>
      <c r="H20" s="2" t="s">
        <v>4</v>
      </c>
      <c r="I20" s="8" t="s">
        <v>5</v>
      </c>
      <c r="J20" s="2" t="s">
        <v>181</v>
      </c>
      <c r="K20" s="13"/>
      <c r="L20" s="13"/>
    </row>
    <row r="21" spans="1:19">
      <c r="D21" s="34"/>
    </row>
    <row r="22" spans="1:19">
      <c r="B22" s="38"/>
    </row>
    <row r="23" spans="1:19">
      <c r="A23" s="3" t="s">
        <v>35</v>
      </c>
      <c r="B23" s="1" t="s">
        <v>1</v>
      </c>
      <c r="C23" s="1" t="s">
        <v>2</v>
      </c>
      <c r="D23" s="1" t="s">
        <v>36</v>
      </c>
      <c r="E23" s="1" t="s">
        <v>31</v>
      </c>
      <c r="F23" s="4" t="s">
        <v>30</v>
      </c>
      <c r="G23" s="1" t="s">
        <v>32</v>
      </c>
      <c r="H23" s="1" t="s">
        <v>33</v>
      </c>
      <c r="I23" s="1" t="s">
        <v>34</v>
      </c>
      <c r="J23" s="1" t="s">
        <v>43</v>
      </c>
      <c r="K23" s="1" t="s">
        <v>44</v>
      </c>
      <c r="L23" s="1" t="s">
        <v>45</v>
      </c>
      <c r="M23" s="36" t="s">
        <v>35</v>
      </c>
      <c r="N23" s="36" t="s">
        <v>37</v>
      </c>
      <c r="O23" s="36" t="s">
        <v>170</v>
      </c>
      <c r="Q23" s="15"/>
      <c r="R23" s="15"/>
      <c r="S23" s="15"/>
    </row>
    <row r="24" spans="1:19" ht="15" thickBot="1">
      <c r="A24" s="15"/>
      <c r="B24" s="73" t="s">
        <v>42</v>
      </c>
      <c r="C24" s="99">
        <v>1</v>
      </c>
      <c r="D24" s="97"/>
      <c r="E24" s="97">
        <v>35</v>
      </c>
      <c r="F24" s="97">
        <v>200</v>
      </c>
      <c r="G24" s="97">
        <v>500</v>
      </c>
      <c r="H24" s="97">
        <v>400</v>
      </c>
      <c r="I24" s="97">
        <v>700</v>
      </c>
      <c r="J24" s="97">
        <f>F24/G24</f>
        <v>0.4</v>
      </c>
      <c r="K24" s="97">
        <f>H24/I24</f>
        <v>0.5714285714285714</v>
      </c>
      <c r="L24" s="97">
        <f>MAX(J24,K24)</f>
        <v>0.5714285714285714</v>
      </c>
      <c r="M24" s="100">
        <v>1</v>
      </c>
      <c r="N24" s="101"/>
      <c r="O24" s="102" t="s">
        <v>181</v>
      </c>
      <c r="Q24" s="15"/>
      <c r="R24" s="15"/>
      <c r="S24" s="15"/>
    </row>
    <row r="25" spans="1:19" ht="15" thickBot="1">
      <c r="B25" s="73" t="s">
        <v>38</v>
      </c>
      <c r="C25" s="97">
        <v>0</v>
      </c>
      <c r="D25" s="96"/>
      <c r="E25" s="97">
        <v>25</v>
      </c>
      <c r="F25" s="97">
        <v>100</v>
      </c>
      <c r="G25" s="97">
        <v>550</v>
      </c>
      <c r="H25" s="97">
        <v>250</v>
      </c>
      <c r="I25" s="97">
        <v>750</v>
      </c>
      <c r="J25" s="97">
        <f>F25/G25</f>
        <v>0.18181818181818182</v>
      </c>
      <c r="K25" s="97">
        <f>H25/I25</f>
        <v>0.33333333333333331</v>
      </c>
      <c r="L25" s="97">
        <f>MAX(J25,K25)</f>
        <v>0.33333333333333331</v>
      </c>
      <c r="M25" s="103">
        <v>0</v>
      </c>
      <c r="N25" s="104"/>
      <c r="O25" s="102" t="s">
        <v>181</v>
      </c>
    </row>
    <row r="26" spans="1:19" ht="15" thickBot="1">
      <c r="B26" s="73"/>
      <c r="C26" s="97">
        <v>0</v>
      </c>
      <c r="D26" s="96"/>
      <c r="E26" s="97">
        <v>35</v>
      </c>
      <c r="F26" s="97">
        <v>90</v>
      </c>
      <c r="G26" s="97">
        <v>550</v>
      </c>
      <c r="H26" s="97">
        <v>250</v>
      </c>
      <c r="I26" s="97">
        <v>750</v>
      </c>
      <c r="J26" s="97">
        <f>F26/G26</f>
        <v>0.16363636363636364</v>
      </c>
      <c r="K26" s="97">
        <f>H26/I26</f>
        <v>0.33333333333333331</v>
      </c>
      <c r="L26" s="97">
        <f>MAX(J26,K26)</f>
        <v>0.33333333333333331</v>
      </c>
      <c r="M26" s="105">
        <v>0</v>
      </c>
      <c r="N26" s="104"/>
      <c r="O26" s="102" t="s">
        <v>181</v>
      </c>
    </row>
    <row r="27" spans="1:19" ht="15" thickBot="1">
      <c r="B27" s="73" t="s">
        <v>39</v>
      </c>
      <c r="C27" s="97" t="s">
        <v>46</v>
      </c>
      <c r="D27" s="96" t="s">
        <v>5</v>
      </c>
      <c r="E27" s="97">
        <v>10</v>
      </c>
      <c r="F27" s="97" t="s">
        <v>47</v>
      </c>
      <c r="G27" s="97">
        <v>200</v>
      </c>
      <c r="H27" s="97" t="s">
        <v>47</v>
      </c>
      <c r="I27" s="97" t="s">
        <v>47</v>
      </c>
      <c r="J27" s="97" t="s">
        <v>47</v>
      </c>
      <c r="K27" s="97" t="s">
        <v>47</v>
      </c>
      <c r="L27" s="97" t="s">
        <v>47</v>
      </c>
      <c r="M27" s="105" t="s">
        <v>46</v>
      </c>
      <c r="N27" s="104" t="s">
        <v>5</v>
      </c>
      <c r="O27" s="102" t="s">
        <v>181</v>
      </c>
    </row>
    <row r="28" spans="1:19" ht="15" thickBot="1">
      <c r="B28" s="98" t="s">
        <v>40</v>
      </c>
      <c r="C28" s="96" t="s">
        <v>46</v>
      </c>
      <c r="D28" s="96" t="s">
        <v>6</v>
      </c>
      <c r="E28" s="95">
        <v>-36</v>
      </c>
      <c r="F28" s="97">
        <v>-150</v>
      </c>
      <c r="G28" s="95">
        <v>-200</v>
      </c>
      <c r="H28" s="97">
        <v>-400</v>
      </c>
      <c r="I28" s="95">
        <v>-700</v>
      </c>
      <c r="J28" s="97">
        <f xml:space="preserve"> F28/G28</f>
        <v>0.75</v>
      </c>
      <c r="K28" s="97">
        <f>H28/I28</f>
        <v>0.5714285714285714</v>
      </c>
      <c r="L28" s="97">
        <f t="shared" ref="L28:L31" si="0">MAX(J28,K28)</f>
        <v>0.75</v>
      </c>
      <c r="M28" s="104" t="s">
        <v>46</v>
      </c>
      <c r="N28" s="104" t="s">
        <v>6</v>
      </c>
      <c r="O28" s="102" t="s">
        <v>181</v>
      </c>
    </row>
    <row r="29" spans="1:19" s="94" customFormat="1" ht="15" thickBot="1">
      <c r="B29" s="95"/>
      <c r="C29" s="95" t="s">
        <v>46</v>
      </c>
      <c r="D29" s="96" t="s">
        <v>6</v>
      </c>
      <c r="E29" s="95">
        <v>-30</v>
      </c>
      <c r="F29" s="97">
        <v>100</v>
      </c>
      <c r="G29" s="95">
        <v>400</v>
      </c>
      <c r="H29" s="97">
        <v>400</v>
      </c>
      <c r="I29" s="95">
        <v>700</v>
      </c>
      <c r="J29" s="97">
        <f>F29/G29</f>
        <v>0.25</v>
      </c>
      <c r="K29" s="97">
        <f>H29/I29</f>
        <v>0.5714285714285714</v>
      </c>
      <c r="L29" s="97">
        <f t="shared" si="0"/>
        <v>0.5714285714285714</v>
      </c>
      <c r="M29" s="105" t="s">
        <v>46</v>
      </c>
      <c r="N29" s="104" t="s">
        <v>6</v>
      </c>
      <c r="O29" s="102" t="s">
        <v>181</v>
      </c>
    </row>
    <row r="30" spans="1:19" s="94" customFormat="1" ht="15" thickBot="1">
      <c r="B30" s="95"/>
      <c r="C30" s="95">
        <v>1</v>
      </c>
      <c r="D30" s="96" t="s">
        <v>302</v>
      </c>
      <c r="E30" s="95">
        <v>35</v>
      </c>
      <c r="F30" s="97">
        <v>150</v>
      </c>
      <c r="G30" s="95">
        <v>500</v>
      </c>
      <c r="H30" s="97">
        <v>600</v>
      </c>
      <c r="I30" s="95">
        <v>-1000</v>
      </c>
      <c r="J30" s="97">
        <f>F30/G30</f>
        <v>0.3</v>
      </c>
      <c r="K30" s="97">
        <f>H30/I30</f>
        <v>-0.6</v>
      </c>
      <c r="L30" s="97">
        <f t="shared" si="0"/>
        <v>0.3</v>
      </c>
      <c r="M30" s="105">
        <v>1</v>
      </c>
      <c r="N30" s="104" t="s">
        <v>302</v>
      </c>
      <c r="O30" s="102" t="s">
        <v>181</v>
      </c>
    </row>
    <row r="31" spans="1:19" s="94" customFormat="1" ht="15" thickBot="1">
      <c r="B31" s="95"/>
      <c r="C31" s="95">
        <v>0</v>
      </c>
      <c r="D31" s="96" t="s">
        <v>302</v>
      </c>
      <c r="E31" s="95">
        <v>40</v>
      </c>
      <c r="F31" s="97">
        <v>105</v>
      </c>
      <c r="G31" s="95">
        <v>5500</v>
      </c>
      <c r="H31" s="97">
        <v>-400</v>
      </c>
      <c r="I31" s="95">
        <v>900</v>
      </c>
      <c r="J31" s="97">
        <f>F31/G31</f>
        <v>1.9090909090909092E-2</v>
      </c>
      <c r="K31" s="97">
        <f>H31/I31</f>
        <v>-0.44444444444444442</v>
      </c>
      <c r="L31" s="97">
        <f t="shared" si="0"/>
        <v>1.9090909090909092E-2</v>
      </c>
      <c r="M31" s="105">
        <v>0</v>
      </c>
      <c r="N31" s="104" t="s">
        <v>302</v>
      </c>
      <c r="O31" s="102" t="s">
        <v>181</v>
      </c>
    </row>
    <row r="32" spans="1:19" s="94" customFormat="1" ht="15" thickBot="1">
      <c r="B32" s="95"/>
      <c r="C32" s="95" t="s">
        <v>46</v>
      </c>
      <c r="D32" s="96" t="s">
        <v>5</v>
      </c>
      <c r="E32" s="95" t="s">
        <v>47</v>
      </c>
      <c r="F32" s="97" t="s">
        <v>47</v>
      </c>
      <c r="G32" s="95" t="s">
        <v>47</v>
      </c>
      <c r="H32" s="97" t="s">
        <v>47</v>
      </c>
      <c r="I32" s="95" t="s">
        <v>47</v>
      </c>
      <c r="J32" s="97" t="s">
        <v>47</v>
      </c>
      <c r="K32" s="97" t="s">
        <v>47</v>
      </c>
      <c r="L32" s="97" t="s">
        <v>47</v>
      </c>
      <c r="M32" s="105" t="s">
        <v>46</v>
      </c>
      <c r="N32" s="104" t="s">
        <v>5</v>
      </c>
      <c r="O32" s="102" t="s">
        <v>181</v>
      </c>
    </row>
    <row r="33" spans="1:24">
      <c r="B33" s="90"/>
      <c r="C33" s="90"/>
      <c r="D33" s="90"/>
      <c r="E33" s="90"/>
      <c r="F33" s="91"/>
      <c r="G33" s="90"/>
      <c r="H33" s="91"/>
      <c r="I33" s="92"/>
      <c r="J33" s="93"/>
      <c r="K33" s="93"/>
      <c r="L33" s="93"/>
      <c r="M33" s="12"/>
      <c r="N33" s="12"/>
      <c r="O33" s="11"/>
    </row>
    <row r="34" spans="1:24">
      <c r="B34" s="90"/>
      <c r="C34" s="90"/>
      <c r="D34" s="90"/>
      <c r="O34" s="11"/>
    </row>
    <row r="35" spans="1:24">
      <c r="B35" s="38"/>
    </row>
    <row r="36" spans="1:24">
      <c r="A36" s="3" t="s">
        <v>61</v>
      </c>
      <c r="B36" s="1" t="s">
        <v>1</v>
      </c>
      <c r="C36" s="1" t="s">
        <v>2</v>
      </c>
      <c r="D36" s="1" t="s">
        <v>177</v>
      </c>
      <c r="E36" s="1" t="s">
        <v>59</v>
      </c>
      <c r="F36" s="1" t="s">
        <v>53</v>
      </c>
      <c r="G36" s="1" t="s">
        <v>54</v>
      </c>
      <c r="H36" s="1" t="s">
        <v>55</v>
      </c>
      <c r="I36" s="1" t="s">
        <v>56</v>
      </c>
      <c r="J36" s="1" t="s">
        <v>57</v>
      </c>
      <c r="K36" s="1" t="s">
        <v>58</v>
      </c>
      <c r="L36" s="1" t="s">
        <v>43</v>
      </c>
      <c r="M36" s="1" t="s">
        <v>44</v>
      </c>
      <c r="N36" s="1" t="s">
        <v>171</v>
      </c>
      <c r="O36" s="1" t="s">
        <v>172</v>
      </c>
      <c r="P36" s="1" t="s">
        <v>173</v>
      </c>
      <c r="Q36" s="1" t="s">
        <v>289</v>
      </c>
      <c r="R36" s="36" t="s">
        <v>287</v>
      </c>
      <c r="S36" s="36" t="s">
        <v>288</v>
      </c>
      <c r="T36" s="36" t="s">
        <v>61</v>
      </c>
      <c r="U36" s="42" t="s">
        <v>60</v>
      </c>
      <c r="V36" s="42" t="s">
        <v>170</v>
      </c>
    </row>
    <row r="37" spans="1:24">
      <c r="B37" s="72" t="s">
        <v>327</v>
      </c>
      <c r="C37" s="89">
        <f>N37</f>
        <v>999999</v>
      </c>
      <c r="D37" s="84" t="s">
        <v>47</v>
      </c>
      <c r="E37" s="84" t="s">
        <v>180</v>
      </c>
      <c r="F37" s="16">
        <v>1000</v>
      </c>
      <c r="G37" s="16">
        <v>700</v>
      </c>
      <c r="H37" s="16">
        <v>900</v>
      </c>
      <c r="I37" s="16">
        <v>1000</v>
      </c>
      <c r="J37" s="16">
        <v>700</v>
      </c>
      <c r="K37" s="2">
        <v>900</v>
      </c>
      <c r="L37" s="2">
        <f>AVERAGE(O37,P37,Q37)</f>
        <v>0</v>
      </c>
      <c r="M37" s="2">
        <f>AVERAGE(F37,G37,H37)</f>
        <v>866.66666666666663</v>
      </c>
      <c r="N37" s="79">
        <v>999999</v>
      </c>
      <c r="O37" s="2">
        <f>IF((F37-I37)&lt;0, 0,(F37-I37))</f>
        <v>0</v>
      </c>
      <c r="P37" s="2">
        <f>IF((G37-J37)&lt;0,0,(G37-J37))</f>
        <v>0</v>
      </c>
      <c r="Q37" s="2">
        <f>IF((H37-K37)&lt;0,0,(H37-K37))</f>
        <v>0</v>
      </c>
      <c r="R37" s="2"/>
      <c r="S37" s="2"/>
      <c r="T37" s="2"/>
      <c r="U37" s="39"/>
      <c r="V37" s="39" t="s">
        <v>286</v>
      </c>
    </row>
    <row r="38" spans="1:24">
      <c r="B38" s="72" t="s">
        <v>328</v>
      </c>
      <c r="C38" s="16">
        <f>L38/M38</f>
        <v>0.34615384615384615</v>
      </c>
      <c r="D38" s="16" t="s">
        <v>47</v>
      </c>
      <c r="E38" s="16" t="s">
        <v>47</v>
      </c>
      <c r="F38" s="2">
        <v>1000</v>
      </c>
      <c r="G38" s="2">
        <v>700</v>
      </c>
      <c r="H38" s="2">
        <v>900</v>
      </c>
      <c r="I38" s="2">
        <v>800</v>
      </c>
      <c r="J38" s="2">
        <v>300</v>
      </c>
      <c r="K38" s="2">
        <v>600</v>
      </c>
      <c r="L38" s="2">
        <f t="shared" ref="L38:L39" si="1">AVERAGE(O38,P38,Q38)</f>
        <v>300</v>
      </c>
      <c r="M38" s="2">
        <f>AVERAGE(F38,G38,H38)</f>
        <v>866.66666666666663</v>
      </c>
      <c r="N38" s="2"/>
      <c r="O38" s="2">
        <f t="shared" ref="O38:O52" si="2">IF((F38-I38)&lt;0, 0,(F38-I38))</f>
        <v>200</v>
      </c>
      <c r="P38" s="2">
        <f t="shared" ref="P38:P52" si="3">IF((G38-J38)&lt;0,0,(G38-J38))</f>
        <v>400</v>
      </c>
      <c r="Q38" s="2">
        <f t="shared" ref="Q38:Q52" si="4">IF((H38-K38)&lt;0,0,(H38-K38))</f>
        <v>300</v>
      </c>
      <c r="R38" s="39"/>
      <c r="S38" s="2"/>
      <c r="T38" s="2"/>
      <c r="U38" s="39"/>
      <c r="V38" s="39" t="s">
        <v>286</v>
      </c>
    </row>
    <row r="39" spans="1:24">
      <c r="B39" s="72" t="s">
        <v>329</v>
      </c>
      <c r="C39" s="16">
        <f>L39/M39</f>
        <v>0.80000000000000016</v>
      </c>
      <c r="D39" s="16" t="s">
        <v>47</v>
      </c>
      <c r="E39" s="18" t="s">
        <v>47</v>
      </c>
      <c r="F39" s="2">
        <v>1000</v>
      </c>
      <c r="G39" s="2">
        <v>0</v>
      </c>
      <c r="H39" s="2">
        <v>0</v>
      </c>
      <c r="I39" s="2">
        <v>200</v>
      </c>
      <c r="J39" s="2">
        <v>0</v>
      </c>
      <c r="K39" s="2">
        <v>0</v>
      </c>
      <c r="L39" s="2">
        <f t="shared" si="1"/>
        <v>266.66666666666669</v>
      </c>
      <c r="M39" s="2">
        <f>AVERAGE(F39,G39,H39)</f>
        <v>333.33333333333331</v>
      </c>
      <c r="N39" s="2"/>
      <c r="O39" s="2">
        <f t="shared" si="2"/>
        <v>800</v>
      </c>
      <c r="P39" s="2">
        <f t="shared" si="3"/>
        <v>0</v>
      </c>
      <c r="Q39" s="2">
        <f t="shared" si="4"/>
        <v>0</v>
      </c>
      <c r="R39" s="39"/>
      <c r="S39" s="2"/>
      <c r="T39" s="2"/>
      <c r="U39" s="39"/>
      <c r="V39" s="39" t="s">
        <v>286</v>
      </c>
    </row>
    <row r="40" spans="1:24">
      <c r="B40" s="72" t="s">
        <v>330</v>
      </c>
      <c r="C40" s="16" t="s">
        <v>4</v>
      </c>
      <c r="D40" s="16" t="s">
        <v>47</v>
      </c>
      <c r="E40" s="59" t="s">
        <v>62</v>
      </c>
      <c r="F40" s="2" t="s">
        <v>47</v>
      </c>
      <c r="G40" s="2" t="s">
        <v>47</v>
      </c>
      <c r="H40" s="2" t="s">
        <v>47</v>
      </c>
      <c r="I40" s="2" t="s">
        <v>47</v>
      </c>
      <c r="J40" s="2" t="s">
        <v>47</v>
      </c>
      <c r="K40" s="2" t="s">
        <v>47</v>
      </c>
      <c r="L40" s="2" t="s">
        <v>47</v>
      </c>
      <c r="M40" s="2" t="s">
        <v>47</v>
      </c>
      <c r="N40" s="2"/>
      <c r="O40" s="2" t="s">
        <v>47</v>
      </c>
      <c r="P40" s="2" t="s">
        <v>47</v>
      </c>
      <c r="Q40" s="2" t="s">
        <v>47</v>
      </c>
      <c r="R40" s="39"/>
      <c r="S40" s="39"/>
      <c r="T40" s="2"/>
      <c r="U40" s="39"/>
      <c r="V40" s="39" t="s">
        <v>286</v>
      </c>
    </row>
    <row r="41" spans="1:24">
      <c r="B41" s="72" t="s">
        <v>331</v>
      </c>
      <c r="C41" s="14">
        <v>-1000000</v>
      </c>
      <c r="D41" s="16" t="s">
        <v>47</v>
      </c>
      <c r="E41" s="18" t="s">
        <v>63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f>AVERAGE((F41-I41),(G41-J41),(H41-K41))</f>
        <v>0</v>
      </c>
      <c r="M41" s="2">
        <f>AVERAGE(F41,G41,H41)</f>
        <v>0</v>
      </c>
      <c r="N41" s="2"/>
      <c r="O41" s="2">
        <f t="shared" si="2"/>
        <v>0</v>
      </c>
      <c r="P41" s="2">
        <f t="shared" si="3"/>
        <v>0</v>
      </c>
      <c r="Q41" s="2">
        <f t="shared" si="4"/>
        <v>0</v>
      </c>
      <c r="R41" s="40"/>
      <c r="S41" s="39"/>
      <c r="T41" s="7"/>
      <c r="U41" s="39"/>
      <c r="V41" s="39" t="s">
        <v>286</v>
      </c>
    </row>
    <row r="42" spans="1:24">
      <c r="B42" s="72" t="s">
        <v>330</v>
      </c>
      <c r="C42" s="14" t="s">
        <v>4</v>
      </c>
      <c r="D42" s="16" t="s">
        <v>47</v>
      </c>
      <c r="E42" s="18" t="s">
        <v>62</v>
      </c>
      <c r="F42" s="14" t="s">
        <v>47</v>
      </c>
      <c r="G42" s="14" t="s">
        <v>47</v>
      </c>
      <c r="H42" s="14" t="s">
        <v>47</v>
      </c>
      <c r="I42" s="2">
        <v>-500</v>
      </c>
      <c r="J42" s="2">
        <v>200</v>
      </c>
      <c r="K42" s="2">
        <v>-2500</v>
      </c>
      <c r="L42" s="16" t="s">
        <v>47</v>
      </c>
      <c r="M42" s="16" t="s">
        <v>47</v>
      </c>
      <c r="N42" s="2"/>
      <c r="O42" s="2" t="s">
        <v>47</v>
      </c>
      <c r="P42" s="2" t="s">
        <v>47</v>
      </c>
      <c r="Q42" s="2" t="s">
        <v>47</v>
      </c>
      <c r="R42" s="39"/>
      <c r="S42" s="39"/>
      <c r="T42" s="2"/>
      <c r="U42" s="39"/>
      <c r="V42" s="39" t="s">
        <v>286</v>
      </c>
    </row>
    <row r="43" spans="1:24">
      <c r="B43" s="72" t="s">
        <v>332</v>
      </c>
      <c r="C43" s="16" t="s">
        <v>4</v>
      </c>
      <c r="D43" s="16" t="s">
        <v>47</v>
      </c>
      <c r="E43" s="18" t="s">
        <v>65</v>
      </c>
      <c r="F43" s="16">
        <v>400</v>
      </c>
      <c r="G43" s="16">
        <v>300</v>
      </c>
      <c r="H43" s="16">
        <v>700</v>
      </c>
      <c r="I43" s="16" t="s">
        <v>47</v>
      </c>
      <c r="J43" s="16" t="s">
        <v>47</v>
      </c>
      <c r="K43" s="16" t="s">
        <v>47</v>
      </c>
      <c r="L43" s="16" t="s">
        <v>47</v>
      </c>
      <c r="M43" s="2">
        <f t="shared" ref="M43:M52" si="5">AVERAGE(F43,G43,H43)</f>
        <v>466.66666666666669</v>
      </c>
      <c r="N43" s="2"/>
      <c r="O43" s="2" t="s">
        <v>47</v>
      </c>
      <c r="P43" s="2" t="s">
        <v>47</v>
      </c>
      <c r="Q43" s="2" t="s">
        <v>47</v>
      </c>
      <c r="R43" s="39"/>
      <c r="S43" s="39"/>
      <c r="T43" s="2"/>
      <c r="U43" s="39"/>
      <c r="V43" s="39" t="s">
        <v>286</v>
      </c>
    </row>
    <row r="44" spans="1:24">
      <c r="B44" s="72" t="s">
        <v>333</v>
      </c>
      <c r="C44" s="89">
        <f>N44</f>
        <v>999999</v>
      </c>
      <c r="D44" s="84" t="s">
        <v>47</v>
      </c>
      <c r="E44" s="84" t="s">
        <v>180</v>
      </c>
      <c r="F44" s="16">
        <v>500</v>
      </c>
      <c r="G44" s="16">
        <v>300</v>
      </c>
      <c r="H44" s="16">
        <v>600</v>
      </c>
      <c r="I44" s="16">
        <v>800</v>
      </c>
      <c r="J44" s="16">
        <v>700</v>
      </c>
      <c r="K44" s="16">
        <v>900</v>
      </c>
      <c r="L44" s="16">
        <f t="shared" ref="L44:L48" si="6">AVERAGE(O44,P44,Q44)</f>
        <v>0</v>
      </c>
      <c r="M44" s="16">
        <f t="shared" si="5"/>
        <v>466.66666666666669</v>
      </c>
      <c r="N44" s="79">
        <v>999999</v>
      </c>
      <c r="O44" s="16">
        <f t="shared" si="2"/>
        <v>0</v>
      </c>
      <c r="P44" s="16">
        <f t="shared" si="3"/>
        <v>0</v>
      </c>
      <c r="Q44" s="16">
        <f t="shared" si="4"/>
        <v>0</v>
      </c>
      <c r="R44" s="53">
        <v>0</v>
      </c>
      <c r="S44" s="53">
        <v>466</v>
      </c>
      <c r="T44" s="16">
        <v>0</v>
      </c>
      <c r="U44" s="53"/>
      <c r="V44" s="39" t="s">
        <v>181</v>
      </c>
    </row>
    <row r="45" spans="1:24">
      <c r="B45" s="72" t="s">
        <v>334</v>
      </c>
      <c r="C45" s="14">
        <v>-1000000</v>
      </c>
      <c r="D45" s="16" t="s">
        <v>47</v>
      </c>
      <c r="E45" s="25" t="s">
        <v>63</v>
      </c>
      <c r="F45" s="16">
        <v>-500</v>
      </c>
      <c r="G45" s="16">
        <v>300</v>
      </c>
      <c r="H45" s="16">
        <v>200</v>
      </c>
      <c r="I45" s="16">
        <v>800</v>
      </c>
      <c r="J45" s="16">
        <v>700</v>
      </c>
      <c r="K45" s="16">
        <v>900</v>
      </c>
      <c r="L45" s="16">
        <f t="shared" si="6"/>
        <v>0</v>
      </c>
      <c r="M45" s="16">
        <f t="shared" si="5"/>
        <v>0</v>
      </c>
      <c r="N45" s="16"/>
      <c r="O45" s="16">
        <f t="shared" si="2"/>
        <v>0</v>
      </c>
      <c r="P45" s="16">
        <f t="shared" si="3"/>
        <v>0</v>
      </c>
      <c r="Q45" s="16">
        <f t="shared" si="4"/>
        <v>0</v>
      </c>
      <c r="R45" s="16">
        <v>0</v>
      </c>
      <c r="S45" s="16">
        <v>0</v>
      </c>
      <c r="T45" s="58">
        <v>-1000000</v>
      </c>
      <c r="U45" s="41" t="s">
        <v>63</v>
      </c>
      <c r="V45" s="39" t="s">
        <v>181</v>
      </c>
    </row>
    <row r="46" spans="1:24">
      <c r="B46" s="72" t="s">
        <v>335</v>
      </c>
      <c r="C46" s="16" t="s">
        <v>4</v>
      </c>
      <c r="D46" s="16" t="s">
        <v>47</v>
      </c>
      <c r="E46" s="18" t="s">
        <v>66</v>
      </c>
      <c r="F46" s="16">
        <v>-500</v>
      </c>
      <c r="G46" s="16">
        <v>300</v>
      </c>
      <c r="H46" s="16">
        <v>100</v>
      </c>
      <c r="I46" s="16">
        <v>800</v>
      </c>
      <c r="J46" s="16">
        <v>700</v>
      </c>
      <c r="K46" s="16">
        <v>900</v>
      </c>
      <c r="L46" s="16">
        <f t="shared" si="6"/>
        <v>0</v>
      </c>
      <c r="M46" s="16">
        <f t="shared" si="5"/>
        <v>-33.333333333333336</v>
      </c>
      <c r="N46" s="16"/>
      <c r="O46" s="16">
        <f t="shared" si="2"/>
        <v>0</v>
      </c>
      <c r="P46" s="16">
        <f t="shared" si="3"/>
        <v>0</v>
      </c>
      <c r="Q46" s="16">
        <f t="shared" si="4"/>
        <v>0</v>
      </c>
      <c r="R46" s="53">
        <v>0</v>
      </c>
      <c r="S46" s="53">
        <v>-33</v>
      </c>
      <c r="T46" s="24" t="s">
        <v>182</v>
      </c>
      <c r="U46" s="53" t="s">
        <v>66</v>
      </c>
      <c r="V46" s="41" t="s">
        <v>181</v>
      </c>
    </row>
    <row r="47" spans="1:24">
      <c r="B47" s="72" t="s">
        <v>336</v>
      </c>
      <c r="C47" s="16" t="s">
        <v>4</v>
      </c>
      <c r="D47" s="16" t="s">
        <v>47</v>
      </c>
      <c r="E47" s="18" t="s">
        <v>66</v>
      </c>
      <c r="F47" s="16">
        <v>-500</v>
      </c>
      <c r="G47" s="16">
        <v>300</v>
      </c>
      <c r="H47" s="16">
        <v>100</v>
      </c>
      <c r="I47" s="16">
        <v>-800</v>
      </c>
      <c r="J47" s="16">
        <v>200</v>
      </c>
      <c r="K47" s="16">
        <v>50</v>
      </c>
      <c r="L47" s="16">
        <f t="shared" si="6"/>
        <v>150</v>
      </c>
      <c r="M47" s="2">
        <f t="shared" si="5"/>
        <v>-33.333333333333336</v>
      </c>
      <c r="N47" s="2"/>
      <c r="O47" s="2">
        <f t="shared" si="2"/>
        <v>300</v>
      </c>
      <c r="P47" s="2">
        <f t="shared" si="3"/>
        <v>100</v>
      </c>
      <c r="Q47" s="2">
        <f t="shared" si="4"/>
        <v>50</v>
      </c>
      <c r="R47" s="2"/>
      <c r="S47" s="2"/>
      <c r="T47" s="2"/>
      <c r="U47" s="39"/>
      <c r="V47" s="41" t="s">
        <v>181</v>
      </c>
    </row>
    <row r="48" spans="1:24">
      <c r="B48" s="72" t="s">
        <v>337</v>
      </c>
      <c r="C48" s="19" t="s">
        <v>4</v>
      </c>
      <c r="D48" s="16" t="s">
        <v>47</v>
      </c>
      <c r="E48" s="18" t="s">
        <v>67</v>
      </c>
      <c r="F48" s="16">
        <v>-500</v>
      </c>
      <c r="G48" s="16">
        <v>300</v>
      </c>
      <c r="H48" s="16">
        <v>200</v>
      </c>
      <c r="I48" s="16">
        <v>-800</v>
      </c>
      <c r="J48" s="16">
        <v>-700</v>
      </c>
      <c r="K48" s="16">
        <v>900</v>
      </c>
      <c r="L48" s="16">
        <f t="shared" si="6"/>
        <v>433.33333333333331</v>
      </c>
      <c r="M48" s="16">
        <f t="shared" si="5"/>
        <v>0</v>
      </c>
      <c r="N48" s="2"/>
      <c r="O48" s="2">
        <f t="shared" si="2"/>
        <v>300</v>
      </c>
      <c r="P48" s="2">
        <f t="shared" si="3"/>
        <v>1000</v>
      </c>
      <c r="Q48" s="2">
        <f t="shared" si="4"/>
        <v>0</v>
      </c>
      <c r="R48" s="16">
        <v>433</v>
      </c>
      <c r="S48" s="16">
        <v>0</v>
      </c>
      <c r="T48" s="58" t="s">
        <v>182</v>
      </c>
      <c r="U48" s="41" t="s">
        <v>67</v>
      </c>
      <c r="V48" s="41" t="s">
        <v>181</v>
      </c>
      <c r="W48" s="61"/>
      <c r="X48" s="61"/>
    </row>
    <row r="49" spans="1:22" s="15" customFormat="1">
      <c r="B49" s="74" t="s">
        <v>338</v>
      </c>
      <c r="C49" s="17">
        <f>N49</f>
        <v>999999</v>
      </c>
      <c r="D49" s="17" t="s">
        <v>179</v>
      </c>
      <c r="E49" s="60" t="s">
        <v>180</v>
      </c>
      <c r="F49" s="24">
        <v>500</v>
      </c>
      <c r="G49" s="24">
        <v>300</v>
      </c>
      <c r="H49" s="24">
        <v>100</v>
      </c>
      <c r="I49" s="24">
        <v>500</v>
      </c>
      <c r="J49" s="24">
        <v>300</v>
      </c>
      <c r="K49" s="24">
        <v>100</v>
      </c>
      <c r="L49" s="2">
        <f t="shared" ref="L49:L52" si="7">AVERAGE((F49-I49),(G49-J49),(H49-K49))</f>
        <v>0</v>
      </c>
      <c r="M49" s="2">
        <f t="shared" si="5"/>
        <v>300</v>
      </c>
      <c r="N49" s="7">
        <f>IF(AND(D49 &lt;&gt; "AC", (L49/M49)=0),999999,"")</f>
        <v>999999</v>
      </c>
      <c r="O49" s="2">
        <f t="shared" si="2"/>
        <v>0</v>
      </c>
      <c r="P49" s="2">
        <f t="shared" si="3"/>
        <v>0</v>
      </c>
      <c r="Q49" s="2">
        <f t="shared" si="4"/>
        <v>0</v>
      </c>
      <c r="R49" s="14"/>
      <c r="S49" s="16"/>
      <c r="T49" s="57"/>
      <c r="U49" s="41"/>
      <c r="V49" s="41" t="s">
        <v>181</v>
      </c>
    </row>
    <row r="50" spans="1:22" s="15" customFormat="1">
      <c r="B50" s="72" t="s">
        <v>339</v>
      </c>
      <c r="C50" s="17">
        <v>0</v>
      </c>
      <c r="D50" s="14" t="s">
        <v>178</v>
      </c>
      <c r="E50" s="18" t="s">
        <v>47</v>
      </c>
      <c r="F50" s="16">
        <v>500</v>
      </c>
      <c r="G50" s="16">
        <v>300</v>
      </c>
      <c r="H50" s="16">
        <v>100</v>
      </c>
      <c r="I50" s="16">
        <v>500</v>
      </c>
      <c r="J50" s="16">
        <v>300</v>
      </c>
      <c r="K50" s="16">
        <v>100</v>
      </c>
      <c r="L50" s="2">
        <f t="shared" si="7"/>
        <v>0</v>
      </c>
      <c r="M50" s="2">
        <f t="shared" si="5"/>
        <v>300</v>
      </c>
      <c r="N50" s="7" t="str">
        <f t="shared" ref="N50:N52" si="8">IF(AND(D50 &lt;&gt; "AC", (L50/M50)=0),999999,"")</f>
        <v/>
      </c>
      <c r="O50" s="2">
        <f t="shared" si="2"/>
        <v>0</v>
      </c>
      <c r="P50" s="2">
        <f t="shared" si="3"/>
        <v>0</v>
      </c>
      <c r="Q50" s="2">
        <f t="shared" si="4"/>
        <v>0</v>
      </c>
      <c r="R50" s="14"/>
      <c r="S50" s="16"/>
      <c r="T50" s="2"/>
      <c r="U50" s="41"/>
      <c r="V50" s="41" t="s">
        <v>181</v>
      </c>
    </row>
    <row r="51" spans="1:22" s="15" customFormat="1">
      <c r="B51" s="72" t="s">
        <v>340</v>
      </c>
      <c r="C51" s="17">
        <v>0.34639999999999999</v>
      </c>
      <c r="D51" s="17" t="s">
        <v>179</v>
      </c>
      <c r="E51" s="18" t="s">
        <v>47</v>
      </c>
      <c r="F51" s="16">
        <v>1000</v>
      </c>
      <c r="G51" s="16">
        <v>700</v>
      </c>
      <c r="H51" s="16">
        <v>900</v>
      </c>
      <c r="I51" s="16">
        <v>800</v>
      </c>
      <c r="J51" s="16">
        <v>300</v>
      </c>
      <c r="K51" s="16">
        <v>600</v>
      </c>
      <c r="L51" s="2">
        <f t="shared" si="7"/>
        <v>300</v>
      </c>
      <c r="M51" s="2">
        <f t="shared" si="5"/>
        <v>866.66666666666663</v>
      </c>
      <c r="N51" s="7" t="str">
        <f t="shared" si="8"/>
        <v/>
      </c>
      <c r="O51" s="2">
        <f t="shared" si="2"/>
        <v>200</v>
      </c>
      <c r="P51" s="2">
        <f t="shared" si="3"/>
        <v>400</v>
      </c>
      <c r="Q51" s="2">
        <f t="shared" si="4"/>
        <v>300</v>
      </c>
      <c r="R51" s="14"/>
      <c r="S51" s="16"/>
      <c r="T51" s="2"/>
      <c r="U51" s="41"/>
      <c r="V51" s="41" t="s">
        <v>181</v>
      </c>
    </row>
    <row r="52" spans="1:22" s="15" customFormat="1">
      <c r="B52" s="72" t="s">
        <v>341</v>
      </c>
      <c r="C52" s="14">
        <v>0.34639999999999999</v>
      </c>
      <c r="D52" s="14" t="s">
        <v>178</v>
      </c>
      <c r="E52" s="18" t="s">
        <v>47</v>
      </c>
      <c r="F52" s="16">
        <v>1000</v>
      </c>
      <c r="G52" s="16">
        <v>700</v>
      </c>
      <c r="H52" s="16">
        <v>900</v>
      </c>
      <c r="I52" s="16">
        <v>800</v>
      </c>
      <c r="J52" s="16">
        <v>300</v>
      </c>
      <c r="K52" s="16">
        <v>600</v>
      </c>
      <c r="L52" s="2">
        <f t="shared" si="7"/>
        <v>300</v>
      </c>
      <c r="M52" s="2">
        <f t="shared" si="5"/>
        <v>866.66666666666663</v>
      </c>
      <c r="N52" s="7" t="str">
        <f t="shared" si="8"/>
        <v/>
      </c>
      <c r="O52" s="2">
        <f t="shared" si="2"/>
        <v>200</v>
      </c>
      <c r="P52" s="2">
        <f t="shared" si="3"/>
        <v>400</v>
      </c>
      <c r="Q52" s="2">
        <f t="shared" si="4"/>
        <v>300</v>
      </c>
      <c r="R52" s="14"/>
      <c r="S52" s="16"/>
      <c r="T52" s="2"/>
      <c r="U52" s="41"/>
      <c r="V52" s="41" t="s">
        <v>181</v>
      </c>
    </row>
    <row r="53" spans="1:22">
      <c r="N53" s="7"/>
    </row>
    <row r="54" spans="1:22">
      <c r="B54" s="38"/>
    </row>
    <row r="55" spans="1:22">
      <c r="A55" s="3" t="s">
        <v>74</v>
      </c>
      <c r="B55" s="1" t="s">
        <v>1</v>
      </c>
      <c r="C55" s="1" t="s">
        <v>2</v>
      </c>
      <c r="D55" s="1" t="s">
        <v>76</v>
      </c>
      <c r="E55" s="1" t="s">
        <v>68</v>
      </c>
      <c r="F55" s="1" t="s">
        <v>69</v>
      </c>
      <c r="G55" s="1" t="s">
        <v>70</v>
      </c>
      <c r="H55" s="1" t="s">
        <v>71</v>
      </c>
      <c r="I55" s="1" t="s">
        <v>72</v>
      </c>
      <c r="J55" s="1" t="s">
        <v>73</v>
      </c>
      <c r="K55" s="1" t="s">
        <v>43</v>
      </c>
      <c r="L55" s="1" t="s">
        <v>44</v>
      </c>
      <c r="M55" s="1" t="s">
        <v>171</v>
      </c>
      <c r="N55" s="1" t="s">
        <v>172</v>
      </c>
      <c r="O55" s="1" t="s">
        <v>173</v>
      </c>
      <c r="P55" s="36" t="s">
        <v>194</v>
      </c>
      <c r="Q55" s="36" t="s">
        <v>195</v>
      </c>
      <c r="R55" s="36" t="s">
        <v>74</v>
      </c>
      <c r="S55" s="42" t="s">
        <v>75</v>
      </c>
      <c r="T55" s="36" t="s">
        <v>170</v>
      </c>
    </row>
    <row r="56" spans="1:22">
      <c r="A56" s="15"/>
      <c r="B56" s="74" t="s">
        <v>196</v>
      </c>
      <c r="C56" s="2">
        <f>K56/L56</f>
        <v>0</v>
      </c>
      <c r="D56" s="39"/>
      <c r="E56" s="2">
        <v>2500</v>
      </c>
      <c r="F56" s="2">
        <v>1500</v>
      </c>
      <c r="G56" s="2">
        <v>800</v>
      </c>
      <c r="H56" s="2">
        <v>1700</v>
      </c>
      <c r="I56" s="2">
        <v>900</v>
      </c>
      <c r="J56" s="2">
        <v>500</v>
      </c>
      <c r="K56" s="2">
        <f>AVERAGE(M56,N56,O56)</f>
        <v>0</v>
      </c>
      <c r="L56" s="2">
        <f>AVERAGE(E56,F56,G56)</f>
        <v>1600</v>
      </c>
      <c r="M56" s="2">
        <f>IF((H56-E56)&lt;0,0,(H56-E56))</f>
        <v>0</v>
      </c>
      <c r="N56" s="2">
        <f>IF((I56-F56)&lt;0,0,(I56-F56))</f>
        <v>0</v>
      </c>
      <c r="O56" s="2">
        <f>IF((J56-G56)&lt;0,0,(J56-G56))</f>
        <v>0</v>
      </c>
      <c r="P56" s="2">
        <v>0</v>
      </c>
      <c r="Q56" s="37">
        <v>1600</v>
      </c>
      <c r="R56" s="2">
        <v>0</v>
      </c>
      <c r="S56" s="39"/>
      <c r="T56" s="2" t="s">
        <v>181</v>
      </c>
      <c r="U56" s="61"/>
      <c r="V56" s="61"/>
    </row>
    <row r="57" spans="1:22">
      <c r="B57" s="72" t="s">
        <v>197</v>
      </c>
      <c r="C57" s="2">
        <f>K57/L57</f>
        <v>0.39999999999999997</v>
      </c>
      <c r="D57" s="39"/>
      <c r="E57" s="2">
        <v>1000</v>
      </c>
      <c r="F57" s="2">
        <v>700</v>
      </c>
      <c r="G57" s="2">
        <v>800</v>
      </c>
      <c r="H57" s="2">
        <v>1500</v>
      </c>
      <c r="I57" s="2">
        <v>800</v>
      </c>
      <c r="J57" s="2">
        <v>1200</v>
      </c>
      <c r="K57" s="2">
        <f>AVERAGE(M57,N57,O57)</f>
        <v>333.33333333333331</v>
      </c>
      <c r="L57" s="2">
        <f>AVERAGE(E57,F57,G57)</f>
        <v>833.33333333333337</v>
      </c>
      <c r="M57" s="2">
        <f t="shared" ref="M57:M64" si="9">IF((H57-E57)&lt;0,0,(H57-E57))</f>
        <v>500</v>
      </c>
      <c r="N57" s="2">
        <f>IF((I57-F57)&lt;0,0,(I57-F57))</f>
        <v>100</v>
      </c>
      <c r="O57" s="2">
        <f>IF((J57-G57)&lt;0,0,(J57-G57))</f>
        <v>400</v>
      </c>
      <c r="P57" s="2">
        <v>333.33</v>
      </c>
      <c r="Q57" s="2">
        <v>833.33</v>
      </c>
      <c r="R57" s="2">
        <v>0.4</v>
      </c>
      <c r="S57" s="39"/>
      <c r="T57" s="2" t="s">
        <v>181</v>
      </c>
    </row>
    <row r="58" spans="1:22">
      <c r="B58" s="74" t="s">
        <v>198</v>
      </c>
      <c r="C58" s="2" t="s">
        <v>4</v>
      </c>
      <c r="D58" s="39" t="s">
        <v>62</v>
      </c>
      <c r="E58" s="2" t="s">
        <v>47</v>
      </c>
      <c r="F58" s="2" t="s">
        <v>47</v>
      </c>
      <c r="G58" s="2" t="s">
        <v>47</v>
      </c>
      <c r="H58" s="2" t="s">
        <v>47</v>
      </c>
      <c r="I58" s="2" t="s">
        <v>47</v>
      </c>
      <c r="J58" s="2" t="s">
        <v>47</v>
      </c>
      <c r="K58" s="2"/>
      <c r="L58" s="2" t="s">
        <v>47</v>
      </c>
      <c r="M58" s="2" t="s">
        <v>47</v>
      </c>
      <c r="N58" s="2" t="s">
        <v>47</v>
      </c>
      <c r="O58" s="2" t="s">
        <v>47</v>
      </c>
      <c r="P58" s="2" t="s">
        <v>182</v>
      </c>
      <c r="Q58" s="2" t="s">
        <v>182</v>
      </c>
      <c r="R58" s="2" t="s">
        <v>182</v>
      </c>
      <c r="S58" s="39" t="s">
        <v>62</v>
      </c>
      <c r="T58" s="2" t="s">
        <v>181</v>
      </c>
    </row>
    <row r="59" spans="1:22">
      <c r="B59" s="72" t="s">
        <v>199</v>
      </c>
      <c r="C59" s="16">
        <v>0</v>
      </c>
      <c r="D59" s="39" t="s">
        <v>63</v>
      </c>
      <c r="E59" s="16">
        <v>1000</v>
      </c>
      <c r="F59" s="16">
        <v>-600</v>
      </c>
      <c r="G59" s="16">
        <v>-400</v>
      </c>
      <c r="H59" s="5">
        <v>400</v>
      </c>
      <c r="I59" s="5">
        <v>-700</v>
      </c>
      <c r="J59" s="5">
        <v>-500</v>
      </c>
      <c r="K59" s="16">
        <f>AVERAGE(M59,N59,O59)</f>
        <v>0</v>
      </c>
      <c r="L59" s="2">
        <f t="shared" ref="L59:L60" si="10">AVERAGE(E59,F59,G59)</f>
        <v>0</v>
      </c>
      <c r="M59" s="2">
        <f>IF((H59-E59)&lt;0,0,(H59-E59))</f>
        <v>0</v>
      </c>
      <c r="N59" s="2">
        <f t="shared" ref="N59" si="11">IF((I59-F59)&lt;0,0,(I59-F59))</f>
        <v>0</v>
      </c>
      <c r="O59" s="2">
        <f>IF((J59-G59)&lt;0,0,(J59-G59))</f>
        <v>0</v>
      </c>
      <c r="P59" s="16">
        <v>0</v>
      </c>
      <c r="Q59" s="16">
        <v>0</v>
      </c>
      <c r="R59" s="7">
        <v>0</v>
      </c>
      <c r="S59" s="39" t="s">
        <v>63</v>
      </c>
      <c r="T59" s="2" t="s">
        <v>181</v>
      </c>
    </row>
    <row r="60" spans="1:22">
      <c r="B60" s="72" t="s">
        <v>200</v>
      </c>
      <c r="C60" s="19">
        <v>1000000</v>
      </c>
      <c r="D60" s="39" t="s">
        <v>77</v>
      </c>
      <c r="E60" s="2">
        <v>-500</v>
      </c>
      <c r="F60" s="2">
        <v>300</v>
      </c>
      <c r="G60" s="2">
        <v>200</v>
      </c>
      <c r="H60" s="2">
        <v>800</v>
      </c>
      <c r="I60" s="2">
        <v>700</v>
      </c>
      <c r="J60" s="2">
        <v>900</v>
      </c>
      <c r="K60" s="16">
        <f>AVERAGE(M60,N60,O60)</f>
        <v>800</v>
      </c>
      <c r="L60" s="16">
        <f t="shared" si="10"/>
        <v>0</v>
      </c>
      <c r="M60" s="2">
        <f t="shared" si="9"/>
        <v>1300</v>
      </c>
      <c r="N60" s="2">
        <f t="shared" ref="N60:N64" si="12">IF((I60-F60)&lt;0,0,(I60-F60))</f>
        <v>400</v>
      </c>
      <c r="O60" s="2">
        <f>IF((J60-G60)&lt;0,0,(J60-G60))</f>
        <v>700</v>
      </c>
      <c r="P60" s="37">
        <v>800</v>
      </c>
      <c r="Q60" s="2">
        <v>0</v>
      </c>
      <c r="R60" s="37">
        <v>1000000</v>
      </c>
      <c r="S60" s="39" t="s">
        <v>77</v>
      </c>
      <c r="T60" s="2" t="s">
        <v>181</v>
      </c>
    </row>
    <row r="61" spans="1:22">
      <c r="B61" s="72" t="s">
        <v>201</v>
      </c>
      <c r="C61" s="7" t="s">
        <v>4</v>
      </c>
      <c r="D61" s="39" t="s">
        <v>62</v>
      </c>
      <c r="E61" s="17" t="s">
        <v>47</v>
      </c>
      <c r="F61" s="17" t="s">
        <v>47</v>
      </c>
      <c r="G61" s="17" t="s">
        <v>47</v>
      </c>
      <c r="H61" s="7">
        <v>500</v>
      </c>
      <c r="I61" s="7">
        <v>200</v>
      </c>
      <c r="J61" s="7">
        <v>2500</v>
      </c>
      <c r="K61" s="2" t="s">
        <v>47</v>
      </c>
      <c r="L61" s="7" t="s">
        <v>47</v>
      </c>
      <c r="M61" s="2" t="s">
        <v>47</v>
      </c>
      <c r="N61" s="2" t="s">
        <v>47</v>
      </c>
      <c r="O61" s="2" t="s">
        <v>47</v>
      </c>
      <c r="P61" s="7" t="s">
        <v>182</v>
      </c>
      <c r="Q61" s="7" t="s">
        <v>182</v>
      </c>
      <c r="R61" s="2" t="s">
        <v>182</v>
      </c>
      <c r="S61" s="39" t="s">
        <v>62</v>
      </c>
      <c r="T61" s="2" t="s">
        <v>181</v>
      </c>
    </row>
    <row r="62" spans="1:22" s="20" customFormat="1">
      <c r="B62" s="72" t="s">
        <v>202</v>
      </c>
      <c r="C62" s="2" t="s">
        <v>4</v>
      </c>
      <c r="D62" s="39" t="s">
        <v>65</v>
      </c>
      <c r="E62" s="16">
        <v>400</v>
      </c>
      <c r="F62" s="16">
        <v>300</v>
      </c>
      <c r="G62" s="16">
        <v>700</v>
      </c>
      <c r="H62" s="16" t="s">
        <v>47</v>
      </c>
      <c r="I62" s="16" t="s">
        <v>47</v>
      </c>
      <c r="J62" s="16" t="s">
        <v>47</v>
      </c>
      <c r="K62" s="2" t="s">
        <v>47</v>
      </c>
      <c r="L62" s="2">
        <f>AVERAGE(E62,F62,G62)</f>
        <v>466.66666666666669</v>
      </c>
      <c r="M62" s="2" t="s">
        <v>47</v>
      </c>
      <c r="N62" s="2" t="s">
        <v>47</v>
      </c>
      <c r="O62" s="2" t="s">
        <v>47</v>
      </c>
      <c r="P62" s="2" t="s">
        <v>182</v>
      </c>
      <c r="Q62" s="2">
        <v>466.67</v>
      </c>
      <c r="R62" s="2" t="s">
        <v>182</v>
      </c>
      <c r="S62" s="39" t="s">
        <v>65</v>
      </c>
      <c r="T62" s="2" t="s">
        <v>181</v>
      </c>
    </row>
    <row r="63" spans="1:22" s="21" customFormat="1">
      <c r="B63" s="72" t="s">
        <v>203</v>
      </c>
      <c r="C63" s="16" t="s">
        <v>4</v>
      </c>
      <c r="D63" s="39" t="s">
        <v>66</v>
      </c>
      <c r="E63" s="16">
        <v>-500</v>
      </c>
      <c r="F63" s="16">
        <v>300</v>
      </c>
      <c r="G63" s="16">
        <v>100</v>
      </c>
      <c r="H63" s="16">
        <v>600</v>
      </c>
      <c r="I63" s="16">
        <v>-700</v>
      </c>
      <c r="J63" s="16">
        <v>-1000</v>
      </c>
      <c r="K63" s="16">
        <f>AVERAGE(M63,N63,O63)</f>
        <v>366.66666666666669</v>
      </c>
      <c r="L63" s="16">
        <f t="shared" ref="L63:L64" si="13">AVERAGE(E63,F63,G63)</f>
        <v>-33.333333333333336</v>
      </c>
      <c r="M63" s="2">
        <f t="shared" si="9"/>
        <v>1100</v>
      </c>
      <c r="N63" s="2">
        <f t="shared" si="12"/>
        <v>0</v>
      </c>
      <c r="O63" s="2">
        <f>IF((J63-G63)&lt;0,0,(J63-G63))</f>
        <v>0</v>
      </c>
      <c r="P63" s="16">
        <v>366.67</v>
      </c>
      <c r="Q63" s="16">
        <v>-33.33</v>
      </c>
      <c r="R63" s="2" t="s">
        <v>182</v>
      </c>
      <c r="S63" s="39" t="s">
        <v>66</v>
      </c>
      <c r="T63" s="2" t="s">
        <v>181</v>
      </c>
    </row>
    <row r="64" spans="1:22" s="20" customFormat="1">
      <c r="A64" s="21"/>
      <c r="B64" s="72" t="s">
        <v>204</v>
      </c>
      <c r="C64" s="2" t="s">
        <v>4</v>
      </c>
      <c r="D64" s="39" t="s">
        <v>66</v>
      </c>
      <c r="E64" s="2">
        <v>-500</v>
      </c>
      <c r="F64" s="2">
        <v>300</v>
      </c>
      <c r="G64" s="2">
        <v>100</v>
      </c>
      <c r="H64" s="2">
        <v>-500</v>
      </c>
      <c r="I64" s="2">
        <v>300</v>
      </c>
      <c r="J64" s="2">
        <v>100</v>
      </c>
      <c r="K64" s="16">
        <f t="shared" ref="K64" si="14">AVERAGE((H64-E64),(I64-F64),(J64-G64))</f>
        <v>0</v>
      </c>
      <c r="L64" s="16">
        <f t="shared" si="13"/>
        <v>-33.333333333333336</v>
      </c>
      <c r="M64" s="2">
        <f t="shared" si="9"/>
        <v>0</v>
      </c>
      <c r="N64" s="2">
        <f t="shared" si="12"/>
        <v>0</v>
      </c>
      <c r="O64" s="2">
        <f>IF((J64-G64)&lt;0,0,(J64-G64))</f>
        <v>0</v>
      </c>
      <c r="P64" s="2">
        <v>0</v>
      </c>
      <c r="Q64" s="2">
        <v>-33.33</v>
      </c>
      <c r="R64" s="7" t="s">
        <v>182</v>
      </c>
      <c r="S64" s="39" t="s">
        <v>66</v>
      </c>
      <c r="T64" s="2" t="s">
        <v>181</v>
      </c>
    </row>
    <row r="65" spans="1:22">
      <c r="R65" s="35"/>
    </row>
    <row r="66" spans="1:22">
      <c r="B66" s="38"/>
    </row>
    <row r="67" spans="1:22">
      <c r="A67" s="3" t="s">
        <v>84</v>
      </c>
      <c r="B67" s="1" t="s">
        <v>1</v>
      </c>
      <c r="C67" s="1" t="s">
        <v>2</v>
      </c>
      <c r="D67" s="1" t="s">
        <v>85</v>
      </c>
      <c r="E67" s="1" t="s">
        <v>78</v>
      </c>
      <c r="F67" s="1" t="s">
        <v>79</v>
      </c>
      <c r="G67" s="1" t="s">
        <v>80</v>
      </c>
      <c r="H67" s="1" t="s">
        <v>81</v>
      </c>
      <c r="I67" s="1" t="s">
        <v>82</v>
      </c>
      <c r="J67" s="1" t="s">
        <v>83</v>
      </c>
      <c r="K67" s="1" t="s">
        <v>43</v>
      </c>
      <c r="L67" s="1" t="s">
        <v>44</v>
      </c>
      <c r="M67" s="1" t="s">
        <v>171</v>
      </c>
      <c r="N67" s="1" t="s">
        <v>172</v>
      </c>
      <c r="O67" s="1" t="s">
        <v>173</v>
      </c>
      <c r="P67" s="36" t="s">
        <v>183</v>
      </c>
      <c r="Q67" s="36" t="s">
        <v>184</v>
      </c>
      <c r="R67" s="36" t="s">
        <v>84</v>
      </c>
      <c r="S67" s="42" t="s">
        <v>86</v>
      </c>
      <c r="T67" s="36" t="s">
        <v>170</v>
      </c>
    </row>
    <row r="68" spans="1:22">
      <c r="A68" s="15"/>
      <c r="B68" s="74" t="s">
        <v>185</v>
      </c>
      <c r="C68" s="2">
        <f>K68/L68</f>
        <v>0</v>
      </c>
      <c r="D68" s="39"/>
      <c r="E68" s="2">
        <v>2500</v>
      </c>
      <c r="F68" s="2">
        <v>1500</v>
      </c>
      <c r="G68" s="2">
        <v>800</v>
      </c>
      <c r="H68" s="2">
        <v>1700</v>
      </c>
      <c r="I68" s="2">
        <v>900</v>
      </c>
      <c r="J68" s="2">
        <v>500</v>
      </c>
      <c r="K68" s="2">
        <f>AVERAGE(M68,N68,O68)</f>
        <v>0</v>
      </c>
      <c r="L68" s="2">
        <f>AVERAGE(E68,F68,G68)</f>
        <v>1600</v>
      </c>
      <c r="M68" s="2">
        <f t="shared" ref="M68:N69" si="15">IF((H68-E68)&lt;0,0,(H68-E68))</f>
        <v>0</v>
      </c>
      <c r="N68" s="2">
        <f t="shared" si="15"/>
        <v>0</v>
      </c>
      <c r="O68" s="2">
        <f>IF((J68-G68)&lt;0,0,(J68-G68))</f>
        <v>0</v>
      </c>
      <c r="P68" s="2">
        <v>0</v>
      </c>
      <c r="Q68" s="37">
        <v>1600</v>
      </c>
      <c r="R68" s="2">
        <v>0</v>
      </c>
      <c r="S68" s="39"/>
      <c r="T68" s="2" t="s">
        <v>181</v>
      </c>
      <c r="U68" s="61"/>
      <c r="V68" s="61"/>
    </row>
    <row r="69" spans="1:22">
      <c r="B69" s="72" t="s">
        <v>186</v>
      </c>
      <c r="C69" s="2">
        <f>K69/L69</f>
        <v>0.39999999999999997</v>
      </c>
      <c r="D69" s="39"/>
      <c r="E69" s="2">
        <v>1000</v>
      </c>
      <c r="F69" s="2">
        <v>700</v>
      </c>
      <c r="G69" s="2">
        <v>800</v>
      </c>
      <c r="H69" s="2">
        <v>1500</v>
      </c>
      <c r="I69" s="2">
        <v>800</v>
      </c>
      <c r="J69" s="2">
        <v>1200</v>
      </c>
      <c r="K69" s="2">
        <f>AVERAGE(M69,N69,O69)</f>
        <v>333.33333333333331</v>
      </c>
      <c r="L69" s="2">
        <f>AVERAGE(E69,F69,G69)</f>
        <v>833.33333333333337</v>
      </c>
      <c r="M69" s="2">
        <f t="shared" si="15"/>
        <v>500</v>
      </c>
      <c r="N69" s="2">
        <f t="shared" si="15"/>
        <v>100</v>
      </c>
      <c r="O69" s="2">
        <f>IF((J69-G69)&lt;0,0,(J69-G69))</f>
        <v>400</v>
      </c>
      <c r="P69" s="2">
        <v>333.33</v>
      </c>
      <c r="Q69" s="2">
        <v>833.33</v>
      </c>
      <c r="R69" s="2">
        <v>0.4</v>
      </c>
      <c r="S69" s="39"/>
      <c r="T69" s="2" t="s">
        <v>181</v>
      </c>
    </row>
    <row r="70" spans="1:22">
      <c r="B70" s="74" t="s">
        <v>187</v>
      </c>
      <c r="C70" s="2" t="s">
        <v>4</v>
      </c>
      <c r="D70" s="39" t="s">
        <v>62</v>
      </c>
      <c r="E70" s="2" t="s">
        <v>47</v>
      </c>
      <c r="F70" s="2" t="s">
        <v>47</v>
      </c>
      <c r="G70" s="2" t="s">
        <v>47</v>
      </c>
      <c r="H70" s="2" t="s">
        <v>47</v>
      </c>
      <c r="I70" s="2" t="s">
        <v>47</v>
      </c>
      <c r="J70" s="2" t="s">
        <v>47</v>
      </c>
      <c r="K70" s="2" t="s">
        <v>47</v>
      </c>
      <c r="L70" s="2" t="s">
        <v>47</v>
      </c>
      <c r="M70" s="2" t="s">
        <v>47</v>
      </c>
      <c r="N70" s="2" t="s">
        <v>47</v>
      </c>
      <c r="O70" s="2" t="s">
        <v>47</v>
      </c>
      <c r="P70" s="2" t="s">
        <v>182</v>
      </c>
      <c r="Q70" s="2" t="s">
        <v>182</v>
      </c>
      <c r="R70" s="2" t="s">
        <v>182</v>
      </c>
      <c r="S70" s="39" t="s">
        <v>62</v>
      </c>
      <c r="T70" s="2" t="s">
        <v>181</v>
      </c>
    </row>
    <row r="71" spans="1:22">
      <c r="B71" s="72" t="s">
        <v>188</v>
      </c>
      <c r="C71" s="16">
        <v>0</v>
      </c>
      <c r="D71" s="39" t="s">
        <v>63</v>
      </c>
      <c r="E71" s="16">
        <v>1000</v>
      </c>
      <c r="F71" s="16">
        <v>-600</v>
      </c>
      <c r="G71" s="16">
        <v>-400</v>
      </c>
      <c r="H71" s="5">
        <v>400</v>
      </c>
      <c r="I71" s="5">
        <v>-700</v>
      </c>
      <c r="J71" s="5">
        <v>-500</v>
      </c>
      <c r="K71" s="2">
        <f>AVERAGE((E71-H71),(F71-I71),(G71-J71))</f>
        <v>266.66666666666669</v>
      </c>
      <c r="L71" s="2">
        <f>(E71+F71+G71)/3</f>
        <v>0</v>
      </c>
      <c r="M71" s="2">
        <f t="shared" ref="M71:M76" si="16">IF((H71-E71)&lt;0,0,(H71-E71))</f>
        <v>0</v>
      </c>
      <c r="N71" s="2">
        <f t="shared" ref="N71:N76" si="17">IF((I71-F71)&lt;0,0,(I71-F71))</f>
        <v>0</v>
      </c>
      <c r="O71" s="2">
        <f t="shared" ref="O71:O76" si="18">IF((J71-G71)&lt;0,0,(J71-G71))</f>
        <v>0</v>
      </c>
      <c r="P71" s="16">
        <v>0</v>
      </c>
      <c r="Q71" s="2">
        <v>0</v>
      </c>
      <c r="R71" s="7">
        <v>0</v>
      </c>
      <c r="S71" s="39" t="s">
        <v>63</v>
      </c>
      <c r="T71" s="2" t="s">
        <v>181</v>
      </c>
    </row>
    <row r="72" spans="1:22">
      <c r="B72" s="72" t="s">
        <v>189</v>
      </c>
      <c r="C72" s="19">
        <v>1000000</v>
      </c>
      <c r="D72" s="39" t="s">
        <v>77</v>
      </c>
      <c r="E72" s="2">
        <v>-500</v>
      </c>
      <c r="F72" s="2">
        <v>300</v>
      </c>
      <c r="G72" s="2">
        <v>200</v>
      </c>
      <c r="H72" s="2">
        <v>800</v>
      </c>
      <c r="I72" s="2">
        <v>700</v>
      </c>
      <c r="J72" s="2">
        <v>900</v>
      </c>
      <c r="K72" s="2">
        <f>AVERAGE(M72,N72,O72)</f>
        <v>800</v>
      </c>
      <c r="L72" s="2">
        <f>(E72+F72+G72)/3</f>
        <v>0</v>
      </c>
      <c r="M72" s="2">
        <f t="shared" si="16"/>
        <v>1300</v>
      </c>
      <c r="N72" s="2">
        <f t="shared" si="17"/>
        <v>400</v>
      </c>
      <c r="O72" s="2">
        <f t="shared" si="18"/>
        <v>700</v>
      </c>
      <c r="P72" s="2">
        <v>800</v>
      </c>
      <c r="Q72" s="2">
        <v>0</v>
      </c>
      <c r="R72" s="37">
        <v>1000000</v>
      </c>
      <c r="S72" s="39" t="s">
        <v>77</v>
      </c>
      <c r="T72" s="2" t="s">
        <v>181</v>
      </c>
    </row>
    <row r="73" spans="1:22">
      <c r="B73" s="72" t="s">
        <v>190</v>
      </c>
      <c r="C73" s="7" t="s">
        <v>4</v>
      </c>
      <c r="D73" s="39" t="s">
        <v>62</v>
      </c>
      <c r="E73" s="17" t="s">
        <v>47</v>
      </c>
      <c r="F73" s="17" t="s">
        <v>47</v>
      </c>
      <c r="G73" s="17" t="s">
        <v>47</v>
      </c>
      <c r="H73" s="7">
        <v>500</v>
      </c>
      <c r="I73" s="7">
        <v>200</v>
      </c>
      <c r="J73" s="7">
        <v>2500</v>
      </c>
      <c r="K73" s="7" t="s">
        <v>47</v>
      </c>
      <c r="L73" s="7" t="s">
        <v>47</v>
      </c>
      <c r="M73" s="2" t="s">
        <v>47</v>
      </c>
      <c r="N73" s="2" t="s">
        <v>47</v>
      </c>
      <c r="O73" s="2" t="s">
        <v>47</v>
      </c>
      <c r="P73" s="7" t="s">
        <v>182</v>
      </c>
      <c r="Q73" s="16" t="s">
        <v>182</v>
      </c>
      <c r="R73" s="2" t="s">
        <v>182</v>
      </c>
      <c r="S73" s="39" t="s">
        <v>62</v>
      </c>
      <c r="T73" s="2" t="s">
        <v>181</v>
      </c>
    </row>
    <row r="74" spans="1:22">
      <c r="B74" s="72" t="s">
        <v>191</v>
      </c>
      <c r="C74" s="2" t="s">
        <v>4</v>
      </c>
      <c r="D74" s="39" t="s">
        <v>65</v>
      </c>
      <c r="E74" s="16">
        <v>400</v>
      </c>
      <c r="F74" s="16">
        <v>300</v>
      </c>
      <c r="G74" s="16">
        <v>700</v>
      </c>
      <c r="H74" s="16" t="s">
        <v>47</v>
      </c>
      <c r="I74" s="16" t="s">
        <v>47</v>
      </c>
      <c r="J74" s="16" t="s">
        <v>47</v>
      </c>
      <c r="K74" s="2" t="s">
        <v>47</v>
      </c>
      <c r="L74" s="16">
        <f>AVERAGE(E74,F74,G74)</f>
        <v>466.66666666666669</v>
      </c>
      <c r="M74" s="2" t="s">
        <v>47</v>
      </c>
      <c r="N74" s="2" t="s">
        <v>47</v>
      </c>
      <c r="O74" s="2" t="s">
        <v>47</v>
      </c>
      <c r="P74" s="2" t="s">
        <v>182</v>
      </c>
      <c r="Q74" s="2">
        <v>466.67</v>
      </c>
      <c r="R74" s="2" t="s">
        <v>182</v>
      </c>
      <c r="S74" s="39" t="s">
        <v>65</v>
      </c>
      <c r="T74" s="2" t="s">
        <v>181</v>
      </c>
    </row>
    <row r="75" spans="1:22" s="20" customFormat="1">
      <c r="B75" s="72" t="s">
        <v>192</v>
      </c>
      <c r="C75" s="2" t="s">
        <v>4</v>
      </c>
      <c r="D75" s="39" t="s">
        <v>66</v>
      </c>
      <c r="E75" s="16">
        <v>-500</v>
      </c>
      <c r="F75" s="16">
        <v>300</v>
      </c>
      <c r="G75" s="16">
        <v>100</v>
      </c>
      <c r="H75" s="16">
        <v>600</v>
      </c>
      <c r="I75" s="16">
        <v>-700</v>
      </c>
      <c r="J75" s="16">
        <v>-1000</v>
      </c>
      <c r="K75" s="2">
        <f>AVERAGE(M75,N75,O75)</f>
        <v>366.66666666666669</v>
      </c>
      <c r="L75" s="16">
        <f t="shared" ref="L75:L76" si="19">AVERAGE(E75,F75,G75)</f>
        <v>-33.333333333333336</v>
      </c>
      <c r="M75" s="2">
        <f t="shared" si="16"/>
        <v>1100</v>
      </c>
      <c r="N75" s="2">
        <f t="shared" si="17"/>
        <v>0</v>
      </c>
      <c r="O75" s="2">
        <f t="shared" si="18"/>
        <v>0</v>
      </c>
      <c r="P75" s="2">
        <v>366.67</v>
      </c>
      <c r="Q75" s="2">
        <v>-33.33</v>
      </c>
      <c r="R75" s="2" t="s">
        <v>182</v>
      </c>
      <c r="S75" s="39" t="s">
        <v>66</v>
      </c>
      <c r="T75" s="2" t="s">
        <v>181</v>
      </c>
    </row>
    <row r="76" spans="1:22" s="20" customFormat="1">
      <c r="B76" s="72" t="s">
        <v>193</v>
      </c>
      <c r="C76" s="2" t="s">
        <v>4</v>
      </c>
      <c r="D76" s="39" t="s">
        <v>66</v>
      </c>
      <c r="E76" s="2">
        <v>-500</v>
      </c>
      <c r="F76" s="2">
        <v>300</v>
      </c>
      <c r="G76" s="2">
        <v>100</v>
      </c>
      <c r="H76" s="2">
        <v>-500</v>
      </c>
      <c r="I76" s="2">
        <v>300</v>
      </c>
      <c r="J76" s="2">
        <v>100</v>
      </c>
      <c r="K76" s="2">
        <f t="shared" ref="K76" si="20">AVERAGE((E76-H76),(F76-I76),(G76-J76))</f>
        <v>0</v>
      </c>
      <c r="L76" s="16">
        <f t="shared" si="19"/>
        <v>-33.333333333333336</v>
      </c>
      <c r="M76" s="2">
        <f t="shared" si="16"/>
        <v>0</v>
      </c>
      <c r="N76" s="2">
        <f t="shared" si="17"/>
        <v>0</v>
      </c>
      <c r="O76" s="2">
        <f t="shared" si="18"/>
        <v>0</v>
      </c>
      <c r="P76" s="2">
        <v>0</v>
      </c>
      <c r="Q76" s="2">
        <v>-33.33</v>
      </c>
      <c r="R76" s="2" t="s">
        <v>182</v>
      </c>
      <c r="S76" s="39" t="s">
        <v>66</v>
      </c>
      <c r="T76" s="2" t="s">
        <v>181</v>
      </c>
    </row>
    <row r="78" spans="1:22">
      <c r="B78" s="38"/>
    </row>
    <row r="79" spans="1:22">
      <c r="A79" s="3" t="s">
        <v>87</v>
      </c>
      <c r="B79" s="1" t="s">
        <v>1</v>
      </c>
      <c r="C79" s="1" t="s">
        <v>2</v>
      </c>
      <c r="D79" s="1" t="s">
        <v>95</v>
      </c>
      <c r="E79" s="1" t="s">
        <v>88</v>
      </c>
      <c r="F79" s="1" t="s">
        <v>89</v>
      </c>
      <c r="G79" s="1" t="s">
        <v>90</v>
      </c>
      <c r="H79" s="1" t="s">
        <v>94</v>
      </c>
      <c r="I79" s="1" t="s">
        <v>91</v>
      </c>
      <c r="J79" s="1" t="s">
        <v>92</v>
      </c>
      <c r="K79" s="1" t="s">
        <v>43</v>
      </c>
      <c r="L79" s="1" t="s">
        <v>44</v>
      </c>
      <c r="M79" s="36" t="s">
        <v>212</v>
      </c>
      <c r="N79" s="36" t="s">
        <v>213</v>
      </c>
      <c r="O79" s="36" t="s">
        <v>87</v>
      </c>
      <c r="P79" s="42" t="s">
        <v>96</v>
      </c>
      <c r="Q79" s="36" t="s">
        <v>170</v>
      </c>
    </row>
    <row r="80" spans="1:22" s="20" customFormat="1">
      <c r="A80" s="21"/>
      <c r="B80" s="72" t="s">
        <v>205</v>
      </c>
      <c r="C80" s="2">
        <f>K80/L80</f>
        <v>1.0529032258064519</v>
      </c>
      <c r="D80" s="18"/>
      <c r="E80" s="2">
        <v>2500</v>
      </c>
      <c r="F80" s="2">
        <v>1500</v>
      </c>
      <c r="G80" s="2">
        <v>800</v>
      </c>
      <c r="H80" s="2">
        <v>1700</v>
      </c>
      <c r="I80" s="2">
        <v>900</v>
      </c>
      <c r="J80" s="2">
        <v>500</v>
      </c>
      <c r="K80" s="2">
        <f>H80/E80</f>
        <v>0.68</v>
      </c>
      <c r="L80" s="2">
        <f>AVERAGE(H80,I80,J80)/AVERAGE(E80,F80,G80)</f>
        <v>0.64583333333333326</v>
      </c>
      <c r="M80" s="2">
        <v>0.68</v>
      </c>
      <c r="N80" s="2">
        <v>0.64583124999999997</v>
      </c>
      <c r="O80" s="2">
        <v>1.0528999999999999</v>
      </c>
      <c r="P80" s="39"/>
      <c r="Q80" s="2" t="s">
        <v>181</v>
      </c>
    </row>
    <row r="81" spans="1:60" s="20" customFormat="1">
      <c r="A81" s="21"/>
      <c r="B81" s="72" t="s">
        <v>206</v>
      </c>
      <c r="C81" s="2">
        <f>K81/L81</f>
        <v>0.88541666666666663</v>
      </c>
      <c r="D81" s="18"/>
      <c r="E81" s="2">
        <v>800</v>
      </c>
      <c r="F81" s="2" t="s">
        <v>47</v>
      </c>
      <c r="G81" s="2">
        <v>900</v>
      </c>
      <c r="H81" s="2">
        <v>500</v>
      </c>
      <c r="I81" s="2">
        <v>700</v>
      </c>
      <c r="J81" s="2" t="s">
        <v>47</v>
      </c>
      <c r="K81" s="2">
        <f>H81/E81</f>
        <v>0.625</v>
      </c>
      <c r="L81" s="2">
        <f>AVERAGE(H81,I81,J81)/AVERAGE(E81,F81,G81)</f>
        <v>0.70588235294117652</v>
      </c>
      <c r="M81" s="2">
        <v>0.62</v>
      </c>
      <c r="N81" s="2">
        <v>0.70588235294099999</v>
      </c>
      <c r="O81" s="2">
        <v>0.87829999999999997</v>
      </c>
      <c r="P81" s="39"/>
      <c r="Q81" s="2" t="s">
        <v>181</v>
      </c>
    </row>
    <row r="82" spans="1:60">
      <c r="B82" s="72" t="s">
        <v>207</v>
      </c>
      <c r="C82" s="16" t="s">
        <v>4</v>
      </c>
      <c r="D82" s="18" t="s">
        <v>62</v>
      </c>
      <c r="E82" s="16" t="s">
        <v>47</v>
      </c>
      <c r="F82" s="16" t="s">
        <v>47</v>
      </c>
      <c r="G82" s="16" t="s">
        <v>47</v>
      </c>
      <c r="H82" s="16" t="s">
        <v>47</v>
      </c>
      <c r="I82" s="16" t="s">
        <v>47</v>
      </c>
      <c r="J82" s="16" t="s">
        <v>47</v>
      </c>
      <c r="K82" s="2" t="s">
        <v>47</v>
      </c>
      <c r="L82" s="2" t="s">
        <v>47</v>
      </c>
      <c r="M82" s="16" t="s">
        <v>182</v>
      </c>
      <c r="N82" s="2" t="s">
        <v>182</v>
      </c>
      <c r="O82" s="2" t="s">
        <v>182</v>
      </c>
      <c r="P82" s="39" t="s">
        <v>62</v>
      </c>
      <c r="Q82" s="2" t="s">
        <v>181</v>
      </c>
    </row>
    <row r="83" spans="1:60">
      <c r="B83" s="72" t="s">
        <v>208</v>
      </c>
      <c r="C83" s="19">
        <v>0</v>
      </c>
      <c r="D83" s="18" t="s">
        <v>63</v>
      </c>
      <c r="E83" s="2">
        <v>400</v>
      </c>
      <c r="F83" s="2">
        <v>-600</v>
      </c>
      <c r="G83" s="2">
        <v>-200</v>
      </c>
      <c r="H83" s="2">
        <v>0</v>
      </c>
      <c r="I83" s="2">
        <v>300</v>
      </c>
      <c r="J83" s="2">
        <v>-300</v>
      </c>
      <c r="K83" s="2">
        <f>H83/E83</f>
        <v>0</v>
      </c>
      <c r="L83" s="2">
        <f t="shared" ref="L83:L87" si="21">AVERAGE(H83,I83,J83)/AVERAGE(E83,F83,G83)</f>
        <v>0</v>
      </c>
      <c r="M83" s="2">
        <v>0</v>
      </c>
      <c r="N83" s="2">
        <v>0</v>
      </c>
      <c r="O83" s="2">
        <v>0</v>
      </c>
      <c r="P83" s="39" t="s">
        <v>63</v>
      </c>
      <c r="Q83" s="2" t="s">
        <v>181</v>
      </c>
    </row>
    <row r="84" spans="1:60">
      <c r="B84" s="72" t="s">
        <v>209</v>
      </c>
      <c r="C84" s="2" t="s">
        <v>4</v>
      </c>
      <c r="D84" s="18" t="s">
        <v>64</v>
      </c>
      <c r="E84" s="16" t="s">
        <v>47</v>
      </c>
      <c r="F84" s="16">
        <v>500</v>
      </c>
      <c r="G84" s="16">
        <v>400</v>
      </c>
      <c r="H84" s="16" t="s">
        <v>47</v>
      </c>
      <c r="I84" s="16">
        <v>300</v>
      </c>
      <c r="J84" s="16">
        <v>100</v>
      </c>
      <c r="K84" s="2" t="s">
        <v>47</v>
      </c>
      <c r="L84" s="2">
        <f t="shared" si="21"/>
        <v>0.44444444444444442</v>
      </c>
      <c r="M84" s="2" t="s">
        <v>182</v>
      </c>
      <c r="N84" s="2">
        <v>0.444444444444</v>
      </c>
      <c r="O84" s="2" t="s">
        <v>182</v>
      </c>
      <c r="P84" s="39" t="s">
        <v>64</v>
      </c>
      <c r="Q84" s="2" t="s">
        <v>181</v>
      </c>
    </row>
    <row r="85" spans="1:60">
      <c r="B85" s="72" t="s">
        <v>210</v>
      </c>
      <c r="C85" s="7" t="s">
        <v>4</v>
      </c>
      <c r="D85" s="25" t="s">
        <v>64</v>
      </c>
      <c r="E85" s="16" t="s">
        <v>47</v>
      </c>
      <c r="F85" s="16">
        <v>500</v>
      </c>
      <c r="G85" s="16">
        <v>400</v>
      </c>
      <c r="H85" s="16" t="s">
        <v>47</v>
      </c>
      <c r="I85" s="16">
        <v>300</v>
      </c>
      <c r="J85" s="24">
        <v>-300</v>
      </c>
      <c r="K85" s="2" t="s">
        <v>47</v>
      </c>
      <c r="L85" s="2">
        <f t="shared" si="21"/>
        <v>0</v>
      </c>
      <c r="M85" s="2" t="s">
        <v>182</v>
      </c>
      <c r="N85" s="2">
        <v>0</v>
      </c>
      <c r="O85" s="2" t="s">
        <v>182</v>
      </c>
      <c r="P85" s="39" t="s">
        <v>64</v>
      </c>
      <c r="Q85" s="2" t="s">
        <v>181</v>
      </c>
    </row>
    <row r="86" spans="1:60">
      <c r="B86" s="72" t="s">
        <v>211</v>
      </c>
      <c r="C86" s="7">
        <f>K86/L86</f>
        <v>1</v>
      </c>
      <c r="D86" s="18"/>
      <c r="E86" s="2">
        <v>800</v>
      </c>
      <c r="F86" s="17" t="s">
        <v>47</v>
      </c>
      <c r="G86" s="17" t="s">
        <v>47</v>
      </c>
      <c r="H86" s="2">
        <v>500</v>
      </c>
      <c r="I86" s="7" t="s">
        <v>47</v>
      </c>
      <c r="J86" s="7" t="s">
        <v>47</v>
      </c>
      <c r="K86" s="2">
        <f>H86/E86</f>
        <v>0.625</v>
      </c>
      <c r="L86" s="2">
        <f t="shared" si="21"/>
        <v>0.625</v>
      </c>
      <c r="M86" s="2">
        <v>0.62</v>
      </c>
      <c r="N86" s="16">
        <v>0.625</v>
      </c>
      <c r="O86" s="2">
        <v>0.99199999999999999</v>
      </c>
      <c r="P86" s="39"/>
      <c r="Q86" s="2" t="s">
        <v>181</v>
      </c>
    </row>
    <row r="87" spans="1:60">
      <c r="B87" s="72" t="s">
        <v>304</v>
      </c>
      <c r="C87" s="2" t="s">
        <v>4</v>
      </c>
      <c r="D87" s="9" t="s">
        <v>67</v>
      </c>
      <c r="E87" s="2">
        <v>800</v>
      </c>
      <c r="F87" s="2">
        <v>500</v>
      </c>
      <c r="G87" s="2">
        <v>300</v>
      </c>
      <c r="H87" s="2">
        <v>700</v>
      </c>
      <c r="I87" s="2">
        <v>-200</v>
      </c>
      <c r="J87" s="2">
        <v>-500</v>
      </c>
      <c r="K87" s="2">
        <f>H87/E87</f>
        <v>0.875</v>
      </c>
      <c r="L87" s="2">
        <f t="shared" si="21"/>
        <v>0</v>
      </c>
      <c r="M87" s="2">
        <v>0.88</v>
      </c>
      <c r="N87" s="37">
        <v>0</v>
      </c>
      <c r="O87" s="37">
        <v>1000000</v>
      </c>
      <c r="P87" s="39" t="s">
        <v>67</v>
      </c>
      <c r="Q87" s="2" t="s">
        <v>181</v>
      </c>
    </row>
    <row r="90" spans="1:60" ht="19.2" customHeight="1">
      <c r="A90" s="3" t="s">
        <v>103</v>
      </c>
      <c r="B90" s="1" t="s">
        <v>1</v>
      </c>
      <c r="C90" s="1" t="s">
        <v>2</v>
      </c>
      <c r="D90" s="1" t="s">
        <v>118</v>
      </c>
      <c r="E90" s="82" t="s">
        <v>317</v>
      </c>
      <c r="F90" s="82" t="s">
        <v>318</v>
      </c>
      <c r="G90" s="82" t="s">
        <v>319</v>
      </c>
      <c r="H90" s="1" t="s">
        <v>104</v>
      </c>
      <c r="I90" s="1" t="s">
        <v>105</v>
      </c>
      <c r="J90" s="1" t="s">
        <v>106</v>
      </c>
      <c r="K90" s="1" t="s">
        <v>107</v>
      </c>
      <c r="L90" s="1" t="s">
        <v>108</v>
      </c>
      <c r="M90" s="1" t="s">
        <v>109</v>
      </c>
      <c r="N90" s="1" t="s">
        <v>110</v>
      </c>
      <c r="O90" s="1" t="s">
        <v>111</v>
      </c>
      <c r="P90" s="1" t="s">
        <v>112</v>
      </c>
      <c r="Q90" s="1" t="s">
        <v>113</v>
      </c>
      <c r="R90" s="1" t="s">
        <v>114</v>
      </c>
      <c r="S90" s="1" t="s">
        <v>115</v>
      </c>
      <c r="T90" s="1" t="s">
        <v>171</v>
      </c>
      <c r="U90" s="1" t="s">
        <v>172</v>
      </c>
      <c r="V90" s="1" t="s">
        <v>173</v>
      </c>
      <c r="W90" s="1" t="s">
        <v>289</v>
      </c>
      <c r="X90" s="1" t="s">
        <v>290</v>
      </c>
      <c r="Y90" s="1" t="s">
        <v>291</v>
      </c>
      <c r="Z90" s="1" t="s">
        <v>292</v>
      </c>
      <c r="AA90" s="1" t="s">
        <v>293</v>
      </c>
      <c r="AB90" s="1" t="s">
        <v>294</v>
      </c>
      <c r="AC90" s="1" t="s">
        <v>295</v>
      </c>
      <c r="AD90" s="1" t="s">
        <v>296</v>
      </c>
      <c r="AE90" s="1" t="s">
        <v>297</v>
      </c>
      <c r="AF90" s="1" t="s">
        <v>298</v>
      </c>
      <c r="AG90" s="1" t="s">
        <v>299</v>
      </c>
      <c r="AH90" s="1" t="s">
        <v>300</v>
      </c>
      <c r="AI90" s="36" t="s">
        <v>214</v>
      </c>
      <c r="AJ90" s="36" t="s">
        <v>215</v>
      </c>
      <c r="AK90" s="36" t="s">
        <v>216</v>
      </c>
      <c r="AL90" s="36" t="s">
        <v>103</v>
      </c>
      <c r="AM90" s="36" t="s">
        <v>119</v>
      </c>
      <c r="AN90" s="36" t="s">
        <v>170</v>
      </c>
      <c r="AO90" t="str">
        <f>B90&amp;","&amp;E90</f>
        <v>SNDG,IMP_SALDO_CC_GT_0_M0</v>
      </c>
      <c r="AP90" t="str">
        <f>AO90&amp;","&amp;F90</f>
        <v>SNDG,IMP_SALDO_CC_GT_0_M0,IMP_SALDO_CC_GT_0_M1</v>
      </c>
      <c r="AQ90" t="str">
        <f t="shared" ref="AQ90:AZ90" si="22">AP90&amp;","&amp;G90</f>
        <v>SNDG,IMP_SALDO_CC_GT_0_M0,IMP_SALDO_CC_GT_0_M1,IMP_SALDO_CC_GT_0_M2</v>
      </c>
      <c r="AR90" t="str">
        <f t="shared" si="22"/>
        <v>SNDG,IMP_SALDO_CC_GT_0_M0,IMP_SALDO_CC_GT_0_M1,IMP_SALDO_CC_GT_0_M2,IMP_VAL_MERC_CD_M0</v>
      </c>
      <c r="AS90" t="str">
        <f t="shared" si="22"/>
        <v>SNDG,IMP_SALDO_CC_GT_0_M0,IMP_SALDO_CC_GT_0_M1,IMP_SALDO_CC_GT_0_M2,IMP_VAL_MERC_CD_M0,IMP_VAL_MERC_CD_M1</v>
      </c>
      <c r="AT90" t="str">
        <f t="shared" si="22"/>
        <v>SNDG,IMP_SALDO_CC_GT_0_M0,IMP_SALDO_CC_GT_0_M1,IMP_SALDO_CC_GT_0_M2,IMP_VAL_MERC_CD_M0,IMP_VAL_MERC_CD_M1,IMP_VAL_MERC_CD_M2</v>
      </c>
      <c r="AU90" t="str">
        <f t="shared" si="22"/>
        <v>SNDG,IMP_SALDO_CC_GT_0_M0,IMP_SALDO_CC_GT_0_M1,IMP_SALDO_CC_GT_0_M2,IMP_VAL_MERC_CD_M0,IMP_VAL_MERC_CD_M1,IMP_VAL_MERC_CD_M2,IMP_SALDO_PCT_M0</v>
      </c>
      <c r="AV90" t="str">
        <f t="shared" si="22"/>
        <v>SNDG,IMP_SALDO_CC_GT_0_M0,IMP_SALDO_CC_GT_0_M1,IMP_SALDO_CC_GT_0_M2,IMP_VAL_MERC_CD_M0,IMP_VAL_MERC_CD_M1,IMP_VAL_MERC_CD_M2,IMP_SALDO_PCT_M0,IMP_SALDO_PCT_M1</v>
      </c>
      <c r="AW90" t="str">
        <f t="shared" si="22"/>
        <v>SNDG,IMP_SALDO_CC_GT_0_M0,IMP_SALDO_CC_GT_0_M1,IMP_SALDO_CC_GT_0_M2,IMP_VAL_MERC_CD_M0,IMP_VAL_MERC_CD_M1,IMP_VAL_MERC_CD_M2,IMP_SALDO_PCT_M0,IMP_SALDO_PCT_M1,IMP_SALDO_PCT_M2</v>
      </c>
      <c r="AX90" t="str">
        <f t="shared" si="22"/>
        <v>SNDG,IMP_SALDO_CC_GT_0_M0,IMP_SALDO_CC_GT_0_M1,IMP_SALDO_CC_GT_0_M2,IMP_VAL_MERC_CD_M0,IMP_VAL_MERC_CD_M1,IMP_VAL_MERC_CD_M2,IMP_SALDO_PCT_M0,IMP_SALDO_PCT_M1,IMP_SALDO_PCT_M2,IMP_SALDO_GPM_M0</v>
      </c>
      <c r="AY90" t="str">
        <f t="shared" si="22"/>
        <v>SNDG,IMP_SALDO_CC_GT_0_M0,IMP_SALDO_CC_GT_0_M1,IMP_SALDO_CC_GT_0_M2,IMP_VAL_MERC_CD_M0,IMP_VAL_MERC_CD_M1,IMP_VAL_MERC_CD_M2,IMP_SALDO_PCT_M0,IMP_SALDO_PCT_M1,IMP_SALDO_PCT_M2,IMP_SALDO_GPM_M0,IMP_SALDO_GPM_M1</v>
      </c>
      <c r="AZ90" t="str">
        <f t="shared" si="22"/>
        <v>SNDG,IMP_SALDO_CC_GT_0_M0,IMP_SALDO_CC_GT_0_M1,IMP_SALDO_CC_GT_0_M2,IMP_VAL_MERC_CD_M0,IMP_VAL_MERC_CD_M1,IMP_VAL_MERC_CD_M2,IMP_SALDO_PCT_M0,IMP_SALDO_PCT_M1,IMP_SALDO_PCT_M2,IMP_SALDO_GPM_M0,IMP_SALDO_GPM_M1,IMP_SALDO_GPM_M2</v>
      </c>
      <c r="BA90" t="str">
        <f>AZ90&amp;","&amp;Q90</f>
        <v>SNDG,IMP_SALDO_CC_GT_0_M0,IMP_SALDO_CC_GT_0_M1,IMP_SALDO_CC_GT_0_M2,IMP_VAL_MERC_CD_M0,IMP_VAL_MERC_CD_M1,IMP_VAL_MERC_CD_M2,IMP_SALDO_PCT_M0,IMP_SALDO_PCT_M1,IMP_SALDO_PCT_M2,IMP_SALDO_GPM_M0,IMP_SALDO_GPM_M1,IMP_SALDO_GPM_M2,IMP_SALDO_ASSIC_M0</v>
      </c>
      <c r="BB90" t="str">
        <f t="shared" ref="BB90" si="23">BA90&amp;","&amp;R90</f>
        <v>SNDG,IMP_SALDO_CC_GT_0_M0,IMP_SALDO_CC_GT_0_M1,IMP_SALDO_CC_GT_0_M2,IMP_VAL_MERC_CD_M0,IMP_VAL_MERC_CD_M1,IMP_VAL_MERC_CD_M2,IMP_SALDO_PCT_M0,IMP_SALDO_PCT_M1,IMP_SALDO_PCT_M2,IMP_SALDO_GPM_M0,IMP_SALDO_GPM_M1,IMP_SALDO_GPM_M2,IMP_SALDO_ASSIC_M0,IMP_SALDO_ASSIC_M1</v>
      </c>
      <c r="BC90" s="3" t="str">
        <f>BB90&amp;","&amp;S90</f>
        <v>SNDG,IMP_SALDO_CC_GT_0_M0,IMP_SALDO_CC_GT_0_M1,IMP_SALDO_CC_GT_0_M2,IMP_VAL_MERC_CD_M0,IMP_VAL_MERC_CD_M1,IMP_VAL_MERC_CD_M2,IMP_SALDO_PCT_M0,IMP_SALDO_PCT_M1,IMP_SALDO_PCT_M2,IMP_SALDO_GPM_M0,IMP_SALDO_GPM_M1,IMP_SALDO_GPM_M2,IMP_SALDO_ASSIC_M0,IMP_SALDO_ASSIC_M1,IMP_SALDO_ASSIC_M2</v>
      </c>
    </row>
    <row r="91" spans="1:60">
      <c r="B91" s="72" t="s">
        <v>320</v>
      </c>
      <c r="C91" s="56">
        <f>AVERAGE(SUM(T91,W91,Z91,AC91,AF91),SUM(U91,X91,AA91,AD91,AG91),SUM(V91,Y91,AB91,AE91,AH91))</f>
        <v>3133.3333333333335</v>
      </c>
      <c r="D91" s="55"/>
      <c r="E91" s="56">
        <v>1000</v>
      </c>
      <c r="F91" s="56">
        <v>1500</v>
      </c>
      <c r="G91" s="56">
        <v>800</v>
      </c>
      <c r="H91" s="56">
        <v>600</v>
      </c>
      <c r="I91" s="56">
        <v>300</v>
      </c>
      <c r="J91" s="56">
        <v>1000</v>
      </c>
      <c r="K91" s="56">
        <v>400</v>
      </c>
      <c r="L91" s="56">
        <v>300</v>
      </c>
      <c r="M91" s="56">
        <v>200</v>
      </c>
      <c r="N91" s="56">
        <v>800</v>
      </c>
      <c r="O91" s="56">
        <v>700</v>
      </c>
      <c r="P91" s="56">
        <v>600</v>
      </c>
      <c r="Q91" s="55">
        <v>500</v>
      </c>
      <c r="R91" s="55">
        <v>400</v>
      </c>
      <c r="S91" s="55">
        <v>300</v>
      </c>
      <c r="T91" s="19">
        <f t="shared" ref="T91:AH95" si="24">IF(E91&lt;0,0,E91)</f>
        <v>1000</v>
      </c>
      <c r="U91" s="19">
        <f t="shared" si="24"/>
        <v>1500</v>
      </c>
      <c r="V91" s="19">
        <f t="shared" si="24"/>
        <v>800</v>
      </c>
      <c r="W91" s="19">
        <f t="shared" si="24"/>
        <v>600</v>
      </c>
      <c r="X91" s="19">
        <f t="shared" si="24"/>
        <v>300</v>
      </c>
      <c r="Y91" s="19">
        <f t="shared" si="24"/>
        <v>1000</v>
      </c>
      <c r="Z91" s="19">
        <f t="shared" si="24"/>
        <v>400</v>
      </c>
      <c r="AA91" s="19">
        <f t="shared" si="24"/>
        <v>300</v>
      </c>
      <c r="AB91" s="19">
        <f t="shared" si="24"/>
        <v>200</v>
      </c>
      <c r="AC91" s="19">
        <f t="shared" si="24"/>
        <v>800</v>
      </c>
      <c r="AD91" s="19">
        <f t="shared" si="24"/>
        <v>700</v>
      </c>
      <c r="AE91" s="19">
        <f t="shared" si="24"/>
        <v>600</v>
      </c>
      <c r="AF91" s="19">
        <f t="shared" si="24"/>
        <v>500</v>
      </c>
      <c r="AG91" s="19">
        <f t="shared" si="24"/>
        <v>400</v>
      </c>
      <c r="AH91" s="19">
        <f t="shared" si="24"/>
        <v>300</v>
      </c>
      <c r="AI91" s="65">
        <v>3300</v>
      </c>
      <c r="AJ91" s="65">
        <v>3200</v>
      </c>
      <c r="AK91" s="37">
        <v>2900</v>
      </c>
      <c r="AL91" s="37">
        <v>3133.33</v>
      </c>
      <c r="AM91" s="2"/>
      <c r="AN91" s="2" t="s">
        <v>181</v>
      </c>
      <c r="AO91" t="str">
        <f>"INSERT INTO TEWSA0W.CT_RETAIL_TMP (" &amp;BC$90&amp; ") VALUES ("</f>
        <v>INSERT INTO TEWSA0W.CT_RETAIL_TMP (SNDG,IMP_SALDO_CC_GT_0_M0,IMP_SALDO_CC_GT_0_M1,IMP_SALDO_CC_GT_0_M2,IMP_VAL_MERC_CD_M0,IMP_VAL_MERC_CD_M1,IMP_VAL_MERC_CD_M2,IMP_SALDO_PCT_M0,IMP_SALDO_PCT_M1,IMP_SALDO_PCT_M2,IMP_SALDO_GPM_M0,IMP_SALDO_GPM_M1,IMP_SALDO_GPM_M2,IMP_SALDO_ASSIC_M0,IMP_SALDO_ASSIC_M1,IMP_SALDO_ASSIC_M2) VALUES (</v>
      </c>
      <c r="AP91" t="str">
        <f>B91&amp;","&amp;(IF(OR(LEN(E91)=0,E91="-"),"NULL",E91))</f>
        <v>'0000000000000138',1000</v>
      </c>
      <c r="AQ91" t="str">
        <f>AP91&amp;","&amp;(IF(OR(LEN(F91)=0,F91="-"),"NULL",F91))</f>
        <v>'0000000000000138',1000,1500</v>
      </c>
      <c r="AR91" t="str">
        <f t="shared" ref="AR91:BB95" si="25">AQ91&amp;","&amp;(IF(OR(LEN(G91)=0,G91="-"),"NULL",G91))</f>
        <v>'0000000000000138',1000,1500,800</v>
      </c>
      <c r="AS91" t="str">
        <f t="shared" si="25"/>
        <v>'0000000000000138',1000,1500,800,600</v>
      </c>
      <c r="AT91" t="str">
        <f t="shared" si="25"/>
        <v>'0000000000000138',1000,1500,800,600,300</v>
      </c>
      <c r="AU91" t="str">
        <f t="shared" si="25"/>
        <v>'0000000000000138',1000,1500,800,600,300,1000</v>
      </c>
      <c r="AV91" t="str">
        <f t="shared" si="25"/>
        <v>'0000000000000138',1000,1500,800,600,300,1000,400</v>
      </c>
      <c r="AW91" t="str">
        <f t="shared" si="25"/>
        <v>'0000000000000138',1000,1500,800,600,300,1000,400,300</v>
      </c>
      <c r="AX91" t="str">
        <f t="shared" si="25"/>
        <v>'0000000000000138',1000,1500,800,600,300,1000,400,300,200</v>
      </c>
      <c r="AY91" t="str">
        <f t="shared" si="25"/>
        <v>'0000000000000138',1000,1500,800,600,300,1000,400,300,200,800</v>
      </c>
      <c r="AZ91" t="str">
        <f t="shared" si="25"/>
        <v>'0000000000000138',1000,1500,800,600,300,1000,400,300,200,800,700</v>
      </c>
      <c r="BA91" t="str">
        <f t="shared" si="25"/>
        <v>'0000000000000138',1000,1500,800,600,300,1000,400,300,200,800,700,600</v>
      </c>
      <c r="BB91" t="str">
        <f>BA91&amp;","&amp;(IF(OR(LEN(Q91)=0,Q91="-"),"NULL",Q91))</f>
        <v>'0000000000000138',1000,1500,800,600,300,1000,400,300,200,800,700,600,500</v>
      </c>
      <c r="BC91" t="str">
        <f>BB91&amp;","&amp;(IF(OR(LEN(R91)=0,R91="-"),"NULL",R91))</f>
        <v>'0000000000000138',1000,1500,800,600,300,1000,400,300,200,800,700,600,500,400</v>
      </c>
      <c r="BD91" t="str">
        <f>BC91&amp;","&amp;(IF(OR(LEN(S91)=0,S91="-"),"NULL",S91))</f>
        <v>'0000000000000138',1000,1500,800,600,300,1000,400,300,200,800,700,600,500,400,300</v>
      </c>
      <c r="BE91" s="80" t="str">
        <f>AO91&amp;BD91&amp;")"</f>
        <v>INSERT INTO TEWSA0W.CT_RETAIL_TMP (SNDG,IMP_SALDO_CC_GT_0_M0,IMP_SALDO_CC_GT_0_M1,IMP_SALDO_CC_GT_0_M2,IMP_VAL_MERC_CD_M0,IMP_VAL_MERC_CD_M1,IMP_VAL_MERC_CD_M2,IMP_SALDO_PCT_M0,IMP_SALDO_PCT_M1,IMP_SALDO_PCT_M2,IMP_SALDO_GPM_M0,IMP_SALDO_GPM_M1,IMP_SALDO_GPM_M2,IMP_SALDO_ASSIC_M0,IMP_SALDO_ASSIC_M1,IMP_SALDO_ASSIC_M2) VALUES ('0000000000000138',1000,1500,800,600,300,1000,400,300,200,800,700,600,500,400,300)</v>
      </c>
    </row>
    <row r="92" spans="1:60">
      <c r="B92" s="72" t="s">
        <v>321</v>
      </c>
      <c r="C92" s="56" t="s">
        <v>4</v>
      </c>
      <c r="D92" s="87" t="s">
        <v>116</v>
      </c>
      <c r="E92" s="56" t="s">
        <v>47</v>
      </c>
      <c r="F92" s="56" t="s">
        <v>47</v>
      </c>
      <c r="G92" s="56" t="s">
        <v>47</v>
      </c>
      <c r="H92" s="56" t="s">
        <v>47</v>
      </c>
      <c r="I92" s="56" t="s">
        <v>47</v>
      </c>
      <c r="J92" s="56" t="s">
        <v>47</v>
      </c>
      <c r="K92" s="56" t="s">
        <v>47</v>
      </c>
      <c r="L92" s="56" t="s">
        <v>47</v>
      </c>
      <c r="M92" s="56" t="s">
        <v>47</v>
      </c>
      <c r="N92" s="56" t="s">
        <v>47</v>
      </c>
      <c r="O92" s="56" t="s">
        <v>47</v>
      </c>
      <c r="P92" s="56" t="s">
        <v>47</v>
      </c>
      <c r="Q92" s="55" t="s">
        <v>47</v>
      </c>
      <c r="R92" s="55" t="s">
        <v>47</v>
      </c>
      <c r="S92" s="55" t="s">
        <v>47</v>
      </c>
      <c r="T92" s="19" t="str">
        <f t="shared" si="24"/>
        <v>-</v>
      </c>
      <c r="U92" s="19" t="str">
        <f t="shared" si="24"/>
        <v>-</v>
      </c>
      <c r="V92" s="19" t="str">
        <f t="shared" si="24"/>
        <v>-</v>
      </c>
      <c r="W92" s="19" t="str">
        <f t="shared" si="24"/>
        <v>-</v>
      </c>
      <c r="X92" s="19" t="str">
        <f t="shared" si="24"/>
        <v>-</v>
      </c>
      <c r="Y92" s="19" t="str">
        <f t="shared" si="24"/>
        <v>-</v>
      </c>
      <c r="Z92" s="19" t="str">
        <f t="shared" si="24"/>
        <v>-</v>
      </c>
      <c r="AA92" s="19" t="str">
        <f t="shared" si="24"/>
        <v>-</v>
      </c>
      <c r="AB92" s="19" t="str">
        <f t="shared" si="24"/>
        <v>-</v>
      </c>
      <c r="AC92" s="19" t="str">
        <f t="shared" si="24"/>
        <v>-</v>
      </c>
      <c r="AD92" s="19" t="str">
        <f t="shared" si="24"/>
        <v>-</v>
      </c>
      <c r="AE92" s="19" t="str">
        <f t="shared" si="24"/>
        <v>-</v>
      </c>
      <c r="AF92" s="19" t="str">
        <f t="shared" si="24"/>
        <v>-</v>
      </c>
      <c r="AG92" s="19" t="str">
        <f t="shared" si="24"/>
        <v>-</v>
      </c>
      <c r="AH92" s="19" t="str">
        <f t="shared" si="24"/>
        <v>-</v>
      </c>
      <c r="AI92" s="55">
        <v>0</v>
      </c>
      <c r="AJ92" s="55">
        <v>0</v>
      </c>
      <c r="AK92" s="2">
        <v>0</v>
      </c>
      <c r="AL92" s="2" t="s">
        <v>182</v>
      </c>
      <c r="AM92" s="2" t="s">
        <v>116</v>
      </c>
      <c r="AN92" s="2" t="s">
        <v>181</v>
      </c>
      <c r="AO92" t="str">
        <f t="shared" ref="AO92:AO95" si="26">"INSERT INTO TEWSA0W.CT_RETAIL_TMP (" &amp;BC$90&amp; ") VALUES ("</f>
        <v>INSERT INTO TEWSA0W.CT_RETAIL_TMP (SNDG,IMP_SALDO_CC_GT_0_M0,IMP_SALDO_CC_GT_0_M1,IMP_SALDO_CC_GT_0_M2,IMP_VAL_MERC_CD_M0,IMP_VAL_MERC_CD_M1,IMP_VAL_MERC_CD_M2,IMP_SALDO_PCT_M0,IMP_SALDO_PCT_M1,IMP_SALDO_PCT_M2,IMP_SALDO_GPM_M0,IMP_SALDO_GPM_M1,IMP_SALDO_GPM_M2,IMP_SALDO_ASSIC_M0,IMP_SALDO_ASSIC_M1,IMP_SALDO_ASSIC_M2) VALUES (</v>
      </c>
      <c r="AP92" t="str">
        <f t="shared" ref="AP92:AP95" si="27">B92&amp;","&amp;(IF(OR(LEN(E92)=0,E92="-"),"NULL",E92))</f>
        <v>'0000000000000139',NULL</v>
      </c>
      <c r="AQ92" t="str">
        <f t="shared" ref="AQ92:AQ95" si="28">AP92&amp;","&amp;(IF(OR(LEN(F92)=0,F92="-"),"NULL",F92))</f>
        <v>'0000000000000139',NULL,NULL</v>
      </c>
      <c r="AR92" t="str">
        <f t="shared" si="25"/>
        <v>'0000000000000139',NULL,NULL,NULL</v>
      </c>
      <c r="AS92" t="str">
        <f t="shared" si="25"/>
        <v>'0000000000000139',NULL,NULL,NULL,NULL</v>
      </c>
      <c r="AT92" t="str">
        <f t="shared" si="25"/>
        <v>'0000000000000139',NULL,NULL,NULL,NULL,NULL</v>
      </c>
      <c r="AU92" t="str">
        <f t="shared" si="25"/>
        <v>'0000000000000139',NULL,NULL,NULL,NULL,NULL,NULL</v>
      </c>
      <c r="AV92" t="str">
        <f t="shared" si="25"/>
        <v>'0000000000000139',NULL,NULL,NULL,NULL,NULL,NULL,NULL</v>
      </c>
      <c r="AW92" t="str">
        <f t="shared" si="25"/>
        <v>'0000000000000139',NULL,NULL,NULL,NULL,NULL,NULL,NULL,NULL</v>
      </c>
      <c r="AX92" t="str">
        <f t="shared" si="25"/>
        <v>'0000000000000139',NULL,NULL,NULL,NULL,NULL,NULL,NULL,NULL,NULL</v>
      </c>
      <c r="AY92" t="str">
        <f t="shared" si="25"/>
        <v>'0000000000000139',NULL,NULL,NULL,NULL,NULL,NULL,NULL,NULL,NULL,NULL</v>
      </c>
      <c r="AZ92" t="str">
        <f t="shared" si="25"/>
        <v>'0000000000000139',NULL,NULL,NULL,NULL,NULL,NULL,NULL,NULL,NULL,NULL,NULL</v>
      </c>
      <c r="BA92" t="str">
        <f t="shared" si="25"/>
        <v>'0000000000000139',NULL,NULL,NULL,NULL,NULL,NULL,NULL,NULL,NULL,NULL,NULL,NULL</v>
      </c>
      <c r="BB92" t="str">
        <f t="shared" si="25"/>
        <v>'0000000000000139',NULL,NULL,NULL,NULL,NULL,NULL,NULL,NULL,NULL,NULL,NULL,NULL,NULL</v>
      </c>
      <c r="BC92" t="str">
        <f t="shared" ref="BC92:BC95" si="29">BB92&amp;","&amp;(IF(OR(LEN(R92)=0,R92="-"),"NULL",R92))</f>
        <v>'0000000000000139',NULL,NULL,NULL,NULL,NULL,NULL,NULL,NULL,NULL,NULL,NULL,NULL,NULL,NULL</v>
      </c>
      <c r="BD92" t="str">
        <f t="shared" ref="BD92:BD95" si="30">BC92&amp;","&amp;(IF(OR(LEN(S92)=0,S92="-"),"NULL",S92))</f>
        <v>'0000000000000139',NULL,NULL,NULL,NULL,NULL,NULL,NULL,NULL,NULL,NULL,NULL,NULL,NULL,NULL,NULL</v>
      </c>
      <c r="BE92" s="80" t="str">
        <f>AO92&amp;BD92&amp;")"</f>
        <v>INSERT INTO TEWSA0W.CT_RETAIL_TMP (SNDG,IMP_SALDO_CC_GT_0_M0,IMP_SALDO_CC_GT_0_M1,IMP_SALDO_CC_GT_0_M2,IMP_VAL_MERC_CD_M0,IMP_VAL_MERC_CD_M1,IMP_VAL_MERC_CD_M2,IMP_SALDO_PCT_M0,IMP_SALDO_PCT_M1,IMP_SALDO_PCT_M2,IMP_SALDO_GPM_M0,IMP_SALDO_GPM_M1,IMP_SALDO_GPM_M2,IMP_SALDO_ASSIC_M0,IMP_SALDO_ASSIC_M1,IMP_SALDO_ASSIC_M2) VALUES ('0000000000000139',NULL,NULL,NULL,NULL,NULL,NULL,NULL,NULL,NULL,NULL,NULL,NULL,NULL,NULL,NULL)</v>
      </c>
    </row>
    <row r="93" spans="1:60" s="44" customFormat="1">
      <c r="B93" s="75" t="s">
        <v>323</v>
      </c>
      <c r="C93" s="67">
        <v>3050</v>
      </c>
      <c r="D93" s="87"/>
      <c r="E93" s="56" t="s">
        <v>47</v>
      </c>
      <c r="F93" s="56">
        <v>1500</v>
      </c>
      <c r="G93" s="56">
        <v>800</v>
      </c>
      <c r="H93" s="56" t="s">
        <v>47</v>
      </c>
      <c r="I93" s="56">
        <v>300</v>
      </c>
      <c r="J93" s="56">
        <v>1000</v>
      </c>
      <c r="K93" s="56" t="s">
        <v>47</v>
      </c>
      <c r="L93" s="56">
        <v>300</v>
      </c>
      <c r="M93" s="56">
        <v>200</v>
      </c>
      <c r="N93" s="56" t="s">
        <v>47</v>
      </c>
      <c r="O93" s="56">
        <v>700</v>
      </c>
      <c r="P93" s="56">
        <v>600</v>
      </c>
      <c r="Q93" s="55" t="s">
        <v>47</v>
      </c>
      <c r="R93" s="55">
        <v>400</v>
      </c>
      <c r="S93" s="55">
        <v>300</v>
      </c>
      <c r="T93" s="19" t="str">
        <f t="shared" si="24"/>
        <v>-</v>
      </c>
      <c r="U93" s="19">
        <f t="shared" si="24"/>
        <v>1500</v>
      </c>
      <c r="V93" s="19">
        <f t="shared" si="24"/>
        <v>800</v>
      </c>
      <c r="W93" s="19" t="str">
        <f t="shared" si="24"/>
        <v>-</v>
      </c>
      <c r="X93" s="19">
        <f t="shared" si="24"/>
        <v>300</v>
      </c>
      <c r="Y93" s="19">
        <f t="shared" si="24"/>
        <v>1000</v>
      </c>
      <c r="Z93" s="19" t="str">
        <f t="shared" si="24"/>
        <v>-</v>
      </c>
      <c r="AA93" s="19">
        <f t="shared" si="24"/>
        <v>300</v>
      </c>
      <c r="AB93" s="19">
        <f t="shared" si="24"/>
        <v>200</v>
      </c>
      <c r="AC93" s="19" t="str">
        <f t="shared" si="24"/>
        <v>-</v>
      </c>
      <c r="AD93" s="19">
        <f t="shared" si="24"/>
        <v>700</v>
      </c>
      <c r="AE93" s="19">
        <f t="shared" si="24"/>
        <v>600</v>
      </c>
      <c r="AF93" s="19" t="str">
        <f t="shared" si="24"/>
        <v>-</v>
      </c>
      <c r="AG93" s="19">
        <f t="shared" si="24"/>
        <v>400</v>
      </c>
      <c r="AH93" s="19">
        <f t="shared" si="24"/>
        <v>300</v>
      </c>
      <c r="AI93" s="66" t="s">
        <v>182</v>
      </c>
      <c r="AJ93" s="66">
        <v>3200</v>
      </c>
      <c r="AK93" s="67">
        <v>2900</v>
      </c>
      <c r="AL93" s="67">
        <v>3050</v>
      </c>
      <c r="AM93" s="63"/>
      <c r="AN93" s="2" t="s">
        <v>181</v>
      </c>
      <c r="AO93" t="str">
        <f t="shared" si="26"/>
        <v>INSERT INTO TEWSA0W.CT_RETAIL_TMP (SNDG,IMP_SALDO_CC_GT_0_M0,IMP_SALDO_CC_GT_0_M1,IMP_SALDO_CC_GT_0_M2,IMP_VAL_MERC_CD_M0,IMP_VAL_MERC_CD_M1,IMP_VAL_MERC_CD_M2,IMP_SALDO_PCT_M0,IMP_SALDO_PCT_M1,IMP_SALDO_PCT_M2,IMP_SALDO_GPM_M0,IMP_SALDO_GPM_M1,IMP_SALDO_GPM_M2,IMP_SALDO_ASSIC_M0,IMP_SALDO_ASSIC_M1,IMP_SALDO_ASSIC_M2) VALUES (</v>
      </c>
      <c r="AP93" t="str">
        <f t="shared" si="27"/>
        <v>'0000000000000215',NULL</v>
      </c>
      <c r="AQ93" t="str">
        <f t="shared" si="28"/>
        <v>'0000000000000215',NULL,1500</v>
      </c>
      <c r="AR93" t="str">
        <f t="shared" si="25"/>
        <v>'0000000000000215',NULL,1500,800</v>
      </c>
      <c r="AS93" t="str">
        <f t="shared" si="25"/>
        <v>'0000000000000215',NULL,1500,800,NULL</v>
      </c>
      <c r="AT93" t="str">
        <f t="shared" si="25"/>
        <v>'0000000000000215',NULL,1500,800,NULL,300</v>
      </c>
      <c r="AU93" t="str">
        <f t="shared" si="25"/>
        <v>'0000000000000215',NULL,1500,800,NULL,300,1000</v>
      </c>
      <c r="AV93" t="str">
        <f t="shared" si="25"/>
        <v>'0000000000000215',NULL,1500,800,NULL,300,1000,NULL</v>
      </c>
      <c r="AW93" t="str">
        <f t="shared" si="25"/>
        <v>'0000000000000215',NULL,1500,800,NULL,300,1000,NULL,300</v>
      </c>
      <c r="AX93" t="str">
        <f t="shared" si="25"/>
        <v>'0000000000000215',NULL,1500,800,NULL,300,1000,NULL,300,200</v>
      </c>
      <c r="AY93" t="str">
        <f t="shared" si="25"/>
        <v>'0000000000000215',NULL,1500,800,NULL,300,1000,NULL,300,200,NULL</v>
      </c>
      <c r="AZ93" t="str">
        <f t="shared" si="25"/>
        <v>'0000000000000215',NULL,1500,800,NULL,300,1000,NULL,300,200,NULL,700</v>
      </c>
      <c r="BA93" t="str">
        <f t="shared" si="25"/>
        <v>'0000000000000215',NULL,1500,800,NULL,300,1000,NULL,300,200,NULL,700,600</v>
      </c>
      <c r="BB93" t="str">
        <f t="shared" si="25"/>
        <v>'0000000000000215',NULL,1500,800,NULL,300,1000,NULL,300,200,NULL,700,600,NULL</v>
      </c>
      <c r="BC93" t="str">
        <f t="shared" si="29"/>
        <v>'0000000000000215',NULL,1500,800,NULL,300,1000,NULL,300,200,NULL,700,600,NULL,400</v>
      </c>
      <c r="BD93" t="str">
        <f t="shared" si="30"/>
        <v>'0000000000000215',NULL,1500,800,NULL,300,1000,NULL,300,200,NULL,700,600,NULL,400,300</v>
      </c>
      <c r="BE93" s="80" t="str">
        <f t="shared" ref="BE93:BE95" si="31">AO93&amp;BD93&amp;")"</f>
        <v>INSERT INTO TEWSA0W.CT_RETAIL_TMP (SNDG,IMP_SALDO_CC_GT_0_M0,IMP_SALDO_CC_GT_0_M1,IMP_SALDO_CC_GT_0_M2,IMP_VAL_MERC_CD_M0,IMP_VAL_MERC_CD_M1,IMP_VAL_MERC_CD_M2,IMP_SALDO_PCT_M0,IMP_SALDO_PCT_M1,IMP_SALDO_PCT_M2,IMP_SALDO_GPM_M0,IMP_SALDO_GPM_M1,IMP_SALDO_GPM_M2,IMP_SALDO_ASSIC_M0,IMP_SALDO_ASSIC_M1,IMP_SALDO_ASSIC_M2) VALUES ('0000000000000215',NULL,1500,800,NULL,300,1000,NULL,300,200,NULL,700,600,NULL,400,300)</v>
      </c>
    </row>
    <row r="94" spans="1:60" s="44" customFormat="1">
      <c r="B94" s="75" t="s">
        <v>324</v>
      </c>
      <c r="C94" s="67">
        <v>2400</v>
      </c>
      <c r="D94" s="87"/>
      <c r="E94" s="56">
        <v>100</v>
      </c>
      <c r="F94" s="56" t="s">
        <v>47</v>
      </c>
      <c r="G94" s="56" t="s">
        <v>47</v>
      </c>
      <c r="H94" s="56">
        <v>600</v>
      </c>
      <c r="I94" s="56" t="s">
        <v>47</v>
      </c>
      <c r="J94" s="56" t="s">
        <v>47</v>
      </c>
      <c r="K94" s="56">
        <v>400</v>
      </c>
      <c r="L94" s="56" t="s">
        <v>47</v>
      </c>
      <c r="M94" s="56" t="s">
        <v>47</v>
      </c>
      <c r="N94" s="56">
        <v>800</v>
      </c>
      <c r="O94" s="56" t="s">
        <v>47</v>
      </c>
      <c r="P94" s="56" t="s">
        <v>47</v>
      </c>
      <c r="Q94" s="55">
        <v>500</v>
      </c>
      <c r="R94" s="55" t="s">
        <v>47</v>
      </c>
      <c r="S94" s="55" t="s">
        <v>47</v>
      </c>
      <c r="T94" s="19">
        <f t="shared" si="24"/>
        <v>100</v>
      </c>
      <c r="U94" s="19" t="str">
        <f t="shared" si="24"/>
        <v>-</v>
      </c>
      <c r="V94" s="19" t="str">
        <f t="shared" si="24"/>
        <v>-</v>
      </c>
      <c r="W94" s="19">
        <f t="shared" si="24"/>
        <v>600</v>
      </c>
      <c r="X94" s="19" t="str">
        <f t="shared" si="24"/>
        <v>-</v>
      </c>
      <c r="Y94" s="19" t="str">
        <f t="shared" si="24"/>
        <v>-</v>
      </c>
      <c r="Z94" s="19">
        <f t="shared" si="24"/>
        <v>400</v>
      </c>
      <c r="AA94" s="19" t="str">
        <f t="shared" si="24"/>
        <v>-</v>
      </c>
      <c r="AB94" s="19" t="str">
        <f t="shared" si="24"/>
        <v>-</v>
      </c>
      <c r="AC94" s="19">
        <f t="shared" si="24"/>
        <v>800</v>
      </c>
      <c r="AD94" s="19" t="str">
        <f t="shared" si="24"/>
        <v>-</v>
      </c>
      <c r="AE94" s="19" t="str">
        <f t="shared" si="24"/>
        <v>-</v>
      </c>
      <c r="AF94" s="19">
        <f t="shared" si="24"/>
        <v>500</v>
      </c>
      <c r="AG94" s="19" t="str">
        <f t="shared" si="24"/>
        <v>-</v>
      </c>
      <c r="AH94" s="19" t="str">
        <f t="shared" si="24"/>
        <v>-</v>
      </c>
      <c r="AI94" s="66">
        <v>2400</v>
      </c>
      <c r="AJ94" s="68" t="s">
        <v>182</v>
      </c>
      <c r="AK94" s="69" t="s">
        <v>182</v>
      </c>
      <c r="AL94" s="67">
        <v>2400</v>
      </c>
      <c r="AM94" s="63"/>
      <c r="AN94" s="2" t="s">
        <v>181</v>
      </c>
      <c r="AO94" t="str">
        <f t="shared" si="26"/>
        <v>INSERT INTO TEWSA0W.CT_RETAIL_TMP (SNDG,IMP_SALDO_CC_GT_0_M0,IMP_SALDO_CC_GT_0_M1,IMP_SALDO_CC_GT_0_M2,IMP_VAL_MERC_CD_M0,IMP_VAL_MERC_CD_M1,IMP_VAL_MERC_CD_M2,IMP_SALDO_PCT_M0,IMP_SALDO_PCT_M1,IMP_SALDO_PCT_M2,IMP_SALDO_GPM_M0,IMP_SALDO_GPM_M1,IMP_SALDO_GPM_M2,IMP_SALDO_ASSIC_M0,IMP_SALDO_ASSIC_M1,IMP_SALDO_ASSIC_M2) VALUES (</v>
      </c>
      <c r="AP94" t="str">
        <f t="shared" si="27"/>
        <v>'0000000000000216',100</v>
      </c>
      <c r="AQ94" t="str">
        <f t="shared" si="28"/>
        <v>'0000000000000216',100,NULL</v>
      </c>
      <c r="AR94" t="str">
        <f t="shared" si="25"/>
        <v>'0000000000000216',100,NULL,NULL</v>
      </c>
      <c r="AS94" t="str">
        <f t="shared" si="25"/>
        <v>'0000000000000216',100,NULL,NULL,600</v>
      </c>
      <c r="AT94" t="str">
        <f t="shared" si="25"/>
        <v>'0000000000000216',100,NULL,NULL,600,NULL</v>
      </c>
      <c r="AU94" t="str">
        <f t="shared" si="25"/>
        <v>'0000000000000216',100,NULL,NULL,600,NULL,NULL</v>
      </c>
      <c r="AV94" t="str">
        <f t="shared" si="25"/>
        <v>'0000000000000216',100,NULL,NULL,600,NULL,NULL,400</v>
      </c>
      <c r="AW94" t="str">
        <f t="shared" si="25"/>
        <v>'0000000000000216',100,NULL,NULL,600,NULL,NULL,400,NULL</v>
      </c>
      <c r="AX94" t="str">
        <f t="shared" si="25"/>
        <v>'0000000000000216',100,NULL,NULL,600,NULL,NULL,400,NULL,NULL</v>
      </c>
      <c r="AY94" t="str">
        <f t="shared" si="25"/>
        <v>'0000000000000216',100,NULL,NULL,600,NULL,NULL,400,NULL,NULL,800</v>
      </c>
      <c r="AZ94" t="str">
        <f t="shared" si="25"/>
        <v>'0000000000000216',100,NULL,NULL,600,NULL,NULL,400,NULL,NULL,800,NULL</v>
      </c>
      <c r="BA94" t="str">
        <f t="shared" si="25"/>
        <v>'0000000000000216',100,NULL,NULL,600,NULL,NULL,400,NULL,NULL,800,NULL,NULL</v>
      </c>
      <c r="BB94" t="str">
        <f t="shared" si="25"/>
        <v>'0000000000000216',100,NULL,NULL,600,NULL,NULL,400,NULL,NULL,800,NULL,NULL,500</v>
      </c>
      <c r="BC94" t="str">
        <f t="shared" si="29"/>
        <v>'0000000000000216',100,NULL,NULL,600,NULL,NULL,400,NULL,NULL,800,NULL,NULL,500,NULL</v>
      </c>
      <c r="BD94" t="str">
        <f t="shared" si="30"/>
        <v>'0000000000000216',100,NULL,NULL,600,NULL,NULL,400,NULL,NULL,800,NULL,NULL,500,NULL,NULL</v>
      </c>
      <c r="BE94" s="80" t="str">
        <f t="shared" si="31"/>
        <v>INSERT INTO TEWSA0W.CT_RETAIL_TMP (SNDG,IMP_SALDO_CC_GT_0_M0,IMP_SALDO_CC_GT_0_M1,IMP_SALDO_CC_GT_0_M2,IMP_VAL_MERC_CD_M0,IMP_VAL_MERC_CD_M1,IMP_VAL_MERC_CD_M2,IMP_SALDO_PCT_M0,IMP_SALDO_PCT_M1,IMP_SALDO_PCT_M2,IMP_SALDO_GPM_M0,IMP_SALDO_GPM_M1,IMP_SALDO_GPM_M2,IMP_SALDO_ASSIC_M0,IMP_SALDO_ASSIC_M1,IMP_SALDO_ASSIC_M2) VALUES ('0000000000000216',100,NULL,NULL,600,NULL,NULL,400,NULL,NULL,800,NULL,NULL,500,NULL,NULL)</v>
      </c>
    </row>
    <row r="95" spans="1:60" s="44" customFormat="1">
      <c r="B95" s="75" t="s">
        <v>322</v>
      </c>
      <c r="C95" s="56">
        <f>AVERAGE(SUM(T95,W95,Z95,AC95,AF95),SUM(U95,X95,AA95,AD95,AG95),SUM(V95,Y95,AB95,AE95,AH95))</f>
        <v>2100</v>
      </c>
      <c r="D95" s="87"/>
      <c r="E95" s="56">
        <v>1000</v>
      </c>
      <c r="F95" s="56">
        <v>-1500</v>
      </c>
      <c r="G95" s="56">
        <v>800</v>
      </c>
      <c r="H95" s="56">
        <v>-600</v>
      </c>
      <c r="I95" s="56">
        <v>300</v>
      </c>
      <c r="J95" s="56">
        <v>1000</v>
      </c>
      <c r="K95" s="56">
        <v>400</v>
      </c>
      <c r="L95" s="56">
        <v>-300</v>
      </c>
      <c r="M95" s="56">
        <v>200</v>
      </c>
      <c r="N95" s="56">
        <v>800</v>
      </c>
      <c r="O95" s="56">
        <v>-700</v>
      </c>
      <c r="P95" s="56">
        <v>600</v>
      </c>
      <c r="Q95" s="55">
        <v>500</v>
      </c>
      <c r="R95" s="55">
        <v>400</v>
      </c>
      <c r="S95" s="55">
        <v>300</v>
      </c>
      <c r="T95" s="19">
        <f t="shared" si="24"/>
        <v>1000</v>
      </c>
      <c r="U95" s="19">
        <f t="shared" si="24"/>
        <v>0</v>
      </c>
      <c r="V95" s="19">
        <f t="shared" si="24"/>
        <v>800</v>
      </c>
      <c r="W95" s="19">
        <f t="shared" si="24"/>
        <v>0</v>
      </c>
      <c r="X95" s="19">
        <f t="shared" si="24"/>
        <v>300</v>
      </c>
      <c r="Y95" s="19">
        <f t="shared" si="24"/>
        <v>1000</v>
      </c>
      <c r="Z95" s="19">
        <f t="shared" si="24"/>
        <v>400</v>
      </c>
      <c r="AA95" s="19">
        <f t="shared" si="24"/>
        <v>0</v>
      </c>
      <c r="AB95" s="19">
        <f t="shared" si="24"/>
        <v>200</v>
      </c>
      <c r="AC95" s="19">
        <f t="shared" si="24"/>
        <v>800</v>
      </c>
      <c r="AD95" s="19">
        <f t="shared" si="24"/>
        <v>0</v>
      </c>
      <c r="AE95" s="19">
        <f t="shared" si="24"/>
        <v>600</v>
      </c>
      <c r="AF95" s="19">
        <f t="shared" si="24"/>
        <v>500</v>
      </c>
      <c r="AG95" s="19">
        <f t="shared" si="24"/>
        <v>400</v>
      </c>
      <c r="AH95" s="19">
        <f t="shared" si="24"/>
        <v>300</v>
      </c>
      <c r="AI95" s="65">
        <v>2700</v>
      </c>
      <c r="AJ95" s="55">
        <v>700</v>
      </c>
      <c r="AK95" s="64">
        <v>2900</v>
      </c>
      <c r="AL95" s="64">
        <v>2100</v>
      </c>
      <c r="AM95" s="63"/>
      <c r="AN95" s="56" t="s">
        <v>181</v>
      </c>
      <c r="AO95" t="str">
        <f t="shared" si="26"/>
        <v>INSERT INTO TEWSA0W.CT_RETAIL_TMP (SNDG,IMP_SALDO_CC_GT_0_M0,IMP_SALDO_CC_GT_0_M1,IMP_SALDO_CC_GT_0_M2,IMP_VAL_MERC_CD_M0,IMP_VAL_MERC_CD_M1,IMP_VAL_MERC_CD_M2,IMP_SALDO_PCT_M0,IMP_SALDO_PCT_M1,IMP_SALDO_PCT_M2,IMP_SALDO_GPM_M0,IMP_SALDO_GPM_M1,IMP_SALDO_GPM_M2,IMP_SALDO_ASSIC_M0,IMP_SALDO_ASSIC_M1,IMP_SALDO_ASSIC_M2) VALUES (</v>
      </c>
      <c r="AP95" t="str">
        <f t="shared" si="27"/>
        <v>'0000000000000214',1000</v>
      </c>
      <c r="AQ95" t="str">
        <f t="shared" si="28"/>
        <v>'0000000000000214',1000,-1500</v>
      </c>
      <c r="AR95" t="str">
        <f t="shared" si="25"/>
        <v>'0000000000000214',1000,-1500,800</v>
      </c>
      <c r="AS95" t="str">
        <f t="shared" si="25"/>
        <v>'0000000000000214',1000,-1500,800,-600</v>
      </c>
      <c r="AT95" t="str">
        <f t="shared" si="25"/>
        <v>'0000000000000214',1000,-1500,800,-600,300</v>
      </c>
      <c r="AU95" t="str">
        <f t="shared" si="25"/>
        <v>'0000000000000214',1000,-1500,800,-600,300,1000</v>
      </c>
      <c r="AV95" t="str">
        <f t="shared" si="25"/>
        <v>'0000000000000214',1000,-1500,800,-600,300,1000,400</v>
      </c>
      <c r="AW95" t="str">
        <f t="shared" si="25"/>
        <v>'0000000000000214',1000,-1500,800,-600,300,1000,400,-300</v>
      </c>
      <c r="AX95" t="str">
        <f t="shared" si="25"/>
        <v>'0000000000000214',1000,-1500,800,-600,300,1000,400,-300,200</v>
      </c>
      <c r="AY95" t="str">
        <f t="shared" si="25"/>
        <v>'0000000000000214',1000,-1500,800,-600,300,1000,400,-300,200,800</v>
      </c>
      <c r="AZ95" t="str">
        <f t="shared" si="25"/>
        <v>'0000000000000214',1000,-1500,800,-600,300,1000,400,-300,200,800,-700</v>
      </c>
      <c r="BA95" t="str">
        <f t="shared" si="25"/>
        <v>'0000000000000214',1000,-1500,800,-600,300,1000,400,-300,200,800,-700,600</v>
      </c>
      <c r="BB95" t="str">
        <f t="shared" si="25"/>
        <v>'0000000000000214',1000,-1500,800,-600,300,1000,400,-300,200,800,-700,600,500</v>
      </c>
      <c r="BC95" t="str">
        <f t="shared" si="29"/>
        <v>'0000000000000214',1000,-1500,800,-600,300,1000,400,-300,200,800,-700,600,500,400</v>
      </c>
      <c r="BD95" t="str">
        <f t="shared" si="30"/>
        <v>'0000000000000214',1000,-1500,800,-600,300,1000,400,-300,200,800,-700,600,500,400,300</v>
      </c>
      <c r="BE95" s="80" t="str">
        <f t="shared" si="31"/>
        <v>INSERT INTO TEWSA0W.CT_RETAIL_TMP (SNDG,IMP_SALDO_CC_GT_0_M0,IMP_SALDO_CC_GT_0_M1,IMP_SALDO_CC_GT_0_M2,IMP_VAL_MERC_CD_M0,IMP_VAL_MERC_CD_M1,IMP_VAL_MERC_CD_M2,IMP_SALDO_PCT_M0,IMP_SALDO_PCT_M1,IMP_SALDO_PCT_M2,IMP_SALDO_GPM_M0,IMP_SALDO_GPM_M1,IMP_SALDO_GPM_M2,IMP_SALDO_ASSIC_M0,IMP_SALDO_ASSIC_M1,IMP_SALDO_ASSIC_M2) VALUES ('0000000000000214',1000,-1500,800,-600,300,1000,400,-300,200,800,-700,600,500,400,300)</v>
      </c>
    </row>
    <row r="96" spans="1:60">
      <c r="V96" s="11"/>
      <c r="BH96" t="s">
        <v>325</v>
      </c>
    </row>
    <row r="97" spans="1:20">
      <c r="B97" s="38"/>
    </row>
    <row r="98" spans="1:20">
      <c r="A98" s="3" t="s">
        <v>122</v>
      </c>
      <c r="B98" s="1" t="s">
        <v>1</v>
      </c>
      <c r="C98" s="1" t="s">
        <v>2</v>
      </c>
      <c r="D98" s="1" t="s">
        <v>123</v>
      </c>
      <c r="E98" s="1" t="s">
        <v>125</v>
      </c>
      <c r="F98" s="1" t="s">
        <v>126</v>
      </c>
      <c r="G98" s="1" t="s">
        <v>127</v>
      </c>
      <c r="H98" s="36" t="s">
        <v>122</v>
      </c>
      <c r="I98" s="36" t="s">
        <v>124</v>
      </c>
      <c r="J98" s="36" t="s">
        <v>170</v>
      </c>
    </row>
    <row r="99" spans="1:20">
      <c r="A99" s="15"/>
      <c r="B99" s="75" t="s">
        <v>102</v>
      </c>
      <c r="C99" s="56">
        <f>AVERAGE(E99,F99,G99)</f>
        <v>383.33333333333331</v>
      </c>
      <c r="D99" s="56"/>
      <c r="E99" s="56">
        <v>300</v>
      </c>
      <c r="F99" s="56">
        <v>500</v>
      </c>
      <c r="G99" s="56">
        <v>350</v>
      </c>
      <c r="H99" s="56">
        <v>383.33333333333331</v>
      </c>
      <c r="I99" s="56"/>
      <c r="J99" s="56" t="s">
        <v>181</v>
      </c>
    </row>
    <row r="100" spans="1:20">
      <c r="B100" s="75" t="s">
        <v>282</v>
      </c>
      <c r="C100" s="69" t="s">
        <v>4</v>
      </c>
      <c r="D100" s="88" t="s">
        <v>128</v>
      </c>
      <c r="E100" s="69" t="s">
        <v>47</v>
      </c>
      <c r="F100" s="69" t="s">
        <v>47</v>
      </c>
      <c r="G100" s="69" t="s">
        <v>47</v>
      </c>
      <c r="H100" s="69" t="s">
        <v>4</v>
      </c>
      <c r="I100" s="88" t="s">
        <v>128</v>
      </c>
      <c r="J100" s="56" t="s">
        <v>181</v>
      </c>
    </row>
    <row r="101" spans="1:20">
      <c r="B101" s="75" t="s">
        <v>283</v>
      </c>
      <c r="C101" s="69" t="s">
        <v>4</v>
      </c>
      <c r="D101" s="88" t="s">
        <v>129</v>
      </c>
      <c r="E101" s="69">
        <v>-1000</v>
      </c>
      <c r="F101" s="69">
        <v>-500</v>
      </c>
      <c r="G101" s="69">
        <v>400</v>
      </c>
      <c r="H101" s="69">
        <v>-366</v>
      </c>
      <c r="I101" s="69" t="s">
        <v>129</v>
      </c>
      <c r="J101" s="56" t="s">
        <v>181</v>
      </c>
      <c r="K101" s="11"/>
    </row>
    <row r="102" spans="1:20">
      <c r="B102" s="75" t="s">
        <v>301</v>
      </c>
      <c r="C102" s="69">
        <f>AVERAGE(E102,F102,G102)</f>
        <v>266.66666666666669</v>
      </c>
      <c r="D102" s="88"/>
      <c r="E102" s="69">
        <v>500</v>
      </c>
      <c r="F102" s="69">
        <v>-700</v>
      </c>
      <c r="G102" s="69">
        <v>1000</v>
      </c>
      <c r="H102" s="69">
        <v>266.67</v>
      </c>
      <c r="I102" s="69"/>
      <c r="J102" s="56" t="s">
        <v>181</v>
      </c>
      <c r="K102" s="11"/>
    </row>
    <row r="103" spans="1:20">
      <c r="K103" s="11"/>
    </row>
    <row r="105" spans="1:20">
      <c r="A105" s="3" t="s">
        <v>131</v>
      </c>
      <c r="B105" s="1" t="s">
        <v>1</v>
      </c>
      <c r="C105" s="1" t="s">
        <v>2</v>
      </c>
      <c r="D105" s="1" t="s">
        <v>132</v>
      </c>
      <c r="E105" s="77" t="s">
        <v>134</v>
      </c>
      <c r="F105" s="77" t="s">
        <v>135</v>
      </c>
      <c r="G105" s="77" t="s">
        <v>136</v>
      </c>
      <c r="H105" s="1" t="s">
        <v>137</v>
      </c>
      <c r="I105" s="1" t="s">
        <v>138</v>
      </c>
      <c r="J105" s="1" t="s">
        <v>139</v>
      </c>
      <c r="K105" s="1" t="s">
        <v>43</v>
      </c>
      <c r="L105" s="1" t="s">
        <v>44</v>
      </c>
      <c r="M105" s="1" t="s">
        <v>171</v>
      </c>
      <c r="N105" s="1" t="s">
        <v>172</v>
      </c>
      <c r="O105" s="1" t="s">
        <v>173</v>
      </c>
      <c r="P105" s="36" t="s">
        <v>230</v>
      </c>
      <c r="Q105" s="36" t="s">
        <v>231</v>
      </c>
      <c r="R105" s="36" t="s">
        <v>131</v>
      </c>
      <c r="S105" s="42" t="s">
        <v>133</v>
      </c>
      <c r="T105" s="36" t="s">
        <v>170</v>
      </c>
    </row>
    <row r="106" spans="1:20">
      <c r="B106" s="72" t="s">
        <v>217</v>
      </c>
      <c r="C106" s="2">
        <f>K106/L106</f>
        <v>0.40277777777777773</v>
      </c>
      <c r="D106" s="2"/>
      <c r="E106" s="83">
        <v>-400</v>
      </c>
      <c r="F106" s="83">
        <v>-500</v>
      </c>
      <c r="G106" s="83">
        <v>-550</v>
      </c>
      <c r="H106" s="2">
        <v>1200</v>
      </c>
      <c r="I106" s="2">
        <v>1200</v>
      </c>
      <c r="J106" s="2">
        <v>1200</v>
      </c>
      <c r="K106" s="16">
        <f>AVERAGE(M106,N106,O106)</f>
        <v>483.33333333333331</v>
      </c>
      <c r="L106" s="16">
        <f>AVERAGE(H106,I106,J106)</f>
        <v>1200</v>
      </c>
      <c r="M106" s="78">
        <f>E106*(-1)</f>
        <v>400</v>
      </c>
      <c r="N106" s="78">
        <f>F106*(-1)</f>
        <v>500</v>
      </c>
      <c r="O106" s="78">
        <f>G106*(-1)</f>
        <v>550</v>
      </c>
      <c r="P106" s="2">
        <v>483.33</v>
      </c>
      <c r="Q106" s="37">
        <v>1200</v>
      </c>
      <c r="R106" s="2">
        <v>0.40279999999999999</v>
      </c>
      <c r="S106" s="39"/>
      <c r="T106" s="2" t="s">
        <v>181</v>
      </c>
    </row>
    <row r="107" spans="1:20">
      <c r="B107" s="72" t="s">
        <v>218</v>
      </c>
      <c r="C107" s="2">
        <f>K107/L107</f>
        <v>0.375</v>
      </c>
      <c r="D107" s="2"/>
      <c r="E107" s="83">
        <v>-300</v>
      </c>
      <c r="F107" s="83" t="s">
        <v>47</v>
      </c>
      <c r="G107" s="83">
        <v>-450</v>
      </c>
      <c r="H107" s="2" t="s">
        <v>47</v>
      </c>
      <c r="I107" s="2">
        <v>1000</v>
      </c>
      <c r="J107" s="2">
        <v>1000</v>
      </c>
      <c r="K107" s="16">
        <f>AVERAGE(M107,N107,O107)</f>
        <v>375</v>
      </c>
      <c r="L107" s="16">
        <f>AVERAGE(H107,I107,J107)</f>
        <v>1000</v>
      </c>
      <c r="M107" s="78">
        <f t="shared" ref="M107" si="32">E107*(-1)</f>
        <v>300</v>
      </c>
      <c r="N107" s="69" t="s">
        <v>47</v>
      </c>
      <c r="O107" s="78">
        <f t="shared" ref="O107:O109" si="33">G107*(-1)</f>
        <v>450</v>
      </c>
      <c r="P107" s="2">
        <v>375</v>
      </c>
      <c r="Q107" s="37">
        <v>1000</v>
      </c>
      <c r="R107" s="2">
        <v>0.375</v>
      </c>
      <c r="S107" s="39"/>
      <c r="T107" s="2" t="s">
        <v>181</v>
      </c>
    </row>
    <row r="108" spans="1:20">
      <c r="B108" s="72" t="s">
        <v>219</v>
      </c>
      <c r="C108" s="2" t="s">
        <v>4</v>
      </c>
      <c r="D108" s="9" t="s">
        <v>128</v>
      </c>
      <c r="E108" s="84" t="s">
        <v>47</v>
      </c>
      <c r="F108" s="84" t="s">
        <v>47</v>
      </c>
      <c r="G108" s="84" t="s">
        <v>47</v>
      </c>
      <c r="H108" s="2" t="s">
        <v>47</v>
      </c>
      <c r="I108" s="2" t="s">
        <v>47</v>
      </c>
      <c r="J108" s="2" t="s">
        <v>47</v>
      </c>
      <c r="K108" s="16" t="s">
        <v>47</v>
      </c>
      <c r="L108" s="16" t="s">
        <v>47</v>
      </c>
      <c r="M108" s="16" t="s">
        <v>47</v>
      </c>
      <c r="N108" s="16" t="s">
        <v>47</v>
      </c>
      <c r="O108" s="16" t="s">
        <v>47</v>
      </c>
      <c r="P108" s="2" t="s">
        <v>182</v>
      </c>
      <c r="Q108" s="2" t="s">
        <v>182</v>
      </c>
      <c r="R108" s="2" t="s">
        <v>182</v>
      </c>
      <c r="S108" s="39" t="s">
        <v>128</v>
      </c>
      <c r="T108" s="2" t="s">
        <v>181</v>
      </c>
    </row>
    <row r="109" spans="1:20" s="15" customFormat="1">
      <c r="B109" s="72" t="s">
        <v>220</v>
      </c>
      <c r="C109" s="85">
        <v>999999</v>
      </c>
      <c r="D109" s="86" t="s">
        <v>140</v>
      </c>
      <c r="E109" s="83">
        <v>-500</v>
      </c>
      <c r="F109" s="83">
        <v>-200</v>
      </c>
      <c r="G109" s="83">
        <v>300</v>
      </c>
      <c r="H109" s="27">
        <v>0</v>
      </c>
      <c r="I109" s="27">
        <v>0</v>
      </c>
      <c r="J109" s="27">
        <v>0</v>
      </c>
      <c r="K109" s="16">
        <f>AVERAGE(M109,N109,O109)</f>
        <v>133.33333333333334</v>
      </c>
      <c r="L109" s="16">
        <f t="shared" ref="L109:L118" si="34">AVERAGE(H109,I109,J109)</f>
        <v>0</v>
      </c>
      <c r="M109" s="78">
        <f>E109*(-1)</f>
        <v>500</v>
      </c>
      <c r="N109" s="78">
        <f t="shared" ref="N109" si="35">F109*(-1)</f>
        <v>200</v>
      </c>
      <c r="O109" s="78">
        <f t="shared" si="33"/>
        <v>-300</v>
      </c>
      <c r="P109" s="16">
        <v>0</v>
      </c>
      <c r="Q109" s="16">
        <v>0</v>
      </c>
      <c r="R109" s="37">
        <v>999999</v>
      </c>
      <c r="S109" s="41" t="s">
        <v>140</v>
      </c>
      <c r="T109" s="2"/>
    </row>
    <row r="110" spans="1:20">
      <c r="B110" s="72" t="s">
        <v>221</v>
      </c>
      <c r="C110" s="22">
        <v>1000000</v>
      </c>
      <c r="D110" s="9" t="s">
        <v>141</v>
      </c>
      <c r="E110" s="83">
        <v>-250</v>
      </c>
      <c r="F110" s="83">
        <v>-250</v>
      </c>
      <c r="G110" s="83">
        <v>-250</v>
      </c>
      <c r="H110" s="26">
        <v>0</v>
      </c>
      <c r="I110" s="26">
        <v>0</v>
      </c>
      <c r="J110" s="26">
        <v>0</v>
      </c>
      <c r="K110" s="16">
        <f>AVERAGE(M110,N110,O110)</f>
        <v>250</v>
      </c>
      <c r="L110" s="16">
        <f t="shared" si="34"/>
        <v>0</v>
      </c>
      <c r="M110" s="78">
        <f>E110*(-1)</f>
        <v>250</v>
      </c>
      <c r="N110" s="78">
        <f t="shared" ref="N110" si="36">F110*(-1)</f>
        <v>250</v>
      </c>
      <c r="O110" s="78">
        <f t="shared" ref="O110" si="37">G110*(-1)</f>
        <v>250</v>
      </c>
      <c r="P110" s="2">
        <v>250</v>
      </c>
      <c r="Q110" s="2">
        <v>0</v>
      </c>
      <c r="R110" s="37">
        <v>1000000</v>
      </c>
      <c r="S110" s="39" t="s">
        <v>141</v>
      </c>
      <c r="T110" s="2" t="s">
        <v>181</v>
      </c>
    </row>
    <row r="111" spans="1:20">
      <c r="B111" s="72" t="s">
        <v>222</v>
      </c>
      <c r="C111" s="2" t="s">
        <v>4</v>
      </c>
      <c r="D111" s="9" t="s">
        <v>142</v>
      </c>
      <c r="E111" s="83">
        <v>-100</v>
      </c>
      <c r="F111" s="83">
        <v>-200</v>
      </c>
      <c r="G111" s="83">
        <v>-300</v>
      </c>
      <c r="H111" s="26" t="s">
        <v>47</v>
      </c>
      <c r="I111" s="26" t="s">
        <v>47</v>
      </c>
      <c r="J111" s="26" t="s">
        <v>47</v>
      </c>
      <c r="K111" s="16">
        <f>AVERAGE(M111,N111,O111)</f>
        <v>200</v>
      </c>
      <c r="L111" s="16" t="s">
        <v>47</v>
      </c>
      <c r="M111" s="78">
        <f>E111*(-1)</f>
        <v>100</v>
      </c>
      <c r="N111" s="78">
        <f t="shared" ref="N111" si="38">F111*(-1)</f>
        <v>200</v>
      </c>
      <c r="O111" s="78">
        <f t="shared" ref="O111" si="39">G111*(-1)</f>
        <v>300</v>
      </c>
      <c r="P111" s="2">
        <v>200</v>
      </c>
      <c r="Q111" s="2" t="s">
        <v>182</v>
      </c>
      <c r="R111" s="2" t="s">
        <v>182</v>
      </c>
      <c r="S111" s="39" t="s">
        <v>142</v>
      </c>
      <c r="T111" s="2" t="s">
        <v>181</v>
      </c>
    </row>
    <row r="112" spans="1:20">
      <c r="B112" s="72" t="s">
        <v>223</v>
      </c>
      <c r="C112" s="2" t="s">
        <v>4</v>
      </c>
      <c r="D112" s="9" t="s">
        <v>143</v>
      </c>
      <c r="E112" s="84" t="s">
        <v>47</v>
      </c>
      <c r="F112" s="84" t="s">
        <v>47</v>
      </c>
      <c r="G112" s="84" t="s">
        <v>47</v>
      </c>
      <c r="H112" s="26">
        <v>2500</v>
      </c>
      <c r="I112" s="28">
        <v>2500</v>
      </c>
      <c r="J112" s="26">
        <v>2500</v>
      </c>
      <c r="K112" s="16" t="s">
        <v>47</v>
      </c>
      <c r="L112" s="16">
        <f t="shared" si="34"/>
        <v>2500</v>
      </c>
      <c r="M112" s="16" t="s">
        <v>47</v>
      </c>
      <c r="N112" s="16" t="s">
        <v>47</v>
      </c>
      <c r="O112" s="16" t="s">
        <v>47</v>
      </c>
      <c r="P112" s="2" t="s">
        <v>182</v>
      </c>
      <c r="Q112" s="37">
        <v>2500</v>
      </c>
      <c r="R112" s="2" t="s">
        <v>182</v>
      </c>
      <c r="S112" s="39" t="s">
        <v>143</v>
      </c>
      <c r="T112" s="2" t="s">
        <v>181</v>
      </c>
    </row>
    <row r="113" spans="1:20">
      <c r="B113" s="72" t="s">
        <v>224</v>
      </c>
      <c r="C113" s="2" t="s">
        <v>4</v>
      </c>
      <c r="D113" s="9" t="s">
        <v>129</v>
      </c>
      <c r="E113" s="83">
        <v>-500</v>
      </c>
      <c r="F113" s="83">
        <v>600</v>
      </c>
      <c r="G113" s="83">
        <v>200</v>
      </c>
      <c r="H113" s="26">
        <v>1300</v>
      </c>
      <c r="I113" s="26">
        <v>1300</v>
      </c>
      <c r="J113" s="26">
        <v>1300</v>
      </c>
      <c r="K113" s="16">
        <f t="shared" ref="K113:K118" si="40">AVERAGE(M113,N113,O113)</f>
        <v>-100</v>
      </c>
      <c r="L113" s="16">
        <f t="shared" si="34"/>
        <v>1300</v>
      </c>
      <c r="M113" s="78">
        <f t="shared" ref="M113" si="41">E113*(-1)</f>
        <v>500</v>
      </c>
      <c r="N113" s="78">
        <f t="shared" ref="N113" si="42">F113*(-1)</f>
        <v>-600</v>
      </c>
      <c r="O113" s="78">
        <f t="shared" ref="O113" si="43">G113*(-1)</f>
        <v>-200</v>
      </c>
      <c r="P113" s="2">
        <v>-100</v>
      </c>
      <c r="Q113" s="37">
        <v>1300</v>
      </c>
      <c r="R113" s="2" t="s">
        <v>182</v>
      </c>
      <c r="S113" s="39" t="s">
        <v>129</v>
      </c>
      <c r="T113" s="2" t="s">
        <v>181</v>
      </c>
    </row>
    <row r="114" spans="1:20">
      <c r="B114" s="72" t="s">
        <v>225</v>
      </c>
      <c r="C114" s="2" t="s">
        <v>4</v>
      </c>
      <c r="D114" s="9" t="s">
        <v>129</v>
      </c>
      <c r="E114" s="83">
        <v>-500</v>
      </c>
      <c r="F114" s="83">
        <v>600</v>
      </c>
      <c r="G114" s="83">
        <v>200</v>
      </c>
      <c r="H114" s="26">
        <v>0</v>
      </c>
      <c r="I114" s="26">
        <v>0</v>
      </c>
      <c r="J114" s="26">
        <v>0</v>
      </c>
      <c r="K114" s="16">
        <f t="shared" si="40"/>
        <v>-100</v>
      </c>
      <c r="L114" s="16">
        <f t="shared" si="34"/>
        <v>0</v>
      </c>
      <c r="M114" s="78">
        <f t="shared" ref="M114" si="44">E114*(-1)</f>
        <v>500</v>
      </c>
      <c r="N114" s="78">
        <f t="shared" ref="N114" si="45">F114*(-1)</f>
        <v>-600</v>
      </c>
      <c r="O114" s="78">
        <f t="shared" ref="O114" si="46">G114*(-1)</f>
        <v>-200</v>
      </c>
      <c r="P114" s="2">
        <v>-100</v>
      </c>
      <c r="Q114" s="2">
        <v>0</v>
      </c>
      <c r="R114" s="2" t="s">
        <v>182</v>
      </c>
      <c r="S114" s="39" t="s">
        <v>129</v>
      </c>
      <c r="T114" s="2" t="s">
        <v>181</v>
      </c>
    </row>
    <row r="115" spans="1:20">
      <c r="B115" s="72" t="s">
        <v>226</v>
      </c>
      <c r="C115" s="2" t="s">
        <v>4</v>
      </c>
      <c r="D115" s="9" t="s">
        <v>285</v>
      </c>
      <c r="E115" s="83">
        <v>-500</v>
      </c>
      <c r="F115" s="83">
        <v>600</v>
      </c>
      <c r="G115" s="83">
        <v>200</v>
      </c>
      <c r="H115" s="26">
        <v>-800</v>
      </c>
      <c r="I115" s="26">
        <v>-800</v>
      </c>
      <c r="J115" s="26">
        <v>-800</v>
      </c>
      <c r="K115" s="16">
        <f t="shared" si="40"/>
        <v>-100</v>
      </c>
      <c r="L115" s="16">
        <f t="shared" si="34"/>
        <v>-800</v>
      </c>
      <c r="M115" s="78">
        <f t="shared" ref="M115" si="47">E115*(-1)</f>
        <v>500</v>
      </c>
      <c r="N115" s="78">
        <f t="shared" ref="N115" si="48">F115*(-1)</f>
        <v>-600</v>
      </c>
      <c r="O115" s="78">
        <f t="shared" ref="O115" si="49">G115*(-1)</f>
        <v>-200</v>
      </c>
      <c r="P115" s="2">
        <v>-100</v>
      </c>
      <c r="Q115" s="2">
        <v>-800</v>
      </c>
      <c r="R115" s="2" t="s">
        <v>182</v>
      </c>
      <c r="S115" s="39" t="s">
        <v>285</v>
      </c>
      <c r="T115" s="2" t="s">
        <v>181</v>
      </c>
    </row>
    <row r="116" spans="1:20">
      <c r="B116" s="72" t="s">
        <v>227</v>
      </c>
      <c r="C116" s="2" t="s">
        <v>4</v>
      </c>
      <c r="D116" s="9" t="s">
        <v>144</v>
      </c>
      <c r="E116" s="83">
        <v>-250</v>
      </c>
      <c r="F116" s="83">
        <v>-350</v>
      </c>
      <c r="G116" s="83">
        <v>-450</v>
      </c>
      <c r="H116" s="26">
        <v>-1200</v>
      </c>
      <c r="I116" s="26">
        <v>-1200</v>
      </c>
      <c r="J116" s="26">
        <v>-1200</v>
      </c>
      <c r="K116" s="16">
        <f t="shared" si="40"/>
        <v>350</v>
      </c>
      <c r="L116" s="16">
        <f t="shared" si="34"/>
        <v>-1200</v>
      </c>
      <c r="M116" s="78">
        <f t="shared" ref="M116:M118" si="50">E116*(-1)</f>
        <v>250</v>
      </c>
      <c r="N116" s="78">
        <f t="shared" ref="N116:N118" si="51">F116*(-1)</f>
        <v>350</v>
      </c>
      <c r="O116" s="78">
        <f t="shared" ref="O116:O118" si="52">G116*(-1)</f>
        <v>450</v>
      </c>
      <c r="P116" s="2">
        <v>350</v>
      </c>
      <c r="Q116" s="37">
        <v>-1200</v>
      </c>
      <c r="R116" s="2" t="s">
        <v>182</v>
      </c>
      <c r="S116" s="39" t="s">
        <v>144</v>
      </c>
      <c r="T116" s="2" t="s">
        <v>181</v>
      </c>
    </row>
    <row r="117" spans="1:20">
      <c r="B117" s="72" t="s">
        <v>228</v>
      </c>
      <c r="C117" s="2" t="s">
        <v>4</v>
      </c>
      <c r="D117" s="9" t="s">
        <v>144</v>
      </c>
      <c r="E117" s="83">
        <v>0</v>
      </c>
      <c r="F117" s="83">
        <v>0</v>
      </c>
      <c r="G117" s="83">
        <v>0</v>
      </c>
      <c r="H117" s="26">
        <v>-1000</v>
      </c>
      <c r="I117" s="26">
        <v>-1000</v>
      </c>
      <c r="J117" s="26">
        <v>-1000</v>
      </c>
      <c r="K117" s="16">
        <f t="shared" si="40"/>
        <v>0</v>
      </c>
      <c r="L117" s="16">
        <f t="shared" si="34"/>
        <v>-1000</v>
      </c>
      <c r="M117" s="78">
        <f t="shared" si="50"/>
        <v>0</v>
      </c>
      <c r="N117" s="78">
        <f t="shared" si="51"/>
        <v>0</v>
      </c>
      <c r="O117" s="78">
        <f t="shared" si="52"/>
        <v>0</v>
      </c>
      <c r="P117" s="2">
        <v>0</v>
      </c>
      <c r="Q117" s="37">
        <v>-1000</v>
      </c>
      <c r="R117" s="2" t="s">
        <v>182</v>
      </c>
      <c r="S117" s="39" t="s">
        <v>144</v>
      </c>
      <c r="T117" s="2" t="s">
        <v>181</v>
      </c>
    </row>
    <row r="118" spans="1:20">
      <c r="B118" s="72" t="s">
        <v>229</v>
      </c>
      <c r="C118" s="2" t="s">
        <v>4</v>
      </c>
      <c r="D118" s="9" t="s">
        <v>285</v>
      </c>
      <c r="E118" s="83">
        <v>200</v>
      </c>
      <c r="F118" s="83">
        <v>200</v>
      </c>
      <c r="G118" s="83">
        <v>200</v>
      </c>
      <c r="H118" s="2">
        <v>-700</v>
      </c>
      <c r="I118" s="2">
        <v>-700</v>
      </c>
      <c r="J118" s="2">
        <v>-700</v>
      </c>
      <c r="K118" s="16">
        <f t="shared" si="40"/>
        <v>-200</v>
      </c>
      <c r="L118" s="2">
        <f t="shared" si="34"/>
        <v>-700</v>
      </c>
      <c r="M118" s="78">
        <f t="shared" si="50"/>
        <v>-200</v>
      </c>
      <c r="N118" s="78">
        <f t="shared" si="51"/>
        <v>-200</v>
      </c>
      <c r="O118" s="78">
        <f t="shared" si="52"/>
        <v>-200</v>
      </c>
      <c r="P118" s="2">
        <v>-200</v>
      </c>
      <c r="Q118" s="2">
        <v>-700</v>
      </c>
      <c r="R118" s="2" t="s">
        <v>182</v>
      </c>
      <c r="S118" s="39" t="s">
        <v>285</v>
      </c>
      <c r="T118" s="2" t="s">
        <v>181</v>
      </c>
    </row>
    <row r="120" spans="1:20">
      <c r="B120" s="38"/>
    </row>
    <row r="121" spans="1:20">
      <c r="A121" s="3" t="s">
        <v>130</v>
      </c>
      <c r="B121" s="1" t="s">
        <v>1</v>
      </c>
      <c r="C121" s="1" t="s">
        <v>2</v>
      </c>
      <c r="D121" s="1" t="s">
        <v>174</v>
      </c>
      <c r="E121" s="1" t="s">
        <v>134</v>
      </c>
      <c r="F121" s="1" t="s">
        <v>135</v>
      </c>
      <c r="G121" s="1" t="s">
        <v>136</v>
      </c>
      <c r="H121" s="1" t="s">
        <v>125</v>
      </c>
      <c r="I121" s="1" t="s">
        <v>126</v>
      </c>
      <c r="J121" s="1" t="s">
        <v>127</v>
      </c>
      <c r="K121" s="1" t="s">
        <v>43</v>
      </c>
      <c r="L121" s="1" t="s">
        <v>44</v>
      </c>
      <c r="M121" s="1" t="s">
        <v>171</v>
      </c>
      <c r="N121" s="1" t="s">
        <v>172</v>
      </c>
      <c r="O121" s="1" t="s">
        <v>173</v>
      </c>
      <c r="P121" s="36" t="s">
        <v>257</v>
      </c>
      <c r="Q121" s="36" t="s">
        <v>258</v>
      </c>
      <c r="R121" s="36" t="s">
        <v>130</v>
      </c>
      <c r="S121" s="42" t="s">
        <v>175</v>
      </c>
      <c r="T121" s="36" t="s">
        <v>170</v>
      </c>
    </row>
    <row r="122" spans="1:20">
      <c r="A122" s="54"/>
      <c r="B122" s="72" t="s">
        <v>245</v>
      </c>
      <c r="C122" s="2">
        <f>K122/L122</f>
        <v>0.39473684210526311</v>
      </c>
      <c r="D122" s="2"/>
      <c r="E122" s="83">
        <v>-250</v>
      </c>
      <c r="F122" s="83">
        <v>-250</v>
      </c>
      <c r="G122" s="83">
        <v>-250</v>
      </c>
      <c r="H122" s="2">
        <v>700</v>
      </c>
      <c r="I122" s="2">
        <v>500</v>
      </c>
      <c r="J122" s="2">
        <v>700</v>
      </c>
      <c r="K122" s="16">
        <f>AVERAGE(M122,N122,O122)</f>
        <v>250</v>
      </c>
      <c r="L122" s="16">
        <f>AVERAGE(H122,I122,J122)</f>
        <v>633.33333333333337</v>
      </c>
      <c r="M122" s="78">
        <f>E122*(-1)</f>
        <v>250</v>
      </c>
      <c r="N122" s="78">
        <f t="shared" ref="N122:O122" si="53">F122*(-1)</f>
        <v>250</v>
      </c>
      <c r="O122" s="78">
        <f t="shared" si="53"/>
        <v>250</v>
      </c>
      <c r="P122" s="2">
        <v>250</v>
      </c>
      <c r="Q122" s="2">
        <v>633.33000000000004</v>
      </c>
      <c r="R122" s="2">
        <v>0.3947</v>
      </c>
      <c r="S122" s="39"/>
      <c r="T122" s="2" t="s">
        <v>181</v>
      </c>
    </row>
    <row r="123" spans="1:20">
      <c r="B123" s="72" t="s">
        <v>246</v>
      </c>
      <c r="C123" s="2">
        <f>K123/L123</f>
        <v>0.2</v>
      </c>
      <c r="D123" s="2"/>
      <c r="E123" s="83">
        <v>-100</v>
      </c>
      <c r="F123" s="83">
        <v>-100</v>
      </c>
      <c r="G123" s="83" t="s">
        <v>47</v>
      </c>
      <c r="H123" s="2">
        <v>500</v>
      </c>
      <c r="I123" s="2">
        <v>500</v>
      </c>
      <c r="J123" s="2" t="s">
        <v>47</v>
      </c>
      <c r="K123" s="16">
        <f>AVERAGE(M123,N123,O123)</f>
        <v>100</v>
      </c>
      <c r="L123" s="16">
        <f>AVERAGE(H123,I123,J123)</f>
        <v>500</v>
      </c>
      <c r="M123" s="78">
        <f>E123*(-1)</f>
        <v>100</v>
      </c>
      <c r="N123" s="78">
        <f t="shared" ref="N123" si="54">F123*(-1)</f>
        <v>100</v>
      </c>
      <c r="O123" s="78" t="s">
        <v>47</v>
      </c>
      <c r="P123" s="2">
        <v>100</v>
      </c>
      <c r="Q123" s="2">
        <v>500</v>
      </c>
      <c r="R123" s="2">
        <v>0.2</v>
      </c>
      <c r="S123" s="39"/>
      <c r="T123" s="2" t="s">
        <v>181</v>
      </c>
    </row>
    <row r="124" spans="1:20">
      <c r="B124" s="72" t="s">
        <v>247</v>
      </c>
      <c r="C124" s="2" t="s">
        <v>4</v>
      </c>
      <c r="D124" s="9" t="s">
        <v>128</v>
      </c>
      <c r="E124" s="84" t="s">
        <v>47</v>
      </c>
      <c r="F124" s="84" t="s">
        <v>47</v>
      </c>
      <c r="G124" s="84" t="s">
        <v>47</v>
      </c>
      <c r="H124" s="2" t="s">
        <v>47</v>
      </c>
      <c r="I124" s="2" t="s">
        <v>47</v>
      </c>
      <c r="J124" s="2" t="s">
        <v>47</v>
      </c>
      <c r="K124" s="16" t="s">
        <v>47</v>
      </c>
      <c r="L124" s="16" t="s">
        <v>47</v>
      </c>
      <c r="M124" s="16" t="s">
        <v>47</v>
      </c>
      <c r="N124" s="16" t="s">
        <v>47</v>
      </c>
      <c r="O124" s="16" t="s">
        <v>47</v>
      </c>
      <c r="P124" s="2" t="s">
        <v>182</v>
      </c>
      <c r="Q124" s="2" t="s">
        <v>182</v>
      </c>
      <c r="R124" s="2" t="s">
        <v>182</v>
      </c>
      <c r="S124" s="39" t="s">
        <v>128</v>
      </c>
      <c r="T124" s="2" t="s">
        <v>181</v>
      </c>
    </row>
    <row r="125" spans="1:20">
      <c r="B125" s="72" t="s">
        <v>248</v>
      </c>
      <c r="C125" s="22">
        <v>999999</v>
      </c>
      <c r="D125" s="9" t="s">
        <v>140</v>
      </c>
      <c r="E125" s="83">
        <v>500</v>
      </c>
      <c r="F125" s="83">
        <v>-300</v>
      </c>
      <c r="G125" s="83">
        <v>-200</v>
      </c>
      <c r="H125" s="2">
        <v>-1000</v>
      </c>
      <c r="I125" s="2">
        <v>400</v>
      </c>
      <c r="J125" s="2">
        <v>600</v>
      </c>
      <c r="K125" s="16">
        <f>AVERAGE(M125,N125,O125)</f>
        <v>0</v>
      </c>
      <c r="L125" s="16">
        <f t="shared" ref="L125:L126" si="55">AVERAGE(H125,I125,J125)</f>
        <v>0</v>
      </c>
      <c r="M125" s="78">
        <f>E125*(-1)</f>
        <v>-500</v>
      </c>
      <c r="N125" s="78">
        <f t="shared" ref="N125:O125" si="56">F125*(-1)</f>
        <v>300</v>
      </c>
      <c r="O125" s="78">
        <f t="shared" si="56"/>
        <v>200</v>
      </c>
      <c r="P125" s="2">
        <v>0</v>
      </c>
      <c r="Q125" s="2">
        <v>0</v>
      </c>
      <c r="R125" s="37">
        <v>999999</v>
      </c>
      <c r="S125" s="39" t="s">
        <v>140</v>
      </c>
      <c r="T125" s="2" t="s">
        <v>181</v>
      </c>
    </row>
    <row r="126" spans="1:20" s="15" customFormat="1">
      <c r="B126" s="72" t="s">
        <v>249</v>
      </c>
      <c r="C126" s="22">
        <v>1000000</v>
      </c>
      <c r="D126" s="9" t="s">
        <v>141</v>
      </c>
      <c r="E126" s="83">
        <v>-200</v>
      </c>
      <c r="F126" s="83">
        <v>-200</v>
      </c>
      <c r="G126" s="83">
        <v>-200</v>
      </c>
      <c r="H126" s="2">
        <v>-1000</v>
      </c>
      <c r="I126" s="2">
        <v>400</v>
      </c>
      <c r="J126" s="2">
        <v>600</v>
      </c>
      <c r="K126" s="16">
        <f>AVERAGE(M126,N126,O126)</f>
        <v>200</v>
      </c>
      <c r="L126" s="16">
        <f t="shared" si="55"/>
        <v>0</v>
      </c>
      <c r="M126" s="78">
        <f>E126*(-1)</f>
        <v>200</v>
      </c>
      <c r="N126" s="78">
        <f t="shared" ref="N126" si="57">F126*(-1)</f>
        <v>200</v>
      </c>
      <c r="O126" s="78">
        <f t="shared" ref="O126" si="58">G126*(-1)</f>
        <v>200</v>
      </c>
      <c r="P126" s="16">
        <v>200</v>
      </c>
      <c r="Q126" s="16">
        <v>0</v>
      </c>
      <c r="R126" s="37">
        <v>1000000</v>
      </c>
      <c r="S126" s="41" t="s">
        <v>141</v>
      </c>
      <c r="T126" s="2" t="s">
        <v>181</v>
      </c>
    </row>
    <row r="127" spans="1:20">
      <c r="B127" s="72" t="s">
        <v>250</v>
      </c>
      <c r="C127" s="22" t="s">
        <v>4</v>
      </c>
      <c r="D127" s="9" t="s">
        <v>142</v>
      </c>
      <c r="E127" s="83">
        <v>-350</v>
      </c>
      <c r="F127" s="83">
        <v>-300</v>
      </c>
      <c r="G127" s="83">
        <v>-250</v>
      </c>
      <c r="H127" s="26" t="s">
        <v>47</v>
      </c>
      <c r="I127" s="26" t="s">
        <v>47</v>
      </c>
      <c r="J127" s="16" t="s">
        <v>47</v>
      </c>
      <c r="K127" s="16">
        <f>AVERAGE(M127,N127,O127)</f>
        <v>300</v>
      </c>
      <c r="L127" s="16" t="s">
        <v>47</v>
      </c>
      <c r="M127" s="78">
        <f>E127*(-1)</f>
        <v>350</v>
      </c>
      <c r="N127" s="78">
        <f t="shared" ref="N127" si="59">F127*(-1)</f>
        <v>300</v>
      </c>
      <c r="O127" s="78">
        <f t="shared" ref="O127" si="60">G127*(-1)</f>
        <v>250</v>
      </c>
      <c r="P127" s="2">
        <v>300</v>
      </c>
      <c r="Q127" s="2" t="s">
        <v>182</v>
      </c>
      <c r="R127" s="37" t="s">
        <v>182</v>
      </c>
      <c r="S127" s="39" t="s">
        <v>142</v>
      </c>
      <c r="T127" s="2" t="s">
        <v>181</v>
      </c>
    </row>
    <row r="128" spans="1:20">
      <c r="B128" s="72" t="s">
        <v>251</v>
      </c>
      <c r="C128" s="2" t="s">
        <v>4</v>
      </c>
      <c r="D128" s="9" t="s">
        <v>143</v>
      </c>
      <c r="E128" s="84" t="s">
        <v>47</v>
      </c>
      <c r="F128" s="84" t="s">
        <v>47</v>
      </c>
      <c r="G128" s="84" t="s">
        <v>47</v>
      </c>
      <c r="H128" s="26">
        <v>250</v>
      </c>
      <c r="I128" s="26">
        <v>300</v>
      </c>
      <c r="J128" s="26">
        <v>700</v>
      </c>
      <c r="K128" s="16" t="s">
        <v>47</v>
      </c>
      <c r="L128" s="16">
        <f>AVERAGE(H128,I128,J128)</f>
        <v>416.66666666666669</v>
      </c>
      <c r="M128" s="16" t="s">
        <v>47</v>
      </c>
      <c r="N128" s="16" t="s">
        <v>47</v>
      </c>
      <c r="O128" s="16" t="s">
        <v>47</v>
      </c>
      <c r="P128" s="2" t="s">
        <v>182</v>
      </c>
      <c r="Q128" s="2">
        <v>416.67</v>
      </c>
      <c r="R128" s="37" t="s">
        <v>182</v>
      </c>
      <c r="S128" s="39" t="s">
        <v>143</v>
      </c>
      <c r="T128" s="2" t="s">
        <v>181</v>
      </c>
    </row>
    <row r="129" spans="1:20">
      <c r="B129" s="72" t="s">
        <v>252</v>
      </c>
      <c r="C129" s="2" t="s">
        <v>4</v>
      </c>
      <c r="D129" s="9" t="s">
        <v>129</v>
      </c>
      <c r="E129" s="83">
        <v>-250</v>
      </c>
      <c r="F129" s="83">
        <v>500</v>
      </c>
      <c r="G129" s="83">
        <v>100</v>
      </c>
      <c r="H129" s="26">
        <v>250</v>
      </c>
      <c r="I129" s="26">
        <v>300</v>
      </c>
      <c r="J129" s="26">
        <v>700</v>
      </c>
      <c r="K129" s="16">
        <f>AVERAGE(M129,N129,O129)</f>
        <v>-116.66666666666667</v>
      </c>
      <c r="L129" s="16">
        <f>AVERAGE(H129,I129,J129)</f>
        <v>416.66666666666669</v>
      </c>
      <c r="M129" s="78">
        <f>E129*(-1)</f>
        <v>250</v>
      </c>
      <c r="N129" s="78">
        <f t="shared" ref="N129" si="61">F129*(-1)</f>
        <v>-500</v>
      </c>
      <c r="O129" s="78">
        <f t="shared" ref="O129" si="62">G129*(-1)</f>
        <v>-100</v>
      </c>
      <c r="P129" s="2">
        <v>-116.67</v>
      </c>
      <c r="Q129" s="2">
        <v>416.67</v>
      </c>
      <c r="R129" s="2" t="s">
        <v>182</v>
      </c>
      <c r="S129" s="39" t="s">
        <v>129</v>
      </c>
      <c r="T129" s="2" t="s">
        <v>181</v>
      </c>
    </row>
    <row r="130" spans="1:20">
      <c r="B130" s="72" t="s">
        <v>253</v>
      </c>
      <c r="C130" s="2" t="s">
        <v>4</v>
      </c>
      <c r="D130" s="9" t="s">
        <v>129</v>
      </c>
      <c r="E130" s="83">
        <v>-250</v>
      </c>
      <c r="F130" s="83">
        <v>500</v>
      </c>
      <c r="G130" s="83">
        <v>100</v>
      </c>
      <c r="H130" s="26">
        <v>-350</v>
      </c>
      <c r="I130" s="26">
        <v>300</v>
      </c>
      <c r="J130" s="26">
        <v>50</v>
      </c>
      <c r="K130" s="16">
        <f>AVERAGE(M130,N130,O130)</f>
        <v>-116.66666666666667</v>
      </c>
      <c r="L130" s="16">
        <f>AVERAGE(H130,I130,J130)</f>
        <v>0</v>
      </c>
      <c r="M130" s="78">
        <f>E130*(-1)</f>
        <v>250</v>
      </c>
      <c r="N130" s="78">
        <f t="shared" ref="N130" si="63">F130*(-1)</f>
        <v>-500</v>
      </c>
      <c r="O130" s="78">
        <f t="shared" ref="O130" si="64">G130*(-1)</f>
        <v>-100</v>
      </c>
      <c r="P130" s="2">
        <v>-116.67</v>
      </c>
      <c r="Q130" s="2">
        <v>0</v>
      </c>
      <c r="R130" s="37" t="s">
        <v>182</v>
      </c>
      <c r="S130" s="39" t="s">
        <v>129</v>
      </c>
      <c r="T130" s="2" t="s">
        <v>181</v>
      </c>
    </row>
    <row r="131" spans="1:20">
      <c r="B131" s="72" t="s">
        <v>254</v>
      </c>
      <c r="C131" s="2" t="s">
        <v>4</v>
      </c>
      <c r="D131" s="9" t="s">
        <v>285</v>
      </c>
      <c r="E131" s="83">
        <v>-250</v>
      </c>
      <c r="F131" s="83">
        <v>500</v>
      </c>
      <c r="G131" s="83">
        <v>100</v>
      </c>
      <c r="H131" s="26">
        <v>-100</v>
      </c>
      <c r="I131" s="26">
        <v>-150</v>
      </c>
      <c r="J131" s="26">
        <v>200</v>
      </c>
      <c r="K131" s="16">
        <f>AVERAGE(M131,N131,O131)</f>
        <v>-116.66666666666667</v>
      </c>
      <c r="L131" s="16">
        <f>AVERAGE(H131,I131,J131)</f>
        <v>-16.666666666666668</v>
      </c>
      <c r="M131" s="78">
        <f>E131*(-1)</f>
        <v>250</v>
      </c>
      <c r="N131" s="78">
        <f t="shared" ref="N131" si="65">F131*(-1)</f>
        <v>-500</v>
      </c>
      <c r="O131" s="78">
        <f t="shared" ref="O131" si="66">G131*(-1)</f>
        <v>-100</v>
      </c>
      <c r="P131" s="2">
        <v>-116.67</v>
      </c>
      <c r="Q131" s="2">
        <v>-16.670000000000002</v>
      </c>
      <c r="R131" s="2" t="s">
        <v>182</v>
      </c>
      <c r="S131" s="39" t="s">
        <v>285</v>
      </c>
      <c r="T131" s="2" t="s">
        <v>181</v>
      </c>
    </row>
    <row r="132" spans="1:20">
      <c r="B132" s="72" t="s">
        <v>255</v>
      </c>
      <c r="C132" s="2" t="s">
        <v>4</v>
      </c>
      <c r="D132" s="9" t="s">
        <v>144</v>
      </c>
      <c r="E132" s="83">
        <v>-150</v>
      </c>
      <c r="F132" s="83">
        <v>-150</v>
      </c>
      <c r="G132" s="83">
        <v>-150</v>
      </c>
      <c r="H132" s="26">
        <v>-200</v>
      </c>
      <c r="I132" s="26">
        <v>500</v>
      </c>
      <c r="J132" s="26">
        <v>-700</v>
      </c>
      <c r="K132" s="16">
        <f>AVERAGE(M132,N132,O132)</f>
        <v>150</v>
      </c>
      <c r="L132" s="16">
        <f>AVERAGE(H132,I132,J132)</f>
        <v>-133.33333333333334</v>
      </c>
      <c r="M132" s="78">
        <f>E132*(-1)</f>
        <v>150</v>
      </c>
      <c r="N132" s="78">
        <f t="shared" ref="N132" si="67">F132*(-1)</f>
        <v>150</v>
      </c>
      <c r="O132" s="78">
        <f t="shared" ref="O132" si="68">G132*(-1)</f>
        <v>150</v>
      </c>
      <c r="P132" s="2">
        <v>150</v>
      </c>
      <c r="Q132" s="2">
        <v>-133.33000000000001</v>
      </c>
      <c r="R132" s="2" t="s">
        <v>182</v>
      </c>
      <c r="S132" s="39" t="s">
        <v>144</v>
      </c>
      <c r="T132" s="2" t="s">
        <v>181</v>
      </c>
    </row>
    <row r="133" spans="1:20">
      <c r="B133" s="72" t="s">
        <v>256</v>
      </c>
      <c r="C133" s="2" t="s">
        <v>4</v>
      </c>
      <c r="D133" s="9" t="s">
        <v>144</v>
      </c>
      <c r="E133" s="83">
        <v>200</v>
      </c>
      <c r="F133" s="83">
        <v>-100</v>
      </c>
      <c r="G133" s="83">
        <v>-100</v>
      </c>
      <c r="H133" s="26">
        <v>-200</v>
      </c>
      <c r="I133" s="26">
        <v>500</v>
      </c>
      <c r="J133" s="26">
        <v>-700</v>
      </c>
      <c r="K133" s="16">
        <f t="shared" ref="K133:K134" si="69">AVERAGE(M133,N133,O133)</f>
        <v>0</v>
      </c>
      <c r="L133" s="16">
        <f t="shared" ref="L133:L134" si="70">AVERAGE(H133,I133,J133)</f>
        <v>-133.33333333333334</v>
      </c>
      <c r="M133" s="78">
        <f t="shared" ref="M133:M134" si="71">E133*(-1)</f>
        <v>-200</v>
      </c>
      <c r="N133" s="78">
        <f t="shared" ref="N133:N134" si="72">F133*(-1)</f>
        <v>100</v>
      </c>
      <c r="O133" s="78">
        <f t="shared" ref="O133:O134" si="73">G133*(-1)</f>
        <v>100</v>
      </c>
      <c r="P133" s="2">
        <v>0</v>
      </c>
      <c r="Q133" s="2">
        <v>-133.33000000000001</v>
      </c>
      <c r="R133" s="2" t="s">
        <v>182</v>
      </c>
      <c r="S133" s="39" t="s">
        <v>144</v>
      </c>
      <c r="T133" s="2" t="s">
        <v>181</v>
      </c>
    </row>
    <row r="134" spans="1:20">
      <c r="B134" s="72" t="s">
        <v>305</v>
      </c>
      <c r="C134" s="16" t="s">
        <v>4</v>
      </c>
      <c r="D134" s="18" t="s">
        <v>285</v>
      </c>
      <c r="E134" s="83">
        <v>-450</v>
      </c>
      <c r="F134" s="83">
        <v>150</v>
      </c>
      <c r="G134" s="83">
        <v>550</v>
      </c>
      <c r="H134" s="27">
        <v>-200</v>
      </c>
      <c r="I134" s="27">
        <v>500</v>
      </c>
      <c r="J134" s="27">
        <v>-700</v>
      </c>
      <c r="K134" s="16">
        <f t="shared" si="69"/>
        <v>-83.333333333333329</v>
      </c>
      <c r="L134" s="16">
        <f t="shared" si="70"/>
        <v>-133.33333333333334</v>
      </c>
      <c r="M134" s="78">
        <f t="shared" si="71"/>
        <v>450</v>
      </c>
      <c r="N134" s="78">
        <f t="shared" si="72"/>
        <v>-150</v>
      </c>
      <c r="O134" s="78">
        <f t="shared" si="73"/>
        <v>-550</v>
      </c>
      <c r="P134" s="27">
        <f>AVERAGE(G134,H134,I134)</f>
        <v>283.33333333333331</v>
      </c>
      <c r="Q134" s="16">
        <f>AVERAGE(J134,K134,L134)</f>
        <v>-305.5555555555556</v>
      </c>
      <c r="R134" s="2" t="s">
        <v>182</v>
      </c>
      <c r="S134" s="41" t="s">
        <v>285</v>
      </c>
      <c r="T134" s="2" t="s">
        <v>181</v>
      </c>
    </row>
    <row r="136" spans="1:20">
      <c r="B136" s="38"/>
    </row>
    <row r="137" spans="1:20">
      <c r="A137" s="3" t="s">
        <v>145</v>
      </c>
      <c r="B137" s="1" t="s">
        <v>1</v>
      </c>
      <c r="C137" s="1" t="s">
        <v>2</v>
      </c>
      <c r="D137" s="1" t="s">
        <v>146</v>
      </c>
      <c r="E137" s="1" t="s">
        <v>148</v>
      </c>
      <c r="F137" s="1" t="s">
        <v>149</v>
      </c>
      <c r="G137" s="1" t="s">
        <v>150</v>
      </c>
      <c r="H137" s="1" t="s">
        <v>137</v>
      </c>
      <c r="I137" s="1" t="s">
        <v>138</v>
      </c>
      <c r="J137" s="1" t="s">
        <v>139</v>
      </c>
      <c r="K137" s="1" t="s">
        <v>43</v>
      </c>
      <c r="L137" s="1" t="s">
        <v>44</v>
      </c>
      <c r="M137" s="1" t="s">
        <v>171</v>
      </c>
      <c r="N137" s="1" t="s">
        <v>172</v>
      </c>
      <c r="O137" s="1" t="s">
        <v>173</v>
      </c>
      <c r="P137" s="36" t="s">
        <v>243</v>
      </c>
      <c r="Q137" s="36" t="s">
        <v>244</v>
      </c>
      <c r="R137" s="36" t="s">
        <v>145</v>
      </c>
      <c r="S137" s="42" t="s">
        <v>147</v>
      </c>
      <c r="T137" s="36" t="s">
        <v>170</v>
      </c>
    </row>
    <row r="138" spans="1:20">
      <c r="A138" s="54"/>
      <c r="B138" s="72" t="s">
        <v>232</v>
      </c>
      <c r="C138" s="2">
        <f>K138/L138</f>
        <v>0.41666666666666669</v>
      </c>
      <c r="D138" s="9"/>
      <c r="E138" s="83">
        <v>-340</v>
      </c>
      <c r="F138" s="83">
        <v>-570</v>
      </c>
      <c r="G138" s="83">
        <v>-340</v>
      </c>
      <c r="H138" s="2">
        <v>1000</v>
      </c>
      <c r="I138" s="2">
        <v>1000</v>
      </c>
      <c r="J138" s="2">
        <v>1000</v>
      </c>
      <c r="K138" s="2">
        <f>AVERAGE(M138,N138,O138)</f>
        <v>416.66666666666669</v>
      </c>
      <c r="L138" s="2">
        <f>AVERAGE(H138,I138,J138)</f>
        <v>1000</v>
      </c>
      <c r="M138" s="78">
        <f>E138*(-1)</f>
        <v>340</v>
      </c>
      <c r="N138" s="78">
        <f t="shared" ref="N138" si="74">F138*(-1)</f>
        <v>570</v>
      </c>
      <c r="O138" s="78">
        <f t="shared" ref="O138" si="75">G138*(-1)</f>
        <v>340</v>
      </c>
      <c r="P138" s="2">
        <v>416.67</v>
      </c>
      <c r="Q138" s="37">
        <v>1000</v>
      </c>
      <c r="R138" s="2">
        <v>0.41670000000000001</v>
      </c>
      <c r="S138" s="39"/>
      <c r="T138" s="2" t="s">
        <v>181</v>
      </c>
    </row>
    <row r="139" spans="1:20">
      <c r="B139" s="72" t="s">
        <v>233</v>
      </c>
      <c r="C139" s="2">
        <f>K139/L139</f>
        <v>0.23076923076923078</v>
      </c>
      <c r="D139" s="9"/>
      <c r="E139" s="83" t="s">
        <v>47</v>
      </c>
      <c r="F139" s="83">
        <v>-300</v>
      </c>
      <c r="G139" s="83">
        <v>-300</v>
      </c>
      <c r="H139" s="2" t="s">
        <v>47</v>
      </c>
      <c r="I139" s="2">
        <v>1300</v>
      </c>
      <c r="J139" s="2">
        <v>1300</v>
      </c>
      <c r="K139" s="2">
        <f>AVERAGE(M139,N139,O139)</f>
        <v>300</v>
      </c>
      <c r="L139" s="2">
        <f>AVERAGE(H139,I139,J139)</f>
        <v>1300</v>
      </c>
      <c r="M139" s="78" t="s">
        <v>47</v>
      </c>
      <c r="N139" s="78">
        <f t="shared" ref="N139" si="76">F139*(-1)</f>
        <v>300</v>
      </c>
      <c r="O139" s="78">
        <f t="shared" ref="O139" si="77">G139*(-1)</f>
        <v>300</v>
      </c>
      <c r="P139" s="2">
        <v>300</v>
      </c>
      <c r="Q139" s="37">
        <v>1300</v>
      </c>
      <c r="R139" s="2">
        <v>0.23080000000000001</v>
      </c>
      <c r="S139" s="39"/>
      <c r="T139" s="2" t="s">
        <v>181</v>
      </c>
    </row>
    <row r="140" spans="1:20">
      <c r="B140" s="72" t="s">
        <v>234</v>
      </c>
      <c r="C140" s="2" t="s">
        <v>4</v>
      </c>
      <c r="D140" s="9" t="s">
        <v>128</v>
      </c>
      <c r="E140" s="84" t="s">
        <v>47</v>
      </c>
      <c r="F140" s="84" t="s">
        <v>47</v>
      </c>
      <c r="G140" s="84" t="s">
        <v>47</v>
      </c>
      <c r="H140" s="2" t="s">
        <v>47</v>
      </c>
      <c r="I140" s="2" t="s">
        <v>47</v>
      </c>
      <c r="J140" s="2" t="s">
        <v>47</v>
      </c>
      <c r="K140" s="2" t="s">
        <v>47</v>
      </c>
      <c r="L140" s="2" t="s">
        <v>47</v>
      </c>
      <c r="M140" s="16" t="s">
        <v>47</v>
      </c>
      <c r="N140" s="16" t="s">
        <v>47</v>
      </c>
      <c r="O140" s="16" t="s">
        <v>47</v>
      </c>
      <c r="P140" s="2" t="s">
        <v>182</v>
      </c>
      <c r="Q140" s="29" t="s">
        <v>182</v>
      </c>
      <c r="R140" s="2" t="s">
        <v>182</v>
      </c>
      <c r="S140" s="39" t="s">
        <v>128</v>
      </c>
      <c r="T140" s="2" t="s">
        <v>181</v>
      </c>
    </row>
    <row r="141" spans="1:20">
      <c r="B141" s="72" t="s">
        <v>235</v>
      </c>
      <c r="C141" s="22">
        <v>999999</v>
      </c>
      <c r="D141" s="9" t="s">
        <v>140</v>
      </c>
      <c r="E141" s="83">
        <v>200</v>
      </c>
      <c r="F141" s="83">
        <v>-350</v>
      </c>
      <c r="G141" s="83">
        <v>150</v>
      </c>
      <c r="H141" s="2">
        <v>-1300</v>
      </c>
      <c r="I141" s="2">
        <v>1300</v>
      </c>
      <c r="J141" s="2">
        <v>0</v>
      </c>
      <c r="K141" s="2">
        <f>AVERAGE(M141,N141,O141)</f>
        <v>0</v>
      </c>
      <c r="L141" s="2">
        <f t="shared" ref="L141:L150" si="78">AVERAGE(H141,I141,J141)</f>
        <v>0</v>
      </c>
      <c r="M141" s="78">
        <f>E141*(-1)</f>
        <v>-200</v>
      </c>
      <c r="N141" s="78">
        <f t="shared" ref="N141:N143" si="79">F141*(-1)</f>
        <v>350</v>
      </c>
      <c r="O141" s="78">
        <f t="shared" ref="O141:O143" si="80">G141*(-1)</f>
        <v>-150</v>
      </c>
      <c r="P141" s="2">
        <v>0</v>
      </c>
      <c r="Q141" s="2">
        <v>0</v>
      </c>
      <c r="R141" s="37">
        <v>999999</v>
      </c>
      <c r="S141" s="39" t="s">
        <v>140</v>
      </c>
      <c r="T141" s="2" t="s">
        <v>181</v>
      </c>
    </row>
    <row r="142" spans="1:20">
      <c r="B142" s="72" t="s">
        <v>236</v>
      </c>
      <c r="C142" s="22">
        <v>1000000</v>
      </c>
      <c r="D142" s="9" t="s">
        <v>141</v>
      </c>
      <c r="E142" s="83">
        <v>-200</v>
      </c>
      <c r="F142" s="83">
        <v>-200</v>
      </c>
      <c r="G142" s="83">
        <v>-200</v>
      </c>
      <c r="H142" s="2">
        <v>-1300</v>
      </c>
      <c r="I142" s="2">
        <v>1300</v>
      </c>
      <c r="J142" s="2">
        <v>0</v>
      </c>
      <c r="K142" s="2">
        <f>AVERAGE(M142,N142,O142)</f>
        <v>200</v>
      </c>
      <c r="L142" s="2">
        <f t="shared" si="78"/>
        <v>0</v>
      </c>
      <c r="M142" s="78">
        <f>E142*(-1)</f>
        <v>200</v>
      </c>
      <c r="N142" s="78">
        <f t="shared" si="79"/>
        <v>200</v>
      </c>
      <c r="O142" s="78">
        <f t="shared" si="80"/>
        <v>200</v>
      </c>
      <c r="P142" s="2">
        <v>200</v>
      </c>
      <c r="Q142" s="2">
        <v>0</v>
      </c>
      <c r="R142" s="37">
        <v>1000000</v>
      </c>
      <c r="S142" s="39" t="s">
        <v>141</v>
      </c>
      <c r="T142" s="2" t="s">
        <v>181</v>
      </c>
    </row>
    <row r="143" spans="1:20">
      <c r="B143" s="72" t="s">
        <v>237</v>
      </c>
      <c r="C143" s="2" t="s">
        <v>4</v>
      </c>
      <c r="D143" s="6" t="s">
        <v>142</v>
      </c>
      <c r="E143" s="83">
        <v>-300</v>
      </c>
      <c r="F143" s="83">
        <v>-300</v>
      </c>
      <c r="G143" s="83">
        <v>-300</v>
      </c>
      <c r="H143" s="2" t="s">
        <v>47</v>
      </c>
      <c r="I143" s="2" t="s">
        <v>47</v>
      </c>
      <c r="J143" s="2" t="s">
        <v>47</v>
      </c>
      <c r="K143" s="2">
        <f>AVERAGE(M143,N143,O143)</f>
        <v>300</v>
      </c>
      <c r="L143" s="2" t="s">
        <v>47</v>
      </c>
      <c r="M143" s="78">
        <f>E143*(-1)</f>
        <v>300</v>
      </c>
      <c r="N143" s="78">
        <f t="shared" si="79"/>
        <v>300</v>
      </c>
      <c r="O143" s="78">
        <f t="shared" si="80"/>
        <v>300</v>
      </c>
      <c r="P143" s="2">
        <v>300</v>
      </c>
      <c r="Q143" s="2" t="s">
        <v>182</v>
      </c>
      <c r="R143" s="37" t="s">
        <v>182</v>
      </c>
      <c r="S143" s="39" t="s">
        <v>142</v>
      </c>
      <c r="T143" s="2" t="s">
        <v>181</v>
      </c>
    </row>
    <row r="144" spans="1:20">
      <c r="B144" s="72" t="s">
        <v>238</v>
      </c>
      <c r="C144" s="2" t="s">
        <v>4</v>
      </c>
      <c r="D144" s="6" t="s">
        <v>143</v>
      </c>
      <c r="E144" s="84" t="s">
        <v>47</v>
      </c>
      <c r="F144" s="84" t="s">
        <v>47</v>
      </c>
      <c r="G144" s="84" t="s">
        <v>47</v>
      </c>
      <c r="H144" s="2">
        <v>1500</v>
      </c>
      <c r="I144" s="2">
        <v>1500</v>
      </c>
      <c r="J144" s="2">
        <v>1500</v>
      </c>
      <c r="K144" s="2" t="s">
        <v>47</v>
      </c>
      <c r="L144" s="2">
        <f t="shared" si="78"/>
        <v>1500</v>
      </c>
      <c r="M144" s="16" t="s">
        <v>47</v>
      </c>
      <c r="N144" s="16" t="s">
        <v>47</v>
      </c>
      <c r="O144" s="16" t="s">
        <v>47</v>
      </c>
      <c r="P144" s="2" t="s">
        <v>182</v>
      </c>
      <c r="Q144" s="37">
        <v>1500</v>
      </c>
      <c r="R144" s="37" t="s">
        <v>182</v>
      </c>
      <c r="S144" s="39" t="s">
        <v>143</v>
      </c>
      <c r="T144" s="2" t="s">
        <v>181</v>
      </c>
    </row>
    <row r="145" spans="1:20">
      <c r="B145" s="72" t="s">
        <v>239</v>
      </c>
      <c r="C145" s="2" t="s">
        <v>4</v>
      </c>
      <c r="D145" s="9" t="s">
        <v>129</v>
      </c>
      <c r="E145" s="83">
        <v>-200</v>
      </c>
      <c r="F145" s="83">
        <v>-200</v>
      </c>
      <c r="G145" s="83">
        <v>500</v>
      </c>
      <c r="H145" s="2">
        <v>700</v>
      </c>
      <c r="I145" s="2">
        <v>700</v>
      </c>
      <c r="J145" s="2">
        <v>700</v>
      </c>
      <c r="K145" s="2">
        <f>AVERAGE(M145,N145,O145)</f>
        <v>-33.333333333333336</v>
      </c>
      <c r="L145" s="2">
        <f t="shared" si="78"/>
        <v>700</v>
      </c>
      <c r="M145" s="78">
        <f>E145*(-1)</f>
        <v>200</v>
      </c>
      <c r="N145" s="78">
        <f t="shared" ref="N145:N150" si="81">F145*(-1)</f>
        <v>200</v>
      </c>
      <c r="O145" s="78">
        <f t="shared" ref="O145:O150" si="82">G145*(-1)</f>
        <v>-500</v>
      </c>
      <c r="P145" s="2">
        <v>-33.33</v>
      </c>
      <c r="Q145" s="2">
        <v>700</v>
      </c>
      <c r="R145" s="2" t="s">
        <v>182</v>
      </c>
      <c r="S145" s="39" t="s">
        <v>129</v>
      </c>
      <c r="T145" s="2" t="s">
        <v>181</v>
      </c>
    </row>
    <row r="146" spans="1:20">
      <c r="B146" s="72" t="s">
        <v>240</v>
      </c>
      <c r="C146" s="2" t="s">
        <v>4</v>
      </c>
      <c r="D146" s="9" t="s">
        <v>129</v>
      </c>
      <c r="E146" s="83">
        <v>-200</v>
      </c>
      <c r="F146" s="83">
        <v>-200</v>
      </c>
      <c r="G146" s="83">
        <v>500</v>
      </c>
      <c r="H146" s="2">
        <v>-700</v>
      </c>
      <c r="I146" s="2">
        <v>700</v>
      </c>
      <c r="J146" s="2">
        <v>0</v>
      </c>
      <c r="K146" s="2">
        <f>AVERAGE(M146,N146,O146)</f>
        <v>-33.333333333333336</v>
      </c>
      <c r="L146" s="2">
        <f t="shared" si="78"/>
        <v>0</v>
      </c>
      <c r="M146" s="78">
        <f>E146*(-1)</f>
        <v>200</v>
      </c>
      <c r="N146" s="78">
        <f t="shared" si="81"/>
        <v>200</v>
      </c>
      <c r="O146" s="78">
        <f t="shared" si="82"/>
        <v>-500</v>
      </c>
      <c r="P146" s="2">
        <v>-33.33</v>
      </c>
      <c r="Q146" s="2">
        <v>0</v>
      </c>
      <c r="R146" s="37" t="s">
        <v>182</v>
      </c>
      <c r="S146" s="39" t="s">
        <v>129</v>
      </c>
      <c r="T146" s="2" t="s">
        <v>181</v>
      </c>
    </row>
    <row r="147" spans="1:20">
      <c r="B147" s="72" t="s">
        <v>241</v>
      </c>
      <c r="C147" s="2" t="s">
        <v>4</v>
      </c>
      <c r="D147" s="9" t="s">
        <v>285</v>
      </c>
      <c r="E147" s="83">
        <v>-200</v>
      </c>
      <c r="F147" s="83">
        <v>-100</v>
      </c>
      <c r="G147" s="83">
        <v>500</v>
      </c>
      <c r="H147" s="2">
        <v>-800</v>
      </c>
      <c r="I147" s="2">
        <v>-800</v>
      </c>
      <c r="J147" s="2">
        <v>-800</v>
      </c>
      <c r="K147" s="2">
        <f t="shared" ref="K147:K150" si="83">AVERAGE(M147,N147,O147)</f>
        <v>-66.666666666666671</v>
      </c>
      <c r="L147" s="2">
        <f t="shared" si="78"/>
        <v>-800</v>
      </c>
      <c r="M147" s="78">
        <f>E147*(-1)</f>
        <v>200</v>
      </c>
      <c r="N147" s="78">
        <f t="shared" si="81"/>
        <v>100</v>
      </c>
      <c r="O147" s="78">
        <f t="shared" si="82"/>
        <v>-500</v>
      </c>
      <c r="P147" s="2">
        <v>-66.67</v>
      </c>
      <c r="Q147" s="2">
        <v>-800</v>
      </c>
      <c r="R147" s="2" t="s">
        <v>182</v>
      </c>
      <c r="S147" s="39" t="s">
        <v>285</v>
      </c>
      <c r="T147" s="2" t="s">
        <v>181</v>
      </c>
    </row>
    <row r="148" spans="1:20">
      <c r="B148" s="72" t="s">
        <v>242</v>
      </c>
      <c r="C148" s="2" t="s">
        <v>4</v>
      </c>
      <c r="D148" s="9" t="s">
        <v>144</v>
      </c>
      <c r="E148" s="83">
        <v>-100</v>
      </c>
      <c r="F148" s="83">
        <v>-100</v>
      </c>
      <c r="G148" s="83">
        <v>-100</v>
      </c>
      <c r="H148" s="2">
        <v>-500</v>
      </c>
      <c r="I148" s="2">
        <v>-500</v>
      </c>
      <c r="J148" s="2">
        <v>-500</v>
      </c>
      <c r="K148" s="2">
        <f t="shared" si="83"/>
        <v>100</v>
      </c>
      <c r="L148" s="2">
        <f t="shared" si="78"/>
        <v>-500</v>
      </c>
      <c r="M148" s="78">
        <f>E148*(-1)</f>
        <v>100</v>
      </c>
      <c r="N148" s="78">
        <f t="shared" si="81"/>
        <v>100</v>
      </c>
      <c r="O148" s="78">
        <f t="shared" si="82"/>
        <v>100</v>
      </c>
      <c r="P148" s="2">
        <v>100</v>
      </c>
      <c r="Q148" s="2">
        <v>-500</v>
      </c>
      <c r="R148" s="2" t="s">
        <v>182</v>
      </c>
      <c r="S148" s="39" t="s">
        <v>144</v>
      </c>
      <c r="T148" s="2" t="s">
        <v>181</v>
      </c>
    </row>
    <row r="149" spans="1:20">
      <c r="B149" s="72" t="s">
        <v>306</v>
      </c>
      <c r="C149" s="2" t="s">
        <v>4</v>
      </c>
      <c r="D149" s="9" t="s">
        <v>144</v>
      </c>
      <c r="E149" s="83">
        <v>300</v>
      </c>
      <c r="F149" s="83">
        <v>-300</v>
      </c>
      <c r="G149" s="83">
        <v>0</v>
      </c>
      <c r="H149" s="2">
        <v>-2000</v>
      </c>
      <c r="I149" s="2">
        <v>700</v>
      </c>
      <c r="J149" s="2">
        <v>700</v>
      </c>
      <c r="K149" s="2">
        <f t="shared" si="83"/>
        <v>0</v>
      </c>
      <c r="L149" s="2">
        <f t="shared" si="78"/>
        <v>-200</v>
      </c>
      <c r="M149" s="78">
        <f t="shared" ref="M149:M150" si="84">E149*(-1)</f>
        <v>-300</v>
      </c>
      <c r="N149" s="78">
        <f t="shared" si="81"/>
        <v>300</v>
      </c>
      <c r="O149" s="78">
        <f t="shared" si="82"/>
        <v>0</v>
      </c>
      <c r="P149" s="2">
        <v>0</v>
      </c>
      <c r="Q149" s="2">
        <v>-200</v>
      </c>
      <c r="R149" s="2" t="s">
        <v>182</v>
      </c>
      <c r="S149" s="39" t="s">
        <v>144</v>
      </c>
      <c r="T149" s="2" t="s">
        <v>181</v>
      </c>
    </row>
    <row r="150" spans="1:20">
      <c r="B150" s="72" t="s">
        <v>307</v>
      </c>
      <c r="C150" s="16" t="s">
        <v>4</v>
      </c>
      <c r="D150" s="18" t="s">
        <v>285</v>
      </c>
      <c r="E150" s="83">
        <v>-200</v>
      </c>
      <c r="F150" s="83">
        <v>300</v>
      </c>
      <c r="G150" s="83">
        <v>300</v>
      </c>
      <c r="H150" s="16">
        <v>-500</v>
      </c>
      <c r="I150" s="16">
        <v>500</v>
      </c>
      <c r="J150" s="16">
        <v>-500</v>
      </c>
      <c r="K150" s="2">
        <f t="shared" si="83"/>
        <v>-133.33333333333334</v>
      </c>
      <c r="L150" s="16">
        <f t="shared" si="78"/>
        <v>-166.66666666666666</v>
      </c>
      <c r="M150" s="78">
        <f t="shared" si="84"/>
        <v>200</v>
      </c>
      <c r="N150" s="78">
        <f t="shared" si="81"/>
        <v>-300</v>
      </c>
      <c r="O150" s="78">
        <f t="shared" si="82"/>
        <v>-300</v>
      </c>
      <c r="P150" s="16">
        <v>-133.33000000000001</v>
      </c>
      <c r="Q150" s="16">
        <v>-166.67</v>
      </c>
      <c r="R150" s="16" t="s">
        <v>182</v>
      </c>
      <c r="S150" s="41" t="s">
        <v>285</v>
      </c>
      <c r="T150" s="2" t="s">
        <v>181</v>
      </c>
    </row>
    <row r="153" spans="1:20">
      <c r="A153" s="3" t="s">
        <v>151</v>
      </c>
      <c r="B153" s="1" t="s">
        <v>1</v>
      </c>
      <c r="C153" s="1" t="s">
        <v>2</v>
      </c>
      <c r="D153" s="1" t="s">
        <v>152</v>
      </c>
      <c r="E153" s="1" t="s">
        <v>148</v>
      </c>
      <c r="F153" s="1" t="s">
        <v>149</v>
      </c>
      <c r="G153" s="1" t="s">
        <v>150</v>
      </c>
      <c r="H153" s="1" t="s">
        <v>125</v>
      </c>
      <c r="I153" s="1" t="s">
        <v>126</v>
      </c>
      <c r="J153" s="1" t="s">
        <v>127</v>
      </c>
      <c r="K153" s="1" t="s">
        <v>43</v>
      </c>
      <c r="L153" s="1" t="s">
        <v>44</v>
      </c>
      <c r="M153" s="1" t="s">
        <v>171</v>
      </c>
      <c r="N153" s="1" t="s">
        <v>172</v>
      </c>
      <c r="O153" s="1" t="s">
        <v>173</v>
      </c>
      <c r="P153" s="36" t="s">
        <v>278</v>
      </c>
      <c r="Q153" s="36" t="s">
        <v>279</v>
      </c>
      <c r="R153" s="36" t="s">
        <v>151</v>
      </c>
      <c r="S153" s="42" t="s">
        <v>153</v>
      </c>
      <c r="T153" s="36" t="s">
        <v>170</v>
      </c>
    </row>
    <row r="154" spans="1:20">
      <c r="A154" s="15"/>
      <c r="B154" s="72" t="s">
        <v>259</v>
      </c>
      <c r="C154" s="2">
        <f>K154/L154</f>
        <v>0.39999999999999997</v>
      </c>
      <c r="D154" s="9"/>
      <c r="E154" s="83">
        <v>-300</v>
      </c>
      <c r="F154" s="83">
        <v>-200</v>
      </c>
      <c r="G154" s="83">
        <v>-500</v>
      </c>
      <c r="H154" s="2">
        <v>700</v>
      </c>
      <c r="I154" s="2">
        <v>600</v>
      </c>
      <c r="J154" s="2">
        <v>1200</v>
      </c>
      <c r="K154" s="2">
        <f>AVERAGE(M154,N154,O154)</f>
        <v>333.33333333333331</v>
      </c>
      <c r="L154" s="2">
        <f>AVERAGE(H154,I154,J154)</f>
        <v>833.33333333333337</v>
      </c>
      <c r="M154" s="83">
        <f>E154*(-1)</f>
        <v>300</v>
      </c>
      <c r="N154" s="83">
        <f t="shared" ref="N154:N155" si="85">F154*(-1)</f>
        <v>200</v>
      </c>
      <c r="O154" s="83">
        <f t="shared" ref="O154:O155" si="86">G154*(-1)</f>
        <v>500</v>
      </c>
      <c r="P154" s="2">
        <v>333.33</v>
      </c>
      <c r="Q154" s="2">
        <v>833.33</v>
      </c>
      <c r="R154" s="2">
        <v>0.4</v>
      </c>
      <c r="S154" s="39"/>
      <c r="T154" s="2" t="s">
        <v>181</v>
      </c>
    </row>
    <row r="155" spans="1:20">
      <c r="B155" s="72" t="s">
        <v>260</v>
      </c>
      <c r="C155" s="2">
        <f>K155/L155</f>
        <v>0.42307692307692307</v>
      </c>
      <c r="D155" s="9"/>
      <c r="E155" s="83" t="s">
        <v>47</v>
      </c>
      <c r="F155" s="83">
        <v>-300</v>
      </c>
      <c r="G155" s="83">
        <v>-250</v>
      </c>
      <c r="H155" s="2" t="s">
        <v>47</v>
      </c>
      <c r="I155" s="2">
        <v>400</v>
      </c>
      <c r="J155" s="2">
        <v>900</v>
      </c>
      <c r="K155" s="2">
        <f t="shared" ref="K155:K166" si="87">AVERAGE(M155,N155,O155)</f>
        <v>275</v>
      </c>
      <c r="L155" s="2">
        <f>AVERAGE(H155,I155,J155)</f>
        <v>650</v>
      </c>
      <c r="M155" s="83" t="s">
        <v>47</v>
      </c>
      <c r="N155" s="83">
        <f t="shared" si="85"/>
        <v>300</v>
      </c>
      <c r="O155" s="83">
        <f t="shared" si="86"/>
        <v>250</v>
      </c>
      <c r="P155" s="2">
        <v>275</v>
      </c>
      <c r="Q155" s="2">
        <v>650</v>
      </c>
      <c r="R155" s="2">
        <v>0.42309999999999998</v>
      </c>
      <c r="S155" s="39"/>
      <c r="T155" s="2" t="s">
        <v>181</v>
      </c>
    </row>
    <row r="156" spans="1:20">
      <c r="B156" s="72" t="s">
        <v>261</v>
      </c>
      <c r="C156" s="2" t="s">
        <v>4</v>
      </c>
      <c r="D156" s="9" t="s">
        <v>128</v>
      </c>
      <c r="E156" s="84" t="s">
        <v>47</v>
      </c>
      <c r="F156" s="84" t="s">
        <v>47</v>
      </c>
      <c r="G156" s="84" t="s">
        <v>47</v>
      </c>
      <c r="H156" s="2" t="s">
        <v>47</v>
      </c>
      <c r="I156" s="2" t="s">
        <v>47</v>
      </c>
      <c r="J156" s="2" t="s">
        <v>47</v>
      </c>
      <c r="K156" s="2" t="s">
        <v>47</v>
      </c>
      <c r="L156" s="2" t="s">
        <v>47</v>
      </c>
      <c r="M156" s="84" t="s">
        <v>47</v>
      </c>
      <c r="N156" s="84" t="s">
        <v>47</v>
      </c>
      <c r="O156" s="84" t="s">
        <v>47</v>
      </c>
      <c r="P156" s="2" t="s">
        <v>182</v>
      </c>
      <c r="Q156" s="29" t="s">
        <v>182</v>
      </c>
      <c r="R156" s="2" t="s">
        <v>182</v>
      </c>
      <c r="S156" s="39" t="s">
        <v>128</v>
      </c>
      <c r="T156" s="2" t="s">
        <v>181</v>
      </c>
    </row>
    <row r="157" spans="1:20">
      <c r="B157" s="72" t="s">
        <v>262</v>
      </c>
      <c r="C157" s="22">
        <v>999999</v>
      </c>
      <c r="D157" s="9" t="s">
        <v>140</v>
      </c>
      <c r="E157" s="83">
        <v>-700</v>
      </c>
      <c r="F157" s="83">
        <v>500</v>
      </c>
      <c r="G157" s="83">
        <v>200</v>
      </c>
      <c r="H157" s="2">
        <v>1000</v>
      </c>
      <c r="I157" s="2">
        <v>-600</v>
      </c>
      <c r="J157" s="2">
        <v>-400</v>
      </c>
      <c r="K157" s="2">
        <f t="shared" si="87"/>
        <v>0</v>
      </c>
      <c r="L157" s="2">
        <f t="shared" ref="L157:L166" si="88">AVERAGE(H157,I157,J157)</f>
        <v>0</v>
      </c>
      <c r="M157" s="83">
        <f>E157*(-1)</f>
        <v>700</v>
      </c>
      <c r="N157" s="83">
        <f t="shared" ref="N157:N159" si="89">F157*(-1)</f>
        <v>-500</v>
      </c>
      <c r="O157" s="83">
        <f t="shared" ref="O157:O159" si="90">G157*(-1)</f>
        <v>-200</v>
      </c>
      <c r="P157" s="2">
        <v>0</v>
      </c>
      <c r="Q157" s="2">
        <v>0</v>
      </c>
      <c r="R157" s="37">
        <v>999999</v>
      </c>
      <c r="S157" s="39" t="s">
        <v>140</v>
      </c>
      <c r="T157" s="2" t="s">
        <v>181</v>
      </c>
    </row>
    <row r="158" spans="1:20">
      <c r="B158" s="72" t="s">
        <v>263</v>
      </c>
      <c r="C158" s="23">
        <v>1000000</v>
      </c>
      <c r="D158" s="9" t="s">
        <v>141</v>
      </c>
      <c r="E158" s="83">
        <v>-500</v>
      </c>
      <c r="F158" s="83">
        <v>-300</v>
      </c>
      <c r="G158" s="83">
        <v>-400</v>
      </c>
      <c r="H158" s="2">
        <v>-1300</v>
      </c>
      <c r="I158" s="2">
        <v>700</v>
      </c>
      <c r="J158" s="2">
        <v>600</v>
      </c>
      <c r="K158" s="2">
        <f t="shared" si="87"/>
        <v>400</v>
      </c>
      <c r="L158" s="2">
        <f t="shared" si="88"/>
        <v>0</v>
      </c>
      <c r="M158" s="83">
        <f>E158*(-1)</f>
        <v>500</v>
      </c>
      <c r="N158" s="83">
        <f t="shared" si="89"/>
        <v>300</v>
      </c>
      <c r="O158" s="83">
        <f t="shared" si="90"/>
        <v>400</v>
      </c>
      <c r="P158" s="2">
        <v>400</v>
      </c>
      <c r="Q158" s="2">
        <v>0</v>
      </c>
      <c r="R158" s="37">
        <v>1000000</v>
      </c>
      <c r="S158" s="39" t="s">
        <v>141</v>
      </c>
      <c r="T158" s="2" t="s">
        <v>181</v>
      </c>
    </row>
    <row r="159" spans="1:20">
      <c r="B159" s="72" t="s">
        <v>264</v>
      </c>
      <c r="C159" s="2" t="s">
        <v>4</v>
      </c>
      <c r="D159" s="9" t="s">
        <v>142</v>
      </c>
      <c r="E159" s="83">
        <v>-100</v>
      </c>
      <c r="F159" s="83">
        <v>-700</v>
      </c>
      <c r="G159" s="83">
        <v>-300</v>
      </c>
      <c r="H159" s="2" t="s">
        <v>47</v>
      </c>
      <c r="I159" s="2" t="s">
        <v>47</v>
      </c>
      <c r="J159" s="2" t="s">
        <v>47</v>
      </c>
      <c r="K159" s="2">
        <f t="shared" si="87"/>
        <v>366.66666666666669</v>
      </c>
      <c r="L159" s="2" t="s">
        <v>47</v>
      </c>
      <c r="M159" s="83">
        <f>E159*(-1)</f>
        <v>100</v>
      </c>
      <c r="N159" s="83">
        <f t="shared" si="89"/>
        <v>700</v>
      </c>
      <c r="O159" s="83">
        <f t="shared" si="90"/>
        <v>300</v>
      </c>
      <c r="P159" s="2">
        <v>366.67</v>
      </c>
      <c r="Q159" s="2" t="s">
        <v>182</v>
      </c>
      <c r="R159" s="37" t="s">
        <v>182</v>
      </c>
      <c r="S159" s="39" t="s">
        <v>142</v>
      </c>
      <c r="T159" s="2" t="s">
        <v>181</v>
      </c>
    </row>
    <row r="160" spans="1:20">
      <c r="B160" s="72" t="s">
        <v>265</v>
      </c>
      <c r="C160" s="2" t="s">
        <v>4</v>
      </c>
      <c r="D160" s="9" t="s">
        <v>143</v>
      </c>
      <c r="E160" s="84" t="s">
        <v>47</v>
      </c>
      <c r="F160" s="84" t="s">
        <v>47</v>
      </c>
      <c r="G160" s="84" t="s">
        <v>47</v>
      </c>
      <c r="H160" s="2">
        <v>1000</v>
      </c>
      <c r="I160" s="2">
        <v>500</v>
      </c>
      <c r="J160" s="2">
        <v>800</v>
      </c>
      <c r="K160" s="2" t="s">
        <v>47</v>
      </c>
      <c r="L160" s="2">
        <f t="shared" si="88"/>
        <v>766.66666666666663</v>
      </c>
      <c r="M160" s="84" t="s">
        <v>47</v>
      </c>
      <c r="N160" s="84" t="s">
        <v>47</v>
      </c>
      <c r="O160" s="84" t="s">
        <v>47</v>
      </c>
      <c r="P160" s="2" t="s">
        <v>182</v>
      </c>
      <c r="Q160" s="2">
        <v>766.67</v>
      </c>
      <c r="R160" s="37" t="s">
        <v>182</v>
      </c>
      <c r="S160" s="39" t="s">
        <v>143</v>
      </c>
      <c r="T160" s="2" t="s">
        <v>181</v>
      </c>
    </row>
    <row r="161" spans="1:20">
      <c r="B161" s="72" t="s">
        <v>266</v>
      </c>
      <c r="C161" s="2" t="s">
        <v>4</v>
      </c>
      <c r="D161" s="9" t="s">
        <v>129</v>
      </c>
      <c r="E161" s="83">
        <v>-300</v>
      </c>
      <c r="F161" s="83">
        <v>700</v>
      </c>
      <c r="G161" s="83">
        <v>200</v>
      </c>
      <c r="H161" s="2">
        <v>400</v>
      </c>
      <c r="I161" s="2">
        <v>700</v>
      </c>
      <c r="J161" s="2">
        <v>400</v>
      </c>
      <c r="K161" s="2">
        <f t="shared" si="87"/>
        <v>-200</v>
      </c>
      <c r="L161" s="2">
        <f t="shared" si="88"/>
        <v>500</v>
      </c>
      <c r="M161" s="83">
        <f>E161*(-1)</f>
        <v>300</v>
      </c>
      <c r="N161" s="83">
        <f t="shared" ref="N161:N166" si="91">F161*(-1)</f>
        <v>-700</v>
      </c>
      <c r="O161" s="83">
        <f t="shared" ref="O161:O166" si="92">G161*(-1)</f>
        <v>-200</v>
      </c>
      <c r="P161" s="2">
        <v>-200</v>
      </c>
      <c r="Q161" s="2">
        <v>500</v>
      </c>
      <c r="R161" s="2" t="s">
        <v>182</v>
      </c>
      <c r="S161" s="39" t="s">
        <v>129</v>
      </c>
      <c r="T161" s="2" t="s">
        <v>181</v>
      </c>
    </row>
    <row r="162" spans="1:20">
      <c r="B162" s="72" t="s">
        <v>267</v>
      </c>
      <c r="C162" s="2" t="s">
        <v>4</v>
      </c>
      <c r="D162" s="9" t="s">
        <v>129</v>
      </c>
      <c r="E162" s="83">
        <v>200</v>
      </c>
      <c r="F162" s="83">
        <v>-500</v>
      </c>
      <c r="G162" s="83">
        <v>800</v>
      </c>
      <c r="H162" s="2">
        <v>300</v>
      </c>
      <c r="I162" s="2">
        <v>500</v>
      </c>
      <c r="J162" s="2">
        <v>-800</v>
      </c>
      <c r="K162" s="2">
        <f t="shared" si="87"/>
        <v>-166.66666666666666</v>
      </c>
      <c r="L162" s="2">
        <f t="shared" si="88"/>
        <v>0</v>
      </c>
      <c r="M162" s="83">
        <f>E162*(-1)</f>
        <v>-200</v>
      </c>
      <c r="N162" s="83">
        <f t="shared" si="91"/>
        <v>500</v>
      </c>
      <c r="O162" s="83">
        <f t="shared" si="92"/>
        <v>-800</v>
      </c>
      <c r="P162" s="2">
        <v>-166.67</v>
      </c>
      <c r="Q162" s="2">
        <v>0</v>
      </c>
      <c r="R162" s="37" t="s">
        <v>182</v>
      </c>
      <c r="S162" s="39" t="s">
        <v>129</v>
      </c>
      <c r="T162" s="2" t="s">
        <v>181</v>
      </c>
    </row>
    <row r="163" spans="1:20">
      <c r="B163" s="72" t="s">
        <v>268</v>
      </c>
      <c r="C163" s="2" t="s">
        <v>4</v>
      </c>
      <c r="D163" s="9" t="s">
        <v>285</v>
      </c>
      <c r="E163" s="83">
        <v>-800</v>
      </c>
      <c r="F163" s="83">
        <v>400</v>
      </c>
      <c r="G163" s="83">
        <v>1000</v>
      </c>
      <c r="H163" s="2">
        <v>700</v>
      </c>
      <c r="I163" s="2">
        <v>-1000</v>
      </c>
      <c r="J163" s="2">
        <v>-600</v>
      </c>
      <c r="K163" s="2">
        <f t="shared" si="87"/>
        <v>-200</v>
      </c>
      <c r="L163" s="2">
        <f t="shared" si="88"/>
        <v>-300</v>
      </c>
      <c r="M163" s="83">
        <f>E163*(-1)</f>
        <v>800</v>
      </c>
      <c r="N163" s="83">
        <f t="shared" si="91"/>
        <v>-400</v>
      </c>
      <c r="O163" s="83">
        <f t="shared" si="92"/>
        <v>-1000</v>
      </c>
      <c r="P163" s="2">
        <v>-200</v>
      </c>
      <c r="Q163" s="2">
        <v>-300</v>
      </c>
      <c r="R163" s="2" t="s">
        <v>182</v>
      </c>
      <c r="S163" s="39" t="s">
        <v>285</v>
      </c>
      <c r="T163" s="2" t="s">
        <v>181</v>
      </c>
    </row>
    <row r="164" spans="1:20">
      <c r="B164" s="72" t="s">
        <v>269</v>
      </c>
      <c r="C164" s="2" t="s">
        <v>4</v>
      </c>
      <c r="D164" s="9" t="s">
        <v>144</v>
      </c>
      <c r="E164" s="83">
        <v>-200</v>
      </c>
      <c r="F164" s="83">
        <v>-200</v>
      </c>
      <c r="G164" s="83">
        <v>-200</v>
      </c>
      <c r="H164" s="2">
        <v>1000</v>
      </c>
      <c r="I164" s="2">
        <v>-900</v>
      </c>
      <c r="J164" s="2">
        <v>-300</v>
      </c>
      <c r="K164" s="2">
        <f t="shared" si="87"/>
        <v>200</v>
      </c>
      <c r="L164" s="2">
        <f t="shared" si="88"/>
        <v>-66.666666666666671</v>
      </c>
      <c r="M164" s="83">
        <f>E164*(-1)</f>
        <v>200</v>
      </c>
      <c r="N164" s="83">
        <f t="shared" si="91"/>
        <v>200</v>
      </c>
      <c r="O164" s="83">
        <f t="shared" si="92"/>
        <v>200</v>
      </c>
      <c r="P164" s="2">
        <v>200</v>
      </c>
      <c r="Q164" s="2">
        <v>-66.67</v>
      </c>
      <c r="R164" s="2" t="s">
        <v>182</v>
      </c>
      <c r="S164" s="39" t="s">
        <v>144</v>
      </c>
      <c r="T164" s="2" t="s">
        <v>181</v>
      </c>
    </row>
    <row r="165" spans="1:20">
      <c r="B165" s="72" t="s">
        <v>308</v>
      </c>
      <c r="C165" s="2" t="s">
        <v>4</v>
      </c>
      <c r="D165" s="9" t="s">
        <v>144</v>
      </c>
      <c r="E165" s="83">
        <v>-400</v>
      </c>
      <c r="F165" s="83">
        <v>300</v>
      </c>
      <c r="G165" s="83">
        <v>100</v>
      </c>
      <c r="H165" s="2">
        <v>900</v>
      </c>
      <c r="I165" s="2">
        <v>-700</v>
      </c>
      <c r="J165" s="2">
        <v>-600</v>
      </c>
      <c r="K165" s="2">
        <f t="shared" si="87"/>
        <v>0</v>
      </c>
      <c r="L165" s="2">
        <f t="shared" si="88"/>
        <v>-133.33333333333334</v>
      </c>
      <c r="M165" s="83">
        <f t="shared" ref="M165:M166" si="93">E165*(-1)</f>
        <v>400</v>
      </c>
      <c r="N165" s="83">
        <f t="shared" si="91"/>
        <v>-300</v>
      </c>
      <c r="O165" s="83">
        <f t="shared" si="92"/>
        <v>-100</v>
      </c>
      <c r="P165" s="2">
        <v>0</v>
      </c>
      <c r="Q165" s="2">
        <v>-133.33000000000001</v>
      </c>
      <c r="R165" s="2" t="s">
        <v>182</v>
      </c>
      <c r="S165" s="39" t="s">
        <v>144</v>
      </c>
      <c r="T165" s="2" t="s">
        <v>181</v>
      </c>
    </row>
    <row r="166" spans="1:20">
      <c r="B166" s="72" t="s">
        <v>309</v>
      </c>
      <c r="C166" s="2" t="s">
        <v>4</v>
      </c>
      <c r="D166" s="9" t="s">
        <v>285</v>
      </c>
      <c r="E166" s="83">
        <v>-200</v>
      </c>
      <c r="F166" s="83">
        <v>300</v>
      </c>
      <c r="G166" s="83">
        <v>100</v>
      </c>
      <c r="H166" s="2">
        <v>-700</v>
      </c>
      <c r="I166" s="2">
        <v>1500</v>
      </c>
      <c r="J166" s="2">
        <v>-950</v>
      </c>
      <c r="K166" s="2">
        <f t="shared" si="87"/>
        <v>-66.666666666666671</v>
      </c>
      <c r="L166" s="2">
        <f t="shared" si="88"/>
        <v>-50</v>
      </c>
      <c r="M166" s="83">
        <f t="shared" si="93"/>
        <v>200</v>
      </c>
      <c r="N166" s="83">
        <f t="shared" si="91"/>
        <v>-300</v>
      </c>
      <c r="O166" s="83">
        <f t="shared" si="92"/>
        <v>-100</v>
      </c>
      <c r="P166" s="2">
        <v>-66.67</v>
      </c>
      <c r="Q166" s="2">
        <v>-50</v>
      </c>
      <c r="R166" s="2" t="s">
        <v>182</v>
      </c>
      <c r="S166" s="39" t="s">
        <v>285</v>
      </c>
      <c r="T166" s="2" t="s">
        <v>181</v>
      </c>
    </row>
    <row r="168" spans="1:20">
      <c r="B168" s="38"/>
    </row>
    <row r="169" spans="1:20">
      <c r="A169" s="30" t="s">
        <v>156</v>
      </c>
      <c r="B169" s="1" t="s">
        <v>1</v>
      </c>
      <c r="C169" s="1" t="s">
        <v>2</v>
      </c>
      <c r="D169" s="1" t="s">
        <v>155</v>
      </c>
      <c r="E169" s="1" t="s">
        <v>137</v>
      </c>
      <c r="F169" s="1" t="s">
        <v>138</v>
      </c>
      <c r="G169" s="1" t="s">
        <v>139</v>
      </c>
      <c r="H169" s="36" t="s">
        <v>156</v>
      </c>
      <c r="I169" s="36" t="s">
        <v>154</v>
      </c>
      <c r="J169" s="36" t="s">
        <v>170</v>
      </c>
    </row>
    <row r="170" spans="1:20">
      <c r="A170" s="31"/>
      <c r="B170" s="76" t="s">
        <v>270</v>
      </c>
      <c r="C170" s="2">
        <v>3</v>
      </c>
      <c r="D170" s="9"/>
      <c r="E170" s="83">
        <v>0</v>
      </c>
      <c r="F170" s="83">
        <v>0</v>
      </c>
      <c r="G170" s="83">
        <v>0</v>
      </c>
      <c r="H170" s="2">
        <v>3</v>
      </c>
      <c r="I170" s="2"/>
      <c r="J170" s="2"/>
    </row>
    <row r="171" spans="1:20">
      <c r="A171" s="32"/>
      <c r="B171" s="76" t="s">
        <v>271</v>
      </c>
      <c r="C171" s="81">
        <v>1</v>
      </c>
      <c r="D171" s="9"/>
      <c r="E171" s="83">
        <v>0</v>
      </c>
      <c r="F171" s="83">
        <v>0</v>
      </c>
      <c r="G171" s="83">
        <v>1000</v>
      </c>
      <c r="H171" s="81">
        <v>2</v>
      </c>
      <c r="I171" s="2"/>
      <c r="J171" s="81" t="s">
        <v>326</v>
      </c>
    </row>
    <row r="172" spans="1:20">
      <c r="A172" s="32"/>
      <c r="B172" s="76" t="s">
        <v>310</v>
      </c>
      <c r="C172" s="2">
        <v>0</v>
      </c>
      <c r="D172" s="9"/>
      <c r="E172" s="83" t="s">
        <v>47</v>
      </c>
      <c r="F172" s="83">
        <v>2000</v>
      </c>
      <c r="G172" s="83">
        <v>1000</v>
      </c>
      <c r="H172" s="2">
        <v>0</v>
      </c>
      <c r="I172" s="29"/>
      <c r="J172" s="2"/>
    </row>
    <row r="173" spans="1:20">
      <c r="A173" s="32"/>
      <c r="B173" s="76" t="s">
        <v>311</v>
      </c>
      <c r="C173" s="22" t="s">
        <v>4</v>
      </c>
      <c r="D173" s="9" t="s">
        <v>128</v>
      </c>
      <c r="E173" s="83" t="s">
        <v>47</v>
      </c>
      <c r="F173" s="83" t="s">
        <v>47</v>
      </c>
      <c r="G173" s="83" t="s">
        <v>47</v>
      </c>
      <c r="H173" s="2" t="s">
        <v>182</v>
      </c>
      <c r="I173" s="2" t="s">
        <v>128</v>
      </c>
      <c r="J173" s="2" t="s">
        <v>286</v>
      </c>
    </row>
    <row r="174" spans="1:20">
      <c r="I174"/>
    </row>
    <row r="175" spans="1:20">
      <c r="I175"/>
    </row>
    <row r="176" spans="1:20">
      <c r="A176" s="30" t="s">
        <v>159</v>
      </c>
      <c r="B176" s="1" t="s">
        <v>1</v>
      </c>
      <c r="C176" s="1" t="s">
        <v>2</v>
      </c>
      <c r="D176" s="1" t="s">
        <v>158</v>
      </c>
      <c r="E176" s="1" t="s">
        <v>137</v>
      </c>
      <c r="F176" s="1" t="s">
        <v>138</v>
      </c>
      <c r="G176" s="1" t="s">
        <v>139</v>
      </c>
      <c r="H176" s="36" t="s">
        <v>159</v>
      </c>
      <c r="I176" s="36" t="s">
        <v>157</v>
      </c>
      <c r="J176" s="36" t="s">
        <v>170</v>
      </c>
      <c r="O176"/>
    </row>
    <row r="177" spans="1:15">
      <c r="A177" s="31"/>
      <c r="B177" s="75" t="s">
        <v>272</v>
      </c>
      <c r="C177" s="2">
        <v>0</v>
      </c>
      <c r="D177" s="9"/>
      <c r="E177" s="2">
        <v>0</v>
      </c>
      <c r="F177" s="2">
        <v>0</v>
      </c>
      <c r="G177" s="2">
        <v>0</v>
      </c>
      <c r="H177" s="2">
        <v>0</v>
      </c>
      <c r="I177" s="2" t="s">
        <v>140</v>
      </c>
      <c r="J177" s="2" t="s">
        <v>286</v>
      </c>
      <c r="O177"/>
    </row>
    <row r="178" spans="1:15">
      <c r="A178" s="20"/>
      <c r="B178" s="72" t="s">
        <v>284</v>
      </c>
      <c r="C178" s="2">
        <v>1</v>
      </c>
      <c r="D178" s="9"/>
      <c r="E178" s="2">
        <v>1000</v>
      </c>
      <c r="F178" s="2">
        <v>1000</v>
      </c>
      <c r="G178" s="2">
        <v>1000</v>
      </c>
      <c r="H178" s="2">
        <v>1</v>
      </c>
      <c r="I178" s="2"/>
      <c r="J178" s="2" t="s">
        <v>286</v>
      </c>
      <c r="O178"/>
    </row>
    <row r="179" spans="1:15">
      <c r="A179" s="20"/>
      <c r="B179" s="72" t="s">
        <v>273</v>
      </c>
      <c r="C179" s="2">
        <v>1</v>
      </c>
      <c r="D179" s="2"/>
      <c r="E179" s="2">
        <v>1000</v>
      </c>
      <c r="F179" s="2" t="s">
        <v>47</v>
      </c>
      <c r="G179" s="2" t="s">
        <v>47</v>
      </c>
      <c r="H179" s="2">
        <v>1</v>
      </c>
      <c r="I179" s="2"/>
      <c r="J179" s="2" t="s">
        <v>286</v>
      </c>
      <c r="O179"/>
    </row>
    <row r="180" spans="1:15">
      <c r="A180" s="20"/>
      <c r="B180" s="72" t="s">
        <v>274</v>
      </c>
      <c r="C180" s="22" t="s">
        <v>4</v>
      </c>
      <c r="D180" s="18" t="s">
        <v>128</v>
      </c>
      <c r="E180" s="2" t="s">
        <v>47</v>
      </c>
      <c r="F180" s="2" t="s">
        <v>47</v>
      </c>
      <c r="G180" s="2" t="s">
        <v>47</v>
      </c>
      <c r="H180" s="22" t="s">
        <v>4</v>
      </c>
      <c r="I180" s="18" t="s">
        <v>128</v>
      </c>
      <c r="J180" s="2" t="s">
        <v>286</v>
      </c>
      <c r="O180"/>
    </row>
    <row r="181" spans="1:15" s="44" customFormat="1">
      <c r="B181" s="73" t="s">
        <v>275</v>
      </c>
      <c r="C181" s="46">
        <v>0</v>
      </c>
      <c r="D181" s="47" t="s">
        <v>303</v>
      </c>
      <c r="E181" s="45">
        <v>-1000</v>
      </c>
      <c r="F181" s="45">
        <v>-100</v>
      </c>
      <c r="G181" s="45">
        <v>-2000</v>
      </c>
      <c r="H181" s="55">
        <v>0</v>
      </c>
      <c r="I181" s="56" t="s">
        <v>303</v>
      </c>
      <c r="J181" s="2" t="s">
        <v>286</v>
      </c>
      <c r="K181" s="62"/>
      <c r="L181" s="48"/>
      <c r="M181" s="48"/>
      <c r="N181" s="48"/>
    </row>
    <row r="183" spans="1:15">
      <c r="L183" s="70"/>
    </row>
    <row r="184" spans="1:15" ht="18.600000000000001">
      <c r="A184" s="30" t="s">
        <v>160</v>
      </c>
      <c r="B184" s="1" t="s">
        <v>1</v>
      </c>
      <c r="C184" s="1" t="s">
        <v>2</v>
      </c>
      <c r="D184" s="1" t="s">
        <v>164</v>
      </c>
      <c r="E184" s="1" t="s">
        <v>162</v>
      </c>
      <c r="F184" s="1" t="s">
        <v>163</v>
      </c>
      <c r="G184" s="1" t="s">
        <v>161</v>
      </c>
      <c r="H184" s="1" t="s">
        <v>171</v>
      </c>
      <c r="I184" s="36" t="s">
        <v>160</v>
      </c>
      <c r="J184" s="36" t="s">
        <v>165</v>
      </c>
      <c r="K184" s="36" t="s">
        <v>170</v>
      </c>
      <c r="L184" s="71"/>
    </row>
    <row r="185" spans="1:15">
      <c r="A185" s="31"/>
      <c r="B185" s="75" t="s">
        <v>276</v>
      </c>
      <c r="C185" s="2">
        <f>H185</f>
        <v>0</v>
      </c>
      <c r="D185" s="9"/>
      <c r="E185" s="5">
        <v>300</v>
      </c>
      <c r="F185" s="5">
        <v>200</v>
      </c>
      <c r="G185" s="2">
        <f>E185/F185</f>
        <v>1.5</v>
      </c>
      <c r="H185" s="2">
        <f>IF(G185&gt;=1,0,1)</f>
        <v>0</v>
      </c>
      <c r="I185" s="2">
        <v>0</v>
      </c>
      <c r="J185" s="2"/>
      <c r="K185" s="2" t="s">
        <v>286</v>
      </c>
    </row>
    <row r="186" spans="1:15">
      <c r="A186" s="32"/>
      <c r="B186" s="72" t="s">
        <v>277</v>
      </c>
      <c r="C186" s="2">
        <f>H186</f>
        <v>1</v>
      </c>
      <c r="D186" s="9"/>
      <c r="E186" s="2">
        <v>300</v>
      </c>
      <c r="F186" s="2">
        <v>500</v>
      </c>
      <c r="G186" s="2">
        <f>E186/F186</f>
        <v>0.6</v>
      </c>
      <c r="H186" s="2">
        <f>IF(G186&gt;=1,0,1)</f>
        <v>1</v>
      </c>
      <c r="I186" s="2">
        <v>1</v>
      </c>
      <c r="J186" s="2"/>
      <c r="K186" s="2" t="s">
        <v>286</v>
      </c>
    </row>
    <row r="187" spans="1:15">
      <c r="A187" s="32"/>
      <c r="B187" s="72" t="s">
        <v>312</v>
      </c>
      <c r="C187" s="2" t="s">
        <v>4</v>
      </c>
      <c r="D187" s="2"/>
      <c r="F187" s="2"/>
      <c r="G187" s="2" t="s">
        <v>47</v>
      </c>
      <c r="H187" s="2"/>
      <c r="I187" s="2" t="s">
        <v>182</v>
      </c>
      <c r="J187" s="2"/>
      <c r="K187" s="7" t="s">
        <v>286</v>
      </c>
    </row>
    <row r="188" spans="1:15">
      <c r="E188" s="35"/>
      <c r="K188" s="35"/>
    </row>
    <row r="190" spans="1:15">
      <c r="A190" s="30" t="s">
        <v>166</v>
      </c>
      <c r="B190" s="1" t="s">
        <v>1</v>
      </c>
      <c r="C190" s="1" t="s">
        <v>2</v>
      </c>
      <c r="D190" s="1" t="s">
        <v>167</v>
      </c>
      <c r="E190" s="1" t="s">
        <v>171</v>
      </c>
      <c r="F190" s="1" t="s">
        <v>162</v>
      </c>
      <c r="G190" s="1" t="s">
        <v>163</v>
      </c>
      <c r="H190" s="1" t="s">
        <v>160</v>
      </c>
      <c r="I190" s="1" t="s">
        <v>169</v>
      </c>
      <c r="J190" s="36" t="s">
        <v>166</v>
      </c>
      <c r="K190" s="36" t="s">
        <v>168</v>
      </c>
      <c r="L190" s="36" t="s">
        <v>170</v>
      </c>
    </row>
    <row r="191" spans="1:15">
      <c r="B191" s="72" t="s">
        <v>313</v>
      </c>
      <c r="C191" s="2">
        <f>E191</f>
        <v>1</v>
      </c>
      <c r="D191" s="2"/>
      <c r="E191" s="16">
        <f>MAX(H191,I191)</f>
        <v>1</v>
      </c>
      <c r="F191" s="2">
        <v>300</v>
      </c>
      <c r="G191" s="2">
        <v>200</v>
      </c>
      <c r="H191" s="16">
        <v>0</v>
      </c>
      <c r="I191" s="2">
        <v>1</v>
      </c>
      <c r="J191" s="2">
        <v>1</v>
      </c>
      <c r="K191" s="2" t="s">
        <v>286</v>
      </c>
      <c r="L191" s="2" t="s">
        <v>286</v>
      </c>
    </row>
    <row r="192" spans="1:15">
      <c r="B192" s="72" t="s">
        <v>314</v>
      </c>
      <c r="C192" s="2">
        <f>E192</f>
        <v>1</v>
      </c>
      <c r="D192" s="2"/>
      <c r="E192" s="16">
        <f>MAX(H192,I192)</f>
        <v>1</v>
      </c>
      <c r="F192" s="2">
        <v>300</v>
      </c>
      <c r="G192" s="2">
        <v>500</v>
      </c>
      <c r="H192" s="16">
        <v>1</v>
      </c>
      <c r="I192" s="2">
        <v>0</v>
      </c>
      <c r="J192" s="2">
        <v>1</v>
      </c>
      <c r="K192" s="2" t="s">
        <v>286</v>
      </c>
      <c r="L192" s="2" t="s">
        <v>286</v>
      </c>
    </row>
    <row r="193" spans="2:15">
      <c r="B193" s="72" t="s">
        <v>315</v>
      </c>
      <c r="C193" s="2">
        <f>E193</f>
        <v>0</v>
      </c>
      <c r="D193" s="2"/>
      <c r="E193" s="16">
        <f>MAX(H193,I193)</f>
        <v>0</v>
      </c>
      <c r="F193" s="2">
        <v>300</v>
      </c>
      <c r="G193" s="2">
        <v>500</v>
      </c>
      <c r="H193" s="16">
        <v>0</v>
      </c>
      <c r="I193" s="2">
        <v>0</v>
      </c>
      <c r="J193" s="2">
        <v>0</v>
      </c>
      <c r="K193" s="7" t="s">
        <v>286</v>
      </c>
      <c r="L193" s="2" t="s">
        <v>286</v>
      </c>
    </row>
    <row r="194" spans="2:15" s="50" customFormat="1">
      <c r="B194" s="72" t="s">
        <v>316</v>
      </c>
      <c r="C194" s="51" t="s">
        <v>4</v>
      </c>
      <c r="D194" s="51"/>
      <c r="E194" s="51"/>
      <c r="F194" s="51" t="s">
        <v>47</v>
      </c>
      <c r="G194" s="51" t="s">
        <v>47</v>
      </c>
      <c r="H194" s="51" t="s">
        <v>47</v>
      </c>
      <c r="I194" s="51" t="s">
        <v>47</v>
      </c>
      <c r="J194" s="51" t="s">
        <v>4</v>
      </c>
      <c r="K194" s="7" t="s">
        <v>286</v>
      </c>
      <c r="L194" s="2" t="s">
        <v>286</v>
      </c>
      <c r="M194" s="49"/>
      <c r="N194" s="49"/>
      <c r="O194" s="49"/>
    </row>
    <row r="195" spans="2:15">
      <c r="B195" s="34"/>
      <c r="C195" s="35"/>
      <c r="D195" s="35"/>
      <c r="E195" s="52"/>
      <c r="F195" s="35"/>
      <c r="G195" s="35"/>
      <c r="H195" s="52"/>
      <c r="I195" s="35"/>
      <c r="J195" s="35"/>
      <c r="K195" s="35"/>
      <c r="L195" s="35"/>
    </row>
    <row r="198" spans="2:15">
      <c r="D198" s="12"/>
    </row>
    <row r="199" spans="2:15">
      <c r="D199" s="12"/>
    </row>
    <row r="200" spans="2:15">
      <c r="D200" s="12"/>
    </row>
    <row r="201" spans="2:15">
      <c r="D201" s="12"/>
    </row>
    <row r="202" spans="2:15">
      <c r="D202" s="12"/>
    </row>
    <row r="203" spans="2:15">
      <c r="D203" s="12"/>
    </row>
    <row r="214" spans="10:10">
      <c r="J214" s="5" t="s">
        <v>176</v>
      </c>
    </row>
  </sheetData>
  <conditionalFormatting sqref="B142">
    <cfRule type="duplicateValues" dxfId="20" priority="20"/>
  </conditionalFormatting>
  <conditionalFormatting sqref="B142:B147">
    <cfRule type="duplicateValues" dxfId="19" priority="19"/>
  </conditionalFormatting>
  <conditionalFormatting sqref="B158">
    <cfRule type="duplicateValues" dxfId="18" priority="17"/>
  </conditionalFormatting>
  <conditionalFormatting sqref="B158:B163">
    <cfRule type="duplicateValues" dxfId="17" priority="16"/>
  </conditionalFormatting>
  <conditionalFormatting sqref="B177">
    <cfRule type="duplicateValues" dxfId="16" priority="12"/>
  </conditionalFormatting>
  <conditionalFormatting sqref="B186">
    <cfRule type="duplicateValues" dxfId="15" priority="11"/>
  </conditionalFormatting>
  <conditionalFormatting sqref="B179:B181">
    <cfRule type="duplicateValues" dxfId="14" priority="28"/>
  </conditionalFormatting>
  <conditionalFormatting sqref="B178 B170:B173">
    <cfRule type="duplicateValues" dxfId="13" priority="31"/>
  </conditionalFormatting>
  <conditionalFormatting sqref="B132:B134 B138:B141">
    <cfRule type="duplicateValues" dxfId="12" priority="35"/>
  </conditionalFormatting>
  <conditionalFormatting sqref="B139">
    <cfRule type="duplicateValues" dxfId="11" priority="9"/>
  </conditionalFormatting>
  <conditionalFormatting sqref="B170 B163:B166">
    <cfRule type="duplicateValues" dxfId="10" priority="36"/>
  </conditionalFormatting>
  <conditionalFormatting sqref="B147:B150 B154:B157">
    <cfRule type="duplicateValues" dxfId="9" priority="37"/>
  </conditionalFormatting>
  <conditionalFormatting sqref="B155">
    <cfRule type="duplicateValues" dxfId="8" priority="8"/>
  </conditionalFormatting>
  <conditionalFormatting sqref="B187 B191:B195">
    <cfRule type="duplicateValues" dxfId="7" priority="38"/>
  </conditionalFormatting>
  <conditionalFormatting sqref="B185">
    <cfRule type="duplicateValues" dxfId="6" priority="7"/>
  </conditionalFormatting>
  <conditionalFormatting sqref="B93:B95">
    <cfRule type="duplicateValues" dxfId="5" priority="6"/>
  </conditionalFormatting>
  <conditionalFormatting sqref="B102">
    <cfRule type="duplicateValues" dxfId="4" priority="5"/>
  </conditionalFormatting>
  <conditionalFormatting sqref="B141">
    <cfRule type="duplicateValues" dxfId="3" priority="4"/>
  </conditionalFormatting>
  <conditionalFormatting sqref="B138">
    <cfRule type="duplicateValues" dxfId="2" priority="3"/>
  </conditionalFormatting>
  <conditionalFormatting sqref="B157">
    <cfRule type="duplicateValues" dxfId="1" priority="2"/>
  </conditionalFormatting>
  <conditionalFormatting sqref="B154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O19"/>
  <sheetViews>
    <sheetView workbookViewId="0">
      <selection activeCell="A9" sqref="A9"/>
    </sheetView>
  </sheetViews>
  <sheetFormatPr defaultRowHeight="14.4"/>
  <cols>
    <col min="1" max="1" width="7.109375" bestFit="1" customWidth="1"/>
    <col min="2" max="2" width="17.33203125" bestFit="1" customWidth="1"/>
    <col min="3" max="3" width="11.6640625" bestFit="1" customWidth="1"/>
    <col min="4" max="4" width="15.6640625" bestFit="1" customWidth="1"/>
    <col min="5" max="5" width="17.6640625" bestFit="1" customWidth="1"/>
    <col min="6" max="6" width="25.109375" bestFit="1" customWidth="1"/>
    <col min="7" max="7" width="18.6640625" bestFit="1" customWidth="1"/>
    <col min="8" max="8" width="16.33203125" bestFit="1" customWidth="1"/>
    <col min="9" max="10" width="25.109375" bestFit="1" customWidth="1"/>
    <col min="12" max="12" width="25.109375" bestFit="1" customWidth="1"/>
    <col min="13" max="13" width="18.6640625" bestFit="1" customWidth="1"/>
  </cols>
  <sheetData>
    <row r="5" spans="1:15">
      <c r="A5" s="3" t="s">
        <v>48</v>
      </c>
      <c r="B5" s="1" t="s">
        <v>1</v>
      </c>
      <c r="C5" s="1" t="s">
        <v>2</v>
      </c>
      <c r="D5" s="1" t="s">
        <v>61</v>
      </c>
      <c r="E5" s="1" t="s">
        <v>74</v>
      </c>
      <c r="F5" s="1" t="s">
        <v>84</v>
      </c>
      <c r="G5" s="1" t="s">
        <v>87</v>
      </c>
      <c r="H5" s="2" t="s">
        <v>48</v>
      </c>
      <c r="I5" s="1" t="s">
        <v>51</v>
      </c>
      <c r="J5" s="10" t="s">
        <v>52</v>
      </c>
      <c r="K5" s="36" t="s">
        <v>170</v>
      </c>
      <c r="O5" s="5"/>
    </row>
    <row r="6" spans="1:15">
      <c r="B6" s="8" t="s">
        <v>41</v>
      </c>
      <c r="C6" s="5">
        <v>0</v>
      </c>
      <c r="D6" s="2" t="s">
        <v>47</v>
      </c>
      <c r="E6" s="2" t="s">
        <v>47</v>
      </c>
      <c r="F6" s="2" t="s">
        <v>47</v>
      </c>
      <c r="G6" s="2" t="s">
        <v>47</v>
      </c>
      <c r="H6" s="5">
        <v>0</v>
      </c>
      <c r="I6" s="2" t="s">
        <v>47</v>
      </c>
      <c r="J6" s="2" t="s">
        <v>47</v>
      </c>
      <c r="K6" s="2" t="s">
        <v>286</v>
      </c>
      <c r="O6" s="5"/>
    </row>
    <row r="7" spans="1:15">
      <c r="B7" s="8" t="s">
        <v>49</v>
      </c>
      <c r="C7" s="2">
        <v>1</v>
      </c>
      <c r="D7" s="2">
        <v>1</v>
      </c>
      <c r="E7" s="2" t="s">
        <v>47</v>
      </c>
      <c r="F7" s="2" t="s">
        <v>47</v>
      </c>
      <c r="G7" s="2" t="s">
        <v>47</v>
      </c>
      <c r="H7" s="2">
        <v>1</v>
      </c>
      <c r="I7" s="2" t="s">
        <v>47</v>
      </c>
      <c r="J7" s="2" t="s">
        <v>47</v>
      </c>
      <c r="K7" s="2" t="s">
        <v>286</v>
      </c>
      <c r="O7" s="5"/>
    </row>
    <row r="8" spans="1:15">
      <c r="B8" s="8" t="s">
        <v>50</v>
      </c>
      <c r="C8" s="2">
        <v>1</v>
      </c>
      <c r="D8" s="2">
        <v>1</v>
      </c>
      <c r="E8" s="2" t="s">
        <v>47</v>
      </c>
      <c r="F8" s="2">
        <v>1</v>
      </c>
      <c r="G8" s="2" t="s">
        <v>47</v>
      </c>
      <c r="H8" s="2">
        <v>1</v>
      </c>
      <c r="I8" s="2" t="s">
        <v>47</v>
      </c>
      <c r="J8" s="2" t="s">
        <v>47</v>
      </c>
      <c r="K8" s="2" t="s">
        <v>286</v>
      </c>
      <c r="O8" s="5"/>
    </row>
    <row r="11" spans="1:15">
      <c r="A11" s="3" t="s">
        <v>100</v>
      </c>
      <c r="B11" s="1" t="s">
        <v>1</v>
      </c>
      <c r="C11" s="1" t="s">
        <v>2</v>
      </c>
      <c r="D11" s="1" t="s">
        <v>103</v>
      </c>
      <c r="E11" s="2" t="s">
        <v>100</v>
      </c>
      <c r="F11" s="1" t="s">
        <v>98</v>
      </c>
      <c r="G11" s="10" t="s">
        <v>99</v>
      </c>
      <c r="H11" s="36" t="s">
        <v>170</v>
      </c>
      <c r="L11" s="5"/>
      <c r="M11" s="5"/>
      <c r="N11" s="5"/>
      <c r="O11" s="5"/>
    </row>
    <row r="12" spans="1:15">
      <c r="B12" s="8" t="s">
        <v>93</v>
      </c>
      <c r="C12" s="5">
        <v>0</v>
      </c>
      <c r="D12" s="2" t="s">
        <v>47</v>
      </c>
      <c r="E12" s="2"/>
      <c r="F12" s="2" t="s">
        <v>47</v>
      </c>
      <c r="G12" s="10">
        <v>0</v>
      </c>
      <c r="H12" s="2" t="s">
        <v>286</v>
      </c>
      <c r="L12" s="5"/>
      <c r="M12" s="5"/>
      <c r="N12" s="5"/>
      <c r="O12" s="5"/>
    </row>
    <row r="13" spans="1:15">
      <c r="B13" s="8" t="s">
        <v>280</v>
      </c>
      <c r="C13" s="2">
        <v>1</v>
      </c>
      <c r="D13" s="2">
        <v>1</v>
      </c>
      <c r="E13" s="2"/>
      <c r="F13" s="2" t="s">
        <v>47</v>
      </c>
      <c r="G13" s="10">
        <v>1</v>
      </c>
      <c r="H13" s="2" t="s">
        <v>286</v>
      </c>
      <c r="L13" s="5"/>
      <c r="M13" s="5"/>
      <c r="N13" s="5"/>
      <c r="O13" s="5"/>
    </row>
    <row r="16" spans="1:15">
      <c r="A16" s="3" t="s">
        <v>117</v>
      </c>
      <c r="B16" s="1" t="s">
        <v>1</v>
      </c>
      <c r="C16" s="1" t="s">
        <v>2</v>
      </c>
      <c r="D16" s="1" t="s">
        <v>122</v>
      </c>
      <c r="E16" s="1" t="s">
        <v>131</v>
      </c>
      <c r="F16" s="1" t="s">
        <v>130</v>
      </c>
      <c r="G16" s="1" t="s">
        <v>145</v>
      </c>
      <c r="H16" s="1" t="s">
        <v>151</v>
      </c>
      <c r="I16" s="1" t="s">
        <v>156</v>
      </c>
      <c r="J16" s="1" t="s">
        <v>159</v>
      </c>
      <c r="K16" s="2" t="s">
        <v>117</v>
      </c>
      <c r="L16" s="1" t="s">
        <v>121</v>
      </c>
      <c r="M16" s="2" t="s">
        <v>120</v>
      </c>
      <c r="N16" s="36" t="s">
        <v>170</v>
      </c>
      <c r="O16" s="5"/>
    </row>
    <row r="17" spans="2:15">
      <c r="B17" s="8" t="s">
        <v>281</v>
      </c>
      <c r="C17" s="5">
        <v>0</v>
      </c>
      <c r="D17" s="2" t="s">
        <v>47</v>
      </c>
      <c r="E17" s="2" t="s">
        <v>47</v>
      </c>
      <c r="F17" s="2" t="s">
        <v>47</v>
      </c>
      <c r="G17" s="2" t="s">
        <v>47</v>
      </c>
      <c r="H17" s="22" t="s">
        <v>47</v>
      </c>
      <c r="I17" s="22" t="s">
        <v>47</v>
      </c>
      <c r="J17" s="22" t="s">
        <v>47</v>
      </c>
      <c r="K17" s="2">
        <v>0</v>
      </c>
      <c r="L17" s="2" t="s">
        <v>47</v>
      </c>
      <c r="M17" s="2" t="s">
        <v>47</v>
      </c>
      <c r="N17" s="2" t="s">
        <v>286</v>
      </c>
      <c r="O17" s="5"/>
    </row>
    <row r="18" spans="2:15">
      <c r="B18" s="8" t="s">
        <v>97</v>
      </c>
      <c r="C18" s="2">
        <v>1</v>
      </c>
      <c r="D18" s="2">
        <v>1</v>
      </c>
      <c r="E18" s="2">
        <v>1</v>
      </c>
      <c r="F18" s="2">
        <v>1</v>
      </c>
      <c r="G18" s="2" t="s">
        <v>47</v>
      </c>
      <c r="H18" s="22" t="s">
        <v>47</v>
      </c>
      <c r="I18" s="22" t="s">
        <v>47</v>
      </c>
      <c r="J18" s="22">
        <v>1</v>
      </c>
      <c r="K18" s="2">
        <v>1</v>
      </c>
      <c r="L18" s="2" t="s">
        <v>47</v>
      </c>
      <c r="M18" s="2" t="s">
        <v>47</v>
      </c>
      <c r="N18" s="2" t="s">
        <v>286</v>
      </c>
      <c r="O18" s="5"/>
    </row>
    <row r="19" spans="2:15">
      <c r="B19" s="8" t="s">
        <v>101</v>
      </c>
      <c r="C19" s="2">
        <v>1</v>
      </c>
      <c r="D19" s="2">
        <v>1</v>
      </c>
      <c r="E19" s="2" t="s">
        <v>47</v>
      </c>
      <c r="F19" s="2" t="s">
        <v>47</v>
      </c>
      <c r="G19" s="2" t="s">
        <v>47</v>
      </c>
      <c r="H19" s="22" t="s">
        <v>47</v>
      </c>
      <c r="I19" s="22" t="s">
        <v>47</v>
      </c>
      <c r="J19" s="22" t="s">
        <v>47</v>
      </c>
      <c r="K19" s="2">
        <v>1</v>
      </c>
      <c r="L19" s="2" t="s">
        <v>47</v>
      </c>
      <c r="M19" s="2" t="s">
        <v>47</v>
      </c>
      <c r="N19" s="2" t="s">
        <v>286</v>
      </c>
      <c r="O19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Customer Table</vt:lpstr>
      <vt:lpstr>Analysis Unit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2017-06-07T16:43:21Z</dcterms:modified>
</cp:coreProperties>
</file>