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8"/>
  </bookViews>
  <sheets>
    <sheet name="Customer Table" sheetId="1" r:id="rId1"/>
    <sheet name="Analysis Unit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4" i="1" l="1"/>
  <c r="M43" i="1"/>
  <c r="L43" i="1"/>
  <c r="L42" i="1"/>
  <c r="L41" i="1"/>
  <c r="L40" i="1"/>
  <c r="M39" i="1"/>
  <c r="L39" i="1"/>
  <c r="M42" i="1"/>
  <c r="M41" i="1"/>
  <c r="M40" i="1"/>
  <c r="M38" i="1"/>
  <c r="M44" i="1"/>
  <c r="M45" i="1"/>
  <c r="M46" i="1"/>
  <c r="M47" i="1"/>
  <c r="M48" i="1"/>
  <c r="L45" i="1"/>
  <c r="L46" i="1"/>
  <c r="L47" i="1"/>
  <c r="L48" i="1"/>
  <c r="L38" i="1"/>
  <c r="M35" i="1"/>
  <c r="L32" i="1"/>
  <c r="L33" i="1"/>
  <c r="L31" i="1"/>
  <c r="O32" i="1"/>
  <c r="P32" i="1"/>
  <c r="Q32" i="1"/>
  <c r="O33" i="1"/>
  <c r="P33" i="1"/>
  <c r="Q33" i="1"/>
  <c r="O35" i="1"/>
  <c r="P35" i="1"/>
  <c r="Q35" i="1"/>
  <c r="O38" i="1"/>
  <c r="P38" i="1"/>
  <c r="Q38" i="1"/>
  <c r="O39" i="1"/>
  <c r="P39" i="1"/>
  <c r="Q39" i="1"/>
  <c r="O40" i="1"/>
  <c r="P40" i="1"/>
  <c r="Q40" i="1"/>
  <c r="O41" i="1"/>
  <c r="P41" i="1"/>
  <c r="Q41" i="1"/>
  <c r="O42" i="1"/>
  <c r="P42" i="1"/>
  <c r="Q42" i="1"/>
  <c r="O43" i="1"/>
  <c r="P43" i="1"/>
  <c r="Q43" i="1"/>
  <c r="O44" i="1"/>
  <c r="P44" i="1"/>
  <c r="Q44" i="1"/>
  <c r="O45" i="1"/>
  <c r="P45" i="1"/>
  <c r="Q45" i="1"/>
  <c r="O46" i="1"/>
  <c r="P46" i="1"/>
  <c r="Q46" i="1"/>
  <c r="O47" i="1"/>
  <c r="P47" i="1"/>
  <c r="Q47" i="1"/>
  <c r="O48" i="1"/>
  <c r="P48" i="1"/>
  <c r="Q48" i="1"/>
  <c r="Q31" i="1"/>
  <c r="P31" i="1"/>
  <c r="O31" i="1"/>
  <c r="M37" i="1" l="1"/>
  <c r="L35" i="1"/>
  <c r="M32" i="1"/>
  <c r="M33" i="1"/>
  <c r="M126" i="1" l="1"/>
  <c r="K67" i="1" l="1"/>
  <c r="K68" i="1"/>
  <c r="K69" i="1"/>
  <c r="K71" i="1"/>
  <c r="K72" i="1"/>
  <c r="K82" i="1" l="1"/>
  <c r="L82" i="1"/>
  <c r="C82" i="1" l="1"/>
  <c r="M31" i="1"/>
  <c r="N48" i="1" l="1"/>
  <c r="N47" i="1"/>
  <c r="C31" i="1"/>
  <c r="N46" i="1"/>
  <c r="O67" i="1"/>
  <c r="O68" i="1"/>
  <c r="O71" i="1"/>
  <c r="O72" i="1"/>
  <c r="N67" i="1"/>
  <c r="N68" i="1"/>
  <c r="N71" i="1"/>
  <c r="N72" i="1"/>
  <c r="M67" i="1"/>
  <c r="M68" i="1"/>
  <c r="M71" i="1"/>
  <c r="M72" i="1"/>
  <c r="O65" i="1"/>
  <c r="N65" i="1"/>
  <c r="M65" i="1"/>
  <c r="L65" i="1"/>
  <c r="O64" i="1"/>
  <c r="N64" i="1"/>
  <c r="M64" i="1"/>
  <c r="K64" i="1" l="1"/>
  <c r="K65" i="1"/>
  <c r="C65" i="1" s="1"/>
  <c r="O59" i="1" l="1"/>
  <c r="O60" i="1"/>
  <c r="N59" i="1"/>
  <c r="N60" i="1"/>
  <c r="M59" i="1"/>
  <c r="M60" i="1"/>
  <c r="E183" i="1" l="1"/>
  <c r="C183" i="1" s="1"/>
  <c r="E184" i="1"/>
  <c r="C184" i="1" s="1"/>
  <c r="E185" i="1"/>
  <c r="C185" i="1" s="1"/>
  <c r="K59" i="1"/>
  <c r="K60" i="1"/>
  <c r="L59" i="1"/>
  <c r="L60" i="1"/>
  <c r="K57" i="1"/>
  <c r="L56" i="1"/>
  <c r="M55" i="1"/>
  <c r="L55" i="1"/>
  <c r="O55" i="1"/>
  <c r="N55" i="1"/>
  <c r="O53" i="1"/>
  <c r="O56" i="1"/>
  <c r="N56" i="1"/>
  <c r="M53" i="1"/>
  <c r="M56" i="1"/>
  <c r="L53" i="1"/>
  <c r="N53" i="1"/>
  <c r="O52" i="1"/>
  <c r="N52" i="1"/>
  <c r="M52" i="1"/>
  <c r="K52" i="1" l="1"/>
  <c r="K56" i="1"/>
  <c r="K55" i="1"/>
  <c r="K53" i="1"/>
  <c r="C53" i="1" s="1"/>
  <c r="L71" i="1" l="1"/>
  <c r="L72" i="1"/>
  <c r="L70" i="1"/>
  <c r="L64" i="1"/>
  <c r="L58" i="1"/>
  <c r="L52" i="1"/>
  <c r="N45" i="1"/>
  <c r="C45" i="1" s="1"/>
  <c r="C32" i="1" l="1"/>
  <c r="G177" i="1"/>
  <c r="H177" i="1" s="1"/>
  <c r="C177" i="1" s="1"/>
  <c r="G178" i="1"/>
  <c r="H178" i="1" s="1"/>
  <c r="C178" i="1" s="1"/>
  <c r="C164" i="1" l="1"/>
  <c r="C163" i="1"/>
  <c r="C162" i="1"/>
  <c r="K158" i="1"/>
  <c r="K157" i="1"/>
  <c r="K156" i="1"/>
  <c r="L158" i="1"/>
  <c r="L157" i="1"/>
  <c r="L156" i="1"/>
  <c r="L155" i="1"/>
  <c r="L154" i="1"/>
  <c r="L153" i="1"/>
  <c r="K155" i="1"/>
  <c r="K154" i="1"/>
  <c r="K153" i="1"/>
  <c r="L152" i="1"/>
  <c r="K151" i="1"/>
  <c r="K150" i="1"/>
  <c r="L150" i="1"/>
  <c r="L149" i="1"/>
  <c r="K149" i="1"/>
  <c r="L147" i="1"/>
  <c r="K147" i="1"/>
  <c r="L146" i="1"/>
  <c r="K146" i="1"/>
  <c r="K142" i="1"/>
  <c r="K141" i="1"/>
  <c r="K140" i="1"/>
  <c r="L141" i="1"/>
  <c r="L142" i="1"/>
  <c r="L140" i="1"/>
  <c r="L139" i="1"/>
  <c r="L138" i="1"/>
  <c r="L137" i="1"/>
  <c r="K138" i="1"/>
  <c r="K139" i="1"/>
  <c r="K137" i="1"/>
  <c r="L136" i="1"/>
  <c r="K135" i="1"/>
  <c r="K134" i="1"/>
  <c r="L134" i="1"/>
  <c r="L133" i="1"/>
  <c r="K133" i="1"/>
  <c r="L131" i="1"/>
  <c r="K131" i="1"/>
  <c r="C87" i="1"/>
  <c r="L115" i="1"/>
  <c r="K115" i="1"/>
  <c r="L130" i="1"/>
  <c r="K130" i="1"/>
  <c r="C130" i="1" l="1"/>
  <c r="C147" i="1"/>
  <c r="C146" i="1"/>
  <c r="C131" i="1"/>
  <c r="C115" i="1"/>
  <c r="K126" i="1" l="1"/>
  <c r="K125" i="1"/>
  <c r="L125" i="1"/>
  <c r="L126" i="1"/>
  <c r="K124" i="1"/>
  <c r="L124" i="1"/>
  <c r="L123" i="1"/>
  <c r="L122" i="1"/>
  <c r="K122" i="1"/>
  <c r="K123" i="1"/>
  <c r="K121" i="1"/>
  <c r="L121" i="1"/>
  <c r="L120" i="1"/>
  <c r="K119" i="1"/>
  <c r="K118" i="1"/>
  <c r="L118" i="1"/>
  <c r="L117" i="1"/>
  <c r="K117" i="1"/>
  <c r="L114" i="1"/>
  <c r="K114" i="1"/>
  <c r="K110" i="1"/>
  <c r="L110" i="1"/>
  <c r="K109" i="1"/>
  <c r="L109" i="1"/>
  <c r="K108" i="1"/>
  <c r="L108" i="1"/>
  <c r="K107" i="1"/>
  <c r="L107" i="1"/>
  <c r="K106" i="1"/>
  <c r="L106" i="1"/>
  <c r="L105" i="1"/>
  <c r="K105" i="1"/>
  <c r="L104" i="1"/>
  <c r="K103" i="1"/>
  <c r="K102" i="1"/>
  <c r="L102" i="1"/>
  <c r="L101" i="1"/>
  <c r="K101" i="1"/>
  <c r="L99" i="1"/>
  <c r="K99" i="1"/>
  <c r="K98" i="1"/>
  <c r="L98" i="1"/>
  <c r="C92" i="1"/>
  <c r="L83" i="1"/>
  <c r="K83" i="1"/>
  <c r="L81" i="1"/>
  <c r="L80" i="1"/>
  <c r="L79" i="1"/>
  <c r="K79" i="1"/>
  <c r="L77" i="1"/>
  <c r="K77" i="1"/>
  <c r="L76" i="1"/>
  <c r="K76" i="1"/>
  <c r="L68" i="1"/>
  <c r="L67" i="1"/>
  <c r="N126" i="1" l="1"/>
  <c r="C114" i="1"/>
  <c r="C98" i="1"/>
  <c r="C99" i="1"/>
  <c r="C76" i="1"/>
  <c r="C77" i="1"/>
  <c r="C64" i="1" l="1"/>
  <c r="C33" i="1"/>
  <c r="K27" i="1"/>
  <c r="J27" i="1"/>
  <c r="K25" i="1"/>
  <c r="J25" i="1"/>
  <c r="K24" i="1"/>
  <c r="J24" i="1"/>
  <c r="L24" i="1" l="1"/>
  <c r="L27" i="1"/>
  <c r="L25" i="1"/>
  <c r="C52" i="1" l="1"/>
</calcChain>
</file>

<file path=xl/sharedStrings.xml><?xml version="1.0" encoding="utf-8"?>
<sst xmlns="http://schemas.openxmlformats.org/spreadsheetml/2006/main" count="1062" uniqueCount="335">
  <si>
    <t>IND_50</t>
  </si>
  <si>
    <t>SNDG</t>
  </si>
  <si>
    <t>valore atteso</t>
  </si>
  <si>
    <t>IMP_SCONF_MEAN_90GG</t>
  </si>
  <si>
    <t>missing</t>
  </si>
  <si>
    <t>XRA000_1</t>
  </si>
  <si>
    <t>XRA004_1</t>
  </si>
  <si>
    <t>0000000000000069</t>
  </si>
  <si>
    <t>0000000000000070</t>
  </si>
  <si>
    <t>0000000000000071</t>
  </si>
  <si>
    <t>ERROR_MSG_IND_50_atteso</t>
  </si>
  <si>
    <t>ERROR_MSG_IND_50</t>
  </si>
  <si>
    <t>NUM_GIO_SCONF_MEAN_90GG</t>
  </si>
  <si>
    <t>IND_51</t>
  </si>
  <si>
    <t>0000000000000072</t>
  </si>
  <si>
    <t>0000000000000073</t>
  </si>
  <si>
    <t>0000000000000074</t>
  </si>
  <si>
    <t>ERROR_MSG_IND_51_atteso</t>
  </si>
  <si>
    <t>ERROR_MSG_IND_51</t>
  </si>
  <si>
    <t>0000000000000075</t>
  </si>
  <si>
    <t>0000000000000076</t>
  </si>
  <si>
    <t>0000000000000077</t>
  </si>
  <si>
    <t>0000000000000078</t>
  </si>
  <si>
    <t>IND_52</t>
  </si>
  <si>
    <t>ERROR_MSG_IND_52_atteso</t>
  </si>
  <si>
    <t>ERROR_MSG_IND_52</t>
  </si>
  <si>
    <t>FLG_SCONF_MAX_M0</t>
  </si>
  <si>
    <t>FLG_SCONF_MAX_M1</t>
  </si>
  <si>
    <t>FLG_SCONF_MAX_M2</t>
  </si>
  <si>
    <t>0000000000000079</t>
  </si>
  <si>
    <t>IMP_SCONFINO</t>
  </si>
  <si>
    <t>NUM_GIO_SCONFINO</t>
  </si>
  <si>
    <t>IMP_UTILIZZO_TOT</t>
  </si>
  <si>
    <t>IMP_SCONF_CUM_90GG</t>
  </si>
  <si>
    <t>IMP_UTILIZZO_CUM_90GG</t>
  </si>
  <si>
    <t>IND_53</t>
  </si>
  <si>
    <t>ERROR_MSG_IND_53_atteso</t>
  </si>
  <si>
    <t>ERROR_MSG_IND_53</t>
  </si>
  <si>
    <t>0000000000000089</t>
  </si>
  <si>
    <t>0000000000000081</t>
  </si>
  <si>
    <t>0000000000000082</t>
  </si>
  <si>
    <t>0000000000000083</t>
  </si>
  <si>
    <t>0000000000000084</t>
  </si>
  <si>
    <t>0000000000000080</t>
  </si>
  <si>
    <t xml:space="preserve"> Num</t>
  </si>
  <si>
    <t>Den</t>
  </si>
  <si>
    <t>soglia materialità</t>
  </si>
  <si>
    <t xml:space="preserve">missing </t>
  </si>
  <si>
    <t>-</t>
  </si>
  <si>
    <t>Codice</t>
  </si>
  <si>
    <t>IND_60</t>
  </si>
  <si>
    <t>0000000000000085</t>
  </si>
  <si>
    <t>0000000000000086</t>
  </si>
  <si>
    <t>0000000000000087</t>
  </si>
  <si>
    <t>ERROR_MSG_IND_60_atteso</t>
  </si>
  <si>
    <t>ERROR_MSG_IND_60</t>
  </si>
  <si>
    <t>IMP_ACC_CASSA_BT_M0</t>
  </si>
  <si>
    <t>IMP_ACC_CASSA_BT_M1</t>
  </si>
  <si>
    <t>IMP_ACC_CASSA_BT_M2</t>
  </si>
  <si>
    <t>IMP_UTIL_CASSA_BT_M0</t>
  </si>
  <si>
    <t>IMP_UTIL_CASSA_BT_M1</t>
  </si>
  <si>
    <t>IMP_UTIL_CASSA_BT_M2</t>
  </si>
  <si>
    <t>ERROR_MSG_IND_61_atteso</t>
  </si>
  <si>
    <t>ERROR_MSG_IND_61</t>
  </si>
  <si>
    <t>IND_61</t>
  </si>
  <si>
    <t>CRZER000_1</t>
  </si>
  <si>
    <t>0000000000000088</t>
  </si>
  <si>
    <t>CRZER002_1</t>
  </si>
  <si>
    <t>CRZER003_1</t>
  </si>
  <si>
    <t>0000000000000090</t>
  </si>
  <si>
    <t>CRZER003_2</t>
  </si>
  <si>
    <t>0000000000000091</t>
  </si>
  <si>
    <t>0000000000000092</t>
  </si>
  <si>
    <t>CRZER004_2</t>
  </si>
  <si>
    <t>0000000000000093</t>
  </si>
  <si>
    <t>0000000000000094</t>
  </si>
  <si>
    <t>0000000000000095</t>
  </si>
  <si>
    <t>0000000000000096</t>
  </si>
  <si>
    <t>CRZER004_3</t>
  </si>
  <si>
    <t>0000000000000097</t>
  </si>
  <si>
    <t>0000000000000098</t>
  </si>
  <si>
    <t>0000000000000099</t>
  </si>
  <si>
    <t>0000000000000100</t>
  </si>
  <si>
    <t>0000000000000101</t>
  </si>
  <si>
    <t>IMP_ACC_REV_M0</t>
  </si>
  <si>
    <t>IMP_ACC_REV_M1</t>
  </si>
  <si>
    <t>IMP_ACC_REV_M2</t>
  </si>
  <si>
    <t>IMP_UTIL_REV_M0</t>
  </si>
  <si>
    <t>IMP_UTIL_REV_M1</t>
  </si>
  <si>
    <t>IMP_UTIL_REV_M2</t>
  </si>
  <si>
    <t>0000000000000102</t>
  </si>
  <si>
    <t>0000000000000103</t>
  </si>
  <si>
    <t>IND_62</t>
  </si>
  <si>
    <t>ERROR_MSG_IND_62</t>
  </si>
  <si>
    <t>ERROR_MSG_IND_62_atteso</t>
  </si>
  <si>
    <t>CRZER002_2</t>
  </si>
  <si>
    <t>IMP_ACC_PROD_SCAD_M0</t>
  </si>
  <si>
    <t>IMP_ACC_PROD_SCAD_M1</t>
  </si>
  <si>
    <t>IMP_ACC_PROD_SCAD_M2</t>
  </si>
  <si>
    <t>IMP_UTIL_PROD_SCAD_M0</t>
  </si>
  <si>
    <t>IMP_UTIL_PROD_SCAD_M1</t>
  </si>
  <si>
    <t>IMP_UTIL_PROD_SCAD_M2</t>
  </si>
  <si>
    <t>IND_63</t>
  </si>
  <si>
    <t>ERROR_MSG_IND_63_atteso</t>
  </si>
  <si>
    <t>ERROR_MSG_IND_63</t>
  </si>
  <si>
    <t>IND_64</t>
  </si>
  <si>
    <t>IMP_ACC_TOT_M0</t>
  </si>
  <si>
    <t>IMP_ACC_TOT_M1</t>
  </si>
  <si>
    <t>IMP_ACC_TOT_M2</t>
  </si>
  <si>
    <t>IMP_UTIL_TOT_M1</t>
  </si>
  <si>
    <t>IMP_UTIL_TOT_M2</t>
  </si>
  <si>
    <t>0000000000000135</t>
  </si>
  <si>
    <t>0000000000000136</t>
  </si>
  <si>
    <t>IMP_UTIL_TOT_M0</t>
  </si>
  <si>
    <t>ERROR_MSG_IND_64_atteso</t>
  </si>
  <si>
    <t>ERROR_MSG_IND_64</t>
  </si>
  <si>
    <t>0000000000000141</t>
  </si>
  <si>
    <t>ERROR_MSG_IND_70_atteso</t>
  </si>
  <si>
    <t>ERROR_MSG_IND_70</t>
  </si>
  <si>
    <t>IND_70</t>
  </si>
  <si>
    <t>0000000000000142</t>
  </si>
  <si>
    <t>0000000000000143</t>
  </si>
  <si>
    <t>IND_71</t>
  </si>
  <si>
    <t>IMP_SALDO_CC_M0</t>
  </si>
  <si>
    <t>IMP_SALDO_CC_M1</t>
  </si>
  <si>
    <t>IMP_SALDO_CC_M2</t>
  </si>
  <si>
    <t>IMP_VAL_MERC_CD_M0</t>
  </si>
  <si>
    <t>IMP_VAL_MERC_CD_M1</t>
  </si>
  <si>
    <t>IMP_VAL_MERC_CD_M2</t>
  </si>
  <si>
    <t>IMP_SALDO_PCT_M0</t>
  </si>
  <si>
    <t>IMP_SALDO_PCT_M1</t>
  </si>
  <si>
    <t>IMP_SALDO_PCT_M2</t>
  </si>
  <si>
    <t>IMP_SALDO_GPM_M0</t>
  </si>
  <si>
    <t>IMP_SALDO_GPM_M1</t>
  </si>
  <si>
    <t>IMP_SALDO_GPM_M2</t>
  </si>
  <si>
    <t>IMP_SALDO_ASSIC_M0</t>
  </si>
  <si>
    <t>IMP_SALDO_ASSIC_M1</t>
  </si>
  <si>
    <t>IMP_SALDO_ASSIC_M2</t>
  </si>
  <si>
    <t>AFI000_1</t>
  </si>
  <si>
    <t>A tutti gli addendi della sommatoria all'interno della media trimestrale deve essere applicato un cap a 0 nel caso di valori negativi</t>
  </si>
  <si>
    <t>IND_80</t>
  </si>
  <si>
    <t>ERROR_MSG_IND_71_atteso</t>
  </si>
  <si>
    <t>ERROR_MSG_IND_71</t>
  </si>
  <si>
    <t>ERROR_MSG_IND_80</t>
  </si>
  <si>
    <t>ERROR_MSG_IND_80_atteso</t>
  </si>
  <si>
    <t>IND_81</t>
  </si>
  <si>
    <t>ERROR_MSG_IND_81_atteso</t>
  </si>
  <si>
    <t>ERROR_MSG_IND_81</t>
  </si>
  <si>
    <t>IMP_ENT_CORR_M0</t>
  </si>
  <si>
    <t>IMP_ENT_CORR_M1</t>
  </si>
  <si>
    <t>IMP_ENT_CORR_M2</t>
  </si>
  <si>
    <t>BILFAM000_1</t>
  </si>
  <si>
    <t>BILFAM004_1</t>
  </si>
  <si>
    <t>IND_83</t>
  </si>
  <si>
    <t>IND_82</t>
  </si>
  <si>
    <t>ERROR_MSG_IND_82_atteso</t>
  </si>
  <si>
    <t>ERROR_MSG_IND_82</t>
  </si>
  <si>
    <t>IMP_PAG_RAFI_M0</t>
  </si>
  <si>
    <t>IMP_PAG_RAFI_M1</t>
  </si>
  <si>
    <t>IMP_PAG_RAFI_M2</t>
  </si>
  <si>
    <t>IMP_STIP_PE_M0</t>
  </si>
  <si>
    <t>IMP_STIP_PE_M1</t>
  </si>
  <si>
    <t>IMP_STIP_PE_M2</t>
  </si>
  <si>
    <t>BILFAM002_1</t>
  </si>
  <si>
    <t>BILFAM002_2</t>
  </si>
  <si>
    <t>BILFAM003_1</t>
  </si>
  <si>
    <t>BILFAM003_2</t>
  </si>
  <si>
    <t>BILFAM004_2</t>
  </si>
  <si>
    <t>IND_84</t>
  </si>
  <si>
    <t>ERROR_MSG_IND_84_atteso</t>
  </si>
  <si>
    <t>ERROR_MSG_IND_84</t>
  </si>
  <si>
    <t>IMP_PAG_CART_M0</t>
  </si>
  <si>
    <t>IMP_PAG_CART_M1</t>
  </si>
  <si>
    <t>IMP_PAG_CART_M2</t>
  </si>
  <si>
    <t>IND_85</t>
  </si>
  <si>
    <t>ERROR_MSG_IND_85_atteso</t>
  </si>
  <si>
    <t>ERROR_MSG_IND_85</t>
  </si>
  <si>
    <t>ERROR_MSG_IND_86</t>
  </si>
  <si>
    <t>ERROR_MSG_IND_86_atteso</t>
  </si>
  <si>
    <t>IND_86</t>
  </si>
  <si>
    <t>ERROR_MSG_IND_87</t>
  </si>
  <si>
    <t>ERROR_MSG_IND_87_atteso</t>
  </si>
  <si>
    <t>IND_87</t>
  </si>
  <si>
    <t>codice</t>
  </si>
  <si>
    <t>IND_150</t>
  </si>
  <si>
    <t>Calcolo</t>
  </si>
  <si>
    <t xml:space="preserve">IMP_SCONF_AUTOR     </t>
  </si>
  <si>
    <t xml:space="preserve">IMP_SCONFINO </t>
  </si>
  <si>
    <t>ERROR_MSG_IND_150_atteso</t>
  </si>
  <si>
    <t>ERROR_MSG_IND_150</t>
  </si>
  <si>
    <t>IND_151</t>
  </si>
  <si>
    <t>ERROR_MSG_IND_151_atteso</t>
  </si>
  <si>
    <t>ERROR_MSG_IND_151</t>
  </si>
  <si>
    <t xml:space="preserve">FLG_SCONF_MAX_NO_AUTOR_89GG </t>
  </si>
  <si>
    <t>ESITO</t>
  </si>
  <si>
    <t>CAMPO_TEC_1</t>
  </si>
  <si>
    <t>CAMPO_TEC_2</t>
  </si>
  <si>
    <t>CAMPO_TEC_3</t>
  </si>
  <si>
    <t>ERROR_MSG_IND_83_atteso</t>
  </si>
  <si>
    <t>ERROR_MSG_IND_83</t>
  </si>
  <si>
    <t xml:space="preserve">If PRODUCT_MIX non contiene "AC" and CR0_MC_BT_L3M = 0 then CR0_MC_BT_L3M = 999.999 </t>
  </si>
  <si>
    <t>IND_900</t>
  </si>
  <si>
    <t>AC</t>
  </si>
  <si>
    <t>AT</t>
  </si>
  <si>
    <t>CRZER002_3</t>
  </si>
  <si>
    <t>ok</t>
  </si>
  <si>
    <t>?</t>
  </si>
  <si>
    <t>da rifare le insert</t>
  </si>
  <si>
    <t>NUM_IND_63</t>
  </si>
  <si>
    <t>DEN_IND_63</t>
  </si>
  <si>
    <t>'0000000000000113</t>
  </si>
  <si>
    <t>'0000000000000114</t>
  </si>
  <si>
    <t>'0000000000000115</t>
  </si>
  <si>
    <t>'0000000000000116</t>
  </si>
  <si>
    <t>'0000000000000117</t>
  </si>
  <si>
    <t>'0000000000000118</t>
  </si>
  <si>
    <t>'0000000000000119</t>
  </si>
  <si>
    <t>'0000000000000124</t>
  </si>
  <si>
    <t>'0000000000000125</t>
  </si>
  <si>
    <t>NUM_IND_62</t>
  </si>
  <si>
    <t>DEN_IND_62</t>
  </si>
  <si>
    <t>'0000000000000100</t>
  </si>
  <si>
    <t>'0000000000000101</t>
  </si>
  <si>
    <t>'0000000000000102</t>
  </si>
  <si>
    <t>'0000000000000103</t>
  </si>
  <si>
    <t>'0000000000000104</t>
  </si>
  <si>
    <t>'0000000000000105</t>
  </si>
  <si>
    <t>'0000000000000106</t>
  </si>
  <si>
    <t>'0000000000000111</t>
  </si>
  <si>
    <t>'0000000000000112</t>
  </si>
  <si>
    <t>'0000000000000126</t>
  </si>
  <si>
    <t>'0000000000000127</t>
  </si>
  <si>
    <t>'0000000000000128</t>
  </si>
  <si>
    <t>'0000000000000129</t>
  </si>
  <si>
    <t>'0000000000000130</t>
  </si>
  <si>
    <t>'0000000000000131</t>
  </si>
  <si>
    <t>'0000000000000132</t>
  </si>
  <si>
    <t>NUM_IND_64</t>
  </si>
  <si>
    <t>DEN_IND_64</t>
  </si>
  <si>
    <t>'0000000000000138</t>
  </si>
  <si>
    <t>'0000000000000139</t>
  </si>
  <si>
    <t>SUM_IND_71_M0</t>
  </si>
  <si>
    <t>SUM_IND_71_M1</t>
  </si>
  <si>
    <t>SUM_IND_71_M2</t>
  </si>
  <si>
    <t>'0000000000000147</t>
  </si>
  <si>
    <t>'0000000000000148</t>
  </si>
  <si>
    <t>'0000000000000149</t>
  </si>
  <si>
    <t>'0000000000000150</t>
  </si>
  <si>
    <t>'0000000000000151</t>
  </si>
  <si>
    <t>'0000000000000152</t>
  </si>
  <si>
    <t>'0000000000000153</t>
  </si>
  <si>
    <t>'0000000000000154</t>
  </si>
  <si>
    <t>'0000000000000155</t>
  </si>
  <si>
    <t>'0000000000000156</t>
  </si>
  <si>
    <t>'0000000000000157</t>
  </si>
  <si>
    <t>'0000000000000158</t>
  </si>
  <si>
    <t>'0000000000000159</t>
  </si>
  <si>
    <t>NUM_IND_82</t>
  </si>
  <si>
    <t>DEN_IND_82</t>
  </si>
  <si>
    <t>'0000000000000173</t>
  </si>
  <si>
    <t>'0000000000000174</t>
  </si>
  <si>
    <t>'0000000000000175</t>
  </si>
  <si>
    <t>'0000000000000176</t>
  </si>
  <si>
    <t>'0000000000000177</t>
  </si>
  <si>
    <t>'0000000000000178</t>
  </si>
  <si>
    <t>'0000000000000179</t>
  </si>
  <si>
    <t>'0000000000000180</t>
  </si>
  <si>
    <t>'0000000000000181</t>
  </si>
  <si>
    <t>'0000000000000182</t>
  </si>
  <si>
    <t>'0000000000000183</t>
  </si>
  <si>
    <t>'0000000000000184</t>
  </si>
  <si>
    <t>'0000000000000185</t>
  </si>
  <si>
    <t>NUM_IND_84</t>
  </si>
  <si>
    <t>DEN_IND_84</t>
  </si>
  <si>
    <t>'0000000000000160</t>
  </si>
  <si>
    <t>'0000000000000161</t>
  </si>
  <si>
    <t>'0000000000000162</t>
  </si>
  <si>
    <t>'0000000000000163</t>
  </si>
  <si>
    <t>'0000000000000164</t>
  </si>
  <si>
    <t>'0000000000000165</t>
  </si>
  <si>
    <t>'0000000000000166</t>
  </si>
  <si>
    <t>'0000000000000167</t>
  </si>
  <si>
    <t>'0000000000000168</t>
  </si>
  <si>
    <t>'0000000000000169</t>
  </si>
  <si>
    <t>'0000000000000170</t>
  </si>
  <si>
    <t>'0000000000000171</t>
  </si>
  <si>
    <t>'0000000000000172</t>
  </si>
  <si>
    <t>NUM_IND_83</t>
  </si>
  <si>
    <t>DEN_IND_83</t>
  </si>
  <si>
    <t>'0000000000000186</t>
  </si>
  <si>
    <t>'0000000000000187</t>
  </si>
  <si>
    <t>'0000000000000188</t>
  </si>
  <si>
    <t>'0000000000000189</t>
  </si>
  <si>
    <t>'0000000000000190</t>
  </si>
  <si>
    <t>'0000000000000191</t>
  </si>
  <si>
    <t>'0000000000000192</t>
  </si>
  <si>
    <t>'0000000000000193</t>
  </si>
  <si>
    <t>'0000000000000194</t>
  </si>
  <si>
    <t>'0000000000000195</t>
  </si>
  <si>
    <t>'0000000000000196</t>
  </si>
  <si>
    <t>'0000000000000197</t>
  </si>
  <si>
    <t>'0000000000000198</t>
  </si>
  <si>
    <t>'0000000000000199</t>
  </si>
  <si>
    <t>'0000000000000200</t>
  </si>
  <si>
    <t>'0000000000000201</t>
  </si>
  <si>
    <t>'0000000000000202</t>
  </si>
  <si>
    <t>'0000000000000204</t>
  </si>
  <si>
    <t>'0000000000000205</t>
  </si>
  <si>
    <t>'0000000000000206</t>
  </si>
  <si>
    <t>'0000000000000207</t>
  </si>
  <si>
    <t>'0000000000000208</t>
  </si>
  <si>
    <t>'0000000000000209</t>
  </si>
  <si>
    <t>'0000000000000210</t>
  </si>
  <si>
    <t>'0000000000000211</t>
  </si>
  <si>
    <t>'0000000000000212</t>
  </si>
  <si>
    <t>'0000000000000213</t>
  </si>
  <si>
    <t>NUM_IND_85</t>
  </si>
  <si>
    <t>DEN_IND_85</t>
  </si>
  <si>
    <t>cambia la formula hai fatto accordato -utilizzato (è il contrario)</t>
  </si>
  <si>
    <t>0000000000000137</t>
  </si>
  <si>
    <t>non ha molto senso, lasciamo questo caso in sospeso.</t>
  </si>
  <si>
    <t>0000000000000140</t>
  </si>
  <si>
    <t>0000000000000144</t>
  </si>
  <si>
    <t>0000000000000145</t>
  </si>
  <si>
    <t>'0000000000000146</t>
  </si>
  <si>
    <t>0000000000000203</t>
  </si>
  <si>
    <t>BILFAM004_1;BILFAM004_2</t>
  </si>
  <si>
    <t>OK</t>
  </si>
  <si>
    <t>E0001</t>
  </si>
  <si>
    <t>k.o</t>
  </si>
  <si>
    <t>NUM_IND_61</t>
  </si>
  <si>
    <t>DEN_IND_61</t>
  </si>
  <si>
    <t>CAMPO_TEC_4</t>
  </si>
  <si>
    <t>uguale alla riga 40, lo possiamo eliminare</t>
  </si>
  <si>
    <t>mi da missing, no 1000000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</si>
</sst>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66FF3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0" fontId="0" fillId="0" borderId="2" xfId="0" quotePrefix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Fill="1" applyBorder="1"/>
    <xf numFmtId="0" fontId="0" fillId="0" borderId="5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0" fillId="0" borderId="6" xfId="0" quotePrefix="1" applyBorder="1" applyAlignment="1">
      <alignment horizontal="center" vertical="center"/>
    </xf>
    <xf numFmtId="0" fontId="0" fillId="3" borderId="2" xfId="0" applyFill="1" applyBorder="1"/>
    <xf numFmtId="0" fontId="0" fillId="0" borderId="7" xfId="0" applyFill="1" applyBorder="1"/>
    <xf numFmtId="0" fontId="0" fillId="0" borderId="8" xfId="0" applyBorder="1"/>
    <xf numFmtId="0" fontId="0" fillId="0" borderId="5" xfId="0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5" borderId="0" xfId="0" applyFill="1"/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0" xfId="0" applyFill="1"/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1" xfId="0" applyBorder="1"/>
    <xf numFmtId="4" fontId="0" fillId="0" borderId="1" xfId="0" applyNumberFormat="1" applyBorder="1"/>
    <xf numFmtId="0" fontId="0" fillId="0" borderId="1" xfId="0" applyFill="1" applyBorder="1"/>
    <xf numFmtId="0" fontId="0" fillId="6" borderId="1" xfId="0" applyFill="1" applyBorder="1"/>
    <xf numFmtId="0" fontId="0" fillId="6" borderId="4" xfId="0" applyFill="1" applyBorder="1" applyAlignment="1">
      <alignment horizontal="center" vertical="center"/>
    </xf>
    <xf numFmtId="0" fontId="5" fillId="0" borderId="0" xfId="0" applyFont="1"/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/>
    <xf numFmtId="0" fontId="3" fillId="0" borderId="2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8" borderId="0" xfId="0" applyFill="1"/>
    <xf numFmtId="0" fontId="3" fillId="0" borderId="6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7" borderId="1" xfId="0" quotePrefix="1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9" borderId="1" xfId="0" quotePrefix="1" applyFill="1" applyBorder="1" applyAlignment="1">
      <alignment horizontal="center" vertical="center"/>
    </xf>
    <xf numFmtId="0" fontId="0" fillId="7" borderId="1" xfId="0" applyFill="1" applyBorder="1"/>
    <xf numFmtId="4" fontId="0" fillId="7" borderId="1" xfId="0" applyNumberFormat="1" applyFill="1" applyBorder="1" applyAlignment="1">
      <alignment horizontal="center" vertical="center"/>
    </xf>
    <xf numFmtId="0" fontId="0" fillId="9" borderId="2" xfId="0" quotePrefix="1" applyFill="1" applyBorder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4" fontId="0" fillId="0" borderId="2" xfId="0" applyNumberForma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5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5" fillId="4" borderId="5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/>
    </xf>
    <xf numFmtId="0" fontId="0" fillId="10" borderId="5" xfId="0" applyFill="1" applyBorder="1" applyAlignment="1">
      <alignment horizontal="left"/>
    </xf>
    <xf numFmtId="0" fontId="0" fillId="10" borderId="0" xfId="0" applyFill="1" applyAlignment="1">
      <alignment horizontal="left"/>
    </xf>
    <xf numFmtId="4" fontId="0" fillId="0" borderId="1" xfId="0" applyNumberFormat="1" applyFill="1" applyBorder="1" applyAlignment="1">
      <alignment horizontal="center" vertical="center"/>
    </xf>
  </cellXfs>
  <cellStyles count="1">
    <cellStyle name="Normale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206"/>
  <sheetViews>
    <sheetView tabSelected="1" topLeftCell="A16" zoomScale="70" zoomScaleNormal="70" workbookViewId="0">
      <selection activeCell="E44" sqref="E44"/>
    </sheetView>
  </sheetViews>
  <sheetFormatPr defaultRowHeight="14.4" x14ac:dyDescent="0.3"/>
  <cols>
    <col min="2" max="2" width="27.6640625" style="5" bestFit="1" customWidth="1"/>
    <col min="3" max="3" width="15.6640625" style="5" customWidth="1"/>
    <col min="4" max="4" width="27" style="5" customWidth="1"/>
    <col min="5" max="5" width="26.5546875" style="5" bestFit="1" customWidth="1"/>
    <col min="6" max="6" width="33.33203125" style="5" bestFit="1" customWidth="1"/>
    <col min="7" max="7" width="34.109375" style="5" bestFit="1" customWidth="1"/>
    <col min="8" max="8" width="26.5546875" style="5" bestFit="1" customWidth="1"/>
    <col min="9" max="9" width="34.109375" style="5" bestFit="1" customWidth="1"/>
    <col min="10" max="10" width="29" style="5" bestFit="1" customWidth="1"/>
    <col min="11" max="12" width="25.109375" style="5" customWidth="1"/>
    <col min="13" max="13" width="25.6640625" style="5" bestFit="1" customWidth="1"/>
    <col min="14" max="14" width="25.109375" style="5" bestFit="1" customWidth="1"/>
    <col min="15" max="15" width="35.5546875" style="5" bestFit="1" customWidth="1"/>
    <col min="16" max="16" width="27" bestFit="1" customWidth="1"/>
    <col min="17" max="17" width="20.6640625" customWidth="1"/>
    <col min="18" max="18" width="27.33203125" bestFit="1" customWidth="1"/>
    <col min="19" max="19" width="27.6640625" bestFit="1" customWidth="1"/>
    <col min="20" max="20" width="25.5546875" bestFit="1" customWidth="1"/>
    <col min="21" max="21" width="18.88671875" bestFit="1" customWidth="1"/>
    <col min="22" max="22" width="18.5546875" customWidth="1"/>
    <col min="23" max="23" width="9.109375" customWidth="1"/>
    <col min="24" max="24" width="24.6640625" bestFit="1" customWidth="1"/>
  </cols>
  <sheetData>
    <row r="3" spans="1:12" ht="18" customHeight="1" x14ac:dyDescent="0.3">
      <c r="A3" s="3" t="s">
        <v>0</v>
      </c>
      <c r="B3" s="1" t="s">
        <v>1</v>
      </c>
      <c r="C3" s="1" t="s">
        <v>2</v>
      </c>
      <c r="D3" s="1" t="s">
        <v>10</v>
      </c>
      <c r="E3" s="4" t="s">
        <v>3</v>
      </c>
      <c r="F3" s="41" t="s">
        <v>0</v>
      </c>
      <c r="G3" s="41" t="s">
        <v>11</v>
      </c>
      <c r="H3" s="41" t="s">
        <v>194</v>
      </c>
    </row>
    <row r="4" spans="1:12" x14ac:dyDescent="0.3">
      <c r="B4" s="8" t="s">
        <v>7</v>
      </c>
      <c r="C4" s="2">
        <v>1000</v>
      </c>
      <c r="D4" s="2"/>
      <c r="E4" s="2">
        <v>1000</v>
      </c>
      <c r="F4" s="2">
        <v>10</v>
      </c>
      <c r="G4" s="2"/>
      <c r="H4" s="2" t="s">
        <v>205</v>
      </c>
    </row>
    <row r="5" spans="1:12" x14ac:dyDescent="0.3">
      <c r="B5" s="8" t="s">
        <v>8</v>
      </c>
      <c r="C5" s="2" t="s">
        <v>4</v>
      </c>
      <c r="D5" s="8" t="s">
        <v>5</v>
      </c>
      <c r="E5" s="2" t="s">
        <v>48</v>
      </c>
      <c r="F5" s="2" t="s">
        <v>4</v>
      </c>
      <c r="G5" s="8" t="s">
        <v>5</v>
      </c>
      <c r="H5" s="2" t="s">
        <v>205</v>
      </c>
    </row>
    <row r="6" spans="1:12" x14ac:dyDescent="0.3">
      <c r="B6" s="8" t="s">
        <v>9</v>
      </c>
      <c r="C6" s="2"/>
      <c r="D6" s="37" t="s">
        <v>6</v>
      </c>
      <c r="E6" s="2">
        <v>-1000</v>
      </c>
      <c r="F6" s="2" t="s">
        <v>4</v>
      </c>
      <c r="G6" s="8" t="s">
        <v>6</v>
      </c>
      <c r="H6" s="2" t="s">
        <v>205</v>
      </c>
    </row>
    <row r="7" spans="1:12" x14ac:dyDescent="0.3">
      <c r="D7" s="38"/>
    </row>
    <row r="9" spans="1:12" ht="15.6" customHeight="1" x14ac:dyDescent="0.3">
      <c r="A9" s="3" t="s">
        <v>13</v>
      </c>
      <c r="B9" s="1" t="s">
        <v>1</v>
      </c>
      <c r="C9" s="1" t="s">
        <v>2</v>
      </c>
      <c r="D9" s="1" t="s">
        <v>17</v>
      </c>
      <c r="E9" s="4" t="s">
        <v>12</v>
      </c>
      <c r="F9" s="41" t="s">
        <v>13</v>
      </c>
      <c r="G9" s="41" t="s">
        <v>18</v>
      </c>
      <c r="H9" s="41" t="s">
        <v>194</v>
      </c>
    </row>
    <row r="10" spans="1:12" x14ac:dyDescent="0.3">
      <c r="B10" s="8" t="s">
        <v>14</v>
      </c>
      <c r="C10" s="2">
        <v>10</v>
      </c>
      <c r="D10" s="2"/>
      <c r="E10" s="2">
        <v>10</v>
      </c>
      <c r="F10" s="2">
        <v>10</v>
      </c>
      <c r="G10" s="2"/>
      <c r="H10" s="2" t="s">
        <v>205</v>
      </c>
    </row>
    <row r="11" spans="1:12" x14ac:dyDescent="0.3">
      <c r="B11" s="8" t="s">
        <v>15</v>
      </c>
      <c r="C11" s="2" t="s">
        <v>4</v>
      </c>
      <c r="D11" s="8" t="s">
        <v>5</v>
      </c>
      <c r="E11" s="2" t="s">
        <v>48</v>
      </c>
      <c r="F11" s="2" t="s">
        <v>4</v>
      </c>
      <c r="G11" s="8" t="s">
        <v>5</v>
      </c>
      <c r="H11" s="2" t="s">
        <v>205</v>
      </c>
    </row>
    <row r="12" spans="1:12" x14ac:dyDescent="0.3">
      <c r="B12" s="8" t="s">
        <v>16</v>
      </c>
      <c r="C12" s="2"/>
      <c r="D12" s="8" t="s">
        <v>6</v>
      </c>
      <c r="E12" s="2">
        <v>-1</v>
      </c>
      <c r="F12" s="2" t="s">
        <v>4</v>
      </c>
      <c r="G12" s="8" t="s">
        <v>6</v>
      </c>
      <c r="H12" s="2" t="s">
        <v>205</v>
      </c>
    </row>
    <row r="14" spans="1:12" x14ac:dyDescent="0.3">
      <c r="B14" s="46"/>
    </row>
    <row r="15" spans="1:12" x14ac:dyDescent="0.3">
      <c r="A15" s="3" t="s">
        <v>23</v>
      </c>
      <c r="B15" s="1" t="s">
        <v>1</v>
      </c>
      <c r="C15" s="1" t="s">
        <v>2</v>
      </c>
      <c r="D15" s="1" t="s">
        <v>24</v>
      </c>
      <c r="E15" s="4" t="s">
        <v>26</v>
      </c>
      <c r="F15" s="1" t="s">
        <v>27</v>
      </c>
      <c r="G15" s="1" t="s">
        <v>28</v>
      </c>
      <c r="H15" s="41" t="s">
        <v>23</v>
      </c>
      <c r="I15" s="52" t="s">
        <v>25</v>
      </c>
      <c r="J15" s="41" t="s">
        <v>194</v>
      </c>
      <c r="K15" s="12"/>
      <c r="L15" s="12"/>
    </row>
    <row r="16" spans="1:12" x14ac:dyDescent="0.3">
      <c r="B16" s="8" t="s">
        <v>19</v>
      </c>
      <c r="C16" s="5">
        <v>0</v>
      </c>
      <c r="D16" s="2"/>
      <c r="E16" s="2">
        <v>0</v>
      </c>
      <c r="F16" s="2">
        <v>0</v>
      </c>
      <c r="G16" s="2">
        <v>1</v>
      </c>
      <c r="H16" s="5">
        <v>0</v>
      </c>
      <c r="I16" s="2"/>
      <c r="J16" s="2" t="s">
        <v>205</v>
      </c>
      <c r="K16" s="12"/>
      <c r="L16" s="12"/>
    </row>
    <row r="17" spans="1:22" x14ac:dyDescent="0.3">
      <c r="B17" s="8" t="s">
        <v>20</v>
      </c>
      <c r="C17" s="2">
        <v>1</v>
      </c>
      <c r="D17" s="6"/>
      <c r="E17" s="2">
        <v>0</v>
      </c>
      <c r="F17" s="2">
        <v>1</v>
      </c>
      <c r="G17" s="2">
        <v>0</v>
      </c>
      <c r="H17" s="2">
        <v>1</v>
      </c>
      <c r="I17" s="6"/>
      <c r="J17" s="2" t="s">
        <v>205</v>
      </c>
      <c r="L17" s="13"/>
    </row>
    <row r="18" spans="1:22" x14ac:dyDescent="0.3">
      <c r="B18" s="8" t="s">
        <v>21</v>
      </c>
      <c r="C18" s="2">
        <v>2</v>
      </c>
      <c r="D18" s="6"/>
      <c r="E18" s="2">
        <v>1</v>
      </c>
      <c r="F18" s="2">
        <v>0</v>
      </c>
      <c r="G18" s="2">
        <v>0</v>
      </c>
      <c r="H18" s="2">
        <v>2</v>
      </c>
      <c r="I18" s="6"/>
      <c r="J18" s="2" t="s">
        <v>205</v>
      </c>
      <c r="K18" s="13"/>
      <c r="L18" s="13"/>
    </row>
    <row r="19" spans="1:22" x14ac:dyDescent="0.3">
      <c r="B19" s="8" t="s">
        <v>22</v>
      </c>
      <c r="C19" s="2">
        <v>3</v>
      </c>
      <c r="D19" s="2"/>
      <c r="E19" s="2">
        <v>0</v>
      </c>
      <c r="F19" s="2">
        <v>0</v>
      </c>
      <c r="G19" s="2">
        <v>0</v>
      </c>
      <c r="H19" s="2">
        <v>3</v>
      </c>
      <c r="I19" s="2"/>
      <c r="J19" s="2" t="s">
        <v>205</v>
      </c>
      <c r="K19" s="12"/>
      <c r="L19" s="12"/>
    </row>
    <row r="20" spans="1:22" x14ac:dyDescent="0.3">
      <c r="B20" s="8" t="s">
        <v>29</v>
      </c>
      <c r="C20" s="2" t="s">
        <v>4</v>
      </c>
      <c r="D20" s="37" t="s">
        <v>5</v>
      </c>
      <c r="E20" s="2" t="s">
        <v>48</v>
      </c>
      <c r="F20" s="2" t="s">
        <v>48</v>
      </c>
      <c r="G20" s="2" t="s">
        <v>48</v>
      </c>
      <c r="H20" s="2" t="s">
        <v>4</v>
      </c>
      <c r="I20" s="8" t="s">
        <v>5</v>
      </c>
      <c r="J20" s="2" t="s">
        <v>205</v>
      </c>
      <c r="K20" s="13"/>
      <c r="L20" s="13"/>
    </row>
    <row r="21" spans="1:22" x14ac:dyDescent="0.3">
      <c r="D21" s="38"/>
    </row>
    <row r="22" spans="1:22" x14ac:dyDescent="0.3">
      <c r="B22" s="46"/>
    </row>
    <row r="23" spans="1:22" x14ac:dyDescent="0.3">
      <c r="A23" s="3" t="s">
        <v>35</v>
      </c>
      <c r="B23" s="1" t="s">
        <v>1</v>
      </c>
      <c r="C23" s="1" t="s">
        <v>2</v>
      </c>
      <c r="D23" s="1" t="s">
        <v>36</v>
      </c>
      <c r="E23" s="4" t="s">
        <v>30</v>
      </c>
      <c r="F23" s="1" t="s">
        <v>31</v>
      </c>
      <c r="G23" s="1" t="s">
        <v>32</v>
      </c>
      <c r="H23" s="1" t="s">
        <v>33</v>
      </c>
      <c r="I23" s="1" t="s">
        <v>34</v>
      </c>
      <c r="J23" s="1" t="s">
        <v>44</v>
      </c>
      <c r="K23" s="1" t="s">
        <v>45</v>
      </c>
      <c r="L23" s="1" t="s">
        <v>46</v>
      </c>
      <c r="M23" s="41" t="s">
        <v>35</v>
      </c>
      <c r="N23" s="41" t="s">
        <v>37</v>
      </c>
      <c r="Q23" s="16"/>
      <c r="R23" s="16"/>
      <c r="S23" s="16"/>
    </row>
    <row r="24" spans="1:22" x14ac:dyDescent="0.3">
      <c r="A24" s="16"/>
      <c r="B24" s="8" t="s">
        <v>43</v>
      </c>
      <c r="C24" s="5">
        <v>1</v>
      </c>
      <c r="D24" s="2"/>
      <c r="E24" s="2">
        <v>200</v>
      </c>
      <c r="F24" s="2">
        <v>35</v>
      </c>
      <c r="G24" s="2">
        <v>500</v>
      </c>
      <c r="H24" s="2">
        <v>400</v>
      </c>
      <c r="I24" s="2">
        <v>700</v>
      </c>
      <c r="J24" s="2">
        <f>E24/G24</f>
        <v>0.4</v>
      </c>
      <c r="K24" s="2">
        <f>H24/I24</f>
        <v>0.5714285714285714</v>
      </c>
      <c r="L24" s="2">
        <f>J24/K24</f>
        <v>0.70000000000000007</v>
      </c>
      <c r="M24" s="5">
        <v>1</v>
      </c>
      <c r="N24" s="17"/>
      <c r="Q24" s="16"/>
      <c r="R24" s="16"/>
      <c r="S24" s="16"/>
    </row>
    <row r="25" spans="1:22" x14ac:dyDescent="0.3">
      <c r="B25" s="8" t="s">
        <v>39</v>
      </c>
      <c r="C25" s="2">
        <v>0</v>
      </c>
      <c r="D25" s="6"/>
      <c r="E25" s="2">
        <v>100</v>
      </c>
      <c r="F25" s="2">
        <v>25</v>
      </c>
      <c r="G25" s="2">
        <v>200</v>
      </c>
      <c r="H25" s="2">
        <v>200</v>
      </c>
      <c r="I25" s="2">
        <v>500</v>
      </c>
      <c r="J25" s="2">
        <f>E25/G25</f>
        <v>0.5</v>
      </c>
      <c r="K25" s="2">
        <f>H25/I25</f>
        <v>0.4</v>
      </c>
      <c r="L25" s="2">
        <f>J25/K25</f>
        <v>1.25</v>
      </c>
      <c r="M25" s="2">
        <v>0</v>
      </c>
      <c r="N25" s="17"/>
    </row>
    <row r="26" spans="1:22" x14ac:dyDescent="0.3">
      <c r="B26" s="8" t="s">
        <v>40</v>
      </c>
      <c r="C26" s="2" t="s">
        <v>47</v>
      </c>
      <c r="D26" s="9" t="s">
        <v>5</v>
      </c>
      <c r="E26" s="2" t="s">
        <v>48</v>
      </c>
      <c r="F26" s="2">
        <v>10</v>
      </c>
      <c r="G26" s="2">
        <v>200</v>
      </c>
      <c r="H26" s="2" t="s">
        <v>48</v>
      </c>
      <c r="I26" s="2" t="s">
        <v>48</v>
      </c>
      <c r="J26" s="2" t="s">
        <v>48</v>
      </c>
      <c r="K26" s="2" t="s">
        <v>48</v>
      </c>
      <c r="L26" s="2" t="s">
        <v>48</v>
      </c>
      <c r="M26" s="2" t="s">
        <v>206</v>
      </c>
      <c r="N26" s="17" t="s">
        <v>5</v>
      </c>
    </row>
    <row r="27" spans="1:22" x14ac:dyDescent="0.3">
      <c r="B27" s="14" t="s">
        <v>41</v>
      </c>
      <c r="C27" s="2">
        <v>0</v>
      </c>
      <c r="D27" s="15" t="s">
        <v>49</v>
      </c>
      <c r="E27" s="2">
        <v>-150</v>
      </c>
      <c r="F27" s="2">
        <v>36</v>
      </c>
      <c r="G27" s="2">
        <v>200</v>
      </c>
      <c r="H27" s="2">
        <v>400</v>
      </c>
      <c r="I27" s="2">
        <v>700</v>
      </c>
      <c r="J27" s="2">
        <f>E27/G27</f>
        <v>-0.75</v>
      </c>
      <c r="K27" s="2">
        <f>H27/I27</f>
        <v>0.5714285714285714</v>
      </c>
      <c r="L27" s="2">
        <f>J27/K27</f>
        <v>-1.3125</v>
      </c>
      <c r="M27" s="17">
        <v>0</v>
      </c>
      <c r="N27" s="70" t="s">
        <v>328</v>
      </c>
    </row>
    <row r="28" spans="1:22" x14ac:dyDescent="0.3">
      <c r="O28" s="11"/>
    </row>
    <row r="29" spans="1:22" x14ac:dyDescent="0.3">
      <c r="B29" s="47" t="s">
        <v>207</v>
      </c>
    </row>
    <row r="30" spans="1:22" x14ac:dyDescent="0.3">
      <c r="A30" s="40" t="s">
        <v>64</v>
      </c>
      <c r="B30" s="1" t="s">
        <v>1</v>
      </c>
      <c r="C30" s="1" t="s">
        <v>2</v>
      </c>
      <c r="D30" s="1" t="s">
        <v>201</v>
      </c>
      <c r="E30" s="1" t="s">
        <v>62</v>
      </c>
      <c r="F30" s="1" t="s">
        <v>56</v>
      </c>
      <c r="G30" s="1" t="s">
        <v>57</v>
      </c>
      <c r="H30" s="1" t="s">
        <v>58</v>
      </c>
      <c r="I30" s="1" t="s">
        <v>59</v>
      </c>
      <c r="J30" s="1" t="s">
        <v>60</v>
      </c>
      <c r="K30" s="1" t="s">
        <v>61</v>
      </c>
      <c r="L30" s="1" t="s">
        <v>44</v>
      </c>
      <c r="M30" s="1" t="s">
        <v>45</v>
      </c>
      <c r="N30" s="1" t="s">
        <v>195</v>
      </c>
      <c r="O30" s="1" t="s">
        <v>196</v>
      </c>
      <c r="P30" s="1" t="s">
        <v>197</v>
      </c>
      <c r="Q30" s="1" t="s">
        <v>332</v>
      </c>
      <c r="R30" s="41" t="s">
        <v>330</v>
      </c>
      <c r="S30" s="41" t="s">
        <v>331</v>
      </c>
      <c r="T30" s="41" t="s">
        <v>64</v>
      </c>
      <c r="U30" s="51" t="s">
        <v>63</v>
      </c>
      <c r="V30" s="51" t="s">
        <v>194</v>
      </c>
    </row>
    <row r="31" spans="1:22" x14ac:dyDescent="0.3">
      <c r="B31" s="8" t="s">
        <v>53</v>
      </c>
      <c r="C31" s="71">
        <f>L31/M31</f>
        <v>0</v>
      </c>
      <c r="D31" s="71" t="s">
        <v>48</v>
      </c>
      <c r="E31" s="72" t="s">
        <v>48</v>
      </c>
      <c r="F31" s="2">
        <v>1000</v>
      </c>
      <c r="G31" s="2">
        <v>700</v>
      </c>
      <c r="H31" s="2">
        <v>900</v>
      </c>
      <c r="I31" s="2">
        <v>1000</v>
      </c>
      <c r="J31" s="2">
        <v>700</v>
      </c>
      <c r="K31" s="2">
        <v>900</v>
      </c>
      <c r="L31" s="2">
        <f>AVERAGE(O31,P31,Q31)</f>
        <v>0</v>
      </c>
      <c r="M31" s="2">
        <f>AVERAGE(F31,G31,H31)</f>
        <v>866.66666666666663</v>
      </c>
      <c r="N31" s="2"/>
      <c r="O31" s="2">
        <f>IF((F31-I31)&lt;0, 0,(F31-I31))</f>
        <v>0</v>
      </c>
      <c r="P31" s="2">
        <f>IF((G31-J31)&lt;0,0,(G31-J31))</f>
        <v>0</v>
      </c>
      <c r="Q31" s="2">
        <f>IF((H31-K31)&lt;0,0,(H31-K31))</f>
        <v>0</v>
      </c>
      <c r="R31" s="2"/>
      <c r="S31" s="2"/>
      <c r="T31" s="2"/>
      <c r="U31" s="48"/>
      <c r="V31" s="48"/>
    </row>
    <row r="32" spans="1:22" x14ac:dyDescent="0.3">
      <c r="B32" s="14" t="s">
        <v>66</v>
      </c>
      <c r="C32" s="71">
        <f>L32/M32</f>
        <v>0.34615384615384615</v>
      </c>
      <c r="D32" s="71" t="s">
        <v>48</v>
      </c>
      <c r="E32" s="71" t="s">
        <v>48</v>
      </c>
      <c r="F32" s="2">
        <v>1000</v>
      </c>
      <c r="G32" s="2">
        <v>700</v>
      </c>
      <c r="H32" s="2">
        <v>900</v>
      </c>
      <c r="I32" s="2">
        <v>800</v>
      </c>
      <c r="J32" s="2">
        <v>300</v>
      </c>
      <c r="K32" s="2">
        <v>600</v>
      </c>
      <c r="L32" s="2">
        <f t="shared" ref="L32:L33" si="0">AVERAGE(O32,P32,Q32)</f>
        <v>300</v>
      </c>
      <c r="M32" s="2">
        <f>AVERAGE(F32,G32,H32)</f>
        <v>866.66666666666663</v>
      </c>
      <c r="N32" s="2"/>
      <c r="O32" s="2">
        <f t="shared" ref="O32:O48" si="1">IF((F32-I32)&lt;0, 0,(F32-I32))</f>
        <v>200</v>
      </c>
      <c r="P32" s="2">
        <f t="shared" ref="P32:P48" si="2">IF((G32-J32)&lt;0,0,(G32-J32))</f>
        <v>400</v>
      </c>
      <c r="Q32" s="2">
        <f t="shared" ref="Q32:Q48" si="3">IF((H32-K32)&lt;0,0,(H32-K32))</f>
        <v>300</v>
      </c>
      <c r="R32" s="48"/>
      <c r="S32" s="2"/>
      <c r="T32" s="2"/>
      <c r="U32" s="48"/>
      <c r="V32" s="48"/>
    </row>
    <row r="33" spans="2:24" x14ac:dyDescent="0.3">
      <c r="B33" s="14" t="s">
        <v>38</v>
      </c>
      <c r="C33" s="71">
        <f>L33/M33</f>
        <v>0.80000000000000016</v>
      </c>
      <c r="D33" s="71" t="s">
        <v>48</v>
      </c>
      <c r="E33" s="72" t="s">
        <v>48</v>
      </c>
      <c r="F33" s="2">
        <v>1000</v>
      </c>
      <c r="G33" s="2">
        <v>0</v>
      </c>
      <c r="H33" s="2">
        <v>0</v>
      </c>
      <c r="I33" s="2">
        <v>200</v>
      </c>
      <c r="J33" s="2">
        <v>0</v>
      </c>
      <c r="K33" s="2">
        <v>0</v>
      </c>
      <c r="L33" s="2">
        <f t="shared" si="0"/>
        <v>266.66666666666669</v>
      </c>
      <c r="M33" s="2">
        <f>AVERAGE(F33,G33,H33)</f>
        <v>333.33333333333331</v>
      </c>
      <c r="N33" s="2"/>
      <c r="O33" s="2">
        <f t="shared" si="1"/>
        <v>800</v>
      </c>
      <c r="P33" s="2">
        <f t="shared" si="2"/>
        <v>0</v>
      </c>
      <c r="Q33" s="2">
        <f t="shared" si="3"/>
        <v>0</v>
      </c>
      <c r="R33" s="48"/>
      <c r="S33" s="2"/>
      <c r="T33" s="2"/>
      <c r="U33" s="48"/>
      <c r="V33" s="48"/>
    </row>
    <row r="34" spans="2:24" x14ac:dyDescent="0.3">
      <c r="B34" s="14" t="s">
        <v>69</v>
      </c>
      <c r="C34" s="71" t="s">
        <v>4</v>
      </c>
      <c r="D34" s="71" t="s">
        <v>48</v>
      </c>
      <c r="E34" s="73" t="s">
        <v>65</v>
      </c>
      <c r="F34" s="2" t="s">
        <v>48</v>
      </c>
      <c r="G34" s="2" t="s">
        <v>48</v>
      </c>
      <c r="H34" s="2" t="s">
        <v>48</v>
      </c>
      <c r="I34" s="2" t="s">
        <v>48</v>
      </c>
      <c r="J34" s="2" t="s">
        <v>48</v>
      </c>
      <c r="K34" s="2" t="s">
        <v>48</v>
      </c>
      <c r="L34" s="2" t="s">
        <v>48</v>
      </c>
      <c r="M34" s="2" t="s">
        <v>48</v>
      </c>
      <c r="N34" s="2"/>
      <c r="O34" s="2" t="s">
        <v>48</v>
      </c>
      <c r="P34" s="2" t="s">
        <v>48</v>
      </c>
      <c r="Q34" s="2" t="s">
        <v>48</v>
      </c>
      <c r="R34" s="48"/>
      <c r="S34" s="48"/>
      <c r="T34" s="2"/>
      <c r="U34" s="48"/>
      <c r="V34" s="48"/>
    </row>
    <row r="35" spans="2:24" x14ac:dyDescent="0.3">
      <c r="B35" s="14" t="s">
        <v>38</v>
      </c>
      <c r="C35" s="74">
        <v>-1000000</v>
      </c>
      <c r="D35" s="71" t="s">
        <v>48</v>
      </c>
      <c r="E35" s="72" t="s">
        <v>67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f>AVERAGE((F35-I35),(G35-J35),(H35-K35))</f>
        <v>0</v>
      </c>
      <c r="M35" s="2">
        <f>AVERAGE(F35,G35,H35)</f>
        <v>0</v>
      </c>
      <c r="N35" s="2"/>
      <c r="O35" s="2">
        <f t="shared" si="1"/>
        <v>0</v>
      </c>
      <c r="P35" s="2">
        <f t="shared" si="2"/>
        <v>0</v>
      </c>
      <c r="Q35" s="2">
        <f t="shared" si="3"/>
        <v>0</v>
      </c>
      <c r="R35" s="49"/>
      <c r="S35" s="48"/>
      <c r="T35" s="7"/>
      <c r="U35" s="48"/>
      <c r="V35" s="48"/>
    </row>
    <row r="36" spans="2:24" x14ac:dyDescent="0.3">
      <c r="B36" s="14" t="s">
        <v>71</v>
      </c>
      <c r="C36" s="74" t="s">
        <v>4</v>
      </c>
      <c r="D36" s="71" t="s">
        <v>48</v>
      </c>
      <c r="E36" s="87" t="s">
        <v>65</v>
      </c>
      <c r="F36" s="14" t="s">
        <v>48</v>
      </c>
      <c r="G36" s="14" t="s">
        <v>48</v>
      </c>
      <c r="H36" s="14" t="s">
        <v>48</v>
      </c>
      <c r="I36" s="2">
        <v>-500</v>
      </c>
      <c r="J36" s="2">
        <v>200</v>
      </c>
      <c r="K36" s="2">
        <v>-2500</v>
      </c>
      <c r="L36" s="86" t="s">
        <v>48</v>
      </c>
      <c r="M36" s="86" t="s">
        <v>48</v>
      </c>
      <c r="N36" s="2"/>
      <c r="O36" s="2" t="s">
        <v>48</v>
      </c>
      <c r="P36" s="2" t="s">
        <v>48</v>
      </c>
      <c r="Q36" s="2" t="s">
        <v>48</v>
      </c>
      <c r="R36" s="48"/>
      <c r="S36" s="48"/>
      <c r="T36" s="2"/>
      <c r="U36" s="48"/>
      <c r="V36" s="48"/>
    </row>
    <row r="37" spans="2:24" x14ac:dyDescent="0.3">
      <c r="B37" s="14" t="s">
        <v>72</v>
      </c>
      <c r="C37" s="71" t="s">
        <v>4</v>
      </c>
      <c r="D37" s="71" t="s">
        <v>48</v>
      </c>
      <c r="E37" s="87" t="s">
        <v>70</v>
      </c>
      <c r="F37" s="17">
        <v>400</v>
      </c>
      <c r="G37" s="17">
        <v>300</v>
      </c>
      <c r="H37" s="17">
        <v>700</v>
      </c>
      <c r="I37" s="17" t="s">
        <v>48</v>
      </c>
      <c r="J37" s="17" t="s">
        <v>48</v>
      </c>
      <c r="K37" s="17" t="s">
        <v>48</v>
      </c>
      <c r="L37" s="86" t="s">
        <v>48</v>
      </c>
      <c r="M37" s="2">
        <f t="shared" ref="M37:M48" si="4">AVERAGE(F37,G37,H37)</f>
        <v>466.66666666666669</v>
      </c>
      <c r="N37" s="2"/>
      <c r="O37" s="2" t="s">
        <v>48</v>
      </c>
      <c r="P37" s="2" t="s">
        <v>48</v>
      </c>
      <c r="Q37" s="2" t="s">
        <v>48</v>
      </c>
      <c r="R37" s="48"/>
      <c r="S37" s="48"/>
      <c r="T37" s="2"/>
      <c r="U37" s="48"/>
      <c r="V37" s="48"/>
    </row>
    <row r="38" spans="2:24" x14ac:dyDescent="0.3">
      <c r="B38" s="14" t="s">
        <v>74</v>
      </c>
      <c r="C38" s="17">
        <v>0</v>
      </c>
      <c r="D38" s="17" t="s">
        <v>48</v>
      </c>
      <c r="E38" s="19"/>
      <c r="F38" s="17">
        <v>500</v>
      </c>
      <c r="G38" s="17">
        <v>300</v>
      </c>
      <c r="H38" s="17">
        <v>600</v>
      </c>
      <c r="I38" s="17">
        <v>800</v>
      </c>
      <c r="J38" s="17">
        <v>700</v>
      </c>
      <c r="K38" s="17">
        <v>900</v>
      </c>
      <c r="L38" s="17">
        <f t="shared" ref="L38:L48" si="5">AVERAGE(O38,P38,Q38)</f>
        <v>0</v>
      </c>
      <c r="M38" s="17">
        <f t="shared" si="4"/>
        <v>466.66666666666669</v>
      </c>
      <c r="N38" s="17"/>
      <c r="O38" s="17">
        <f t="shared" si="1"/>
        <v>0</v>
      </c>
      <c r="P38" s="17">
        <f t="shared" si="2"/>
        <v>0</v>
      </c>
      <c r="Q38" s="17">
        <f t="shared" si="3"/>
        <v>0</v>
      </c>
      <c r="R38" s="64">
        <v>0</v>
      </c>
      <c r="S38" s="64">
        <v>466</v>
      </c>
      <c r="T38" s="17">
        <v>0</v>
      </c>
      <c r="U38" s="64"/>
      <c r="V38" s="48" t="s">
        <v>205</v>
      </c>
    </row>
    <row r="39" spans="2:24" x14ac:dyDescent="0.3">
      <c r="B39" s="14" t="s">
        <v>75</v>
      </c>
      <c r="C39" s="14">
        <v>-1000000</v>
      </c>
      <c r="D39" s="17" t="s">
        <v>48</v>
      </c>
      <c r="E39" s="27" t="s">
        <v>67</v>
      </c>
      <c r="F39" s="17">
        <v>-500</v>
      </c>
      <c r="G39" s="17">
        <v>300</v>
      </c>
      <c r="H39" s="17">
        <v>200</v>
      </c>
      <c r="I39" s="17">
        <v>800</v>
      </c>
      <c r="J39" s="17">
        <v>700</v>
      </c>
      <c r="K39" s="17">
        <v>900</v>
      </c>
      <c r="L39" s="17">
        <f t="shared" si="5"/>
        <v>0</v>
      </c>
      <c r="M39" s="17">
        <f t="shared" si="4"/>
        <v>0</v>
      </c>
      <c r="N39" s="17"/>
      <c r="O39" s="17">
        <f t="shared" si="1"/>
        <v>0</v>
      </c>
      <c r="P39" s="17">
        <f t="shared" si="2"/>
        <v>0</v>
      </c>
      <c r="Q39" s="17">
        <f t="shared" si="3"/>
        <v>0</v>
      </c>
      <c r="R39" s="17">
        <v>0</v>
      </c>
      <c r="S39" s="17">
        <v>0</v>
      </c>
      <c r="T39" s="90">
        <v>-1000000</v>
      </c>
      <c r="U39" s="50" t="s">
        <v>67</v>
      </c>
      <c r="V39" s="48" t="s">
        <v>205</v>
      </c>
    </row>
    <row r="40" spans="2:24" x14ac:dyDescent="0.3">
      <c r="B40" s="14" t="s">
        <v>76</v>
      </c>
      <c r="C40" s="17" t="s">
        <v>4</v>
      </c>
      <c r="D40" s="17" t="s">
        <v>48</v>
      </c>
      <c r="E40" s="19" t="s">
        <v>73</v>
      </c>
      <c r="F40" s="17">
        <v>-500</v>
      </c>
      <c r="G40" s="17">
        <v>300</v>
      </c>
      <c r="H40" s="17">
        <v>100</v>
      </c>
      <c r="I40" s="17">
        <v>800</v>
      </c>
      <c r="J40" s="17">
        <v>700</v>
      </c>
      <c r="K40" s="17">
        <v>900</v>
      </c>
      <c r="L40" s="17">
        <f t="shared" si="5"/>
        <v>0</v>
      </c>
      <c r="M40" s="17">
        <f t="shared" si="4"/>
        <v>-33.333333333333336</v>
      </c>
      <c r="N40" s="17"/>
      <c r="O40" s="17">
        <f t="shared" si="1"/>
        <v>0</v>
      </c>
      <c r="P40" s="17">
        <f t="shared" si="2"/>
        <v>0</v>
      </c>
      <c r="Q40" s="17">
        <f t="shared" si="3"/>
        <v>0</v>
      </c>
      <c r="R40" s="64">
        <v>0</v>
      </c>
      <c r="S40" s="64">
        <v>-33</v>
      </c>
      <c r="T40" s="26" t="s">
        <v>206</v>
      </c>
      <c r="U40" s="64" t="s">
        <v>73</v>
      </c>
      <c r="V40" s="50" t="s">
        <v>205</v>
      </c>
    </row>
    <row r="41" spans="2:24" x14ac:dyDescent="0.3">
      <c r="B41" s="14" t="s">
        <v>77</v>
      </c>
      <c r="C41" s="71" t="s">
        <v>4</v>
      </c>
      <c r="D41" s="71" t="s">
        <v>48</v>
      </c>
      <c r="E41" s="72" t="s">
        <v>73</v>
      </c>
      <c r="F41" s="2">
        <v>-500</v>
      </c>
      <c r="G41" s="2">
        <v>300</v>
      </c>
      <c r="H41" s="2">
        <v>100</v>
      </c>
      <c r="I41" s="2">
        <v>-800</v>
      </c>
      <c r="J41" s="2">
        <v>200</v>
      </c>
      <c r="K41" s="2">
        <v>50</v>
      </c>
      <c r="L41" s="86">
        <f t="shared" si="5"/>
        <v>150</v>
      </c>
      <c r="M41" s="2">
        <f t="shared" si="4"/>
        <v>-33.333333333333336</v>
      </c>
      <c r="N41" s="2"/>
      <c r="O41" s="2">
        <f t="shared" si="1"/>
        <v>300</v>
      </c>
      <c r="P41" s="2">
        <f t="shared" si="2"/>
        <v>100</v>
      </c>
      <c r="Q41" s="2">
        <f t="shared" si="3"/>
        <v>50</v>
      </c>
      <c r="R41" s="2"/>
      <c r="S41" s="2"/>
      <c r="T41" s="2"/>
      <c r="U41" s="48"/>
      <c r="V41" s="48"/>
    </row>
    <row r="42" spans="2:24" x14ac:dyDescent="0.3">
      <c r="B42" s="14" t="s">
        <v>79</v>
      </c>
      <c r="C42" s="71" t="s">
        <v>4</v>
      </c>
      <c r="D42" s="71" t="s">
        <v>48</v>
      </c>
      <c r="E42" s="72" t="s">
        <v>73</v>
      </c>
      <c r="F42" s="2">
        <v>-500</v>
      </c>
      <c r="G42" s="2">
        <v>300</v>
      </c>
      <c r="H42" s="2">
        <v>100</v>
      </c>
      <c r="I42" s="2">
        <v>600</v>
      </c>
      <c r="J42" s="2">
        <v>700</v>
      </c>
      <c r="K42" s="2">
        <v>1000</v>
      </c>
      <c r="L42" s="86">
        <f t="shared" si="5"/>
        <v>0</v>
      </c>
      <c r="M42" s="42">
        <f t="shared" si="4"/>
        <v>-33.333333333333336</v>
      </c>
      <c r="N42" s="2"/>
      <c r="O42" s="2">
        <f t="shared" si="1"/>
        <v>0</v>
      </c>
      <c r="P42" s="2">
        <f t="shared" si="2"/>
        <v>0</v>
      </c>
      <c r="Q42" s="2">
        <f t="shared" si="3"/>
        <v>0</v>
      </c>
      <c r="R42" s="42">
        <v>0</v>
      </c>
      <c r="S42" s="42">
        <v>-33</v>
      </c>
      <c r="T42" s="42" t="s">
        <v>206</v>
      </c>
      <c r="U42" s="75" t="s">
        <v>73</v>
      </c>
      <c r="V42" s="88" t="s">
        <v>333</v>
      </c>
      <c r="W42" s="89"/>
      <c r="X42" s="89"/>
    </row>
    <row r="43" spans="2:24" x14ac:dyDescent="0.3">
      <c r="B43" s="14" t="s">
        <v>80</v>
      </c>
      <c r="C43" s="71" t="s">
        <v>4</v>
      </c>
      <c r="D43" s="71" t="s">
        <v>48</v>
      </c>
      <c r="E43" s="72" t="s">
        <v>73</v>
      </c>
      <c r="F43" s="2">
        <v>-500</v>
      </c>
      <c r="G43" s="2">
        <v>300</v>
      </c>
      <c r="H43" s="2">
        <v>100</v>
      </c>
      <c r="I43" s="2">
        <v>-500</v>
      </c>
      <c r="J43" s="2">
        <v>300</v>
      </c>
      <c r="K43" s="2">
        <v>100</v>
      </c>
      <c r="L43" s="86">
        <f t="shared" si="5"/>
        <v>0</v>
      </c>
      <c r="M43" s="2">
        <f t="shared" si="4"/>
        <v>-33.333333333333336</v>
      </c>
      <c r="N43" s="2"/>
      <c r="O43" s="2">
        <f t="shared" si="1"/>
        <v>0</v>
      </c>
      <c r="P43" s="2">
        <f t="shared" si="2"/>
        <v>0</v>
      </c>
      <c r="Q43" s="2">
        <f t="shared" si="3"/>
        <v>0</v>
      </c>
      <c r="R43" s="2"/>
      <c r="S43" s="2"/>
      <c r="T43" s="2"/>
      <c r="U43" s="48"/>
      <c r="V43" s="88" t="s">
        <v>333</v>
      </c>
      <c r="W43" s="89"/>
      <c r="X43" s="89"/>
    </row>
    <row r="44" spans="2:24" x14ac:dyDescent="0.3">
      <c r="B44" s="14" t="s">
        <v>81</v>
      </c>
      <c r="C44" s="80" t="s">
        <v>4</v>
      </c>
      <c r="D44" s="71" t="s">
        <v>48</v>
      </c>
      <c r="E44" s="72" t="s">
        <v>78</v>
      </c>
      <c r="F44" s="2">
        <v>-500</v>
      </c>
      <c r="G44" s="2">
        <v>300</v>
      </c>
      <c r="H44" s="2">
        <v>200</v>
      </c>
      <c r="I44" s="2">
        <v>-800</v>
      </c>
      <c r="J44" s="2">
        <v>-700</v>
      </c>
      <c r="K44" s="2">
        <v>900</v>
      </c>
      <c r="L44" s="86">
        <f t="shared" si="5"/>
        <v>433.33333333333331</v>
      </c>
      <c r="M44" s="42">
        <f t="shared" si="4"/>
        <v>0</v>
      </c>
      <c r="N44" s="2"/>
      <c r="O44" s="2">
        <f t="shared" si="1"/>
        <v>300</v>
      </c>
      <c r="P44" s="2">
        <f t="shared" si="2"/>
        <v>1000</v>
      </c>
      <c r="Q44" s="2">
        <f t="shared" si="3"/>
        <v>0</v>
      </c>
      <c r="R44" s="42">
        <v>433</v>
      </c>
      <c r="S44" s="42">
        <v>0</v>
      </c>
      <c r="T44" s="76">
        <v>1000000</v>
      </c>
      <c r="U44" s="75" t="s">
        <v>78</v>
      </c>
      <c r="V44" s="88" t="s">
        <v>334</v>
      </c>
      <c r="W44" s="89"/>
      <c r="X44" s="89"/>
    </row>
    <row r="45" spans="2:24" s="16" customFormat="1" x14ac:dyDescent="0.3">
      <c r="B45" s="18" t="s">
        <v>82</v>
      </c>
      <c r="C45" s="77">
        <f>N45</f>
        <v>999999</v>
      </c>
      <c r="D45" s="77" t="s">
        <v>203</v>
      </c>
      <c r="E45" s="78" t="s">
        <v>204</v>
      </c>
      <c r="F45" s="7">
        <v>500</v>
      </c>
      <c r="G45" s="7">
        <v>300</v>
      </c>
      <c r="H45" s="7">
        <v>100</v>
      </c>
      <c r="I45" s="7">
        <v>500</v>
      </c>
      <c r="J45" s="7">
        <v>300</v>
      </c>
      <c r="K45" s="7">
        <v>100</v>
      </c>
      <c r="L45" s="2">
        <f t="shared" ref="L39:L48" si="6">AVERAGE((F45-I45),(G45-J45),(H45-K45))</f>
        <v>0</v>
      </c>
      <c r="M45" s="2">
        <f t="shared" si="4"/>
        <v>300</v>
      </c>
      <c r="N45" s="7">
        <f>IF(AND(D45 &lt;&gt; "AC", (L45/M45)=0),999999,"")</f>
        <v>999999</v>
      </c>
      <c r="O45" s="2">
        <f t="shared" si="1"/>
        <v>0</v>
      </c>
      <c r="P45" s="2">
        <f t="shared" si="2"/>
        <v>0</v>
      </c>
      <c r="Q45" s="2">
        <f t="shared" si="3"/>
        <v>0</v>
      </c>
      <c r="R45" s="14"/>
      <c r="S45" s="17"/>
      <c r="T45" s="79"/>
      <c r="U45" s="50"/>
      <c r="V45" s="50"/>
    </row>
    <row r="46" spans="2:24" s="16" customFormat="1" x14ac:dyDescent="0.3">
      <c r="B46" s="14" t="s">
        <v>83</v>
      </c>
      <c r="C46" s="77">
        <v>0</v>
      </c>
      <c r="D46" s="74" t="s">
        <v>202</v>
      </c>
      <c r="E46" s="72" t="s">
        <v>48</v>
      </c>
      <c r="F46" s="2">
        <v>500</v>
      </c>
      <c r="G46" s="2">
        <v>300</v>
      </c>
      <c r="H46" s="2">
        <v>100</v>
      </c>
      <c r="I46" s="2">
        <v>500</v>
      </c>
      <c r="J46" s="2">
        <v>300</v>
      </c>
      <c r="K46" s="2">
        <v>100</v>
      </c>
      <c r="L46" s="2">
        <f t="shared" si="6"/>
        <v>0</v>
      </c>
      <c r="M46" s="2">
        <f t="shared" si="4"/>
        <v>300</v>
      </c>
      <c r="N46" s="7" t="str">
        <f t="shared" ref="N46:N48" si="7">IF(AND(D46 &lt;&gt; "AC", (L46/M46)=0),999999,"")</f>
        <v/>
      </c>
      <c r="O46" s="2">
        <f t="shared" si="1"/>
        <v>0</v>
      </c>
      <c r="P46" s="2">
        <f t="shared" si="2"/>
        <v>0</v>
      </c>
      <c r="Q46" s="2">
        <f t="shared" si="3"/>
        <v>0</v>
      </c>
      <c r="R46" s="14"/>
      <c r="S46" s="17"/>
      <c r="T46" s="2"/>
      <c r="U46" s="50"/>
      <c r="V46" s="50"/>
    </row>
    <row r="47" spans="2:24" s="16" customFormat="1" x14ac:dyDescent="0.3">
      <c r="B47" s="14" t="s">
        <v>90</v>
      </c>
      <c r="C47" s="77">
        <v>0.34639999999999999</v>
      </c>
      <c r="D47" s="77" t="s">
        <v>203</v>
      </c>
      <c r="E47" s="72" t="s">
        <v>48</v>
      </c>
      <c r="F47" s="2">
        <v>1000</v>
      </c>
      <c r="G47" s="2">
        <v>700</v>
      </c>
      <c r="H47" s="2">
        <v>900</v>
      </c>
      <c r="I47" s="2">
        <v>800</v>
      </c>
      <c r="J47" s="2">
        <v>300</v>
      </c>
      <c r="K47" s="2">
        <v>600</v>
      </c>
      <c r="L47" s="2">
        <f t="shared" si="6"/>
        <v>300</v>
      </c>
      <c r="M47" s="2">
        <f t="shared" si="4"/>
        <v>866.66666666666663</v>
      </c>
      <c r="N47" s="7" t="str">
        <f t="shared" si="7"/>
        <v/>
      </c>
      <c r="O47" s="2">
        <f t="shared" si="1"/>
        <v>200</v>
      </c>
      <c r="P47" s="2">
        <f t="shared" si="2"/>
        <v>400</v>
      </c>
      <c r="Q47" s="2">
        <f t="shared" si="3"/>
        <v>300</v>
      </c>
      <c r="R47" s="14"/>
      <c r="S47" s="17"/>
      <c r="T47" s="2"/>
      <c r="U47" s="50"/>
      <c r="V47" s="50"/>
    </row>
    <row r="48" spans="2:24" s="16" customFormat="1" x14ac:dyDescent="0.3">
      <c r="B48" s="14" t="s">
        <v>91</v>
      </c>
      <c r="C48" s="74">
        <v>0.34639999999999999</v>
      </c>
      <c r="D48" s="74" t="s">
        <v>202</v>
      </c>
      <c r="E48" s="72" t="s">
        <v>48</v>
      </c>
      <c r="F48" s="2">
        <v>1000</v>
      </c>
      <c r="G48" s="2">
        <v>700</v>
      </c>
      <c r="H48" s="2">
        <v>900</v>
      </c>
      <c r="I48" s="2">
        <v>800</v>
      </c>
      <c r="J48" s="2">
        <v>300</v>
      </c>
      <c r="K48" s="2">
        <v>600</v>
      </c>
      <c r="L48" s="2">
        <f t="shared" si="6"/>
        <v>300</v>
      </c>
      <c r="M48" s="2">
        <f t="shared" si="4"/>
        <v>866.66666666666663</v>
      </c>
      <c r="N48" s="7" t="str">
        <f t="shared" si="7"/>
        <v/>
      </c>
      <c r="O48" s="2">
        <f t="shared" si="1"/>
        <v>200</v>
      </c>
      <c r="P48" s="2">
        <f t="shared" si="2"/>
        <v>400</v>
      </c>
      <c r="Q48" s="2">
        <f t="shared" si="3"/>
        <v>300</v>
      </c>
      <c r="R48" s="14"/>
      <c r="S48" s="17"/>
      <c r="T48" s="2"/>
      <c r="U48" s="50"/>
      <c r="V48" s="50"/>
    </row>
    <row r="49" spans="1:22" x14ac:dyDescent="0.3">
      <c r="N49" s="7"/>
    </row>
    <row r="50" spans="1:22" x14ac:dyDescent="0.3">
      <c r="B50" s="46"/>
    </row>
    <row r="51" spans="1:22" x14ac:dyDescent="0.3">
      <c r="A51" s="3" t="s">
        <v>92</v>
      </c>
      <c r="B51" s="1" t="s">
        <v>1</v>
      </c>
      <c r="C51" s="1" t="s">
        <v>2</v>
      </c>
      <c r="D51" s="1" t="s">
        <v>94</v>
      </c>
      <c r="E51" s="1" t="s">
        <v>84</v>
      </c>
      <c r="F51" s="1" t="s">
        <v>85</v>
      </c>
      <c r="G51" s="1" t="s">
        <v>86</v>
      </c>
      <c r="H51" s="1" t="s">
        <v>87</v>
      </c>
      <c r="I51" s="1" t="s">
        <v>88</v>
      </c>
      <c r="J51" s="1" t="s">
        <v>89</v>
      </c>
      <c r="K51" s="1" t="s">
        <v>44</v>
      </c>
      <c r="L51" s="1" t="s">
        <v>45</v>
      </c>
      <c r="M51" s="1" t="s">
        <v>195</v>
      </c>
      <c r="N51" s="1" t="s">
        <v>196</v>
      </c>
      <c r="O51" s="1" t="s">
        <v>197</v>
      </c>
      <c r="P51" s="41" t="s">
        <v>219</v>
      </c>
      <c r="Q51" s="41" t="s">
        <v>220</v>
      </c>
      <c r="R51" s="41" t="s">
        <v>92</v>
      </c>
      <c r="S51" s="51" t="s">
        <v>93</v>
      </c>
    </row>
    <row r="52" spans="1:22" x14ac:dyDescent="0.3">
      <c r="A52" s="16"/>
      <c r="B52" s="18" t="s">
        <v>221</v>
      </c>
      <c r="C52" s="2">
        <f>K52/L52</f>
        <v>0</v>
      </c>
      <c r="D52" s="48"/>
      <c r="E52" s="2">
        <v>2500</v>
      </c>
      <c r="F52" s="2">
        <v>1500</v>
      </c>
      <c r="G52" s="2">
        <v>800</v>
      </c>
      <c r="H52" s="2">
        <v>1700</v>
      </c>
      <c r="I52" s="2">
        <v>900</v>
      </c>
      <c r="J52" s="2">
        <v>500</v>
      </c>
      <c r="K52" s="2">
        <f>AVERAGE(M52,N52,O52)</f>
        <v>0</v>
      </c>
      <c r="L52" s="2">
        <f>AVERAGE(E52,F52,G52)</f>
        <v>1600</v>
      </c>
      <c r="M52" s="2">
        <f>IF((H52-E52)&lt;0,0,(H52-E52))</f>
        <v>0</v>
      </c>
      <c r="N52" s="2">
        <f>IF((I52-F52)&lt;0,0,(I52-F52))</f>
        <v>0</v>
      </c>
      <c r="O52" s="2">
        <f>IF((J52-G52)&lt;0,0,(J52-G52))</f>
        <v>0</v>
      </c>
      <c r="P52" s="2">
        <v>0</v>
      </c>
      <c r="Q52" s="44">
        <v>1600</v>
      </c>
      <c r="R52" s="2">
        <v>0</v>
      </c>
      <c r="S52" s="48"/>
      <c r="T52" s="82" t="s">
        <v>318</v>
      </c>
      <c r="U52" s="83"/>
      <c r="V52" s="83"/>
    </row>
    <row r="53" spans="1:22" x14ac:dyDescent="0.3">
      <c r="B53" s="14" t="s">
        <v>222</v>
      </c>
      <c r="C53" s="2">
        <f>K53/L53</f>
        <v>0.39999999999999997</v>
      </c>
      <c r="D53" s="48"/>
      <c r="E53" s="2">
        <v>1000</v>
      </c>
      <c r="F53" s="2">
        <v>700</v>
      </c>
      <c r="G53" s="2">
        <v>800</v>
      </c>
      <c r="H53" s="2">
        <v>1500</v>
      </c>
      <c r="I53" s="2">
        <v>800</v>
      </c>
      <c r="J53" s="2">
        <v>1200</v>
      </c>
      <c r="K53" s="2">
        <f>AVERAGE(M53,N53,O53)</f>
        <v>333.33333333333331</v>
      </c>
      <c r="L53" s="2">
        <f>AVERAGE(E53,F53,G53)</f>
        <v>833.33333333333337</v>
      </c>
      <c r="M53" s="2">
        <f t="shared" ref="M53:M60" si="8">IF((H53-E53)&lt;0,0,(H53-E53))</f>
        <v>500</v>
      </c>
      <c r="N53" s="2">
        <f>IF((I53-F53)&lt;0,0,(I53-F53))</f>
        <v>100</v>
      </c>
      <c r="O53" s="2">
        <f>IF((J53-G53)&lt;0,0,(J53-G53))</f>
        <v>400</v>
      </c>
      <c r="P53" s="2">
        <v>333.33</v>
      </c>
      <c r="Q53" s="2">
        <v>833.33</v>
      </c>
      <c r="R53" s="2">
        <v>0.4</v>
      </c>
      <c r="S53" s="48"/>
    </row>
    <row r="54" spans="1:22" x14ac:dyDescent="0.3">
      <c r="B54" s="18" t="s">
        <v>223</v>
      </c>
      <c r="C54" s="2" t="s">
        <v>4</v>
      </c>
      <c r="D54" s="48" t="s">
        <v>65</v>
      </c>
      <c r="E54" s="2" t="s">
        <v>48</v>
      </c>
      <c r="F54" s="2" t="s">
        <v>48</v>
      </c>
      <c r="G54" s="2" t="s">
        <v>48</v>
      </c>
      <c r="H54" s="2" t="s">
        <v>48</v>
      </c>
      <c r="I54" s="2" t="s">
        <v>48</v>
      </c>
      <c r="J54" s="2" t="s">
        <v>48</v>
      </c>
      <c r="K54" s="2"/>
      <c r="L54" s="2" t="s">
        <v>48</v>
      </c>
      <c r="M54" s="2" t="s">
        <v>48</v>
      </c>
      <c r="N54" s="2" t="s">
        <v>48</v>
      </c>
      <c r="O54" s="2" t="s">
        <v>48</v>
      </c>
      <c r="P54" s="2" t="s">
        <v>206</v>
      </c>
      <c r="Q54" s="2" t="s">
        <v>206</v>
      </c>
      <c r="R54" s="2" t="s">
        <v>206</v>
      </c>
      <c r="S54" s="48" t="s">
        <v>65</v>
      </c>
    </row>
    <row r="55" spans="1:22" x14ac:dyDescent="0.3">
      <c r="B55" s="14" t="s">
        <v>224</v>
      </c>
      <c r="C55" s="17">
        <v>0</v>
      </c>
      <c r="D55" s="48" t="s">
        <v>67</v>
      </c>
      <c r="E55" s="17">
        <v>1000</v>
      </c>
      <c r="F55" s="17">
        <v>-600</v>
      </c>
      <c r="G55" s="17">
        <v>-400</v>
      </c>
      <c r="H55" s="5">
        <v>400</v>
      </c>
      <c r="I55" s="5">
        <v>-700</v>
      </c>
      <c r="J55" s="5">
        <v>-500</v>
      </c>
      <c r="K55" s="17">
        <f>AVERAGE(M55,N55,O55)</f>
        <v>0</v>
      </c>
      <c r="L55" s="2">
        <f t="shared" ref="L55:L56" si="9">AVERAGE(E55,F55,G55)</f>
        <v>0</v>
      </c>
      <c r="M55" s="2">
        <f>IF((H55-E55)&lt;0,0,(H55-E55))</f>
        <v>0</v>
      </c>
      <c r="N55" s="2">
        <f t="shared" ref="N55" si="10">IF((I55-F55)&lt;0,0,(I55-F55))</f>
        <v>0</v>
      </c>
      <c r="O55" s="2">
        <f>IF((J55-G55)&lt;0,0,(J55-G55))</f>
        <v>0</v>
      </c>
      <c r="P55" s="17">
        <v>0</v>
      </c>
      <c r="Q55" s="17">
        <v>0</v>
      </c>
      <c r="R55" s="7">
        <v>0</v>
      </c>
      <c r="S55" s="48" t="s">
        <v>67</v>
      </c>
    </row>
    <row r="56" spans="1:22" x14ac:dyDescent="0.3">
      <c r="B56" s="14" t="s">
        <v>225</v>
      </c>
      <c r="C56" s="20">
        <v>1000000</v>
      </c>
      <c r="D56" s="48" t="s">
        <v>95</v>
      </c>
      <c r="E56" s="2">
        <v>-500</v>
      </c>
      <c r="F56" s="2">
        <v>300</v>
      </c>
      <c r="G56" s="2">
        <v>200</v>
      </c>
      <c r="H56" s="2">
        <v>800</v>
      </c>
      <c r="I56" s="2">
        <v>700</v>
      </c>
      <c r="J56" s="2">
        <v>900</v>
      </c>
      <c r="K56" s="17">
        <f>AVERAGE(M56,N56,O56)</f>
        <v>800</v>
      </c>
      <c r="L56" s="17">
        <f t="shared" si="9"/>
        <v>0</v>
      </c>
      <c r="M56" s="2">
        <f t="shared" si="8"/>
        <v>1300</v>
      </c>
      <c r="N56" s="2">
        <f t="shared" ref="N56:N60" si="11">IF((I56-F56)&lt;0,0,(I56-F56))</f>
        <v>400</v>
      </c>
      <c r="O56" s="2">
        <f>IF((J56-G56)&lt;0,0,(J56-G56))</f>
        <v>700</v>
      </c>
      <c r="P56" s="44">
        <v>800</v>
      </c>
      <c r="Q56" s="2">
        <v>0</v>
      </c>
      <c r="R56" s="44">
        <v>1000000</v>
      </c>
      <c r="S56" s="48" t="s">
        <v>95</v>
      </c>
    </row>
    <row r="57" spans="1:22" x14ac:dyDescent="0.3">
      <c r="B57" s="14" t="s">
        <v>226</v>
      </c>
      <c r="C57" s="7" t="s">
        <v>4</v>
      </c>
      <c r="D57" s="48" t="s">
        <v>65</v>
      </c>
      <c r="E57" s="18" t="s">
        <v>48</v>
      </c>
      <c r="F57" s="18" t="s">
        <v>48</v>
      </c>
      <c r="G57" s="18" t="s">
        <v>48</v>
      </c>
      <c r="H57" s="7">
        <v>500</v>
      </c>
      <c r="I57" s="7">
        <v>200</v>
      </c>
      <c r="J57" s="7">
        <v>2500</v>
      </c>
      <c r="K57" s="2">
        <f>AVERAGE(H57,I57,J57)</f>
        <v>1066.6666666666667</v>
      </c>
      <c r="L57" s="7" t="s">
        <v>48</v>
      </c>
      <c r="M57" s="2" t="s">
        <v>48</v>
      </c>
      <c r="N57" s="2" t="s">
        <v>48</v>
      </c>
      <c r="O57" s="2" t="s">
        <v>48</v>
      </c>
      <c r="P57" s="7" t="s">
        <v>206</v>
      </c>
      <c r="Q57" s="7" t="s">
        <v>206</v>
      </c>
      <c r="R57" s="2" t="s">
        <v>206</v>
      </c>
      <c r="S57" s="48" t="s">
        <v>65</v>
      </c>
    </row>
    <row r="58" spans="1:22" s="21" customFormat="1" x14ac:dyDescent="0.3">
      <c r="B58" s="14" t="s">
        <v>227</v>
      </c>
      <c r="C58" s="2" t="s">
        <v>4</v>
      </c>
      <c r="D58" s="48" t="s">
        <v>70</v>
      </c>
      <c r="E58" s="17">
        <v>400</v>
      </c>
      <c r="F58" s="17">
        <v>300</v>
      </c>
      <c r="G58" s="17">
        <v>700</v>
      </c>
      <c r="H58" s="17" t="s">
        <v>48</v>
      </c>
      <c r="I58" s="17" t="s">
        <v>48</v>
      </c>
      <c r="J58" s="17" t="s">
        <v>48</v>
      </c>
      <c r="K58" s="2" t="s">
        <v>48</v>
      </c>
      <c r="L58" s="2">
        <f>AVERAGE(E58,F58,G58)</f>
        <v>466.66666666666669</v>
      </c>
      <c r="M58" s="2" t="s">
        <v>48</v>
      </c>
      <c r="N58" s="2" t="s">
        <v>48</v>
      </c>
      <c r="O58" s="2" t="s">
        <v>48</v>
      </c>
      <c r="P58" s="2" t="s">
        <v>206</v>
      </c>
      <c r="Q58" s="2">
        <v>466.67</v>
      </c>
      <c r="R58" s="2" t="s">
        <v>206</v>
      </c>
      <c r="S58" s="48" t="s">
        <v>70</v>
      </c>
    </row>
    <row r="59" spans="1:22" s="22" customFormat="1" x14ac:dyDescent="0.3">
      <c r="B59" s="14" t="s">
        <v>228</v>
      </c>
      <c r="C59" s="17" t="s">
        <v>4</v>
      </c>
      <c r="D59" s="48" t="s">
        <v>73</v>
      </c>
      <c r="E59" s="17">
        <v>-500</v>
      </c>
      <c r="F59" s="17">
        <v>300</v>
      </c>
      <c r="G59" s="17">
        <v>100</v>
      </c>
      <c r="H59" s="17">
        <v>600</v>
      </c>
      <c r="I59" s="17">
        <v>-700</v>
      </c>
      <c r="J59" s="17">
        <v>-1000</v>
      </c>
      <c r="K59" s="17">
        <f>AVERAGE((H59-E59),(I59-F59),(J59-G59))</f>
        <v>-333.33333333333331</v>
      </c>
      <c r="L59" s="17">
        <f t="shared" ref="L59:L60" si="12">AVERAGE(E59,F59,G59)</f>
        <v>-33.333333333333336</v>
      </c>
      <c r="M59" s="2">
        <f t="shared" si="8"/>
        <v>1100</v>
      </c>
      <c r="N59" s="2">
        <f t="shared" si="11"/>
        <v>0</v>
      </c>
      <c r="O59" s="2">
        <f>IF((J59-G59)&lt;0,0,(J59-G59))</f>
        <v>0</v>
      </c>
      <c r="P59" s="17">
        <v>366.67</v>
      </c>
      <c r="Q59" s="17">
        <v>-33.33</v>
      </c>
      <c r="R59" s="2" t="s">
        <v>206</v>
      </c>
      <c r="S59" s="48" t="s">
        <v>73</v>
      </c>
    </row>
    <row r="60" spans="1:22" s="21" customFormat="1" x14ac:dyDescent="0.3">
      <c r="A60" s="22"/>
      <c r="B60" s="14" t="s">
        <v>229</v>
      </c>
      <c r="C60" s="2" t="s">
        <v>4</v>
      </c>
      <c r="D60" s="48" t="s">
        <v>73</v>
      </c>
      <c r="E60" s="2">
        <v>-500</v>
      </c>
      <c r="F60" s="2">
        <v>300</v>
      </c>
      <c r="G60" s="2">
        <v>100</v>
      </c>
      <c r="H60" s="2">
        <v>-500</v>
      </c>
      <c r="I60" s="2">
        <v>300</v>
      </c>
      <c r="J60" s="2">
        <v>100</v>
      </c>
      <c r="K60" s="17">
        <f t="shared" ref="K60" si="13">AVERAGE((H60-E60),(I60-F60),(J60-G60))</f>
        <v>0</v>
      </c>
      <c r="L60" s="17">
        <f t="shared" si="12"/>
        <v>-33.333333333333336</v>
      </c>
      <c r="M60" s="2">
        <f t="shared" si="8"/>
        <v>0</v>
      </c>
      <c r="N60" s="2">
        <f t="shared" si="11"/>
        <v>0</v>
      </c>
      <c r="O60" s="2">
        <f>IF((J60-G60)&lt;0,0,(J60-G60))</f>
        <v>0</v>
      </c>
      <c r="P60" s="2">
        <v>0</v>
      </c>
      <c r="Q60" s="2">
        <v>-33.33</v>
      </c>
      <c r="R60" s="7" t="s">
        <v>206</v>
      </c>
      <c r="S60" s="48" t="s">
        <v>73</v>
      </c>
    </row>
    <row r="61" spans="1:22" x14ac:dyDescent="0.3">
      <c r="R61" s="39"/>
    </row>
    <row r="62" spans="1:22" x14ac:dyDescent="0.3">
      <c r="B62" s="46"/>
    </row>
    <row r="63" spans="1:22" x14ac:dyDescent="0.3">
      <c r="A63" s="3" t="s">
        <v>102</v>
      </c>
      <c r="B63" s="1" t="s">
        <v>1</v>
      </c>
      <c r="C63" s="1" t="s">
        <v>2</v>
      </c>
      <c r="D63" s="1" t="s">
        <v>103</v>
      </c>
      <c r="E63" s="1" t="s">
        <v>96</v>
      </c>
      <c r="F63" s="1" t="s">
        <v>97</v>
      </c>
      <c r="G63" s="1" t="s">
        <v>98</v>
      </c>
      <c r="H63" s="1" t="s">
        <v>99</v>
      </c>
      <c r="I63" s="1" t="s">
        <v>100</v>
      </c>
      <c r="J63" s="1" t="s">
        <v>101</v>
      </c>
      <c r="K63" s="1" t="s">
        <v>44</v>
      </c>
      <c r="L63" s="1" t="s">
        <v>45</v>
      </c>
      <c r="M63" s="1" t="s">
        <v>195</v>
      </c>
      <c r="N63" s="1" t="s">
        <v>196</v>
      </c>
      <c r="O63" s="1" t="s">
        <v>197</v>
      </c>
      <c r="P63" s="41" t="s">
        <v>208</v>
      </c>
      <c r="Q63" s="41" t="s">
        <v>209</v>
      </c>
      <c r="R63" s="41" t="s">
        <v>102</v>
      </c>
      <c r="S63" s="51" t="s">
        <v>104</v>
      </c>
    </row>
    <row r="64" spans="1:22" x14ac:dyDescent="0.3">
      <c r="A64" s="16"/>
      <c r="B64" s="18" t="s">
        <v>210</v>
      </c>
      <c r="C64" s="2">
        <f>K64/L64</f>
        <v>0</v>
      </c>
      <c r="D64" s="48"/>
      <c r="E64" s="2">
        <v>2500</v>
      </c>
      <c r="F64" s="2">
        <v>1500</v>
      </c>
      <c r="G64" s="2">
        <v>800</v>
      </c>
      <c r="H64" s="2">
        <v>1700</v>
      </c>
      <c r="I64" s="2">
        <v>900</v>
      </c>
      <c r="J64" s="2">
        <v>500</v>
      </c>
      <c r="K64" s="2">
        <f>AVERAGE(M64,N64,O64)</f>
        <v>0</v>
      </c>
      <c r="L64" s="2">
        <f>AVERAGE(E64,F64,G64)</f>
        <v>1600</v>
      </c>
      <c r="M64" s="2">
        <f t="shared" ref="M64:N65" si="14">IF((H64-E64)&lt;0,0,(H64-E64))</f>
        <v>0</v>
      </c>
      <c r="N64" s="2">
        <f t="shared" si="14"/>
        <v>0</v>
      </c>
      <c r="O64" s="2">
        <f>IF((J64-G64)&lt;0,0,(J64-G64))</f>
        <v>0</v>
      </c>
      <c r="P64" s="2">
        <v>0</v>
      </c>
      <c r="Q64" s="44">
        <v>1600</v>
      </c>
      <c r="R64" s="2">
        <v>0</v>
      </c>
      <c r="S64" s="48"/>
      <c r="T64" s="82" t="s">
        <v>318</v>
      </c>
      <c r="U64" s="83"/>
      <c r="V64" s="83"/>
    </row>
    <row r="65" spans="1:19" x14ac:dyDescent="0.3">
      <c r="B65" s="14" t="s">
        <v>211</v>
      </c>
      <c r="C65" s="2">
        <f>K65/L65</f>
        <v>0.39999999999999997</v>
      </c>
      <c r="D65" s="48"/>
      <c r="E65" s="2">
        <v>1000</v>
      </c>
      <c r="F65" s="2">
        <v>700</v>
      </c>
      <c r="G65" s="2">
        <v>800</v>
      </c>
      <c r="H65" s="2">
        <v>1500</v>
      </c>
      <c r="I65" s="2">
        <v>800</v>
      </c>
      <c r="J65" s="2">
        <v>1200</v>
      </c>
      <c r="K65" s="2">
        <f>AVERAGE(M65,N65,O65)</f>
        <v>333.33333333333331</v>
      </c>
      <c r="L65" s="2">
        <f>AVERAGE(E65,F65,G65)</f>
        <v>833.33333333333337</v>
      </c>
      <c r="M65" s="2">
        <f t="shared" si="14"/>
        <v>500</v>
      </c>
      <c r="N65" s="2">
        <f t="shared" si="14"/>
        <v>100</v>
      </c>
      <c r="O65" s="2">
        <f>IF((J65-G65)&lt;0,0,(J65-G65))</f>
        <v>400</v>
      </c>
      <c r="P65" s="2">
        <v>333.33</v>
      </c>
      <c r="Q65" s="2">
        <v>833.33</v>
      </c>
      <c r="R65" s="2">
        <v>0.4</v>
      </c>
      <c r="S65" s="48"/>
    </row>
    <row r="66" spans="1:19" x14ac:dyDescent="0.3">
      <c r="B66" s="18" t="s">
        <v>212</v>
      </c>
      <c r="C66" s="2" t="s">
        <v>4</v>
      </c>
      <c r="D66" s="48" t="s">
        <v>65</v>
      </c>
      <c r="E66" s="2" t="s">
        <v>48</v>
      </c>
      <c r="F66" s="2" t="s">
        <v>48</v>
      </c>
      <c r="G66" s="2" t="s">
        <v>48</v>
      </c>
      <c r="H66" s="2" t="s">
        <v>48</v>
      </c>
      <c r="I66" s="2" t="s">
        <v>48</v>
      </c>
      <c r="J66" s="2" t="s">
        <v>48</v>
      </c>
      <c r="K66" s="2" t="s">
        <v>48</v>
      </c>
      <c r="L66" s="2" t="s">
        <v>48</v>
      </c>
      <c r="M66" s="2" t="s">
        <v>48</v>
      </c>
      <c r="N66" s="2" t="s">
        <v>48</v>
      </c>
      <c r="O66" s="2" t="s">
        <v>48</v>
      </c>
      <c r="P66" s="2" t="s">
        <v>206</v>
      </c>
      <c r="Q66" s="2" t="s">
        <v>206</v>
      </c>
      <c r="R66" s="2" t="s">
        <v>206</v>
      </c>
      <c r="S66" s="48" t="s">
        <v>65</v>
      </c>
    </row>
    <row r="67" spans="1:19" x14ac:dyDescent="0.3">
      <c r="B67" s="14" t="s">
        <v>213</v>
      </c>
      <c r="C67" s="17">
        <v>0</v>
      </c>
      <c r="D67" s="48" t="s">
        <v>67</v>
      </c>
      <c r="E67" s="17">
        <v>1000</v>
      </c>
      <c r="F67" s="17">
        <v>-600</v>
      </c>
      <c r="G67" s="17">
        <v>-400</v>
      </c>
      <c r="H67" s="5">
        <v>400</v>
      </c>
      <c r="I67" s="5">
        <v>-700</v>
      </c>
      <c r="J67" s="5">
        <v>-500</v>
      </c>
      <c r="K67" s="2">
        <f>AVERAGE((E67-H67),(F67-I67),(G67-J67))</f>
        <v>266.66666666666669</v>
      </c>
      <c r="L67" s="2">
        <f>(E67+F67+G67)/3</f>
        <v>0</v>
      </c>
      <c r="M67" s="2">
        <f t="shared" ref="M67:M72" si="15">IF((H67-E67)&lt;0,0,(H67-E67))</f>
        <v>0</v>
      </c>
      <c r="N67" s="2">
        <f t="shared" ref="N67:N72" si="16">IF((I67-F67)&lt;0,0,(I67-F67))</f>
        <v>0</v>
      </c>
      <c r="O67" s="2">
        <f t="shared" ref="O67:O72" si="17">IF((J67-G67)&lt;0,0,(J67-G67))</f>
        <v>0</v>
      </c>
      <c r="P67" s="17">
        <v>0</v>
      </c>
      <c r="Q67" s="2">
        <v>0</v>
      </c>
      <c r="R67" s="7">
        <v>0</v>
      </c>
      <c r="S67" s="48" t="s">
        <v>67</v>
      </c>
    </row>
    <row r="68" spans="1:19" x14ac:dyDescent="0.3">
      <c r="B68" s="14" t="s">
        <v>214</v>
      </c>
      <c r="C68" s="20">
        <v>1000000</v>
      </c>
      <c r="D68" s="48" t="s">
        <v>95</v>
      </c>
      <c r="E68" s="2">
        <v>-500</v>
      </c>
      <c r="F68" s="2">
        <v>300</v>
      </c>
      <c r="G68" s="2">
        <v>200</v>
      </c>
      <c r="H68" s="2">
        <v>800</v>
      </c>
      <c r="I68" s="2">
        <v>700</v>
      </c>
      <c r="J68" s="2">
        <v>900</v>
      </c>
      <c r="K68" s="2">
        <f>AVERAGE((E68-H68),(F68-I68),(G68-J68))</f>
        <v>-800</v>
      </c>
      <c r="L68" s="2">
        <f>(E68+F68+G68)/3</f>
        <v>0</v>
      </c>
      <c r="M68" s="2">
        <f t="shared" si="15"/>
        <v>1300</v>
      </c>
      <c r="N68" s="2">
        <f t="shared" si="16"/>
        <v>400</v>
      </c>
      <c r="O68" s="2">
        <f t="shared" si="17"/>
        <v>700</v>
      </c>
      <c r="P68" s="2">
        <v>800</v>
      </c>
      <c r="Q68" s="2">
        <v>0</v>
      </c>
      <c r="R68" s="44">
        <v>1000000</v>
      </c>
      <c r="S68" s="48" t="s">
        <v>95</v>
      </c>
    </row>
    <row r="69" spans="1:19" x14ac:dyDescent="0.3">
      <c r="B69" s="14" t="s">
        <v>215</v>
      </c>
      <c r="C69" s="7" t="s">
        <v>4</v>
      </c>
      <c r="D69" s="48" t="s">
        <v>65</v>
      </c>
      <c r="E69" s="18" t="s">
        <v>48</v>
      </c>
      <c r="F69" s="18" t="s">
        <v>48</v>
      </c>
      <c r="G69" s="18" t="s">
        <v>48</v>
      </c>
      <c r="H69" s="7">
        <v>500</v>
      </c>
      <c r="I69" s="7">
        <v>200</v>
      </c>
      <c r="J69" s="7">
        <v>2500</v>
      </c>
      <c r="K69" s="7">
        <f>AVERAGE(-H69,-I69,-J69)</f>
        <v>-1066.6666666666667</v>
      </c>
      <c r="L69" s="7" t="s">
        <v>48</v>
      </c>
      <c r="M69" s="2" t="s">
        <v>48</v>
      </c>
      <c r="N69" s="2" t="s">
        <v>48</v>
      </c>
      <c r="O69" s="2" t="s">
        <v>48</v>
      </c>
      <c r="P69" s="7" t="s">
        <v>206</v>
      </c>
      <c r="Q69" s="17" t="s">
        <v>206</v>
      </c>
      <c r="R69" s="2" t="s">
        <v>206</v>
      </c>
      <c r="S69" s="48" t="s">
        <v>65</v>
      </c>
    </row>
    <row r="70" spans="1:19" x14ac:dyDescent="0.3">
      <c r="B70" s="14" t="s">
        <v>216</v>
      </c>
      <c r="C70" s="2" t="s">
        <v>4</v>
      </c>
      <c r="D70" s="48" t="s">
        <v>70</v>
      </c>
      <c r="E70" s="17">
        <v>400</v>
      </c>
      <c r="F70" s="17">
        <v>300</v>
      </c>
      <c r="G70" s="17">
        <v>700</v>
      </c>
      <c r="H70" s="17" t="s">
        <v>48</v>
      </c>
      <c r="I70" s="17" t="s">
        <v>48</v>
      </c>
      <c r="J70" s="17" t="s">
        <v>48</v>
      </c>
      <c r="K70" s="2" t="s">
        <v>48</v>
      </c>
      <c r="L70" s="17">
        <f>AVERAGE(E70,F70,G70)</f>
        <v>466.66666666666669</v>
      </c>
      <c r="M70" s="2" t="s">
        <v>48</v>
      </c>
      <c r="N70" s="2" t="s">
        <v>48</v>
      </c>
      <c r="O70" s="2" t="s">
        <v>48</v>
      </c>
      <c r="P70" s="2" t="s">
        <v>206</v>
      </c>
      <c r="Q70" s="2">
        <v>466.67</v>
      </c>
      <c r="R70" s="2" t="s">
        <v>206</v>
      </c>
      <c r="S70" s="48" t="s">
        <v>70</v>
      </c>
    </row>
    <row r="71" spans="1:19" s="21" customFormat="1" x14ac:dyDescent="0.3">
      <c r="B71" s="14" t="s">
        <v>217</v>
      </c>
      <c r="C71" s="2" t="s">
        <v>4</v>
      </c>
      <c r="D71" s="48" t="s">
        <v>73</v>
      </c>
      <c r="E71" s="17">
        <v>-500</v>
      </c>
      <c r="F71" s="17">
        <v>300</v>
      </c>
      <c r="G71" s="17">
        <v>100</v>
      </c>
      <c r="H71" s="17">
        <v>600</v>
      </c>
      <c r="I71" s="17">
        <v>-700</v>
      </c>
      <c r="J71" s="17">
        <v>-1000</v>
      </c>
      <c r="K71" s="2">
        <f t="shared" ref="K71:K72" si="18">AVERAGE((E71-H71),(F71-I71),(G71-J71))</f>
        <v>333.33333333333331</v>
      </c>
      <c r="L71" s="17">
        <f t="shared" ref="L71:L72" si="19">AVERAGE(E71,F71,G71)</f>
        <v>-33.333333333333336</v>
      </c>
      <c r="M71" s="2">
        <f t="shared" si="15"/>
        <v>1100</v>
      </c>
      <c r="N71" s="2">
        <f t="shared" si="16"/>
        <v>0</v>
      </c>
      <c r="O71" s="2">
        <f t="shared" si="17"/>
        <v>0</v>
      </c>
      <c r="P71" s="2">
        <v>366.67</v>
      </c>
      <c r="Q71" s="2">
        <v>-33.33</v>
      </c>
      <c r="R71" s="2" t="s">
        <v>206</v>
      </c>
      <c r="S71" s="48" t="s">
        <v>73</v>
      </c>
    </row>
    <row r="72" spans="1:19" s="21" customFormat="1" x14ac:dyDescent="0.3">
      <c r="B72" s="14" t="s">
        <v>218</v>
      </c>
      <c r="C72" s="2" t="s">
        <v>4</v>
      </c>
      <c r="D72" s="48" t="s">
        <v>73</v>
      </c>
      <c r="E72" s="2">
        <v>-500</v>
      </c>
      <c r="F72" s="2">
        <v>300</v>
      </c>
      <c r="G72" s="2">
        <v>100</v>
      </c>
      <c r="H72" s="2">
        <v>-500</v>
      </c>
      <c r="I72" s="2">
        <v>300</v>
      </c>
      <c r="J72" s="2">
        <v>100</v>
      </c>
      <c r="K72" s="2">
        <f t="shared" si="18"/>
        <v>0</v>
      </c>
      <c r="L72" s="17">
        <f t="shared" si="19"/>
        <v>-33.333333333333336</v>
      </c>
      <c r="M72" s="2">
        <f t="shared" si="15"/>
        <v>0</v>
      </c>
      <c r="N72" s="2">
        <f t="shared" si="16"/>
        <v>0</v>
      </c>
      <c r="O72" s="2">
        <f t="shared" si="17"/>
        <v>0</v>
      </c>
      <c r="P72" s="2">
        <v>0</v>
      </c>
      <c r="Q72" s="2">
        <v>-33.33</v>
      </c>
      <c r="R72" s="2" t="s">
        <v>206</v>
      </c>
      <c r="S72" s="48" t="s">
        <v>73</v>
      </c>
    </row>
    <row r="74" spans="1:19" x14ac:dyDescent="0.3">
      <c r="B74" s="46"/>
    </row>
    <row r="75" spans="1:19" x14ac:dyDescent="0.3">
      <c r="A75" s="3" t="s">
        <v>105</v>
      </c>
      <c r="B75" s="1" t="s">
        <v>1</v>
      </c>
      <c r="C75" s="1" t="s">
        <v>2</v>
      </c>
      <c r="D75" s="1" t="s">
        <v>114</v>
      </c>
      <c r="E75" s="1" t="s">
        <v>106</v>
      </c>
      <c r="F75" s="1" t="s">
        <v>107</v>
      </c>
      <c r="G75" s="1" t="s">
        <v>108</v>
      </c>
      <c r="H75" s="1" t="s">
        <v>113</v>
      </c>
      <c r="I75" s="1" t="s">
        <v>109</v>
      </c>
      <c r="J75" s="1" t="s">
        <v>110</v>
      </c>
      <c r="K75" s="1" t="s">
        <v>44</v>
      </c>
      <c r="L75" s="1" t="s">
        <v>45</v>
      </c>
      <c r="M75" s="41" t="s">
        <v>237</v>
      </c>
      <c r="N75" s="41" t="s">
        <v>238</v>
      </c>
      <c r="O75" s="41" t="s">
        <v>105</v>
      </c>
      <c r="P75" s="51" t="s">
        <v>115</v>
      </c>
    </row>
    <row r="76" spans="1:19" s="21" customFormat="1" x14ac:dyDescent="0.3">
      <c r="A76" s="22"/>
      <c r="B76" s="14" t="s">
        <v>230</v>
      </c>
      <c r="C76" s="2">
        <f>K76/L76</f>
        <v>1.0529032258064519</v>
      </c>
      <c r="D76" s="19"/>
      <c r="E76" s="2">
        <v>2500</v>
      </c>
      <c r="F76" s="2">
        <v>1500</v>
      </c>
      <c r="G76" s="2">
        <v>800</v>
      </c>
      <c r="H76" s="2">
        <v>1700</v>
      </c>
      <c r="I76" s="2">
        <v>900</v>
      </c>
      <c r="J76" s="2">
        <v>500</v>
      </c>
      <c r="K76" s="2">
        <f>H76/E76</f>
        <v>0.68</v>
      </c>
      <c r="L76" s="2">
        <f>AVERAGE(H76,I76,J76)/AVERAGE(E76,F76,G76)</f>
        <v>0.64583333333333326</v>
      </c>
      <c r="M76" s="2">
        <v>0.68</v>
      </c>
      <c r="N76" s="2">
        <v>0.64583124999999997</v>
      </c>
      <c r="O76" s="2">
        <v>1.0528999999999999</v>
      </c>
      <c r="P76" s="48"/>
    </row>
    <row r="77" spans="1:19" s="21" customFormat="1" x14ac:dyDescent="0.3">
      <c r="A77" s="22"/>
      <c r="B77" s="14" t="s">
        <v>231</v>
      </c>
      <c r="C77" s="2">
        <f>K77/L77</f>
        <v>0.88541666666666663</v>
      </c>
      <c r="D77" s="19"/>
      <c r="E77" s="2">
        <v>800</v>
      </c>
      <c r="F77" s="2" t="s">
        <v>48</v>
      </c>
      <c r="G77" s="2">
        <v>900</v>
      </c>
      <c r="H77" s="2">
        <v>500</v>
      </c>
      <c r="I77" s="2">
        <v>700</v>
      </c>
      <c r="J77" s="2" t="s">
        <v>48</v>
      </c>
      <c r="K77" s="2">
        <f>H77/E77</f>
        <v>0.625</v>
      </c>
      <c r="L77" s="2">
        <f>AVERAGE(H77,I77,J77)/AVERAGE(E77,F77,G77)</f>
        <v>0.70588235294117652</v>
      </c>
      <c r="M77" s="2">
        <v>0.62</v>
      </c>
      <c r="N77" s="2">
        <v>0.70588235294099999</v>
      </c>
      <c r="O77" s="2">
        <v>0.87829999999999997</v>
      </c>
      <c r="P77" s="48"/>
    </row>
    <row r="78" spans="1:19" x14ac:dyDescent="0.3">
      <c r="B78" s="14" t="s">
        <v>232</v>
      </c>
      <c r="C78" s="17" t="s">
        <v>4</v>
      </c>
      <c r="D78" s="19" t="s">
        <v>65</v>
      </c>
      <c r="E78" s="17" t="s">
        <v>48</v>
      </c>
      <c r="F78" s="17" t="s">
        <v>48</v>
      </c>
      <c r="G78" s="17" t="s">
        <v>48</v>
      </c>
      <c r="H78" s="17" t="s">
        <v>48</v>
      </c>
      <c r="I78" s="17" t="s">
        <v>48</v>
      </c>
      <c r="J78" s="17" t="s">
        <v>48</v>
      </c>
      <c r="K78" s="2" t="s">
        <v>48</v>
      </c>
      <c r="L78" s="2" t="s">
        <v>48</v>
      </c>
      <c r="M78" s="17" t="s">
        <v>206</v>
      </c>
      <c r="N78" s="2" t="s">
        <v>206</v>
      </c>
      <c r="O78" s="2" t="s">
        <v>206</v>
      </c>
      <c r="P78" s="48" t="s">
        <v>65</v>
      </c>
    </row>
    <row r="79" spans="1:19" x14ac:dyDescent="0.3">
      <c r="B79" s="14" t="s">
        <v>233</v>
      </c>
      <c r="C79" s="20">
        <v>0</v>
      </c>
      <c r="D79" s="19" t="s">
        <v>67</v>
      </c>
      <c r="E79" s="2">
        <v>400</v>
      </c>
      <c r="F79" s="2">
        <v>-600</v>
      </c>
      <c r="G79" s="2">
        <v>-200</v>
      </c>
      <c r="H79" s="2">
        <v>0</v>
      </c>
      <c r="I79" s="2">
        <v>300</v>
      </c>
      <c r="J79" s="2">
        <v>-300</v>
      </c>
      <c r="K79" s="2">
        <f>H79/E79</f>
        <v>0</v>
      </c>
      <c r="L79" s="2">
        <f t="shared" ref="L79:L83" si="20">AVERAGE(H79,I79,J79)/AVERAGE(E79,F79,G79)</f>
        <v>0</v>
      </c>
      <c r="M79" s="2">
        <v>0</v>
      </c>
      <c r="N79" s="2">
        <v>0</v>
      </c>
      <c r="O79" s="2">
        <v>0</v>
      </c>
      <c r="P79" s="48" t="s">
        <v>67</v>
      </c>
    </row>
    <row r="80" spans="1:19" x14ac:dyDescent="0.3">
      <c r="B80" s="14" t="s">
        <v>234</v>
      </c>
      <c r="C80" s="2" t="s">
        <v>4</v>
      </c>
      <c r="D80" s="19" t="s">
        <v>68</v>
      </c>
      <c r="E80" s="17" t="s">
        <v>48</v>
      </c>
      <c r="F80" s="17">
        <v>500</v>
      </c>
      <c r="G80" s="17">
        <v>400</v>
      </c>
      <c r="H80" s="17" t="s">
        <v>48</v>
      </c>
      <c r="I80" s="17">
        <v>300</v>
      </c>
      <c r="J80" s="17">
        <v>100</v>
      </c>
      <c r="K80" s="2" t="s">
        <v>48</v>
      </c>
      <c r="L80" s="2">
        <f t="shared" si="20"/>
        <v>0.44444444444444442</v>
      </c>
      <c r="M80" s="2" t="s">
        <v>206</v>
      </c>
      <c r="N80" s="2">
        <v>0.444444444444</v>
      </c>
      <c r="O80" s="2" t="s">
        <v>206</v>
      </c>
      <c r="P80" s="48" t="s">
        <v>68</v>
      </c>
    </row>
    <row r="81" spans="1:28" x14ac:dyDescent="0.3">
      <c r="B81" s="8" t="s">
        <v>235</v>
      </c>
      <c r="C81" s="7" t="s">
        <v>4</v>
      </c>
      <c r="D81" s="27" t="s">
        <v>68</v>
      </c>
      <c r="E81" s="17" t="s">
        <v>48</v>
      </c>
      <c r="F81" s="17">
        <v>500</v>
      </c>
      <c r="G81" s="17">
        <v>400</v>
      </c>
      <c r="H81" s="17" t="s">
        <v>48</v>
      </c>
      <c r="I81" s="17">
        <v>300</v>
      </c>
      <c r="J81" s="26">
        <v>-300</v>
      </c>
      <c r="K81" s="2" t="s">
        <v>48</v>
      </c>
      <c r="L81" s="2">
        <f t="shared" si="20"/>
        <v>0</v>
      </c>
      <c r="M81" s="2" t="s">
        <v>206</v>
      </c>
      <c r="N81" s="2">
        <v>0</v>
      </c>
      <c r="O81" s="2" t="s">
        <v>206</v>
      </c>
      <c r="P81" s="48" t="s">
        <v>68</v>
      </c>
    </row>
    <row r="82" spans="1:28" x14ac:dyDescent="0.3">
      <c r="B82" s="8" t="s">
        <v>236</v>
      </c>
      <c r="C82" s="7">
        <f>K82/L82</f>
        <v>1</v>
      </c>
      <c r="D82" s="19"/>
      <c r="E82" s="2">
        <v>800</v>
      </c>
      <c r="F82" s="18" t="s">
        <v>48</v>
      </c>
      <c r="G82" s="18" t="s">
        <v>48</v>
      </c>
      <c r="H82" s="2">
        <v>500</v>
      </c>
      <c r="I82" s="7" t="s">
        <v>48</v>
      </c>
      <c r="J82" s="7" t="s">
        <v>48</v>
      </c>
      <c r="K82" s="2">
        <f>H82/E82</f>
        <v>0.625</v>
      </c>
      <c r="L82" s="2">
        <f t="shared" si="20"/>
        <v>0.625</v>
      </c>
      <c r="M82" s="2">
        <v>0.62</v>
      </c>
      <c r="N82" s="17">
        <v>0.625</v>
      </c>
      <c r="O82" s="2">
        <v>0.99199999999999999</v>
      </c>
      <c r="P82" s="48"/>
    </row>
    <row r="83" spans="1:28" x14ac:dyDescent="0.3">
      <c r="B83" s="8" t="s">
        <v>111</v>
      </c>
      <c r="C83" s="2" t="s">
        <v>4</v>
      </c>
      <c r="D83" s="9" t="s">
        <v>78</v>
      </c>
      <c r="E83" s="2">
        <v>800</v>
      </c>
      <c r="F83" s="2">
        <v>500</v>
      </c>
      <c r="G83" s="2">
        <v>300</v>
      </c>
      <c r="H83" s="2">
        <v>700</v>
      </c>
      <c r="I83" s="2">
        <v>-200</v>
      </c>
      <c r="J83" s="2">
        <v>-500</v>
      </c>
      <c r="K83" s="2">
        <f>H83/E83</f>
        <v>0.875</v>
      </c>
      <c r="L83" s="2">
        <f t="shared" si="20"/>
        <v>0</v>
      </c>
      <c r="M83" s="2">
        <v>0.88</v>
      </c>
      <c r="N83" s="44">
        <v>0</v>
      </c>
      <c r="O83" s="44">
        <v>1000000</v>
      </c>
      <c r="P83" s="48" t="s">
        <v>78</v>
      </c>
    </row>
    <row r="86" spans="1:28" ht="19.2" customHeight="1" x14ac:dyDescent="0.3">
      <c r="A86" s="3" t="s">
        <v>122</v>
      </c>
      <c r="B86" s="1" t="s">
        <v>1</v>
      </c>
      <c r="C86" s="1" t="s">
        <v>2</v>
      </c>
      <c r="D86" s="1" t="s">
        <v>141</v>
      </c>
      <c r="E86" s="1" t="s">
        <v>123</v>
      </c>
      <c r="F86" s="1" t="s">
        <v>124</v>
      </c>
      <c r="G86" s="1" t="s">
        <v>125</v>
      </c>
      <c r="H86" s="1" t="s">
        <v>126</v>
      </c>
      <c r="I86" s="1" t="s">
        <v>127</v>
      </c>
      <c r="J86" s="1" t="s">
        <v>128</v>
      </c>
      <c r="K86" s="1" t="s">
        <v>129</v>
      </c>
      <c r="L86" s="1" t="s">
        <v>130</v>
      </c>
      <c r="M86" s="1" t="s">
        <v>131</v>
      </c>
      <c r="N86" s="1" t="s">
        <v>132</v>
      </c>
      <c r="O86" s="1" t="s">
        <v>133</v>
      </c>
      <c r="P86" s="1" t="s">
        <v>134</v>
      </c>
      <c r="Q86" s="1" t="s">
        <v>135</v>
      </c>
      <c r="R86" s="1" t="s">
        <v>136</v>
      </c>
      <c r="S86" s="1" t="s">
        <v>137</v>
      </c>
      <c r="T86" s="41" t="s">
        <v>241</v>
      </c>
      <c r="U86" s="41" t="s">
        <v>242</v>
      </c>
      <c r="V86" s="41" t="s">
        <v>243</v>
      </c>
      <c r="W86" s="41" t="s">
        <v>122</v>
      </c>
      <c r="X86" s="41" t="s">
        <v>142</v>
      </c>
      <c r="Y86" s="81" t="s">
        <v>139</v>
      </c>
      <c r="Z86" s="81"/>
      <c r="AA86" s="81"/>
      <c r="AB86" s="81"/>
    </row>
    <row r="87" spans="1:28" x14ac:dyDescent="0.3">
      <c r="B87" s="8" t="s">
        <v>239</v>
      </c>
      <c r="C87" s="2">
        <f>AVERAGE(SUM(E87,H87,K87,N87,Q87),SUM(F87,I87,L87,O87,R87),SUM(G87,J87,M87,P87,S87))</f>
        <v>3133.3333333333335</v>
      </c>
      <c r="D87" s="24"/>
      <c r="E87" s="2">
        <v>1000</v>
      </c>
      <c r="F87" s="2">
        <v>1500</v>
      </c>
      <c r="G87" s="2">
        <v>800</v>
      </c>
      <c r="H87" s="2">
        <v>600</v>
      </c>
      <c r="I87" s="2">
        <v>300</v>
      </c>
      <c r="J87" s="2">
        <v>1000</v>
      </c>
      <c r="K87" s="2">
        <v>400</v>
      </c>
      <c r="L87" s="2">
        <v>300</v>
      </c>
      <c r="M87" s="2">
        <v>200</v>
      </c>
      <c r="N87" s="2">
        <v>800</v>
      </c>
      <c r="O87" s="2">
        <v>700</v>
      </c>
      <c r="P87" s="2">
        <v>600</v>
      </c>
      <c r="Q87" s="24">
        <v>500</v>
      </c>
      <c r="R87" s="24">
        <v>400</v>
      </c>
      <c r="S87" s="24">
        <v>300</v>
      </c>
      <c r="T87" s="45">
        <v>3300</v>
      </c>
      <c r="U87" s="45">
        <v>3200</v>
      </c>
      <c r="V87" s="44">
        <v>2900</v>
      </c>
      <c r="W87" s="44">
        <v>3133.33</v>
      </c>
      <c r="X87" s="2"/>
      <c r="Y87" s="81"/>
      <c r="Z87" s="81"/>
      <c r="AA87" s="81"/>
      <c r="AB87" s="81"/>
    </row>
    <row r="88" spans="1:28" x14ac:dyDescent="0.3">
      <c r="B88" s="8" t="s">
        <v>240</v>
      </c>
      <c r="C88" s="2" t="s">
        <v>4</v>
      </c>
      <c r="D88" s="9" t="s">
        <v>138</v>
      </c>
      <c r="E88" s="2" t="s">
        <v>48</v>
      </c>
      <c r="F88" s="2" t="s">
        <v>48</v>
      </c>
      <c r="G88" s="2" t="s">
        <v>48</v>
      </c>
      <c r="H88" s="2" t="s">
        <v>48</v>
      </c>
      <c r="I88" s="2" t="s">
        <v>48</v>
      </c>
      <c r="J88" s="2" t="s">
        <v>48</v>
      </c>
      <c r="K88" s="2" t="s">
        <v>48</v>
      </c>
      <c r="L88" s="2" t="s">
        <v>48</v>
      </c>
      <c r="M88" s="2" t="s">
        <v>48</v>
      </c>
      <c r="N88" s="2" t="s">
        <v>48</v>
      </c>
      <c r="O88" s="2" t="s">
        <v>48</v>
      </c>
      <c r="P88" s="2" t="s">
        <v>48</v>
      </c>
      <c r="Q88" s="24" t="s">
        <v>48</v>
      </c>
      <c r="R88" s="24" t="s">
        <v>48</v>
      </c>
      <c r="S88" s="24" t="s">
        <v>48</v>
      </c>
      <c r="T88" s="24">
        <v>0</v>
      </c>
      <c r="U88" s="24">
        <v>0</v>
      </c>
      <c r="V88" s="2">
        <v>0</v>
      </c>
      <c r="W88" s="2" t="s">
        <v>206</v>
      </c>
      <c r="X88" s="2" t="s">
        <v>138</v>
      </c>
      <c r="Y88" s="81"/>
      <c r="Z88" s="81"/>
      <c r="AA88" s="81"/>
      <c r="AB88" s="81"/>
    </row>
    <row r="89" spans="1:28" x14ac:dyDescent="0.3">
      <c r="V89" s="11"/>
    </row>
    <row r="90" spans="1:28" x14ac:dyDescent="0.3">
      <c r="B90" s="46"/>
    </row>
    <row r="91" spans="1:28" x14ac:dyDescent="0.3">
      <c r="A91" s="3" t="s">
        <v>145</v>
      </c>
      <c r="B91" s="1" t="s">
        <v>1</v>
      </c>
      <c r="C91" s="1" t="s">
        <v>2</v>
      </c>
      <c r="D91" s="1" t="s">
        <v>146</v>
      </c>
      <c r="E91" s="1" t="s">
        <v>148</v>
      </c>
      <c r="F91" s="1" t="s">
        <v>149</v>
      </c>
      <c r="G91" s="1" t="s">
        <v>150</v>
      </c>
      <c r="H91" s="41" t="s">
        <v>145</v>
      </c>
      <c r="I91" s="41" t="s">
        <v>147</v>
      </c>
      <c r="J91" s="41" t="s">
        <v>194</v>
      </c>
    </row>
    <row r="92" spans="1:28" x14ac:dyDescent="0.3">
      <c r="A92" s="43"/>
      <c r="B92" s="58" t="s">
        <v>121</v>
      </c>
      <c r="C92" s="2">
        <f>AVERAGE(E92,F92,G92)</f>
        <v>383.33333333333331</v>
      </c>
      <c r="D92" s="2"/>
      <c r="E92" s="2">
        <v>300</v>
      </c>
      <c r="F92" s="2">
        <v>500</v>
      </c>
      <c r="G92" s="2">
        <v>350</v>
      </c>
      <c r="H92" s="2">
        <v>383.33333333333331</v>
      </c>
      <c r="I92" s="2"/>
      <c r="J92" s="2" t="s">
        <v>205</v>
      </c>
    </row>
    <row r="93" spans="1:28" x14ac:dyDescent="0.3">
      <c r="B93" s="58" t="s">
        <v>322</v>
      </c>
      <c r="C93" s="2" t="s">
        <v>4</v>
      </c>
      <c r="D93" s="9" t="s">
        <v>151</v>
      </c>
      <c r="E93" s="2" t="s">
        <v>48</v>
      </c>
      <c r="F93" s="2" t="s">
        <v>48</v>
      </c>
      <c r="G93" s="2" t="s">
        <v>48</v>
      </c>
      <c r="H93" s="2" t="s">
        <v>4</v>
      </c>
      <c r="I93" s="9" t="s">
        <v>151</v>
      </c>
      <c r="J93" s="2" t="s">
        <v>205</v>
      </c>
    </row>
    <row r="94" spans="1:28" x14ac:dyDescent="0.3">
      <c r="B94" s="69" t="s">
        <v>323</v>
      </c>
      <c r="C94" s="42" t="s">
        <v>4</v>
      </c>
      <c r="D94" s="63" t="s">
        <v>152</v>
      </c>
      <c r="E94" s="42">
        <v>-1000</v>
      </c>
      <c r="F94" s="42">
        <v>-500</v>
      </c>
      <c r="G94" s="42">
        <v>400</v>
      </c>
      <c r="H94" s="42">
        <v>-366</v>
      </c>
      <c r="I94" s="42" t="s">
        <v>152</v>
      </c>
      <c r="J94" s="2" t="s">
        <v>329</v>
      </c>
      <c r="K94" s="11"/>
    </row>
    <row r="95" spans="1:28" x14ac:dyDescent="0.3">
      <c r="K95" s="11"/>
    </row>
    <row r="97" spans="1:16" x14ac:dyDescent="0.3">
      <c r="A97" s="3" t="s">
        <v>154</v>
      </c>
      <c r="B97" s="1" t="s">
        <v>1</v>
      </c>
      <c r="C97" s="1" t="s">
        <v>2</v>
      </c>
      <c r="D97" s="1" t="s">
        <v>155</v>
      </c>
      <c r="E97" s="1" t="s">
        <v>157</v>
      </c>
      <c r="F97" s="1" t="s">
        <v>158</v>
      </c>
      <c r="G97" s="1" t="s">
        <v>159</v>
      </c>
      <c r="H97" s="1" t="s">
        <v>160</v>
      </c>
      <c r="I97" s="1" t="s">
        <v>161</v>
      </c>
      <c r="J97" s="1" t="s">
        <v>162</v>
      </c>
      <c r="K97" s="1" t="s">
        <v>44</v>
      </c>
      <c r="L97" s="1" t="s">
        <v>45</v>
      </c>
      <c r="M97" s="41" t="s">
        <v>257</v>
      </c>
      <c r="N97" s="41" t="s">
        <v>258</v>
      </c>
      <c r="O97" s="41" t="s">
        <v>154</v>
      </c>
      <c r="P97" s="51" t="s">
        <v>156</v>
      </c>
    </row>
    <row r="98" spans="1:16" x14ac:dyDescent="0.3">
      <c r="B98" s="8" t="s">
        <v>324</v>
      </c>
      <c r="C98" s="2">
        <f>K98/L98</f>
        <v>0.40277777777777773</v>
      </c>
      <c r="D98" s="2"/>
      <c r="E98" s="2">
        <v>400</v>
      </c>
      <c r="F98" s="2">
        <v>500</v>
      </c>
      <c r="G98" s="2">
        <v>550</v>
      </c>
      <c r="H98" s="2">
        <v>1200</v>
      </c>
      <c r="I98" s="2">
        <v>1200</v>
      </c>
      <c r="J98" s="2">
        <v>1200</v>
      </c>
      <c r="K98" s="17">
        <f>AVERAGE(E98,F98,G98)</f>
        <v>483.33333333333331</v>
      </c>
      <c r="L98" s="17">
        <f>AVERAGE(H98,I98,J98)</f>
        <v>1200</v>
      </c>
      <c r="M98" s="2">
        <v>483.33</v>
      </c>
      <c r="N98" s="44">
        <v>1200</v>
      </c>
      <c r="O98" s="2">
        <v>0.40279999999999999</v>
      </c>
      <c r="P98" s="48"/>
    </row>
    <row r="99" spans="1:16" x14ac:dyDescent="0.3">
      <c r="B99" s="8" t="s">
        <v>244</v>
      </c>
      <c r="C99" s="2">
        <f>K99/L99</f>
        <v>0.375</v>
      </c>
      <c r="D99" s="2"/>
      <c r="E99" s="2">
        <v>300</v>
      </c>
      <c r="F99" s="2" t="s">
        <v>48</v>
      </c>
      <c r="G99" s="2">
        <v>450</v>
      </c>
      <c r="H99" s="2" t="s">
        <v>48</v>
      </c>
      <c r="I99" s="2">
        <v>1000</v>
      </c>
      <c r="J99" s="2">
        <v>1000</v>
      </c>
      <c r="K99" s="17">
        <f>AVERAGE(E99,F99,G99)</f>
        <v>375</v>
      </c>
      <c r="L99" s="17">
        <f>AVERAGE(H99,I99,J99)</f>
        <v>1000</v>
      </c>
      <c r="M99" s="2">
        <v>375</v>
      </c>
      <c r="N99" s="44">
        <v>1000</v>
      </c>
      <c r="O99" s="2">
        <v>0.375</v>
      </c>
      <c r="P99" s="48"/>
    </row>
    <row r="100" spans="1:16" x14ac:dyDescent="0.3">
      <c r="B100" s="8" t="s">
        <v>245</v>
      </c>
      <c r="C100" s="2" t="s">
        <v>4</v>
      </c>
      <c r="D100" s="9" t="s">
        <v>151</v>
      </c>
      <c r="E100" s="2" t="s">
        <v>48</v>
      </c>
      <c r="F100" s="2" t="s">
        <v>48</v>
      </c>
      <c r="G100" s="2" t="s">
        <v>48</v>
      </c>
      <c r="H100" s="2" t="s">
        <v>48</v>
      </c>
      <c r="I100" s="2" t="s">
        <v>48</v>
      </c>
      <c r="J100" s="2" t="s">
        <v>48</v>
      </c>
      <c r="K100" s="17" t="s">
        <v>48</v>
      </c>
      <c r="L100" s="17" t="s">
        <v>48</v>
      </c>
      <c r="M100" s="2" t="s">
        <v>206</v>
      </c>
      <c r="N100" s="2" t="s">
        <v>206</v>
      </c>
      <c r="O100" s="2" t="s">
        <v>206</v>
      </c>
      <c r="P100" s="48" t="s">
        <v>151</v>
      </c>
    </row>
    <row r="101" spans="1:16" s="16" customFormat="1" x14ac:dyDescent="0.3">
      <c r="B101" s="8" t="s">
        <v>246</v>
      </c>
      <c r="C101" s="64">
        <v>999999</v>
      </c>
      <c r="D101" s="19" t="s">
        <v>163</v>
      </c>
      <c r="E101" s="17">
        <v>500</v>
      </c>
      <c r="F101" s="17">
        <v>-200</v>
      </c>
      <c r="G101" s="17">
        <v>-300</v>
      </c>
      <c r="H101" s="29">
        <v>0</v>
      </c>
      <c r="I101" s="29">
        <v>0</v>
      </c>
      <c r="J101" s="29">
        <v>0</v>
      </c>
      <c r="K101" s="17">
        <f t="shared" ref="K101:K110" si="21">AVERAGE(E101,F101,G101)</f>
        <v>0</v>
      </c>
      <c r="L101" s="17">
        <f t="shared" ref="L101:L110" si="22">AVERAGE(H101,I101,J101)</f>
        <v>0</v>
      </c>
      <c r="M101" s="17">
        <v>0</v>
      </c>
      <c r="N101" s="17">
        <v>0</v>
      </c>
      <c r="O101" s="44">
        <v>999999</v>
      </c>
      <c r="P101" s="50" t="s">
        <v>163</v>
      </c>
    </row>
    <row r="102" spans="1:16" x14ac:dyDescent="0.3">
      <c r="B102" s="8" t="s">
        <v>247</v>
      </c>
      <c r="C102" s="24">
        <v>1000000</v>
      </c>
      <c r="D102" s="9" t="s">
        <v>164</v>
      </c>
      <c r="E102" s="2">
        <v>250</v>
      </c>
      <c r="F102" s="2">
        <v>250</v>
      </c>
      <c r="G102" s="2">
        <v>250</v>
      </c>
      <c r="H102" s="28">
        <v>0</v>
      </c>
      <c r="I102" s="28">
        <v>0</v>
      </c>
      <c r="J102" s="28">
        <v>0</v>
      </c>
      <c r="K102" s="17">
        <f t="shared" si="21"/>
        <v>250</v>
      </c>
      <c r="L102" s="17">
        <f t="shared" si="22"/>
        <v>0</v>
      </c>
      <c r="M102" s="2">
        <v>250</v>
      </c>
      <c r="N102" s="2">
        <v>0</v>
      </c>
      <c r="O102" s="44">
        <v>1000000</v>
      </c>
      <c r="P102" s="48" t="s">
        <v>164</v>
      </c>
    </row>
    <row r="103" spans="1:16" x14ac:dyDescent="0.3">
      <c r="B103" s="8" t="s">
        <v>248</v>
      </c>
      <c r="C103" s="2" t="s">
        <v>4</v>
      </c>
      <c r="D103" s="9" t="s">
        <v>165</v>
      </c>
      <c r="E103" s="2">
        <v>100</v>
      </c>
      <c r="F103" s="2">
        <v>200</v>
      </c>
      <c r="G103" s="2">
        <v>300</v>
      </c>
      <c r="H103" s="28" t="s">
        <v>48</v>
      </c>
      <c r="I103" s="28" t="s">
        <v>48</v>
      </c>
      <c r="J103" s="28" t="s">
        <v>48</v>
      </c>
      <c r="K103" s="29">
        <f t="shared" si="21"/>
        <v>200</v>
      </c>
      <c r="L103" s="17" t="s">
        <v>48</v>
      </c>
      <c r="M103" s="2">
        <v>200</v>
      </c>
      <c r="N103" s="2" t="s">
        <v>206</v>
      </c>
      <c r="O103" s="2" t="s">
        <v>206</v>
      </c>
      <c r="P103" s="48" t="s">
        <v>165</v>
      </c>
    </row>
    <row r="104" spans="1:16" x14ac:dyDescent="0.3">
      <c r="B104" s="8" t="s">
        <v>249</v>
      </c>
      <c r="C104" s="2" t="s">
        <v>4</v>
      </c>
      <c r="D104" s="9" t="s">
        <v>166</v>
      </c>
      <c r="E104" s="2" t="s">
        <v>48</v>
      </c>
      <c r="F104" s="2" t="s">
        <v>48</v>
      </c>
      <c r="G104" s="2" t="s">
        <v>48</v>
      </c>
      <c r="H104" s="28">
        <v>2500</v>
      </c>
      <c r="I104" s="30">
        <v>2500</v>
      </c>
      <c r="J104" s="28">
        <v>2500</v>
      </c>
      <c r="K104" s="29" t="s">
        <v>48</v>
      </c>
      <c r="L104" s="17">
        <f t="shared" si="22"/>
        <v>2500</v>
      </c>
      <c r="M104" s="2" t="s">
        <v>206</v>
      </c>
      <c r="N104" s="44">
        <v>2500</v>
      </c>
      <c r="O104" s="2" t="s">
        <v>206</v>
      </c>
      <c r="P104" s="48" t="s">
        <v>166</v>
      </c>
    </row>
    <row r="105" spans="1:16" x14ac:dyDescent="0.3">
      <c r="B105" s="8" t="s">
        <v>250</v>
      </c>
      <c r="C105" s="2" t="s">
        <v>4</v>
      </c>
      <c r="D105" s="9" t="s">
        <v>152</v>
      </c>
      <c r="E105" s="2">
        <v>500</v>
      </c>
      <c r="F105" s="2">
        <v>-600</v>
      </c>
      <c r="G105" s="2">
        <v>-200</v>
      </c>
      <c r="H105" s="28">
        <v>1300</v>
      </c>
      <c r="I105" s="28">
        <v>1300</v>
      </c>
      <c r="J105" s="28">
        <v>1300</v>
      </c>
      <c r="K105" s="29">
        <f t="shared" si="21"/>
        <v>-100</v>
      </c>
      <c r="L105" s="17">
        <f t="shared" si="22"/>
        <v>1300</v>
      </c>
      <c r="M105" s="2">
        <v>-100</v>
      </c>
      <c r="N105" s="44">
        <v>1300</v>
      </c>
      <c r="O105" s="2" t="s">
        <v>206</v>
      </c>
      <c r="P105" s="48" t="s">
        <v>152</v>
      </c>
    </row>
    <row r="106" spans="1:16" x14ac:dyDescent="0.3">
      <c r="B106" s="8" t="s">
        <v>251</v>
      </c>
      <c r="C106" s="2" t="s">
        <v>4</v>
      </c>
      <c r="D106" s="9" t="s">
        <v>152</v>
      </c>
      <c r="E106" s="2">
        <v>500</v>
      </c>
      <c r="F106" s="2">
        <v>-600</v>
      </c>
      <c r="G106" s="2">
        <v>-200</v>
      </c>
      <c r="H106" s="28">
        <v>0</v>
      </c>
      <c r="I106" s="28">
        <v>0</v>
      </c>
      <c r="J106" s="28">
        <v>0</v>
      </c>
      <c r="K106" s="29">
        <f t="shared" si="21"/>
        <v>-100</v>
      </c>
      <c r="L106" s="17">
        <f t="shared" si="22"/>
        <v>0</v>
      </c>
      <c r="M106" s="2">
        <v>-100</v>
      </c>
      <c r="N106" s="2">
        <v>0</v>
      </c>
      <c r="O106" s="2" t="s">
        <v>206</v>
      </c>
      <c r="P106" s="48" t="s">
        <v>152</v>
      </c>
    </row>
    <row r="107" spans="1:16" x14ac:dyDescent="0.3">
      <c r="B107" s="8" t="s">
        <v>252</v>
      </c>
      <c r="C107" s="2" t="s">
        <v>4</v>
      </c>
      <c r="D107" s="9" t="s">
        <v>326</v>
      </c>
      <c r="E107" s="2">
        <v>500</v>
      </c>
      <c r="F107" s="2">
        <v>-600</v>
      </c>
      <c r="G107" s="2">
        <v>-200</v>
      </c>
      <c r="H107" s="28">
        <v>-800</v>
      </c>
      <c r="I107" s="28">
        <v>-800</v>
      </c>
      <c r="J107" s="28">
        <v>-800</v>
      </c>
      <c r="K107" s="29">
        <f t="shared" si="21"/>
        <v>-100</v>
      </c>
      <c r="L107" s="17">
        <f t="shared" si="22"/>
        <v>-800</v>
      </c>
      <c r="M107" s="2">
        <v>-100</v>
      </c>
      <c r="N107" s="2">
        <v>-800</v>
      </c>
      <c r="O107" s="2" t="s">
        <v>206</v>
      </c>
      <c r="P107" s="48" t="s">
        <v>326</v>
      </c>
    </row>
    <row r="108" spans="1:16" x14ac:dyDescent="0.3">
      <c r="B108" s="8" t="s">
        <v>253</v>
      </c>
      <c r="C108" s="2" t="s">
        <v>4</v>
      </c>
      <c r="D108" s="9" t="s">
        <v>167</v>
      </c>
      <c r="E108" s="2">
        <v>250</v>
      </c>
      <c r="F108" s="2">
        <v>350</v>
      </c>
      <c r="G108" s="2">
        <v>450</v>
      </c>
      <c r="H108" s="28">
        <v>-1200</v>
      </c>
      <c r="I108" s="28">
        <v>-1200</v>
      </c>
      <c r="J108" s="28">
        <v>-1200</v>
      </c>
      <c r="K108" s="29">
        <f t="shared" si="21"/>
        <v>350</v>
      </c>
      <c r="L108" s="17">
        <f t="shared" si="22"/>
        <v>-1200</v>
      </c>
      <c r="M108" s="2">
        <v>350</v>
      </c>
      <c r="N108" s="44">
        <v>-1200</v>
      </c>
      <c r="O108" s="2" t="s">
        <v>206</v>
      </c>
      <c r="P108" s="48" t="s">
        <v>167</v>
      </c>
    </row>
    <row r="109" spans="1:16" x14ac:dyDescent="0.3">
      <c r="B109" s="8" t="s">
        <v>254</v>
      </c>
      <c r="C109" s="2" t="s">
        <v>4</v>
      </c>
      <c r="D109" s="9" t="s">
        <v>167</v>
      </c>
      <c r="E109" s="17">
        <v>0</v>
      </c>
      <c r="F109" s="17">
        <v>0</v>
      </c>
      <c r="G109" s="17">
        <v>0</v>
      </c>
      <c r="H109" s="28">
        <v>-1000</v>
      </c>
      <c r="I109" s="28">
        <v>-1000</v>
      </c>
      <c r="J109" s="28">
        <v>-1000</v>
      </c>
      <c r="K109" s="29">
        <f t="shared" si="21"/>
        <v>0</v>
      </c>
      <c r="L109" s="17">
        <f t="shared" si="22"/>
        <v>-1000</v>
      </c>
      <c r="M109" s="2">
        <v>0</v>
      </c>
      <c r="N109" s="44">
        <v>-1000</v>
      </c>
      <c r="O109" s="2" t="s">
        <v>206</v>
      </c>
      <c r="P109" s="48" t="s">
        <v>167</v>
      </c>
    </row>
    <row r="110" spans="1:16" x14ac:dyDescent="0.3">
      <c r="B110" s="8" t="s">
        <v>255</v>
      </c>
      <c r="C110" s="2" t="s">
        <v>4</v>
      </c>
      <c r="D110" s="9" t="s">
        <v>326</v>
      </c>
      <c r="E110" s="2">
        <v>-200</v>
      </c>
      <c r="F110" s="2">
        <v>-200</v>
      </c>
      <c r="G110" s="2">
        <v>-200</v>
      </c>
      <c r="H110" s="2">
        <v>-700</v>
      </c>
      <c r="I110" s="2">
        <v>-700</v>
      </c>
      <c r="J110" s="2">
        <v>-700</v>
      </c>
      <c r="K110" s="2">
        <f t="shared" si="21"/>
        <v>-200</v>
      </c>
      <c r="L110" s="2">
        <f t="shared" si="22"/>
        <v>-700</v>
      </c>
      <c r="M110" s="2">
        <v>-200</v>
      </c>
      <c r="N110" s="2">
        <v>-700</v>
      </c>
      <c r="O110" s="2" t="s">
        <v>206</v>
      </c>
      <c r="P110" s="48" t="s">
        <v>326</v>
      </c>
    </row>
    <row r="112" spans="1:16" x14ac:dyDescent="0.3">
      <c r="B112" s="46"/>
    </row>
    <row r="113" spans="1:16" x14ac:dyDescent="0.3">
      <c r="A113" s="3" t="s">
        <v>153</v>
      </c>
      <c r="B113" s="1" t="s">
        <v>1</v>
      </c>
      <c r="C113" s="1" t="s">
        <v>2</v>
      </c>
      <c r="D113" s="1" t="s">
        <v>198</v>
      </c>
      <c r="E113" s="1" t="s">
        <v>157</v>
      </c>
      <c r="F113" s="1" t="s">
        <v>158</v>
      </c>
      <c r="G113" s="1" t="s">
        <v>159</v>
      </c>
      <c r="H113" s="1" t="s">
        <v>148</v>
      </c>
      <c r="I113" s="1" t="s">
        <v>149</v>
      </c>
      <c r="J113" s="1" t="s">
        <v>150</v>
      </c>
      <c r="K113" s="1" t="s">
        <v>44</v>
      </c>
      <c r="L113" s="1" t="s">
        <v>45</v>
      </c>
      <c r="M113" s="41" t="s">
        <v>287</v>
      </c>
      <c r="N113" s="41" t="s">
        <v>288</v>
      </c>
      <c r="O113" s="41" t="s">
        <v>153</v>
      </c>
      <c r="P113" s="51" t="s">
        <v>199</v>
      </c>
    </row>
    <row r="114" spans="1:16" x14ac:dyDescent="0.3">
      <c r="A114" s="65"/>
      <c r="B114" s="14" t="s">
        <v>256</v>
      </c>
      <c r="C114" s="2">
        <f>K114/L114</f>
        <v>0.39473684210526311</v>
      </c>
      <c r="D114" s="2"/>
      <c r="E114" s="2">
        <v>250</v>
      </c>
      <c r="F114" s="2">
        <v>250</v>
      </c>
      <c r="G114" s="2">
        <v>250</v>
      </c>
      <c r="H114" s="2">
        <v>700</v>
      </c>
      <c r="I114" s="2">
        <v>500</v>
      </c>
      <c r="J114" s="2">
        <v>700</v>
      </c>
      <c r="K114" s="17">
        <f>AVERAGE(E114,F114,G114)</f>
        <v>250</v>
      </c>
      <c r="L114" s="17">
        <f>AVERAGE(H114,I114,J114)</f>
        <v>633.33333333333337</v>
      </c>
      <c r="M114" s="2">
        <v>250</v>
      </c>
      <c r="N114" s="2">
        <v>633.33000000000004</v>
      </c>
      <c r="O114" s="2">
        <v>0.3947</v>
      </c>
      <c r="P114" s="48"/>
    </row>
    <row r="115" spans="1:16" x14ac:dyDescent="0.3">
      <c r="B115" s="14" t="s">
        <v>274</v>
      </c>
      <c r="C115" s="2">
        <f>K115/L115</f>
        <v>0.2</v>
      </c>
      <c r="D115" s="2"/>
      <c r="E115" s="2">
        <v>100</v>
      </c>
      <c r="F115" s="2">
        <v>100</v>
      </c>
      <c r="G115" s="2" t="s">
        <v>48</v>
      </c>
      <c r="H115" s="2">
        <v>500</v>
      </c>
      <c r="I115" s="2">
        <v>500</v>
      </c>
      <c r="J115" s="2" t="s">
        <v>48</v>
      </c>
      <c r="K115" s="17">
        <f>AVERAGE(E115,F115,G115)</f>
        <v>100</v>
      </c>
      <c r="L115" s="17">
        <f>AVERAGE(H115,I115,J115)</f>
        <v>500</v>
      </c>
      <c r="M115" s="2">
        <v>100</v>
      </c>
      <c r="N115" s="2">
        <v>500</v>
      </c>
      <c r="O115" s="2">
        <v>0.2</v>
      </c>
      <c r="P115" s="48"/>
    </row>
    <row r="116" spans="1:16" x14ac:dyDescent="0.3">
      <c r="B116" s="8" t="s">
        <v>275</v>
      </c>
      <c r="C116" s="2" t="s">
        <v>4</v>
      </c>
      <c r="D116" s="9" t="s">
        <v>151</v>
      </c>
      <c r="E116" s="2" t="s">
        <v>48</v>
      </c>
      <c r="F116" s="2" t="s">
        <v>48</v>
      </c>
      <c r="G116" s="2" t="s">
        <v>48</v>
      </c>
      <c r="H116" s="2" t="s">
        <v>48</v>
      </c>
      <c r="I116" s="2" t="s">
        <v>48</v>
      </c>
      <c r="J116" s="2" t="s">
        <v>48</v>
      </c>
      <c r="K116" s="17" t="s">
        <v>48</v>
      </c>
      <c r="L116" s="17" t="s">
        <v>48</v>
      </c>
      <c r="M116" s="2" t="s">
        <v>206</v>
      </c>
      <c r="N116" s="2" t="s">
        <v>206</v>
      </c>
      <c r="O116" s="2" t="s">
        <v>206</v>
      </c>
      <c r="P116" s="48" t="s">
        <v>151</v>
      </c>
    </row>
    <row r="117" spans="1:16" x14ac:dyDescent="0.3">
      <c r="B117" s="8" t="s">
        <v>276</v>
      </c>
      <c r="C117" s="24">
        <v>999999</v>
      </c>
      <c r="D117" s="9" t="s">
        <v>163</v>
      </c>
      <c r="E117" s="2">
        <v>-500</v>
      </c>
      <c r="F117" s="2">
        <v>300</v>
      </c>
      <c r="G117" s="2">
        <v>200</v>
      </c>
      <c r="H117" s="2">
        <v>-1000</v>
      </c>
      <c r="I117" s="2">
        <v>400</v>
      </c>
      <c r="J117" s="2">
        <v>600</v>
      </c>
      <c r="K117" s="17">
        <f t="shared" ref="K117:K126" si="23">AVERAGE(E117,F117,G117)</f>
        <v>0</v>
      </c>
      <c r="L117" s="17">
        <f t="shared" ref="L117:L118" si="24">AVERAGE(H117,I117,J117)</f>
        <v>0</v>
      </c>
      <c r="M117" s="2">
        <v>0</v>
      </c>
      <c r="N117" s="2">
        <v>0</v>
      </c>
      <c r="O117" s="44">
        <v>999999</v>
      </c>
      <c r="P117" s="48" t="s">
        <v>163</v>
      </c>
    </row>
    <row r="118" spans="1:16" s="16" customFormat="1" x14ac:dyDescent="0.3">
      <c r="B118" s="8" t="s">
        <v>277</v>
      </c>
      <c r="C118" s="24">
        <v>1000000</v>
      </c>
      <c r="D118" s="9" t="s">
        <v>164</v>
      </c>
      <c r="E118" s="17">
        <v>200</v>
      </c>
      <c r="F118" s="17">
        <v>200</v>
      </c>
      <c r="G118" s="17">
        <v>200</v>
      </c>
      <c r="H118" s="2">
        <v>-1000</v>
      </c>
      <c r="I118" s="2">
        <v>400</v>
      </c>
      <c r="J118" s="2">
        <v>600</v>
      </c>
      <c r="K118" s="17">
        <f t="shared" si="23"/>
        <v>200</v>
      </c>
      <c r="L118" s="17">
        <f t="shared" si="24"/>
        <v>0</v>
      </c>
      <c r="M118" s="17">
        <v>200</v>
      </c>
      <c r="N118" s="17">
        <v>0</v>
      </c>
      <c r="O118" s="44">
        <v>1000000</v>
      </c>
      <c r="P118" s="50" t="s">
        <v>164</v>
      </c>
    </row>
    <row r="119" spans="1:16" x14ac:dyDescent="0.3">
      <c r="B119" s="8" t="s">
        <v>278</v>
      </c>
      <c r="C119" s="24" t="s">
        <v>4</v>
      </c>
      <c r="D119" s="9" t="s">
        <v>165</v>
      </c>
      <c r="E119" s="2">
        <v>350</v>
      </c>
      <c r="F119" s="2">
        <v>300</v>
      </c>
      <c r="G119" s="2">
        <v>250</v>
      </c>
      <c r="H119" s="28" t="s">
        <v>48</v>
      </c>
      <c r="I119" s="28" t="s">
        <v>48</v>
      </c>
      <c r="J119" s="17" t="s">
        <v>48</v>
      </c>
      <c r="K119" s="17">
        <f t="shared" si="23"/>
        <v>300</v>
      </c>
      <c r="L119" s="17" t="s">
        <v>48</v>
      </c>
      <c r="M119" s="2">
        <v>300</v>
      </c>
      <c r="N119" s="2" t="s">
        <v>206</v>
      </c>
      <c r="O119" s="44" t="s">
        <v>206</v>
      </c>
      <c r="P119" s="48" t="s">
        <v>165</v>
      </c>
    </row>
    <row r="120" spans="1:16" x14ac:dyDescent="0.3">
      <c r="B120" s="8" t="s">
        <v>279</v>
      </c>
      <c r="C120" s="2" t="s">
        <v>4</v>
      </c>
      <c r="D120" s="9" t="s">
        <v>166</v>
      </c>
      <c r="E120" s="2" t="s">
        <v>48</v>
      </c>
      <c r="F120" s="2" t="s">
        <v>48</v>
      </c>
      <c r="G120" s="2" t="s">
        <v>48</v>
      </c>
      <c r="H120" s="28">
        <v>250</v>
      </c>
      <c r="I120" s="28">
        <v>300</v>
      </c>
      <c r="J120" s="28">
        <v>700</v>
      </c>
      <c r="K120" s="17" t="s">
        <v>48</v>
      </c>
      <c r="L120" s="17">
        <f>AVERAGE(H120,I120,J120)</f>
        <v>416.66666666666669</v>
      </c>
      <c r="M120" s="2" t="s">
        <v>206</v>
      </c>
      <c r="N120" s="2">
        <v>416.67</v>
      </c>
      <c r="O120" s="44" t="s">
        <v>206</v>
      </c>
      <c r="P120" s="48" t="s">
        <v>166</v>
      </c>
    </row>
    <row r="121" spans="1:16" x14ac:dyDescent="0.3">
      <c r="B121" s="8" t="s">
        <v>280</v>
      </c>
      <c r="C121" s="2" t="s">
        <v>4</v>
      </c>
      <c r="D121" s="9" t="s">
        <v>152</v>
      </c>
      <c r="E121" s="2">
        <v>250</v>
      </c>
      <c r="F121" s="2">
        <v>-500</v>
      </c>
      <c r="G121" s="2">
        <v>-100</v>
      </c>
      <c r="H121" s="28">
        <v>250</v>
      </c>
      <c r="I121" s="28">
        <v>300</v>
      </c>
      <c r="J121" s="28">
        <v>700</v>
      </c>
      <c r="K121" s="17">
        <f t="shared" si="23"/>
        <v>-116.66666666666667</v>
      </c>
      <c r="L121" s="17">
        <f>AVERAGE(H121,I121,J121)</f>
        <v>416.66666666666669</v>
      </c>
      <c r="M121" s="2">
        <v>-116.67</v>
      </c>
      <c r="N121" s="2">
        <v>416.67</v>
      </c>
      <c r="O121" s="2" t="s">
        <v>206</v>
      </c>
      <c r="P121" s="48" t="s">
        <v>152</v>
      </c>
    </row>
    <row r="122" spans="1:16" x14ac:dyDescent="0.3">
      <c r="B122" s="8" t="s">
        <v>281</v>
      </c>
      <c r="C122" s="2" t="s">
        <v>4</v>
      </c>
      <c r="D122" s="9" t="s">
        <v>152</v>
      </c>
      <c r="E122" s="2">
        <v>250</v>
      </c>
      <c r="F122" s="2">
        <v>-500</v>
      </c>
      <c r="G122" s="2">
        <v>-100</v>
      </c>
      <c r="H122" s="28">
        <v>-350</v>
      </c>
      <c r="I122" s="28">
        <v>300</v>
      </c>
      <c r="J122" s="28">
        <v>50</v>
      </c>
      <c r="K122" s="17">
        <f t="shared" si="23"/>
        <v>-116.66666666666667</v>
      </c>
      <c r="L122" s="17">
        <f>AVERAGE(H122,I122,J122)</f>
        <v>0</v>
      </c>
      <c r="M122" s="2">
        <v>-116.67</v>
      </c>
      <c r="N122" s="2">
        <v>0</v>
      </c>
      <c r="O122" s="44" t="s">
        <v>206</v>
      </c>
      <c r="P122" s="48" t="s">
        <v>152</v>
      </c>
    </row>
    <row r="123" spans="1:16" x14ac:dyDescent="0.3">
      <c r="B123" s="8" t="s">
        <v>282</v>
      </c>
      <c r="C123" s="2" t="s">
        <v>4</v>
      </c>
      <c r="D123" s="9" t="s">
        <v>326</v>
      </c>
      <c r="E123" s="2">
        <v>250</v>
      </c>
      <c r="F123" s="2">
        <v>-500</v>
      </c>
      <c r="G123" s="2">
        <v>-100</v>
      </c>
      <c r="H123" s="28">
        <v>-100</v>
      </c>
      <c r="I123" s="28">
        <v>-150</v>
      </c>
      <c r="J123" s="28">
        <v>200</v>
      </c>
      <c r="K123" s="17">
        <f t="shared" si="23"/>
        <v>-116.66666666666667</v>
      </c>
      <c r="L123" s="17">
        <f>AVERAGE(H123,I123,J123)</f>
        <v>-16.666666666666668</v>
      </c>
      <c r="M123" s="2">
        <v>-116.67</v>
      </c>
      <c r="N123" s="2">
        <v>-16.670000000000002</v>
      </c>
      <c r="O123" s="2" t="s">
        <v>206</v>
      </c>
      <c r="P123" s="48" t="s">
        <v>326</v>
      </c>
    </row>
    <row r="124" spans="1:16" x14ac:dyDescent="0.3">
      <c r="B124" s="8" t="s">
        <v>283</v>
      </c>
      <c r="C124" s="2" t="s">
        <v>4</v>
      </c>
      <c r="D124" s="9" t="s">
        <v>167</v>
      </c>
      <c r="E124" s="2">
        <v>150</v>
      </c>
      <c r="F124" s="2">
        <v>150</v>
      </c>
      <c r="G124" s="2">
        <v>150</v>
      </c>
      <c r="H124" s="28">
        <v>-200</v>
      </c>
      <c r="I124" s="28">
        <v>500</v>
      </c>
      <c r="J124" s="28">
        <v>-700</v>
      </c>
      <c r="K124" s="29">
        <f t="shared" si="23"/>
        <v>150</v>
      </c>
      <c r="L124" s="17">
        <f>AVERAGE(H124,I124,J124)</f>
        <v>-133.33333333333334</v>
      </c>
      <c r="M124" s="2">
        <v>150</v>
      </c>
      <c r="N124" s="2">
        <v>-133.33000000000001</v>
      </c>
      <c r="O124" s="2" t="s">
        <v>206</v>
      </c>
      <c r="P124" s="48" t="s">
        <v>167</v>
      </c>
    </row>
    <row r="125" spans="1:16" x14ac:dyDescent="0.3">
      <c r="B125" s="8" t="s">
        <v>284</v>
      </c>
      <c r="C125" s="2" t="s">
        <v>4</v>
      </c>
      <c r="D125" s="9" t="s">
        <v>167</v>
      </c>
      <c r="E125" s="2">
        <v>-200</v>
      </c>
      <c r="F125" s="2">
        <v>100</v>
      </c>
      <c r="G125" s="2">
        <v>100</v>
      </c>
      <c r="H125" s="28">
        <v>-200</v>
      </c>
      <c r="I125" s="28">
        <v>500</v>
      </c>
      <c r="J125" s="28">
        <v>-700</v>
      </c>
      <c r="K125" s="29">
        <f t="shared" si="23"/>
        <v>0</v>
      </c>
      <c r="L125" s="17">
        <f t="shared" ref="L125:L126" si="25">AVERAGE(H125,I125,J125)</f>
        <v>-133.33333333333334</v>
      </c>
      <c r="M125" s="2">
        <v>0</v>
      </c>
      <c r="N125" s="2">
        <v>-133.33000000000001</v>
      </c>
      <c r="O125" s="2" t="s">
        <v>206</v>
      </c>
      <c r="P125" s="48" t="s">
        <v>167</v>
      </c>
    </row>
    <row r="126" spans="1:16" x14ac:dyDescent="0.3">
      <c r="B126" s="14" t="s">
        <v>285</v>
      </c>
      <c r="C126" s="17" t="s">
        <v>4</v>
      </c>
      <c r="D126" s="19" t="s">
        <v>326</v>
      </c>
      <c r="E126" s="17">
        <v>450</v>
      </c>
      <c r="F126" s="17">
        <v>-150</v>
      </c>
      <c r="G126" s="17">
        <v>-550</v>
      </c>
      <c r="H126" s="29">
        <v>-200</v>
      </c>
      <c r="I126" s="29">
        <v>500</v>
      </c>
      <c r="J126" s="29">
        <v>-700</v>
      </c>
      <c r="K126" s="29">
        <f t="shared" si="23"/>
        <v>-83.333333333333329</v>
      </c>
      <c r="L126" s="17">
        <f t="shared" si="25"/>
        <v>-133.33333333333334</v>
      </c>
      <c r="M126" s="29">
        <f t="shared" ref="M126" si="26">AVERAGE(G126,H126,I126)</f>
        <v>-83.333333333333329</v>
      </c>
      <c r="N126" s="17">
        <f t="shared" ref="N126" si="27">AVERAGE(J126,K126,L126)</f>
        <v>-305.5555555555556</v>
      </c>
      <c r="O126" s="2" t="s">
        <v>206</v>
      </c>
      <c r="P126" s="50" t="s">
        <v>326</v>
      </c>
    </row>
    <row r="128" spans="1:16" x14ac:dyDescent="0.3">
      <c r="B128" s="46"/>
    </row>
    <row r="129" spans="1:16" x14ac:dyDescent="0.3">
      <c r="A129" s="3" t="s">
        <v>168</v>
      </c>
      <c r="B129" s="1" t="s">
        <v>1</v>
      </c>
      <c r="C129" s="1" t="s">
        <v>2</v>
      </c>
      <c r="D129" s="1" t="s">
        <v>169</v>
      </c>
      <c r="E129" s="1" t="s">
        <v>171</v>
      </c>
      <c r="F129" s="1" t="s">
        <v>172</v>
      </c>
      <c r="G129" s="1" t="s">
        <v>173</v>
      </c>
      <c r="H129" s="1" t="s">
        <v>160</v>
      </c>
      <c r="I129" s="1" t="s">
        <v>161</v>
      </c>
      <c r="J129" s="1" t="s">
        <v>162</v>
      </c>
      <c r="K129" s="1" t="s">
        <v>44</v>
      </c>
      <c r="L129" s="1" t="s">
        <v>45</v>
      </c>
      <c r="M129" s="41" t="s">
        <v>272</v>
      </c>
      <c r="N129" s="41" t="s">
        <v>273</v>
      </c>
      <c r="O129" s="41" t="s">
        <v>168</v>
      </c>
      <c r="P129" s="51" t="s">
        <v>170</v>
      </c>
    </row>
    <row r="130" spans="1:16" x14ac:dyDescent="0.3">
      <c r="A130" s="65"/>
      <c r="B130" s="8" t="s">
        <v>286</v>
      </c>
      <c r="C130" s="2">
        <f>K130/L130</f>
        <v>0.41666666666666669</v>
      </c>
      <c r="D130" s="9"/>
      <c r="E130" s="2">
        <v>340</v>
      </c>
      <c r="F130" s="2">
        <v>570</v>
      </c>
      <c r="G130" s="2">
        <v>340</v>
      </c>
      <c r="H130" s="2">
        <v>1000</v>
      </c>
      <c r="I130" s="2">
        <v>1000</v>
      </c>
      <c r="J130" s="2">
        <v>1000</v>
      </c>
      <c r="K130" s="2">
        <f>AVERAGE(E130,F130,G130)</f>
        <v>416.66666666666669</v>
      </c>
      <c r="L130" s="2">
        <f>AVERAGE(H130,I130,J130)</f>
        <v>1000</v>
      </c>
      <c r="M130" s="2">
        <v>416.67</v>
      </c>
      <c r="N130" s="44">
        <v>1000</v>
      </c>
      <c r="O130" s="2">
        <v>0.41670000000000001</v>
      </c>
      <c r="P130" s="48"/>
    </row>
    <row r="131" spans="1:16" x14ac:dyDescent="0.3">
      <c r="B131" s="8" t="s">
        <v>259</v>
      </c>
      <c r="C131" s="2">
        <f>K131/L131</f>
        <v>0.23076923076923078</v>
      </c>
      <c r="D131" s="9"/>
      <c r="E131" s="2" t="s">
        <v>48</v>
      </c>
      <c r="F131" s="2">
        <v>300</v>
      </c>
      <c r="G131" s="2">
        <v>300</v>
      </c>
      <c r="H131" s="2" t="s">
        <v>48</v>
      </c>
      <c r="I131" s="2">
        <v>1300</v>
      </c>
      <c r="J131" s="2">
        <v>1300</v>
      </c>
      <c r="K131" s="2">
        <f>AVERAGE(E131,F131,G131)</f>
        <v>300</v>
      </c>
      <c r="L131" s="2">
        <f>AVERAGE(H131,I131,J131)</f>
        <v>1300</v>
      </c>
      <c r="M131" s="2">
        <v>300</v>
      </c>
      <c r="N131" s="44">
        <v>1300</v>
      </c>
      <c r="O131" s="2">
        <v>0.23080000000000001</v>
      </c>
      <c r="P131" s="48"/>
    </row>
    <row r="132" spans="1:16" x14ac:dyDescent="0.3">
      <c r="B132" s="8" t="s">
        <v>260</v>
      </c>
      <c r="C132" s="2" t="s">
        <v>4</v>
      </c>
      <c r="D132" s="9" t="s">
        <v>151</v>
      </c>
      <c r="E132" s="2" t="s">
        <v>48</v>
      </c>
      <c r="F132" s="2" t="s">
        <v>48</v>
      </c>
      <c r="G132" s="2" t="s">
        <v>48</v>
      </c>
      <c r="H132" s="2" t="s">
        <v>48</v>
      </c>
      <c r="I132" s="2" t="s">
        <v>48</v>
      </c>
      <c r="J132" s="2" t="s">
        <v>48</v>
      </c>
      <c r="K132" s="2" t="s">
        <v>48</v>
      </c>
      <c r="L132" s="2" t="s">
        <v>48</v>
      </c>
      <c r="M132" s="2" t="s">
        <v>206</v>
      </c>
      <c r="N132" s="31" t="s">
        <v>206</v>
      </c>
      <c r="O132" s="2" t="s">
        <v>206</v>
      </c>
      <c r="P132" s="48" t="s">
        <v>151</v>
      </c>
    </row>
    <row r="133" spans="1:16" x14ac:dyDescent="0.3">
      <c r="B133" s="8" t="s">
        <v>261</v>
      </c>
      <c r="C133" s="24">
        <v>999999</v>
      </c>
      <c r="D133" s="9" t="s">
        <v>163</v>
      </c>
      <c r="E133" s="2">
        <v>-200</v>
      </c>
      <c r="F133" s="2">
        <v>350</v>
      </c>
      <c r="G133" s="2">
        <v>-150</v>
      </c>
      <c r="H133" s="2">
        <v>-1300</v>
      </c>
      <c r="I133" s="2">
        <v>1300</v>
      </c>
      <c r="J133" s="2">
        <v>0</v>
      </c>
      <c r="K133" s="2">
        <f t="shared" ref="K133:K142" si="28">AVERAGE(E133,F133,G133)</f>
        <v>0</v>
      </c>
      <c r="L133" s="2">
        <f t="shared" ref="L133:L142" si="29">AVERAGE(H133,I133,J133)</f>
        <v>0</v>
      </c>
      <c r="M133" s="2">
        <v>0</v>
      </c>
      <c r="N133" s="2">
        <v>0</v>
      </c>
      <c r="O133" s="44">
        <v>999999</v>
      </c>
      <c r="P133" s="48" t="s">
        <v>163</v>
      </c>
    </row>
    <row r="134" spans="1:16" x14ac:dyDescent="0.3">
      <c r="B134" s="8" t="s">
        <v>262</v>
      </c>
      <c r="C134" s="24">
        <v>1000000</v>
      </c>
      <c r="D134" s="9" t="s">
        <v>164</v>
      </c>
      <c r="E134" s="2">
        <v>200</v>
      </c>
      <c r="F134" s="2">
        <v>200</v>
      </c>
      <c r="G134" s="2">
        <v>200</v>
      </c>
      <c r="H134" s="2">
        <v>-1300</v>
      </c>
      <c r="I134" s="2">
        <v>1300</v>
      </c>
      <c r="J134" s="2">
        <v>0</v>
      </c>
      <c r="K134" s="2">
        <f t="shared" si="28"/>
        <v>200</v>
      </c>
      <c r="L134" s="2">
        <f t="shared" si="29"/>
        <v>0</v>
      </c>
      <c r="M134" s="2">
        <v>200</v>
      </c>
      <c r="N134" s="2">
        <v>0</v>
      </c>
      <c r="O134" s="44">
        <v>1000000</v>
      </c>
      <c r="P134" s="48" t="s">
        <v>164</v>
      </c>
    </row>
    <row r="135" spans="1:16" x14ac:dyDescent="0.3">
      <c r="B135" s="8" t="s">
        <v>263</v>
      </c>
      <c r="C135" s="2" t="s">
        <v>4</v>
      </c>
      <c r="D135" s="6" t="s">
        <v>165</v>
      </c>
      <c r="E135" s="2">
        <v>300</v>
      </c>
      <c r="F135" s="2">
        <v>300</v>
      </c>
      <c r="G135" s="2">
        <v>300</v>
      </c>
      <c r="H135" s="2" t="s">
        <v>48</v>
      </c>
      <c r="I135" s="2" t="s">
        <v>48</v>
      </c>
      <c r="J135" s="2" t="s">
        <v>48</v>
      </c>
      <c r="K135" s="2">
        <f t="shared" si="28"/>
        <v>300</v>
      </c>
      <c r="L135" s="2" t="s">
        <v>48</v>
      </c>
      <c r="M135" s="2">
        <v>300</v>
      </c>
      <c r="N135" s="2" t="s">
        <v>206</v>
      </c>
      <c r="O135" s="44" t="s">
        <v>206</v>
      </c>
      <c r="P135" s="48" t="s">
        <v>165</v>
      </c>
    </row>
    <row r="136" spans="1:16" x14ac:dyDescent="0.3">
      <c r="B136" s="8" t="s">
        <v>264</v>
      </c>
      <c r="C136" s="2" t="s">
        <v>4</v>
      </c>
      <c r="D136" s="6" t="s">
        <v>166</v>
      </c>
      <c r="E136" s="2" t="s">
        <v>48</v>
      </c>
      <c r="F136" s="2" t="s">
        <v>48</v>
      </c>
      <c r="G136" s="2" t="s">
        <v>48</v>
      </c>
      <c r="H136" s="2">
        <v>1500</v>
      </c>
      <c r="I136" s="2">
        <v>1500</v>
      </c>
      <c r="J136" s="2">
        <v>1500</v>
      </c>
      <c r="K136" s="2" t="s">
        <v>48</v>
      </c>
      <c r="L136" s="2">
        <f t="shared" si="29"/>
        <v>1500</v>
      </c>
      <c r="M136" s="2" t="s">
        <v>206</v>
      </c>
      <c r="N136" s="44">
        <v>1500</v>
      </c>
      <c r="O136" s="44" t="s">
        <v>206</v>
      </c>
      <c r="P136" s="48" t="s">
        <v>166</v>
      </c>
    </row>
    <row r="137" spans="1:16" x14ac:dyDescent="0.3">
      <c r="B137" s="8" t="s">
        <v>265</v>
      </c>
      <c r="C137" s="2" t="s">
        <v>4</v>
      </c>
      <c r="D137" s="9" t="s">
        <v>152</v>
      </c>
      <c r="E137" s="2">
        <v>200</v>
      </c>
      <c r="F137" s="2">
        <v>200</v>
      </c>
      <c r="G137" s="2">
        <v>-500</v>
      </c>
      <c r="H137" s="2">
        <v>700</v>
      </c>
      <c r="I137" s="2">
        <v>700</v>
      </c>
      <c r="J137" s="2">
        <v>700</v>
      </c>
      <c r="K137" s="2">
        <f t="shared" si="28"/>
        <v>-33.333333333333336</v>
      </c>
      <c r="L137" s="2">
        <f t="shared" si="29"/>
        <v>700</v>
      </c>
      <c r="M137" s="2">
        <v>-33.33</v>
      </c>
      <c r="N137" s="2">
        <v>700</v>
      </c>
      <c r="O137" s="2" t="s">
        <v>206</v>
      </c>
      <c r="P137" s="48" t="s">
        <v>152</v>
      </c>
    </row>
    <row r="138" spans="1:16" x14ac:dyDescent="0.3">
      <c r="B138" s="8" t="s">
        <v>266</v>
      </c>
      <c r="C138" s="2" t="s">
        <v>4</v>
      </c>
      <c r="D138" s="9" t="s">
        <v>152</v>
      </c>
      <c r="E138" s="2">
        <v>200</v>
      </c>
      <c r="F138" s="2">
        <v>200</v>
      </c>
      <c r="G138" s="2">
        <v>-500</v>
      </c>
      <c r="H138" s="2">
        <v>-700</v>
      </c>
      <c r="I138" s="2">
        <v>700</v>
      </c>
      <c r="J138" s="2">
        <v>0</v>
      </c>
      <c r="K138" s="2">
        <f t="shared" si="28"/>
        <v>-33.333333333333336</v>
      </c>
      <c r="L138" s="2">
        <f t="shared" si="29"/>
        <v>0</v>
      </c>
      <c r="M138" s="2">
        <v>-33.33</v>
      </c>
      <c r="N138" s="2">
        <v>0</v>
      </c>
      <c r="O138" s="44" t="s">
        <v>206</v>
      </c>
      <c r="P138" s="48" t="s">
        <v>152</v>
      </c>
    </row>
    <row r="139" spans="1:16" x14ac:dyDescent="0.3">
      <c r="B139" s="8" t="s">
        <v>267</v>
      </c>
      <c r="C139" s="2" t="s">
        <v>4</v>
      </c>
      <c r="D139" s="9" t="s">
        <v>326</v>
      </c>
      <c r="E139" s="2">
        <v>200</v>
      </c>
      <c r="F139" s="2">
        <v>100</v>
      </c>
      <c r="G139" s="2">
        <v>-500</v>
      </c>
      <c r="H139" s="2">
        <v>-800</v>
      </c>
      <c r="I139" s="2">
        <v>-800</v>
      </c>
      <c r="J139" s="2">
        <v>-800</v>
      </c>
      <c r="K139" s="2">
        <f t="shared" si="28"/>
        <v>-66.666666666666671</v>
      </c>
      <c r="L139" s="2">
        <f t="shared" si="29"/>
        <v>-800</v>
      </c>
      <c r="M139" s="2">
        <v>-66.67</v>
      </c>
      <c r="N139" s="2">
        <v>-800</v>
      </c>
      <c r="O139" s="2" t="s">
        <v>206</v>
      </c>
      <c r="P139" s="48" t="s">
        <v>326</v>
      </c>
    </row>
    <row r="140" spans="1:16" x14ac:dyDescent="0.3">
      <c r="B140" s="8" t="s">
        <v>268</v>
      </c>
      <c r="C140" s="2" t="s">
        <v>4</v>
      </c>
      <c r="D140" s="9" t="s">
        <v>167</v>
      </c>
      <c r="E140" s="2">
        <v>100</v>
      </c>
      <c r="F140" s="2">
        <v>100</v>
      </c>
      <c r="G140" s="2">
        <v>100</v>
      </c>
      <c r="H140" s="2">
        <v>-500</v>
      </c>
      <c r="I140" s="2">
        <v>-500</v>
      </c>
      <c r="J140" s="2">
        <v>-500</v>
      </c>
      <c r="K140" s="2">
        <f t="shared" si="28"/>
        <v>100</v>
      </c>
      <c r="L140" s="2">
        <f t="shared" si="29"/>
        <v>-500</v>
      </c>
      <c r="M140" s="2">
        <v>100</v>
      </c>
      <c r="N140" s="2">
        <v>-500</v>
      </c>
      <c r="O140" s="2" t="s">
        <v>206</v>
      </c>
      <c r="P140" s="48" t="s">
        <v>167</v>
      </c>
    </row>
    <row r="141" spans="1:16" x14ac:dyDescent="0.3">
      <c r="B141" s="8" t="s">
        <v>269</v>
      </c>
      <c r="C141" s="2" t="s">
        <v>4</v>
      </c>
      <c r="D141" s="9" t="s">
        <v>167</v>
      </c>
      <c r="E141" s="2">
        <v>-300</v>
      </c>
      <c r="F141" s="2">
        <v>300</v>
      </c>
      <c r="G141" s="2">
        <v>0</v>
      </c>
      <c r="H141" s="2">
        <v>-2000</v>
      </c>
      <c r="I141" s="2">
        <v>700</v>
      </c>
      <c r="J141" s="2">
        <v>700</v>
      </c>
      <c r="K141" s="2">
        <f t="shared" si="28"/>
        <v>0</v>
      </c>
      <c r="L141" s="2">
        <f t="shared" si="29"/>
        <v>-200</v>
      </c>
      <c r="M141" s="2">
        <v>0</v>
      </c>
      <c r="N141" s="2">
        <v>-200</v>
      </c>
      <c r="O141" s="2" t="s">
        <v>206</v>
      </c>
      <c r="P141" s="48" t="s">
        <v>167</v>
      </c>
    </row>
    <row r="142" spans="1:16" x14ac:dyDescent="0.3">
      <c r="B142" s="14" t="s">
        <v>270</v>
      </c>
      <c r="C142" s="17" t="s">
        <v>4</v>
      </c>
      <c r="D142" s="19" t="s">
        <v>326</v>
      </c>
      <c r="E142" s="17">
        <v>200</v>
      </c>
      <c r="F142" s="17">
        <v>-300</v>
      </c>
      <c r="G142" s="17">
        <v>-300</v>
      </c>
      <c r="H142" s="17">
        <v>-500</v>
      </c>
      <c r="I142" s="17">
        <v>500</v>
      </c>
      <c r="J142" s="17">
        <v>-500</v>
      </c>
      <c r="K142" s="17">
        <f t="shared" si="28"/>
        <v>-133.33333333333334</v>
      </c>
      <c r="L142" s="17">
        <f t="shared" si="29"/>
        <v>-166.66666666666666</v>
      </c>
      <c r="M142" s="17">
        <v>-133.33000000000001</v>
      </c>
      <c r="N142" s="17">
        <v>-166.67</v>
      </c>
      <c r="O142" s="17" t="s">
        <v>206</v>
      </c>
      <c r="P142" s="50" t="s">
        <v>326</v>
      </c>
    </row>
    <row r="145" spans="1:16" x14ac:dyDescent="0.3">
      <c r="A145" s="3" t="s">
        <v>174</v>
      </c>
      <c r="B145" s="1" t="s">
        <v>1</v>
      </c>
      <c r="C145" s="1" t="s">
        <v>2</v>
      </c>
      <c r="D145" s="1" t="s">
        <v>175</v>
      </c>
      <c r="E145" s="1" t="s">
        <v>171</v>
      </c>
      <c r="F145" s="1" t="s">
        <v>172</v>
      </c>
      <c r="G145" s="1" t="s">
        <v>173</v>
      </c>
      <c r="H145" s="1" t="s">
        <v>148</v>
      </c>
      <c r="I145" s="1" t="s">
        <v>149</v>
      </c>
      <c r="J145" s="1" t="s">
        <v>150</v>
      </c>
      <c r="K145" s="1" t="s">
        <v>44</v>
      </c>
      <c r="L145" s="1" t="s">
        <v>45</v>
      </c>
      <c r="M145" s="41" t="s">
        <v>316</v>
      </c>
      <c r="N145" s="41" t="s">
        <v>317</v>
      </c>
      <c r="O145" s="41" t="s">
        <v>174</v>
      </c>
      <c r="P145" s="51" t="s">
        <v>176</v>
      </c>
    </row>
    <row r="146" spans="1:16" x14ac:dyDescent="0.3">
      <c r="A146" s="16"/>
      <c r="B146" s="8" t="s">
        <v>271</v>
      </c>
      <c r="C146" s="2">
        <f>K146/L146</f>
        <v>0.39999999999999997</v>
      </c>
      <c r="D146" s="9"/>
      <c r="E146" s="2">
        <v>300</v>
      </c>
      <c r="F146" s="2">
        <v>200</v>
      </c>
      <c r="G146" s="2">
        <v>500</v>
      </c>
      <c r="H146" s="2">
        <v>700</v>
      </c>
      <c r="I146" s="2">
        <v>600</v>
      </c>
      <c r="J146" s="2">
        <v>1200</v>
      </c>
      <c r="K146" s="2">
        <f>AVERAGE(E146,F146,G146)</f>
        <v>333.33333333333331</v>
      </c>
      <c r="L146" s="2">
        <f>AVERAGE(H146,I146,J146)</f>
        <v>833.33333333333337</v>
      </c>
      <c r="M146" s="2">
        <v>333.33</v>
      </c>
      <c r="N146" s="2">
        <v>833.33</v>
      </c>
      <c r="O146" s="2">
        <v>0.4</v>
      </c>
      <c r="P146" s="48"/>
    </row>
    <row r="147" spans="1:16" x14ac:dyDescent="0.3">
      <c r="B147" s="8" t="s">
        <v>289</v>
      </c>
      <c r="C147" s="2">
        <f>K147/L147</f>
        <v>0.42307692307692307</v>
      </c>
      <c r="D147" s="9"/>
      <c r="E147" s="2" t="s">
        <v>48</v>
      </c>
      <c r="F147" s="2">
        <v>300</v>
      </c>
      <c r="G147" s="2">
        <v>250</v>
      </c>
      <c r="H147" s="2" t="s">
        <v>48</v>
      </c>
      <c r="I147" s="2">
        <v>400</v>
      </c>
      <c r="J147" s="2">
        <v>900</v>
      </c>
      <c r="K147" s="2">
        <f>AVERAGE(E147,F147,G147)</f>
        <v>275</v>
      </c>
      <c r="L147" s="2">
        <f>AVERAGE(H147,I147,J147)</f>
        <v>650</v>
      </c>
      <c r="M147" s="2">
        <v>275</v>
      </c>
      <c r="N147" s="2">
        <v>650</v>
      </c>
      <c r="O147" s="2">
        <v>0.42309999999999998</v>
      </c>
      <c r="P147" s="48"/>
    </row>
    <row r="148" spans="1:16" x14ac:dyDescent="0.3">
      <c r="B148" s="8" t="s">
        <v>290</v>
      </c>
      <c r="C148" s="2" t="s">
        <v>4</v>
      </c>
      <c r="D148" s="9" t="s">
        <v>151</v>
      </c>
      <c r="E148" s="2" t="s">
        <v>48</v>
      </c>
      <c r="F148" s="2" t="s">
        <v>48</v>
      </c>
      <c r="G148" s="2" t="s">
        <v>48</v>
      </c>
      <c r="H148" s="2" t="s">
        <v>48</v>
      </c>
      <c r="I148" s="2" t="s">
        <v>48</v>
      </c>
      <c r="J148" s="2" t="s">
        <v>48</v>
      </c>
      <c r="K148" s="2" t="s">
        <v>48</v>
      </c>
      <c r="L148" s="2" t="s">
        <v>48</v>
      </c>
      <c r="M148" s="2" t="s">
        <v>206</v>
      </c>
      <c r="N148" s="31" t="s">
        <v>206</v>
      </c>
      <c r="O148" s="2" t="s">
        <v>206</v>
      </c>
      <c r="P148" s="48" t="s">
        <v>151</v>
      </c>
    </row>
    <row r="149" spans="1:16" x14ac:dyDescent="0.3">
      <c r="B149" s="8" t="s">
        <v>291</v>
      </c>
      <c r="C149" s="24">
        <v>999999</v>
      </c>
      <c r="D149" s="9" t="s">
        <v>163</v>
      </c>
      <c r="E149" s="2">
        <v>700</v>
      </c>
      <c r="F149" s="2">
        <v>-500</v>
      </c>
      <c r="G149" s="2">
        <v>-200</v>
      </c>
      <c r="H149" s="2">
        <v>1000</v>
      </c>
      <c r="I149" s="2">
        <v>-600</v>
      </c>
      <c r="J149" s="2">
        <v>-400</v>
      </c>
      <c r="K149" s="2">
        <f t="shared" ref="K149:K158" si="30">AVERAGE(E149,F149,G149)</f>
        <v>0</v>
      </c>
      <c r="L149" s="2">
        <f t="shared" ref="L149:L158" si="31">AVERAGE(H149,I149,J149)</f>
        <v>0</v>
      </c>
      <c r="M149" s="2">
        <v>0</v>
      </c>
      <c r="N149" s="2">
        <v>0</v>
      </c>
      <c r="O149" s="44">
        <v>999999</v>
      </c>
      <c r="P149" s="48" t="s">
        <v>163</v>
      </c>
    </row>
    <row r="150" spans="1:16" x14ac:dyDescent="0.3">
      <c r="B150" s="8" t="s">
        <v>292</v>
      </c>
      <c r="C150" s="25">
        <v>1000000</v>
      </c>
      <c r="D150" s="9" t="s">
        <v>164</v>
      </c>
      <c r="E150" s="2">
        <v>500</v>
      </c>
      <c r="F150" s="2">
        <v>300</v>
      </c>
      <c r="G150" s="2">
        <v>400</v>
      </c>
      <c r="H150" s="2">
        <v>-1300</v>
      </c>
      <c r="I150" s="2">
        <v>700</v>
      </c>
      <c r="J150" s="2">
        <v>600</v>
      </c>
      <c r="K150" s="2">
        <f t="shared" si="30"/>
        <v>400</v>
      </c>
      <c r="L150" s="2">
        <f t="shared" si="31"/>
        <v>0</v>
      </c>
      <c r="M150" s="2">
        <v>400</v>
      </c>
      <c r="N150" s="2">
        <v>0</v>
      </c>
      <c r="O150" s="44">
        <v>1000000</v>
      </c>
      <c r="P150" s="48" t="s">
        <v>164</v>
      </c>
    </row>
    <row r="151" spans="1:16" x14ac:dyDescent="0.3">
      <c r="B151" s="8" t="s">
        <v>293</v>
      </c>
      <c r="C151" s="2" t="s">
        <v>4</v>
      </c>
      <c r="D151" s="9" t="s">
        <v>165</v>
      </c>
      <c r="E151" s="2">
        <v>100</v>
      </c>
      <c r="F151" s="2">
        <v>700</v>
      </c>
      <c r="G151" s="2">
        <v>300</v>
      </c>
      <c r="H151" s="2" t="s">
        <v>48</v>
      </c>
      <c r="I151" s="2" t="s">
        <v>48</v>
      </c>
      <c r="J151" s="2" t="s">
        <v>48</v>
      </c>
      <c r="K151" s="2">
        <f t="shared" si="30"/>
        <v>366.66666666666669</v>
      </c>
      <c r="L151" s="2" t="s">
        <v>48</v>
      </c>
      <c r="M151" s="2">
        <v>366.67</v>
      </c>
      <c r="N151" s="2" t="s">
        <v>206</v>
      </c>
      <c r="O151" s="44" t="s">
        <v>206</v>
      </c>
      <c r="P151" s="48" t="s">
        <v>165</v>
      </c>
    </row>
    <row r="152" spans="1:16" x14ac:dyDescent="0.3">
      <c r="B152" s="8" t="s">
        <v>294</v>
      </c>
      <c r="C152" s="2" t="s">
        <v>4</v>
      </c>
      <c r="D152" s="9" t="s">
        <v>166</v>
      </c>
      <c r="E152" s="2" t="s">
        <v>48</v>
      </c>
      <c r="F152" s="2" t="s">
        <v>48</v>
      </c>
      <c r="G152" s="2" t="s">
        <v>48</v>
      </c>
      <c r="H152" s="2">
        <v>1000</v>
      </c>
      <c r="I152" s="2">
        <v>500</v>
      </c>
      <c r="J152" s="2">
        <v>800</v>
      </c>
      <c r="K152" s="2" t="s">
        <v>48</v>
      </c>
      <c r="L152" s="2">
        <f t="shared" si="31"/>
        <v>766.66666666666663</v>
      </c>
      <c r="M152" s="2" t="s">
        <v>206</v>
      </c>
      <c r="N152" s="2">
        <v>766.67</v>
      </c>
      <c r="O152" s="44" t="s">
        <v>206</v>
      </c>
      <c r="P152" s="48" t="s">
        <v>166</v>
      </c>
    </row>
    <row r="153" spans="1:16" x14ac:dyDescent="0.3">
      <c r="B153" s="8" t="s">
        <v>295</v>
      </c>
      <c r="C153" s="2" t="s">
        <v>4</v>
      </c>
      <c r="D153" s="9" t="s">
        <v>152</v>
      </c>
      <c r="E153" s="2">
        <v>300</v>
      </c>
      <c r="F153" s="2">
        <v>-700</v>
      </c>
      <c r="G153" s="2">
        <v>-200</v>
      </c>
      <c r="H153" s="2">
        <v>400</v>
      </c>
      <c r="I153" s="2">
        <v>700</v>
      </c>
      <c r="J153" s="2">
        <v>400</v>
      </c>
      <c r="K153" s="2">
        <f t="shared" si="30"/>
        <v>-200</v>
      </c>
      <c r="L153" s="2">
        <f t="shared" si="31"/>
        <v>500</v>
      </c>
      <c r="M153" s="2">
        <v>-200</v>
      </c>
      <c r="N153" s="2">
        <v>500</v>
      </c>
      <c r="O153" s="2" t="s">
        <v>206</v>
      </c>
      <c r="P153" s="48" t="s">
        <v>152</v>
      </c>
    </row>
    <row r="154" spans="1:16" x14ac:dyDescent="0.3">
      <c r="B154" s="8" t="s">
        <v>296</v>
      </c>
      <c r="C154" s="2" t="s">
        <v>4</v>
      </c>
      <c r="D154" s="9" t="s">
        <v>152</v>
      </c>
      <c r="E154" s="2">
        <v>-200</v>
      </c>
      <c r="F154" s="2">
        <v>500</v>
      </c>
      <c r="G154" s="2">
        <v>-800</v>
      </c>
      <c r="H154" s="2">
        <v>300</v>
      </c>
      <c r="I154" s="2">
        <v>500</v>
      </c>
      <c r="J154" s="2">
        <v>-800</v>
      </c>
      <c r="K154" s="2">
        <f t="shared" si="30"/>
        <v>-166.66666666666666</v>
      </c>
      <c r="L154" s="2">
        <f t="shared" si="31"/>
        <v>0</v>
      </c>
      <c r="M154" s="2">
        <v>-166.67</v>
      </c>
      <c r="N154" s="2">
        <v>0</v>
      </c>
      <c r="O154" s="44" t="s">
        <v>206</v>
      </c>
      <c r="P154" s="48" t="s">
        <v>152</v>
      </c>
    </row>
    <row r="155" spans="1:16" x14ac:dyDescent="0.3">
      <c r="B155" s="8" t="s">
        <v>297</v>
      </c>
      <c r="C155" s="2" t="s">
        <v>4</v>
      </c>
      <c r="D155" s="9" t="s">
        <v>326</v>
      </c>
      <c r="E155" s="2">
        <v>800</v>
      </c>
      <c r="F155" s="2">
        <v>-400</v>
      </c>
      <c r="G155" s="2">
        <v>-1000</v>
      </c>
      <c r="H155" s="2">
        <v>700</v>
      </c>
      <c r="I155" s="2">
        <v>-1000</v>
      </c>
      <c r="J155" s="2">
        <v>-600</v>
      </c>
      <c r="K155" s="2">
        <f t="shared" si="30"/>
        <v>-200</v>
      </c>
      <c r="L155" s="2">
        <f t="shared" si="31"/>
        <v>-300</v>
      </c>
      <c r="M155" s="2">
        <v>-200</v>
      </c>
      <c r="N155" s="2">
        <v>-300</v>
      </c>
      <c r="O155" s="2" t="s">
        <v>206</v>
      </c>
      <c r="P155" s="48" t="s">
        <v>326</v>
      </c>
    </row>
    <row r="156" spans="1:16" x14ac:dyDescent="0.3">
      <c r="B156" s="8" t="s">
        <v>298</v>
      </c>
      <c r="C156" s="2" t="s">
        <v>4</v>
      </c>
      <c r="D156" s="9" t="s">
        <v>167</v>
      </c>
      <c r="E156" s="2">
        <v>200</v>
      </c>
      <c r="F156" s="2">
        <v>200</v>
      </c>
      <c r="G156" s="2">
        <v>200</v>
      </c>
      <c r="H156" s="2">
        <v>1000</v>
      </c>
      <c r="I156" s="2">
        <v>-900</v>
      </c>
      <c r="J156" s="2">
        <v>-300</v>
      </c>
      <c r="K156" s="2">
        <f t="shared" si="30"/>
        <v>200</v>
      </c>
      <c r="L156" s="2">
        <f t="shared" si="31"/>
        <v>-66.666666666666671</v>
      </c>
      <c r="M156" s="2">
        <v>200</v>
      </c>
      <c r="N156" s="2">
        <v>-66.67</v>
      </c>
      <c r="O156" s="2" t="s">
        <v>206</v>
      </c>
      <c r="P156" s="48" t="s">
        <v>167</v>
      </c>
    </row>
    <row r="157" spans="1:16" x14ac:dyDescent="0.3">
      <c r="B157" s="8" t="s">
        <v>299</v>
      </c>
      <c r="C157" s="2" t="s">
        <v>4</v>
      </c>
      <c r="D157" s="9" t="s">
        <v>167</v>
      </c>
      <c r="E157" s="2">
        <v>400</v>
      </c>
      <c r="F157" s="2">
        <v>-300</v>
      </c>
      <c r="G157" s="2">
        <v>-100</v>
      </c>
      <c r="H157" s="2">
        <v>900</v>
      </c>
      <c r="I157" s="2">
        <v>-700</v>
      </c>
      <c r="J157" s="2">
        <v>-600</v>
      </c>
      <c r="K157" s="2">
        <f t="shared" si="30"/>
        <v>0</v>
      </c>
      <c r="L157" s="2">
        <f t="shared" si="31"/>
        <v>-133.33333333333334</v>
      </c>
      <c r="M157" s="2">
        <v>0</v>
      </c>
      <c r="N157" s="2">
        <v>-133.33000000000001</v>
      </c>
      <c r="O157" s="2" t="s">
        <v>206</v>
      </c>
      <c r="P157" s="48" t="s">
        <v>167</v>
      </c>
    </row>
    <row r="158" spans="1:16" x14ac:dyDescent="0.3">
      <c r="B158" s="8" t="s">
        <v>300</v>
      </c>
      <c r="C158" s="2" t="s">
        <v>4</v>
      </c>
      <c r="D158" s="9" t="s">
        <v>326</v>
      </c>
      <c r="E158" s="2">
        <v>200</v>
      </c>
      <c r="F158" s="2">
        <v>-300</v>
      </c>
      <c r="G158" s="2">
        <v>-100</v>
      </c>
      <c r="H158" s="2">
        <v>-700</v>
      </c>
      <c r="I158" s="2">
        <v>1500</v>
      </c>
      <c r="J158" s="2">
        <v>-950</v>
      </c>
      <c r="K158" s="2">
        <f t="shared" si="30"/>
        <v>-66.666666666666671</v>
      </c>
      <c r="L158" s="2">
        <f t="shared" si="31"/>
        <v>-50</v>
      </c>
      <c r="M158" s="2">
        <v>-66.67</v>
      </c>
      <c r="N158" s="2">
        <v>-50</v>
      </c>
      <c r="O158" s="2" t="s">
        <v>206</v>
      </c>
      <c r="P158" s="48" t="s">
        <v>326</v>
      </c>
    </row>
    <row r="160" spans="1:16" x14ac:dyDescent="0.3">
      <c r="B160" s="46"/>
    </row>
    <row r="161" spans="1:15" x14ac:dyDescent="0.3">
      <c r="A161" s="33" t="s">
        <v>179</v>
      </c>
      <c r="B161" s="1" t="s">
        <v>1</v>
      </c>
      <c r="C161" s="1" t="s">
        <v>2</v>
      </c>
      <c r="D161" s="1" t="s">
        <v>178</v>
      </c>
      <c r="E161" s="1" t="s">
        <v>160</v>
      </c>
      <c r="F161" s="1" t="s">
        <v>161</v>
      </c>
      <c r="G161" s="1" t="s">
        <v>162</v>
      </c>
      <c r="H161" s="41" t="s">
        <v>179</v>
      </c>
      <c r="I161" s="41" t="s">
        <v>177</v>
      </c>
      <c r="J161" s="41" t="s">
        <v>194</v>
      </c>
    </row>
    <row r="162" spans="1:15" x14ac:dyDescent="0.3">
      <c r="A162" s="34"/>
      <c r="B162" s="8" t="s">
        <v>301</v>
      </c>
      <c r="C162" s="2">
        <f>COUNT(E162,F162,G162)</f>
        <v>3</v>
      </c>
      <c r="D162" s="9"/>
      <c r="E162" s="2">
        <v>1000</v>
      </c>
      <c r="F162" s="2">
        <v>1000</v>
      </c>
      <c r="G162" s="2">
        <v>1000</v>
      </c>
      <c r="H162" s="2">
        <v>1</v>
      </c>
      <c r="I162" s="2"/>
      <c r="J162" s="2" t="s">
        <v>327</v>
      </c>
    </row>
    <row r="163" spans="1:15" x14ac:dyDescent="0.3">
      <c r="A163" s="35"/>
      <c r="B163" s="32" t="s">
        <v>302</v>
      </c>
      <c r="C163" s="2">
        <f>COUNT(E163,F163,G163)</f>
        <v>2</v>
      </c>
      <c r="D163" s="9"/>
      <c r="E163" s="2">
        <v>2000</v>
      </c>
      <c r="F163" s="2">
        <v>2000</v>
      </c>
      <c r="G163" s="2" t="s">
        <v>48</v>
      </c>
      <c r="H163" s="2">
        <v>2</v>
      </c>
      <c r="I163" s="2"/>
      <c r="J163" s="2" t="s">
        <v>327</v>
      </c>
    </row>
    <row r="164" spans="1:15" x14ac:dyDescent="0.3">
      <c r="A164" s="35"/>
      <c r="B164" s="32" t="s">
        <v>303</v>
      </c>
      <c r="C164" s="2">
        <f>COUNT(E164,F164,G164)</f>
        <v>1</v>
      </c>
      <c r="D164" s="9"/>
      <c r="E164" s="2" t="s">
        <v>48</v>
      </c>
      <c r="F164" s="2" t="s">
        <v>48</v>
      </c>
      <c r="G164" s="2">
        <v>1000</v>
      </c>
      <c r="H164" s="2">
        <v>3</v>
      </c>
      <c r="I164" s="31"/>
      <c r="J164" s="2" t="s">
        <v>327</v>
      </c>
    </row>
    <row r="165" spans="1:15" x14ac:dyDescent="0.3">
      <c r="A165" s="35"/>
      <c r="B165" s="32" t="s">
        <v>304</v>
      </c>
      <c r="C165" s="24" t="s">
        <v>4</v>
      </c>
      <c r="D165" s="9" t="s">
        <v>151</v>
      </c>
      <c r="E165" s="2" t="s">
        <v>48</v>
      </c>
      <c r="F165" s="2" t="s">
        <v>48</v>
      </c>
      <c r="G165" s="2" t="s">
        <v>48</v>
      </c>
      <c r="H165" s="2" t="s">
        <v>206</v>
      </c>
      <c r="I165" s="2" t="s">
        <v>151</v>
      </c>
      <c r="J165" s="2" t="s">
        <v>327</v>
      </c>
    </row>
    <row r="166" spans="1:15" x14ac:dyDescent="0.3">
      <c r="I166"/>
    </row>
    <row r="167" spans="1:15" x14ac:dyDescent="0.3">
      <c r="I167"/>
    </row>
    <row r="168" spans="1:15" x14ac:dyDescent="0.3">
      <c r="A168" s="33" t="s">
        <v>182</v>
      </c>
      <c r="B168" s="1" t="s">
        <v>1</v>
      </c>
      <c r="C168" s="1" t="s">
        <v>2</v>
      </c>
      <c r="D168" s="1" t="s">
        <v>181</v>
      </c>
      <c r="E168" s="1" t="s">
        <v>160</v>
      </c>
      <c r="F168" s="1" t="s">
        <v>161</v>
      </c>
      <c r="G168" s="1" t="s">
        <v>162</v>
      </c>
      <c r="H168" s="41" t="s">
        <v>182</v>
      </c>
      <c r="I168" s="41" t="s">
        <v>180</v>
      </c>
      <c r="O168"/>
    </row>
    <row r="169" spans="1:15" x14ac:dyDescent="0.3">
      <c r="A169" s="34"/>
      <c r="B169" s="58" t="s">
        <v>305</v>
      </c>
      <c r="C169" s="2">
        <v>0</v>
      </c>
      <c r="D169" s="9"/>
      <c r="E169" s="2">
        <v>0</v>
      </c>
      <c r="F169" s="2">
        <v>0</v>
      </c>
      <c r="G169" s="2">
        <v>0</v>
      </c>
      <c r="H169" s="2">
        <v>0</v>
      </c>
      <c r="I169" s="2" t="s">
        <v>163</v>
      </c>
      <c r="O169"/>
    </row>
    <row r="170" spans="1:15" x14ac:dyDescent="0.3">
      <c r="A170" s="35"/>
      <c r="B170" s="8" t="s">
        <v>325</v>
      </c>
      <c r="C170" s="2">
        <v>1</v>
      </c>
      <c r="D170" s="9"/>
      <c r="E170" s="2">
        <v>1000</v>
      </c>
      <c r="F170" s="2">
        <v>1000</v>
      </c>
      <c r="G170" s="2">
        <v>1000</v>
      </c>
      <c r="H170" s="2">
        <v>1</v>
      </c>
      <c r="I170" s="2"/>
      <c r="O170"/>
    </row>
    <row r="171" spans="1:15" x14ac:dyDescent="0.3">
      <c r="A171" s="35"/>
      <c r="B171" s="32" t="s">
        <v>306</v>
      </c>
      <c r="C171" s="2">
        <v>1</v>
      </c>
      <c r="D171" s="2"/>
      <c r="E171" s="2">
        <v>1000</v>
      </c>
      <c r="F171" s="2" t="s">
        <v>48</v>
      </c>
      <c r="G171" s="2" t="s">
        <v>48</v>
      </c>
      <c r="H171" s="2">
        <v>1</v>
      </c>
      <c r="I171" s="2"/>
      <c r="O171"/>
    </row>
    <row r="172" spans="1:15" x14ac:dyDescent="0.3">
      <c r="A172" s="35"/>
      <c r="B172" s="32" t="s">
        <v>307</v>
      </c>
      <c r="C172" s="24" t="s">
        <v>4</v>
      </c>
      <c r="D172" s="19" t="s">
        <v>151</v>
      </c>
      <c r="E172" s="2" t="s">
        <v>48</v>
      </c>
      <c r="F172" s="2" t="s">
        <v>48</v>
      </c>
      <c r="G172" s="2" t="s">
        <v>48</v>
      </c>
      <c r="H172" s="24" t="s">
        <v>4</v>
      </c>
      <c r="I172" s="19" t="s">
        <v>151</v>
      </c>
      <c r="O172"/>
    </row>
    <row r="173" spans="1:15" s="53" customFormat="1" x14ac:dyDescent="0.3">
      <c r="B173" s="66" t="s">
        <v>308</v>
      </c>
      <c r="C173" s="55">
        <v>0</v>
      </c>
      <c r="D173" s="56" t="s">
        <v>183</v>
      </c>
      <c r="E173" s="54">
        <v>-1000</v>
      </c>
      <c r="F173" s="54">
        <v>-100</v>
      </c>
      <c r="G173" s="54">
        <v>2000</v>
      </c>
      <c r="H173" s="67"/>
      <c r="I173" s="68"/>
      <c r="J173" s="84" t="s">
        <v>320</v>
      </c>
      <c r="K173" s="85"/>
      <c r="L173" s="57"/>
      <c r="M173" s="57"/>
      <c r="N173" s="57"/>
    </row>
    <row r="176" spans="1:15" x14ac:dyDescent="0.3">
      <c r="A176" s="33" t="s">
        <v>184</v>
      </c>
      <c r="B176" s="1" t="s">
        <v>1</v>
      </c>
      <c r="C176" s="1" t="s">
        <v>2</v>
      </c>
      <c r="D176" s="1" t="s">
        <v>188</v>
      </c>
      <c r="E176" s="1" t="s">
        <v>186</v>
      </c>
      <c r="F176" s="1" t="s">
        <v>187</v>
      </c>
      <c r="G176" s="1" t="s">
        <v>185</v>
      </c>
      <c r="H176" s="1" t="s">
        <v>195</v>
      </c>
      <c r="I176" s="41" t="s">
        <v>184</v>
      </c>
      <c r="J176" s="41" t="s">
        <v>189</v>
      </c>
      <c r="K176" s="41" t="s">
        <v>194</v>
      </c>
    </row>
    <row r="177" spans="1:15" x14ac:dyDescent="0.3">
      <c r="A177" s="34"/>
      <c r="B177" s="58" t="s">
        <v>309</v>
      </c>
      <c r="C177" s="2">
        <f>H177</f>
        <v>0</v>
      </c>
      <c r="D177" s="9"/>
      <c r="E177" s="5">
        <v>300</v>
      </c>
      <c r="F177" s="5">
        <v>200</v>
      </c>
      <c r="G177" s="2">
        <f>E177/F177</f>
        <v>1.5</v>
      </c>
      <c r="H177" s="2">
        <f>IF(G177&gt;=1,0,1)</f>
        <v>0</v>
      </c>
      <c r="I177" s="2">
        <v>0</v>
      </c>
      <c r="J177" s="2"/>
      <c r="K177" s="2" t="s">
        <v>327</v>
      </c>
    </row>
    <row r="178" spans="1:15" x14ac:dyDescent="0.3">
      <c r="A178" s="35"/>
      <c r="B178" s="8" t="s">
        <v>310</v>
      </c>
      <c r="C178" s="2">
        <f>H178</f>
        <v>1</v>
      </c>
      <c r="D178" s="9"/>
      <c r="E178" s="2">
        <v>300</v>
      </c>
      <c r="F178" s="2">
        <v>500</v>
      </c>
      <c r="G178" s="2">
        <f>E178/F178</f>
        <v>0.6</v>
      </c>
      <c r="H178" s="2">
        <f>IF(G178&gt;=1,0,1)</f>
        <v>1</v>
      </c>
      <c r="I178" s="2">
        <v>1</v>
      </c>
      <c r="J178" s="2"/>
      <c r="K178" s="2" t="s">
        <v>327</v>
      </c>
    </row>
    <row r="179" spans="1:15" x14ac:dyDescent="0.3">
      <c r="A179" s="35"/>
      <c r="B179" s="8" t="s">
        <v>311</v>
      </c>
      <c r="C179" s="2" t="s">
        <v>4</v>
      </c>
      <c r="D179" s="2"/>
      <c r="F179" s="2"/>
      <c r="G179" s="2" t="s">
        <v>48</v>
      </c>
      <c r="H179" s="2"/>
      <c r="I179" s="2" t="s">
        <v>206</v>
      </c>
      <c r="J179" s="2"/>
      <c r="K179" s="7" t="s">
        <v>327</v>
      </c>
    </row>
    <row r="180" spans="1:15" x14ac:dyDescent="0.3">
      <c r="E180" s="39"/>
      <c r="K180" s="39"/>
    </row>
    <row r="182" spans="1:15" x14ac:dyDescent="0.3">
      <c r="A182" s="33" t="s">
        <v>190</v>
      </c>
      <c r="B182" s="1" t="s">
        <v>1</v>
      </c>
      <c r="C182" s="1" t="s">
        <v>2</v>
      </c>
      <c r="D182" s="1" t="s">
        <v>191</v>
      </c>
      <c r="E182" s="1" t="s">
        <v>195</v>
      </c>
      <c r="F182" s="1" t="s">
        <v>186</v>
      </c>
      <c r="G182" s="1" t="s">
        <v>187</v>
      </c>
      <c r="H182" s="1" t="s">
        <v>184</v>
      </c>
      <c r="I182" s="1" t="s">
        <v>193</v>
      </c>
      <c r="J182" s="41" t="s">
        <v>190</v>
      </c>
      <c r="K182" s="41" t="s">
        <v>192</v>
      </c>
      <c r="L182" s="41" t="s">
        <v>194</v>
      </c>
    </row>
    <row r="183" spans="1:15" x14ac:dyDescent="0.3">
      <c r="B183" s="8" t="s">
        <v>312</v>
      </c>
      <c r="C183" s="2">
        <f>E183</f>
        <v>1</v>
      </c>
      <c r="D183" s="2"/>
      <c r="E183" s="17">
        <f>MAX(H183,I183)</f>
        <v>1</v>
      </c>
      <c r="F183" s="2">
        <v>300</v>
      </c>
      <c r="G183" s="2">
        <v>200</v>
      </c>
      <c r="H183" s="17">
        <v>0</v>
      </c>
      <c r="I183" s="2">
        <v>1</v>
      </c>
      <c r="J183" s="2">
        <v>1</v>
      </c>
      <c r="K183" s="2" t="s">
        <v>327</v>
      </c>
      <c r="L183" s="2"/>
    </row>
    <row r="184" spans="1:15" x14ac:dyDescent="0.3">
      <c r="B184" s="8" t="s">
        <v>313</v>
      </c>
      <c r="C184" s="2">
        <f>E184</f>
        <v>1</v>
      </c>
      <c r="D184" s="2"/>
      <c r="E184" s="17">
        <f>MAX(H184,I184)</f>
        <v>1</v>
      </c>
      <c r="F184" s="2">
        <v>300</v>
      </c>
      <c r="G184" s="2">
        <v>500</v>
      </c>
      <c r="H184" s="17">
        <v>1</v>
      </c>
      <c r="I184" s="2">
        <v>0</v>
      </c>
      <c r="J184" s="2">
        <v>1</v>
      </c>
      <c r="K184" s="2" t="s">
        <v>327</v>
      </c>
      <c r="L184" s="2"/>
    </row>
    <row r="185" spans="1:15" x14ac:dyDescent="0.3">
      <c r="B185" s="8" t="s">
        <v>314</v>
      </c>
      <c r="C185" s="2">
        <f>E185</f>
        <v>0</v>
      </c>
      <c r="D185" s="2"/>
      <c r="E185" s="17">
        <f>MAX(H185,I185)</f>
        <v>0</v>
      </c>
      <c r="F185" s="2">
        <v>300</v>
      </c>
      <c r="G185" s="2">
        <v>500</v>
      </c>
      <c r="H185" s="17">
        <v>0</v>
      </c>
      <c r="I185" s="2">
        <v>0</v>
      </c>
      <c r="J185" s="2">
        <v>0</v>
      </c>
      <c r="K185" s="7" t="s">
        <v>327</v>
      </c>
      <c r="L185" s="2"/>
    </row>
    <row r="186" spans="1:15" s="60" customFormat="1" x14ac:dyDescent="0.3">
      <c r="B186" s="8" t="s">
        <v>315</v>
      </c>
      <c r="C186" s="61" t="s">
        <v>4</v>
      </c>
      <c r="D186" s="61"/>
      <c r="E186" s="61"/>
      <c r="F186" s="61" t="s">
        <v>48</v>
      </c>
      <c r="G186" s="61" t="s">
        <v>48</v>
      </c>
      <c r="H186" s="61" t="s">
        <v>48</v>
      </c>
      <c r="I186" s="61" t="s">
        <v>48</v>
      </c>
      <c r="J186" s="61" t="s">
        <v>4</v>
      </c>
      <c r="K186" s="7" t="s">
        <v>327</v>
      </c>
      <c r="L186" s="61"/>
      <c r="M186" s="59"/>
      <c r="N186" s="59"/>
      <c r="O186" s="59"/>
    </row>
    <row r="187" spans="1:15" x14ac:dyDescent="0.3">
      <c r="B187" s="38"/>
      <c r="C187" s="39"/>
      <c r="D187" s="39"/>
      <c r="E187" s="62"/>
      <c r="F187" s="39"/>
      <c r="G187" s="39"/>
      <c r="H187" s="62"/>
      <c r="I187" s="39"/>
      <c r="J187" s="39"/>
      <c r="K187" s="39"/>
      <c r="L187" s="39"/>
    </row>
    <row r="190" spans="1:15" x14ac:dyDescent="0.3">
      <c r="D190" s="12"/>
    </row>
    <row r="191" spans="1:15" x14ac:dyDescent="0.3">
      <c r="D191" s="12"/>
    </row>
    <row r="192" spans="1:15" x14ac:dyDescent="0.3">
      <c r="D192" s="12"/>
    </row>
    <row r="193" spans="4:10" x14ac:dyDescent="0.3">
      <c r="D193" s="12"/>
    </row>
    <row r="194" spans="4:10" x14ac:dyDescent="0.3">
      <c r="D194" s="12"/>
    </row>
    <row r="195" spans="4:10" x14ac:dyDescent="0.3">
      <c r="D195" s="12"/>
    </row>
    <row r="206" spans="4:10" x14ac:dyDescent="0.3">
      <c r="J206" s="5" t="s">
        <v>200</v>
      </c>
    </row>
  </sheetData>
  <mergeCells count="7">
    <mergeCell ref="Y86:AB88"/>
    <mergeCell ref="T52:V52"/>
    <mergeCell ref="T64:V64"/>
    <mergeCell ref="J173:K173"/>
    <mergeCell ref="V42:X42"/>
    <mergeCell ref="V43:X43"/>
    <mergeCell ref="V44:X44"/>
  </mergeCells>
  <conditionalFormatting sqref="B134">
    <cfRule type="duplicateValues" dxfId="14" priority="14"/>
  </conditionalFormatting>
  <conditionalFormatting sqref="B135:B139">
    <cfRule type="duplicateValues" dxfId="13" priority="13"/>
  </conditionalFormatting>
  <conditionalFormatting sqref="B150">
    <cfRule type="duplicateValues" dxfId="12" priority="11"/>
  </conditionalFormatting>
  <conditionalFormatting sqref="B151:B155">
    <cfRule type="duplicateValues" dxfId="11" priority="10"/>
  </conditionalFormatting>
  <conditionalFormatting sqref="B169">
    <cfRule type="duplicateValues" dxfId="10" priority="6"/>
  </conditionalFormatting>
  <conditionalFormatting sqref="B178">
    <cfRule type="duplicateValues" dxfId="9" priority="5"/>
  </conditionalFormatting>
  <conditionalFormatting sqref="B171:B173">
    <cfRule type="duplicateValues" dxfId="8" priority="22"/>
  </conditionalFormatting>
  <conditionalFormatting sqref="B170 B163:B165">
    <cfRule type="duplicateValues" dxfId="7" priority="25"/>
  </conditionalFormatting>
  <conditionalFormatting sqref="B124:B126 B130 B132:B133">
    <cfRule type="duplicateValues" dxfId="6" priority="29"/>
  </conditionalFormatting>
  <conditionalFormatting sqref="B131">
    <cfRule type="duplicateValues" dxfId="5" priority="3"/>
  </conditionalFormatting>
  <conditionalFormatting sqref="B156:B158 B162">
    <cfRule type="duplicateValues" dxfId="4" priority="30"/>
  </conditionalFormatting>
  <conditionalFormatting sqref="B140:B142 B146 B148:B149">
    <cfRule type="duplicateValues" dxfId="3" priority="31"/>
  </conditionalFormatting>
  <conditionalFormatting sqref="B147">
    <cfRule type="duplicateValues" dxfId="2" priority="2"/>
  </conditionalFormatting>
  <conditionalFormatting sqref="B179 B183:B187">
    <cfRule type="duplicateValues" dxfId="1" priority="32"/>
  </conditionalFormatting>
  <conditionalFormatting sqref="B177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O19"/>
  <sheetViews>
    <sheetView workbookViewId="0">
      <selection activeCell="E8" sqref="E8"/>
    </sheetView>
  </sheetViews>
  <sheetFormatPr defaultRowHeight="14.4" x14ac:dyDescent="0.3"/>
  <cols>
    <col min="1" max="1" width="7.109375" bestFit="1" customWidth="1"/>
    <col min="2" max="2" width="17.33203125" bestFit="1" customWidth="1"/>
    <col min="3" max="3" width="11.6640625" bestFit="1" customWidth="1"/>
    <col min="4" max="4" width="15.6640625" bestFit="1" customWidth="1"/>
    <col min="5" max="5" width="17.6640625" bestFit="1" customWidth="1"/>
    <col min="6" max="6" width="25.109375" bestFit="1" customWidth="1"/>
    <col min="7" max="7" width="18.6640625" bestFit="1" customWidth="1"/>
    <col min="8" max="8" width="16.33203125" bestFit="1" customWidth="1"/>
    <col min="9" max="10" width="25.109375" bestFit="1" customWidth="1"/>
    <col min="12" max="12" width="25.109375" bestFit="1" customWidth="1"/>
    <col min="13" max="13" width="18.6640625" bestFit="1" customWidth="1"/>
  </cols>
  <sheetData>
    <row r="5" spans="1:15" x14ac:dyDescent="0.3">
      <c r="A5" s="3" t="s">
        <v>50</v>
      </c>
      <c r="B5" s="1" t="s">
        <v>1</v>
      </c>
      <c r="C5" s="1" t="s">
        <v>2</v>
      </c>
      <c r="D5" s="1" t="s">
        <v>64</v>
      </c>
      <c r="E5" s="1" t="s">
        <v>92</v>
      </c>
      <c r="F5" s="1" t="s">
        <v>102</v>
      </c>
      <c r="G5" s="1" t="s">
        <v>105</v>
      </c>
      <c r="H5" s="2" t="s">
        <v>50</v>
      </c>
      <c r="I5" s="1" t="s">
        <v>54</v>
      </c>
      <c r="J5" s="10" t="s">
        <v>55</v>
      </c>
      <c r="K5" s="23"/>
      <c r="O5" s="5"/>
    </row>
    <row r="6" spans="1:15" x14ac:dyDescent="0.3">
      <c r="B6" s="8" t="s">
        <v>42</v>
      </c>
      <c r="C6" s="5">
        <v>0</v>
      </c>
      <c r="D6" s="2" t="s">
        <v>48</v>
      </c>
      <c r="E6" s="2" t="s">
        <v>48</v>
      </c>
      <c r="F6" s="2" t="s">
        <v>48</v>
      </c>
      <c r="G6" s="2" t="s">
        <v>48</v>
      </c>
      <c r="H6" s="2"/>
      <c r="I6" s="2" t="s">
        <v>48</v>
      </c>
      <c r="J6" s="10"/>
      <c r="K6" s="36"/>
      <c r="O6" s="5"/>
    </row>
    <row r="7" spans="1:15" x14ac:dyDescent="0.3">
      <c r="B7" s="8" t="s">
        <v>51</v>
      </c>
      <c r="C7" s="2">
        <v>1</v>
      </c>
      <c r="D7" s="2">
        <v>1</v>
      </c>
      <c r="E7" s="2" t="s">
        <v>48</v>
      </c>
      <c r="F7" s="2" t="s">
        <v>48</v>
      </c>
      <c r="G7" s="2" t="s">
        <v>48</v>
      </c>
      <c r="H7" s="2"/>
      <c r="I7" s="2" t="s">
        <v>48</v>
      </c>
      <c r="J7" s="10"/>
      <c r="K7" s="36"/>
      <c r="O7" s="5"/>
    </row>
    <row r="8" spans="1:15" x14ac:dyDescent="0.3">
      <c r="B8" s="8" t="s">
        <v>52</v>
      </c>
      <c r="C8" s="2">
        <v>1</v>
      </c>
      <c r="D8" s="2">
        <v>1</v>
      </c>
      <c r="E8" s="2" t="s">
        <v>48</v>
      </c>
      <c r="F8" s="2">
        <v>1</v>
      </c>
      <c r="G8" s="2" t="s">
        <v>48</v>
      </c>
      <c r="H8" s="2"/>
      <c r="I8" s="2" t="s">
        <v>48</v>
      </c>
      <c r="J8" s="10"/>
      <c r="K8" s="36"/>
      <c r="O8" s="5"/>
    </row>
    <row r="11" spans="1:15" x14ac:dyDescent="0.3">
      <c r="A11" s="3" t="s">
        <v>119</v>
      </c>
      <c r="B11" s="1" t="s">
        <v>1</v>
      </c>
      <c r="C11" s="1" t="s">
        <v>2</v>
      </c>
      <c r="D11" s="1" t="s">
        <v>122</v>
      </c>
      <c r="E11" s="2" t="s">
        <v>119</v>
      </c>
      <c r="F11" s="1" t="s">
        <v>117</v>
      </c>
      <c r="G11" s="10" t="s">
        <v>118</v>
      </c>
      <c r="H11" s="23"/>
      <c r="L11" s="5"/>
      <c r="M11" s="5"/>
      <c r="N11" s="5"/>
      <c r="O11" s="5"/>
    </row>
    <row r="12" spans="1:15" x14ac:dyDescent="0.3">
      <c r="B12" s="8" t="s">
        <v>112</v>
      </c>
      <c r="C12" s="5">
        <v>0</v>
      </c>
      <c r="D12" s="2" t="s">
        <v>48</v>
      </c>
      <c r="E12" s="2"/>
      <c r="F12" s="2" t="s">
        <v>48</v>
      </c>
      <c r="G12" s="10"/>
      <c r="H12" s="36"/>
      <c r="L12" s="5"/>
      <c r="M12" s="5"/>
      <c r="N12" s="5"/>
      <c r="O12" s="5"/>
    </row>
    <row r="13" spans="1:15" x14ac:dyDescent="0.3">
      <c r="B13" s="8" t="s">
        <v>319</v>
      </c>
      <c r="C13" s="2">
        <v>1</v>
      </c>
      <c r="D13" s="2">
        <v>1</v>
      </c>
      <c r="E13" s="2"/>
      <c r="F13" s="2" t="s">
        <v>48</v>
      </c>
      <c r="G13" s="10"/>
      <c r="H13" s="36"/>
      <c r="L13" s="5"/>
      <c r="M13" s="5"/>
      <c r="N13" s="5"/>
      <c r="O13" s="5"/>
    </row>
    <row r="16" spans="1:15" x14ac:dyDescent="0.3">
      <c r="A16" s="3" t="s">
        <v>140</v>
      </c>
      <c r="B16" s="1" t="s">
        <v>1</v>
      </c>
      <c r="C16" s="1" t="s">
        <v>2</v>
      </c>
      <c r="D16" s="1" t="s">
        <v>145</v>
      </c>
      <c r="E16" s="1" t="s">
        <v>154</v>
      </c>
      <c r="F16" s="1" t="s">
        <v>153</v>
      </c>
      <c r="G16" s="1" t="s">
        <v>168</v>
      </c>
      <c r="H16" s="1" t="s">
        <v>174</v>
      </c>
      <c r="I16" s="1" t="s">
        <v>179</v>
      </c>
      <c r="J16" s="1" t="s">
        <v>182</v>
      </c>
      <c r="K16" s="2" t="s">
        <v>140</v>
      </c>
      <c r="L16" s="1" t="s">
        <v>144</v>
      </c>
      <c r="M16" s="2" t="s">
        <v>143</v>
      </c>
      <c r="N16" s="5"/>
      <c r="O16" s="5"/>
    </row>
    <row r="17" spans="2:15" x14ac:dyDescent="0.3">
      <c r="B17" s="8" t="s">
        <v>321</v>
      </c>
      <c r="C17" s="5">
        <v>0</v>
      </c>
      <c r="D17" s="2" t="s">
        <v>48</v>
      </c>
      <c r="E17" s="2" t="s">
        <v>48</v>
      </c>
      <c r="F17" s="2" t="s">
        <v>48</v>
      </c>
      <c r="G17" s="2" t="s">
        <v>48</v>
      </c>
      <c r="H17" s="24" t="s">
        <v>48</v>
      </c>
      <c r="I17" s="24" t="s">
        <v>48</v>
      </c>
      <c r="J17" s="24" t="s">
        <v>48</v>
      </c>
      <c r="K17" s="2"/>
      <c r="L17" s="2" t="s">
        <v>48</v>
      </c>
      <c r="M17" s="2"/>
      <c r="N17" s="5"/>
      <c r="O17" s="5"/>
    </row>
    <row r="18" spans="2:15" x14ac:dyDescent="0.3">
      <c r="B18" s="8" t="s">
        <v>116</v>
      </c>
      <c r="C18" s="2">
        <v>1</v>
      </c>
      <c r="D18" s="2">
        <v>1</v>
      </c>
      <c r="E18" s="2">
        <v>1</v>
      </c>
      <c r="F18" s="2">
        <v>1</v>
      </c>
      <c r="G18" s="2" t="s">
        <v>48</v>
      </c>
      <c r="H18" s="24" t="s">
        <v>48</v>
      </c>
      <c r="I18" s="24" t="s">
        <v>48</v>
      </c>
      <c r="J18" s="24">
        <v>1</v>
      </c>
      <c r="K18" s="2"/>
      <c r="L18" s="2" t="s">
        <v>48</v>
      </c>
      <c r="M18" s="2"/>
      <c r="N18" s="5"/>
      <c r="O18" s="5"/>
    </row>
    <row r="19" spans="2:15" x14ac:dyDescent="0.3">
      <c r="B19" s="8" t="s">
        <v>120</v>
      </c>
      <c r="C19" s="2">
        <v>1</v>
      </c>
      <c r="D19" s="2">
        <v>1</v>
      </c>
      <c r="E19" s="2" t="s">
        <v>48</v>
      </c>
      <c r="F19" s="2" t="s">
        <v>48</v>
      </c>
      <c r="G19" s="2" t="s">
        <v>48</v>
      </c>
      <c r="H19" s="24" t="s">
        <v>48</v>
      </c>
      <c r="I19" s="24" t="s">
        <v>48</v>
      </c>
      <c r="J19" s="24" t="s">
        <v>48</v>
      </c>
      <c r="K19" s="2"/>
      <c r="L19" s="2" t="s">
        <v>48</v>
      </c>
      <c r="M19" s="2"/>
      <c r="N19" s="5"/>
      <c r="O1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Customer Table</vt:lpstr>
      <vt:lpstr>Analysis 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2017-03-23T11:14:20Z</dcterms:modified>
</cp:coreProperties>
</file>