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Foglio1" sheetId="1" r:id="rId1"/>
    <sheet name="ind40" sheetId="2" r:id="rId2"/>
    <sheet name="Foglio1 (2)" sheetId="3" r:id="rId3"/>
  </sheets>
  <calcPr calcId="152511"/>
</workbook>
</file>

<file path=xl/calcChain.xml><?xml version="1.0" encoding="utf-8"?>
<calcChain xmlns="http://schemas.openxmlformats.org/spreadsheetml/2006/main">
  <c r="J2" i="2" l="1"/>
  <c r="AF24" i="3" l="1"/>
  <c r="AE24" i="3"/>
  <c r="AD24" i="3"/>
  <c r="AC24" i="3"/>
  <c r="AB24" i="3"/>
  <c r="AA24" i="3"/>
  <c r="Z24" i="3"/>
  <c r="Y24" i="3"/>
  <c r="X24" i="3"/>
  <c r="W24" i="3"/>
  <c r="V24" i="3"/>
  <c r="U24" i="3"/>
  <c r="T24" i="3"/>
  <c r="AF23" i="3"/>
  <c r="AE23" i="3"/>
  <c r="AD23" i="3"/>
  <c r="AC23" i="3"/>
  <c r="AB23" i="3"/>
  <c r="AA23" i="3"/>
  <c r="Z23" i="3"/>
  <c r="Y23" i="3"/>
  <c r="X23" i="3"/>
  <c r="W23" i="3"/>
  <c r="V23" i="3"/>
  <c r="U23" i="3"/>
  <c r="T23" i="3"/>
  <c r="AF22" i="3"/>
  <c r="AE22" i="3"/>
  <c r="AD22" i="3"/>
  <c r="AC22" i="3"/>
  <c r="AB22" i="3"/>
  <c r="AA22" i="3"/>
  <c r="Z22" i="3"/>
  <c r="Y22" i="3"/>
  <c r="X22" i="3"/>
  <c r="W22" i="3"/>
  <c r="V22" i="3"/>
  <c r="U22" i="3"/>
  <c r="T22" i="3"/>
  <c r="AF21" i="3"/>
  <c r="AE21" i="3"/>
  <c r="AD21" i="3"/>
  <c r="AC21" i="3"/>
  <c r="AB21" i="3"/>
  <c r="AA21" i="3"/>
  <c r="Z21" i="3"/>
  <c r="Y21" i="3"/>
  <c r="X21" i="3"/>
  <c r="W21" i="3"/>
  <c r="V21" i="3"/>
  <c r="U21" i="3"/>
  <c r="T21" i="3"/>
  <c r="AF20" i="3"/>
  <c r="AE20" i="3"/>
  <c r="AD20" i="3"/>
  <c r="AC20" i="3"/>
  <c r="AB20" i="3"/>
  <c r="AA20" i="3"/>
  <c r="Z20" i="3"/>
  <c r="Y20" i="3"/>
  <c r="X20" i="3"/>
  <c r="W20" i="3"/>
  <c r="V20" i="3"/>
  <c r="U20" i="3"/>
  <c r="T20" i="3"/>
  <c r="AF19" i="3"/>
  <c r="AE19" i="3"/>
  <c r="AD19" i="3"/>
  <c r="AC19" i="3"/>
  <c r="AB19" i="3"/>
  <c r="AA19" i="3"/>
  <c r="Z19" i="3"/>
  <c r="Y19" i="3"/>
  <c r="X19" i="3"/>
  <c r="W19" i="3"/>
  <c r="V19" i="3"/>
  <c r="U19" i="3"/>
  <c r="T19" i="3"/>
  <c r="AF18" i="3"/>
  <c r="AE18" i="3"/>
  <c r="AD18" i="3"/>
  <c r="AC18" i="3"/>
  <c r="AB18" i="3"/>
  <c r="AA18" i="3"/>
  <c r="Z18" i="3"/>
  <c r="Y18" i="3"/>
  <c r="X18" i="3"/>
  <c r="W18" i="3"/>
  <c r="V18" i="3"/>
  <c r="U18" i="3"/>
  <c r="T18" i="3"/>
  <c r="AF17" i="3"/>
  <c r="AE17" i="3"/>
  <c r="AD17" i="3"/>
  <c r="AC17" i="3"/>
  <c r="AB17" i="3"/>
  <c r="AA17" i="3"/>
  <c r="Z17" i="3"/>
  <c r="Y17" i="3"/>
  <c r="X17" i="3"/>
  <c r="W17" i="3"/>
  <c r="V17" i="3"/>
  <c r="U17" i="3"/>
  <c r="T17" i="3"/>
  <c r="AF16" i="3"/>
  <c r="AE16" i="3"/>
  <c r="AD16" i="3"/>
  <c r="AC16" i="3"/>
  <c r="AB16" i="3"/>
  <c r="AA16" i="3"/>
  <c r="Z16" i="3"/>
  <c r="Y16" i="3"/>
  <c r="X16" i="3"/>
  <c r="W16" i="3"/>
  <c r="V16" i="3"/>
  <c r="U16" i="3"/>
  <c r="T16" i="3"/>
  <c r="AF15" i="3"/>
  <c r="AE15" i="3"/>
  <c r="AD15" i="3"/>
  <c r="AC15" i="3"/>
  <c r="AB15" i="3"/>
  <c r="AA15" i="3"/>
  <c r="Z15" i="3"/>
  <c r="Y15" i="3"/>
  <c r="X15" i="3"/>
  <c r="W15" i="3"/>
  <c r="V15" i="3"/>
  <c r="U15" i="3"/>
  <c r="T15" i="3"/>
  <c r="AF14" i="3"/>
  <c r="AE14" i="3"/>
  <c r="AD14" i="3"/>
  <c r="AC14" i="3"/>
  <c r="AB14" i="3"/>
  <c r="AA14" i="3"/>
  <c r="Z14" i="3"/>
  <c r="Y14" i="3"/>
  <c r="X14" i="3"/>
  <c r="W14" i="3"/>
  <c r="V14" i="3"/>
  <c r="U14" i="3"/>
  <c r="T14" i="3"/>
  <c r="AF13" i="3"/>
  <c r="AE13" i="3"/>
  <c r="AD13" i="3"/>
  <c r="AC13" i="3"/>
  <c r="AB13" i="3"/>
  <c r="AA13" i="3"/>
  <c r="Z13" i="3"/>
  <c r="Y13" i="3"/>
  <c r="X13" i="3"/>
  <c r="W13" i="3"/>
  <c r="V13" i="3"/>
  <c r="U13" i="3"/>
  <c r="T13" i="3"/>
  <c r="AF12" i="3"/>
  <c r="AE12" i="3"/>
  <c r="AD12" i="3"/>
  <c r="AC12" i="3"/>
  <c r="AB12" i="3"/>
  <c r="AA12" i="3"/>
  <c r="Z12" i="3"/>
  <c r="Y12" i="3"/>
  <c r="X12" i="3"/>
  <c r="W12" i="3"/>
  <c r="V12" i="3"/>
  <c r="U12" i="3"/>
  <c r="T12" i="3"/>
  <c r="AF11" i="3"/>
  <c r="AE11" i="3"/>
  <c r="AD11" i="3"/>
  <c r="AC11" i="3"/>
  <c r="AB11" i="3"/>
  <c r="AA11" i="3"/>
  <c r="Z11" i="3"/>
  <c r="Y11" i="3"/>
  <c r="X11" i="3"/>
  <c r="W11" i="3"/>
  <c r="V11" i="3"/>
  <c r="U11" i="3"/>
  <c r="T11" i="3"/>
  <c r="AF10" i="3"/>
  <c r="AE10" i="3"/>
  <c r="AD10" i="3"/>
  <c r="AC10" i="3"/>
  <c r="AB10" i="3"/>
  <c r="AA10" i="3"/>
  <c r="Z10" i="3"/>
  <c r="Y10" i="3"/>
  <c r="X10" i="3"/>
  <c r="W10" i="3"/>
  <c r="V10" i="3"/>
  <c r="U10" i="3"/>
  <c r="T10" i="3"/>
  <c r="AF9" i="3"/>
  <c r="AE9" i="3"/>
  <c r="AD9" i="3"/>
  <c r="AC9" i="3"/>
  <c r="AB9" i="3"/>
  <c r="AA9" i="3"/>
  <c r="Z9" i="3"/>
  <c r="Y9" i="3"/>
  <c r="X9" i="3"/>
  <c r="W9" i="3"/>
  <c r="V9" i="3"/>
  <c r="U9" i="3"/>
  <c r="T9" i="3"/>
  <c r="AF8" i="3"/>
  <c r="AE8" i="3"/>
  <c r="AD8" i="3"/>
  <c r="AC8" i="3"/>
  <c r="AB8" i="3"/>
  <c r="AA8" i="3"/>
  <c r="Z8" i="3"/>
  <c r="Y8" i="3"/>
  <c r="X8" i="3"/>
  <c r="W8" i="3"/>
  <c r="V8" i="3"/>
  <c r="U8" i="3"/>
  <c r="T8" i="3"/>
  <c r="AF7" i="3"/>
  <c r="AE7" i="3"/>
  <c r="AD7" i="3"/>
  <c r="AC7" i="3"/>
  <c r="AB7" i="3"/>
  <c r="AA7" i="3"/>
  <c r="Z7" i="3"/>
  <c r="Y7" i="3"/>
  <c r="X7" i="3"/>
  <c r="W7" i="3"/>
  <c r="V7" i="3"/>
  <c r="U7" i="3"/>
  <c r="T7" i="3"/>
  <c r="AF6" i="3"/>
  <c r="AE6" i="3"/>
  <c r="AD6" i="3"/>
  <c r="AC6" i="3"/>
  <c r="AB6" i="3"/>
  <c r="AA6" i="3"/>
  <c r="Z6" i="3"/>
  <c r="Y6" i="3"/>
  <c r="X6" i="3"/>
  <c r="W6" i="3"/>
  <c r="V6" i="3"/>
  <c r="U6" i="3"/>
  <c r="T6" i="3"/>
  <c r="AF5" i="3"/>
  <c r="AE5" i="3"/>
  <c r="AD5" i="3"/>
  <c r="AC5" i="3"/>
  <c r="AB5" i="3"/>
  <c r="AA5" i="3"/>
  <c r="Z5" i="3"/>
  <c r="Y5" i="3"/>
  <c r="X5" i="3"/>
  <c r="W5" i="3"/>
  <c r="V5" i="3"/>
  <c r="U5" i="3"/>
  <c r="T5" i="3"/>
  <c r="AF4" i="3"/>
  <c r="AE4" i="3"/>
  <c r="AD4" i="3"/>
  <c r="AC4" i="3"/>
  <c r="AB4" i="3"/>
  <c r="AA4" i="3"/>
  <c r="Z4" i="3"/>
  <c r="Y4" i="3"/>
  <c r="X4" i="3"/>
  <c r="W4" i="3"/>
  <c r="V4" i="3"/>
  <c r="U4" i="3"/>
  <c r="T4" i="3"/>
  <c r="AF3" i="3"/>
  <c r="AE3" i="3"/>
  <c r="AD3" i="3"/>
  <c r="AC3" i="3"/>
  <c r="AB3" i="3"/>
  <c r="AA3" i="3"/>
  <c r="Z3" i="3"/>
  <c r="Y3" i="3"/>
  <c r="X3" i="3"/>
  <c r="W3" i="3"/>
  <c r="V3" i="3"/>
  <c r="U3" i="3"/>
  <c r="T3" i="3"/>
  <c r="AF2" i="3"/>
  <c r="AE2" i="3"/>
  <c r="AD2" i="3"/>
  <c r="AC2" i="3"/>
  <c r="AB2" i="3"/>
  <c r="AA2" i="3"/>
  <c r="Z2" i="3"/>
  <c r="Y2" i="3"/>
  <c r="X2" i="3"/>
  <c r="W2" i="3"/>
  <c r="V2" i="3"/>
  <c r="U2" i="3"/>
  <c r="T2" i="3"/>
  <c r="H24" i="2"/>
  <c r="I24" i="2" s="1"/>
  <c r="H23" i="2"/>
  <c r="I23" i="2" s="1"/>
  <c r="H22" i="2"/>
  <c r="I22" i="2" s="1"/>
  <c r="H21" i="2"/>
  <c r="I21" i="2" s="1"/>
  <c r="H20" i="2"/>
  <c r="I20" i="2" s="1"/>
  <c r="H19" i="2"/>
  <c r="I19" i="2" s="1"/>
  <c r="H18" i="2"/>
  <c r="I18" i="2" s="1"/>
  <c r="H17" i="2"/>
  <c r="I17" i="2" s="1"/>
  <c r="H16" i="2"/>
  <c r="I16" i="2" s="1"/>
  <c r="H15" i="2"/>
  <c r="I15" i="2" s="1"/>
  <c r="H14" i="2"/>
  <c r="I14" i="2" s="1"/>
  <c r="H13" i="2"/>
  <c r="I13" i="2" s="1"/>
  <c r="H12" i="2"/>
  <c r="I12" i="2" s="1"/>
  <c r="H11" i="2"/>
  <c r="I11" i="2" s="1"/>
  <c r="H10" i="2"/>
  <c r="I10" i="2" s="1"/>
  <c r="H9" i="2"/>
  <c r="I9" i="2" s="1"/>
  <c r="H8" i="2"/>
  <c r="I8" i="2" s="1"/>
  <c r="H7" i="2"/>
  <c r="I7" i="2" s="1"/>
  <c r="H6" i="2"/>
  <c r="I6" i="2" s="1"/>
  <c r="H5" i="2"/>
  <c r="I5" i="2" s="1"/>
  <c r="H4" i="2"/>
  <c r="I4" i="2" s="1"/>
  <c r="H3" i="2"/>
  <c r="I3" i="2" s="1"/>
  <c r="H2" i="2"/>
  <c r="I2" i="2" s="1"/>
  <c r="BS3" i="1"/>
  <c r="BS4" i="1"/>
  <c r="BS5" i="1"/>
  <c r="BS6" i="1"/>
  <c r="BS7" i="1"/>
  <c r="BS8" i="1"/>
  <c r="BS9" i="1"/>
  <c r="BS10" i="1"/>
  <c r="BS11" i="1"/>
  <c r="BS12" i="1"/>
  <c r="BS13" i="1"/>
  <c r="BS14" i="1"/>
  <c r="BS15" i="1"/>
  <c r="BS16" i="1"/>
  <c r="BS17" i="1"/>
  <c r="BS18" i="1"/>
  <c r="BS19" i="1"/>
  <c r="BS20" i="1"/>
  <c r="BS21" i="1"/>
  <c r="BS22" i="1"/>
  <c r="BS23" i="1"/>
  <c r="BS24" i="1"/>
  <c r="BS2" i="1"/>
  <c r="BR3" i="1"/>
  <c r="BR4" i="1"/>
  <c r="BR5" i="1"/>
  <c r="BR6" i="1"/>
  <c r="BR7" i="1"/>
  <c r="BR8" i="1"/>
  <c r="BR9" i="1"/>
  <c r="BR10" i="1"/>
  <c r="BR11" i="1"/>
  <c r="BR12" i="1"/>
  <c r="BR13" i="1"/>
  <c r="BR14" i="1"/>
  <c r="BR15" i="1"/>
  <c r="BR16" i="1"/>
  <c r="BR17" i="1"/>
  <c r="BR18" i="1"/>
  <c r="BR19" i="1"/>
  <c r="BR20" i="1"/>
  <c r="BR21" i="1"/>
  <c r="BR22" i="1"/>
  <c r="BR23" i="1"/>
  <c r="BR24" i="1"/>
  <c r="BR2" i="1"/>
  <c r="BP3" i="1"/>
  <c r="BQ3" i="1"/>
  <c r="BP4" i="1"/>
  <c r="BQ4" i="1"/>
  <c r="BP5" i="1"/>
  <c r="BQ5" i="1"/>
  <c r="BP6" i="1"/>
  <c r="BQ6" i="1"/>
  <c r="BP7" i="1"/>
  <c r="BQ7" i="1"/>
  <c r="BP8" i="1"/>
  <c r="BQ8" i="1"/>
  <c r="BP9" i="1"/>
  <c r="BQ9" i="1"/>
  <c r="BP10" i="1"/>
  <c r="BQ10" i="1"/>
  <c r="BP11" i="1"/>
  <c r="BQ11" i="1"/>
  <c r="BP12" i="1"/>
  <c r="BQ12" i="1"/>
  <c r="BP13" i="1"/>
  <c r="BQ13" i="1"/>
  <c r="BP14" i="1"/>
  <c r="BQ14" i="1"/>
  <c r="BP15" i="1"/>
  <c r="BQ15" i="1"/>
  <c r="BP16" i="1"/>
  <c r="BQ16" i="1"/>
  <c r="BP17" i="1"/>
  <c r="BQ17" i="1"/>
  <c r="BP18" i="1"/>
  <c r="BQ18" i="1"/>
  <c r="BP19" i="1"/>
  <c r="BQ19" i="1"/>
  <c r="BP20" i="1"/>
  <c r="BQ20" i="1"/>
  <c r="BP21" i="1"/>
  <c r="BQ21" i="1"/>
  <c r="BP22" i="1"/>
  <c r="BQ22" i="1"/>
  <c r="BP23" i="1"/>
  <c r="BQ23" i="1"/>
  <c r="BP24" i="1"/>
  <c r="BQ24" i="1"/>
  <c r="BQ2" i="1"/>
  <c r="BP2" i="1"/>
  <c r="BO3" i="1"/>
  <c r="BO4" i="1"/>
  <c r="BO5" i="1"/>
  <c r="BO6" i="1"/>
  <c r="BO7" i="1"/>
  <c r="BO8" i="1"/>
  <c r="BO9" i="1"/>
  <c r="BO10" i="1"/>
  <c r="BO11" i="1"/>
  <c r="BO12" i="1"/>
  <c r="BO13" i="1"/>
  <c r="BO14" i="1"/>
  <c r="BO15" i="1"/>
  <c r="BO16" i="1"/>
  <c r="BO17" i="1"/>
  <c r="BO18" i="1"/>
  <c r="BO19" i="1"/>
  <c r="BO20" i="1"/>
  <c r="BO21" i="1"/>
  <c r="BO22" i="1"/>
  <c r="BO23" i="1"/>
  <c r="BO24" i="1"/>
  <c r="BO2" i="1"/>
  <c r="BN3" i="1"/>
  <c r="BN4" i="1"/>
  <c r="BN5" i="1"/>
  <c r="BN6" i="1"/>
  <c r="BN7" i="1"/>
  <c r="BN8" i="1"/>
  <c r="BN9" i="1"/>
  <c r="BN10" i="1"/>
  <c r="BN11" i="1"/>
  <c r="BN12" i="1"/>
  <c r="BN13" i="1"/>
  <c r="BN14" i="1"/>
  <c r="BN15" i="1"/>
  <c r="BN16" i="1"/>
  <c r="BN17" i="1"/>
  <c r="BN18" i="1"/>
  <c r="BN19" i="1"/>
  <c r="BN20" i="1"/>
  <c r="BN21" i="1"/>
  <c r="BN22" i="1"/>
  <c r="BN23" i="1"/>
  <c r="BN24" i="1"/>
  <c r="BN2" i="1"/>
  <c r="BM3" i="1"/>
  <c r="BM4" i="1"/>
  <c r="BM5" i="1"/>
  <c r="BM6" i="1"/>
  <c r="BM7" i="1"/>
  <c r="BM8" i="1"/>
  <c r="BM9" i="1"/>
  <c r="BM10" i="1"/>
  <c r="BM11" i="1"/>
  <c r="BM12" i="1"/>
  <c r="BM13" i="1"/>
  <c r="BM14" i="1"/>
  <c r="BM15" i="1"/>
  <c r="BM16" i="1"/>
  <c r="BM17" i="1"/>
  <c r="BM18" i="1"/>
  <c r="BM19" i="1"/>
  <c r="BM20" i="1"/>
  <c r="BM21" i="1"/>
  <c r="BM22" i="1"/>
  <c r="BM23" i="1"/>
  <c r="BM24" i="1"/>
  <c r="BM2" i="1"/>
  <c r="BL3" i="1"/>
  <c r="BL4" i="1"/>
  <c r="BL5" i="1"/>
  <c r="BL6" i="1"/>
  <c r="BL7" i="1"/>
  <c r="BL8" i="1"/>
  <c r="BL9" i="1"/>
  <c r="BL10" i="1"/>
  <c r="BL11" i="1"/>
  <c r="BL12" i="1"/>
  <c r="BL13" i="1"/>
  <c r="BL14" i="1"/>
  <c r="BL15" i="1"/>
  <c r="BL16" i="1"/>
  <c r="BL17" i="1"/>
  <c r="BL18" i="1"/>
  <c r="BL19" i="1"/>
  <c r="BL20" i="1"/>
  <c r="BL21" i="1"/>
  <c r="BL22" i="1"/>
  <c r="BL23" i="1"/>
  <c r="BL24" i="1"/>
  <c r="BL2" i="1"/>
  <c r="AY3" i="1"/>
  <c r="AZ3" i="1"/>
  <c r="BA3" i="1"/>
  <c r="BB3" i="1"/>
  <c r="BC3" i="1"/>
  <c r="BD3" i="1"/>
  <c r="BE3" i="1"/>
  <c r="BF3" i="1"/>
  <c r="BG3" i="1"/>
  <c r="BH3" i="1"/>
  <c r="BI3" i="1"/>
  <c r="BJ3" i="1"/>
  <c r="BK3" i="1"/>
  <c r="AY4" i="1"/>
  <c r="AZ4" i="1"/>
  <c r="BA4" i="1"/>
  <c r="BB4" i="1"/>
  <c r="BC4" i="1"/>
  <c r="BD4" i="1"/>
  <c r="BE4" i="1"/>
  <c r="BF4" i="1"/>
  <c r="BG4" i="1"/>
  <c r="BH4" i="1"/>
  <c r="BI4" i="1"/>
  <c r="BJ4" i="1"/>
  <c r="BK4" i="1"/>
  <c r="AY5" i="1"/>
  <c r="AZ5" i="1"/>
  <c r="BA5" i="1"/>
  <c r="BB5" i="1"/>
  <c r="BC5" i="1"/>
  <c r="BD5" i="1"/>
  <c r="BE5" i="1"/>
  <c r="BF5" i="1"/>
  <c r="BG5" i="1"/>
  <c r="BH5" i="1"/>
  <c r="BI5" i="1"/>
  <c r="BJ5" i="1"/>
  <c r="BK5" i="1"/>
  <c r="AY6" i="1"/>
  <c r="AZ6" i="1"/>
  <c r="BA6" i="1"/>
  <c r="BB6" i="1"/>
  <c r="BC6" i="1"/>
  <c r="BD6" i="1"/>
  <c r="BE6" i="1"/>
  <c r="BF6" i="1"/>
  <c r="BG6" i="1"/>
  <c r="BH6" i="1"/>
  <c r="BI6" i="1"/>
  <c r="BJ6" i="1"/>
  <c r="BK6" i="1"/>
  <c r="AY7" i="1"/>
  <c r="AZ7" i="1"/>
  <c r="BA7" i="1"/>
  <c r="BB7" i="1"/>
  <c r="BC7" i="1"/>
  <c r="BD7" i="1"/>
  <c r="BE7" i="1"/>
  <c r="BF7" i="1"/>
  <c r="BG7" i="1"/>
  <c r="BH7" i="1"/>
  <c r="BI7" i="1"/>
  <c r="BJ7" i="1"/>
  <c r="BK7" i="1"/>
  <c r="AY8" i="1"/>
  <c r="AZ8" i="1"/>
  <c r="BA8" i="1"/>
  <c r="BB8" i="1"/>
  <c r="BC8" i="1"/>
  <c r="BD8" i="1"/>
  <c r="BE8" i="1"/>
  <c r="BF8" i="1"/>
  <c r="BG8" i="1"/>
  <c r="BH8" i="1"/>
  <c r="BI8" i="1"/>
  <c r="BJ8" i="1"/>
  <c r="BK8" i="1"/>
  <c r="AY9" i="1"/>
  <c r="AZ9" i="1"/>
  <c r="BA9" i="1"/>
  <c r="BB9" i="1"/>
  <c r="BC9" i="1"/>
  <c r="BD9" i="1"/>
  <c r="BE9" i="1"/>
  <c r="BF9" i="1"/>
  <c r="BG9" i="1"/>
  <c r="BH9" i="1"/>
  <c r="BI9" i="1"/>
  <c r="BJ9" i="1"/>
  <c r="BK9" i="1"/>
  <c r="AY10" i="1"/>
  <c r="AZ10" i="1"/>
  <c r="BA10" i="1"/>
  <c r="BB10" i="1"/>
  <c r="BC10" i="1"/>
  <c r="BD10" i="1"/>
  <c r="BE10" i="1"/>
  <c r="BF10" i="1"/>
  <c r="BG10" i="1"/>
  <c r="BH10" i="1"/>
  <c r="BI10" i="1"/>
  <c r="BJ10" i="1"/>
  <c r="BK10" i="1"/>
  <c r="AY11" i="1"/>
  <c r="AZ11" i="1"/>
  <c r="BA11" i="1"/>
  <c r="BB11" i="1"/>
  <c r="BC11" i="1"/>
  <c r="BD11" i="1"/>
  <c r="BE11" i="1"/>
  <c r="BF11" i="1"/>
  <c r="BG11" i="1"/>
  <c r="BH11" i="1"/>
  <c r="BI11" i="1"/>
  <c r="BJ11" i="1"/>
  <c r="BK11" i="1"/>
  <c r="AY12" i="1"/>
  <c r="AZ12" i="1"/>
  <c r="BA12" i="1"/>
  <c r="BB12" i="1"/>
  <c r="BC12" i="1"/>
  <c r="BD12" i="1"/>
  <c r="BE12" i="1"/>
  <c r="BF12" i="1"/>
  <c r="BG12" i="1"/>
  <c r="BH12" i="1"/>
  <c r="BI12" i="1"/>
  <c r="BJ12" i="1"/>
  <c r="BK12" i="1"/>
  <c r="AY13" i="1"/>
  <c r="AZ13" i="1"/>
  <c r="BA13" i="1"/>
  <c r="BB13" i="1"/>
  <c r="BC13" i="1"/>
  <c r="BD13" i="1"/>
  <c r="BE13" i="1"/>
  <c r="BF13" i="1"/>
  <c r="BG13" i="1"/>
  <c r="BH13" i="1"/>
  <c r="BI13" i="1"/>
  <c r="BJ13" i="1"/>
  <c r="BK13" i="1"/>
  <c r="AY14" i="1"/>
  <c r="AZ14" i="1"/>
  <c r="BA14" i="1"/>
  <c r="BB14" i="1"/>
  <c r="BC14" i="1"/>
  <c r="BD14" i="1"/>
  <c r="BE14" i="1"/>
  <c r="BF14" i="1"/>
  <c r="BG14" i="1"/>
  <c r="BH14" i="1"/>
  <c r="BI14" i="1"/>
  <c r="BJ14" i="1"/>
  <c r="BK14" i="1"/>
  <c r="AY15" i="1"/>
  <c r="AZ15" i="1"/>
  <c r="BA15" i="1"/>
  <c r="BB15" i="1"/>
  <c r="BC15" i="1"/>
  <c r="BD15" i="1"/>
  <c r="BE15" i="1"/>
  <c r="BF15" i="1"/>
  <c r="BG15" i="1"/>
  <c r="BH15" i="1"/>
  <c r="BI15" i="1"/>
  <c r="BJ15" i="1"/>
  <c r="BK15" i="1"/>
  <c r="AY16" i="1"/>
  <c r="AZ16" i="1"/>
  <c r="BA16" i="1"/>
  <c r="BB16" i="1"/>
  <c r="BC16" i="1"/>
  <c r="BD16" i="1"/>
  <c r="BE16" i="1"/>
  <c r="BF16" i="1"/>
  <c r="BG16" i="1"/>
  <c r="BH16" i="1"/>
  <c r="BI16" i="1"/>
  <c r="BJ16" i="1"/>
  <c r="BK16" i="1"/>
  <c r="AY17" i="1"/>
  <c r="AZ17" i="1"/>
  <c r="BA17" i="1"/>
  <c r="BB17" i="1"/>
  <c r="BC17" i="1"/>
  <c r="BD17" i="1"/>
  <c r="BE17" i="1"/>
  <c r="BF17" i="1"/>
  <c r="BG17" i="1"/>
  <c r="BH17" i="1"/>
  <c r="BI17" i="1"/>
  <c r="BJ17" i="1"/>
  <c r="BK17" i="1"/>
  <c r="AY18" i="1"/>
  <c r="AZ18" i="1"/>
  <c r="BA18" i="1"/>
  <c r="BB18" i="1"/>
  <c r="BC18" i="1"/>
  <c r="BD18" i="1"/>
  <c r="BE18" i="1"/>
  <c r="BF18" i="1"/>
  <c r="BG18" i="1"/>
  <c r="BH18" i="1"/>
  <c r="BI18" i="1"/>
  <c r="BJ18" i="1"/>
  <c r="BK18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AY20" i="1"/>
  <c r="AZ20" i="1"/>
  <c r="BA20" i="1"/>
  <c r="BB20" i="1"/>
  <c r="BC20" i="1"/>
  <c r="BD20" i="1"/>
  <c r="BE20" i="1"/>
  <c r="BF20" i="1"/>
  <c r="BG20" i="1"/>
  <c r="BH20" i="1"/>
  <c r="BI20" i="1"/>
  <c r="BJ20" i="1"/>
  <c r="BK20" i="1"/>
  <c r="AY21" i="1"/>
  <c r="AZ21" i="1"/>
  <c r="BA21" i="1"/>
  <c r="BB21" i="1"/>
  <c r="BC21" i="1"/>
  <c r="BD21" i="1"/>
  <c r="BE21" i="1"/>
  <c r="BF21" i="1"/>
  <c r="BG21" i="1"/>
  <c r="BH21" i="1"/>
  <c r="BI21" i="1"/>
  <c r="BJ21" i="1"/>
  <c r="BK21" i="1"/>
  <c r="AY22" i="1"/>
  <c r="AZ22" i="1"/>
  <c r="BA22" i="1"/>
  <c r="BB22" i="1"/>
  <c r="BC22" i="1"/>
  <c r="BD22" i="1"/>
  <c r="BE22" i="1"/>
  <c r="BF22" i="1"/>
  <c r="BG22" i="1"/>
  <c r="BH22" i="1"/>
  <c r="BI22" i="1"/>
  <c r="BJ22" i="1"/>
  <c r="BK22" i="1"/>
  <c r="AY23" i="1"/>
  <c r="AZ23" i="1"/>
  <c r="BA23" i="1"/>
  <c r="BB23" i="1"/>
  <c r="BC23" i="1"/>
  <c r="BD23" i="1"/>
  <c r="BE23" i="1"/>
  <c r="BF23" i="1"/>
  <c r="BG23" i="1"/>
  <c r="BH23" i="1"/>
  <c r="BI23" i="1"/>
  <c r="BJ23" i="1"/>
  <c r="BK23" i="1"/>
  <c r="AY24" i="1"/>
  <c r="AZ24" i="1"/>
  <c r="BA24" i="1"/>
  <c r="BB24" i="1"/>
  <c r="BC24" i="1"/>
  <c r="BD24" i="1"/>
  <c r="BE24" i="1"/>
  <c r="BF24" i="1"/>
  <c r="BG24" i="1"/>
  <c r="BH24" i="1"/>
  <c r="BI24" i="1"/>
  <c r="BJ24" i="1"/>
  <c r="BK24" i="1"/>
  <c r="BK2" i="1"/>
  <c r="BJ2" i="1"/>
  <c r="BI2" i="1"/>
  <c r="BH2" i="1"/>
  <c r="BG2" i="1"/>
  <c r="BF2" i="1"/>
  <c r="BE2" i="1"/>
  <c r="BD2" i="1"/>
  <c r="BC2" i="1"/>
  <c r="BB2" i="1"/>
  <c r="BA2" i="1"/>
  <c r="AZ2" i="1"/>
  <c r="AY2" i="1"/>
  <c r="AW4" i="1"/>
  <c r="AX4" i="1" s="1"/>
  <c r="AW5" i="1"/>
  <c r="AX5" i="1" s="1"/>
  <c r="AW8" i="1"/>
  <c r="AX8" i="1" s="1"/>
  <c r="AW9" i="1"/>
  <c r="AX9" i="1" s="1"/>
  <c r="AW12" i="1"/>
  <c r="AX12" i="1" s="1"/>
  <c r="AW13" i="1"/>
  <c r="AX13" i="1" s="1"/>
  <c r="AW16" i="1"/>
  <c r="AX16" i="1" s="1"/>
  <c r="AW17" i="1"/>
  <c r="AX17" i="1" s="1"/>
  <c r="AW20" i="1"/>
  <c r="AX20" i="1" s="1"/>
  <c r="AW21" i="1"/>
  <c r="AX21" i="1" s="1"/>
  <c r="AW24" i="1"/>
  <c r="AX24" i="1" s="1"/>
  <c r="AV3" i="1"/>
  <c r="AW3" i="1" s="1"/>
  <c r="AX3" i="1" s="1"/>
  <c r="AV4" i="1"/>
  <c r="AV5" i="1"/>
  <c r="AV6" i="1"/>
  <c r="AW6" i="1" s="1"/>
  <c r="AX6" i="1" s="1"/>
  <c r="AV7" i="1"/>
  <c r="AW7" i="1" s="1"/>
  <c r="AX7" i="1" s="1"/>
  <c r="AV8" i="1"/>
  <c r="AV9" i="1"/>
  <c r="AV10" i="1"/>
  <c r="AW10" i="1" s="1"/>
  <c r="AX10" i="1" s="1"/>
  <c r="AV11" i="1"/>
  <c r="AW11" i="1" s="1"/>
  <c r="AX11" i="1" s="1"/>
  <c r="AV12" i="1"/>
  <c r="AV13" i="1"/>
  <c r="AV14" i="1"/>
  <c r="AW14" i="1" s="1"/>
  <c r="AX14" i="1" s="1"/>
  <c r="AV15" i="1"/>
  <c r="AW15" i="1" s="1"/>
  <c r="AX15" i="1" s="1"/>
  <c r="AV16" i="1"/>
  <c r="AV17" i="1"/>
  <c r="AV18" i="1"/>
  <c r="AW18" i="1" s="1"/>
  <c r="AX18" i="1" s="1"/>
  <c r="AV19" i="1"/>
  <c r="AW19" i="1" s="1"/>
  <c r="AX19" i="1" s="1"/>
  <c r="AV20" i="1"/>
  <c r="AV21" i="1"/>
  <c r="AV22" i="1"/>
  <c r="AW22" i="1" s="1"/>
  <c r="AX22" i="1" s="1"/>
  <c r="AV23" i="1"/>
  <c r="AW23" i="1" s="1"/>
  <c r="AX23" i="1" s="1"/>
  <c r="AV24" i="1"/>
  <c r="AV2" i="1"/>
  <c r="AW2" i="1" s="1"/>
  <c r="AX2" i="1" s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" i="1"/>
  <c r="AT4" i="1"/>
  <c r="AT8" i="1"/>
  <c r="AT12" i="1"/>
  <c r="AT16" i="1"/>
  <c r="AT17" i="1"/>
  <c r="AT20" i="1"/>
  <c r="AT21" i="1"/>
  <c r="AT24" i="1"/>
  <c r="AS15" i="1"/>
  <c r="AT15" i="1" s="1"/>
  <c r="AS16" i="1"/>
  <c r="AS17" i="1"/>
  <c r="AS18" i="1"/>
  <c r="AT18" i="1" s="1"/>
  <c r="AS19" i="1"/>
  <c r="AT19" i="1" s="1"/>
  <c r="AS20" i="1"/>
  <c r="AS21" i="1"/>
  <c r="AS22" i="1"/>
  <c r="AT22" i="1" s="1"/>
  <c r="AS23" i="1"/>
  <c r="AT23" i="1" s="1"/>
  <c r="AS24" i="1"/>
  <c r="AS14" i="1"/>
  <c r="AT14" i="1" s="1"/>
  <c r="AS13" i="1"/>
  <c r="AT13" i="1" s="1"/>
  <c r="AS12" i="1"/>
  <c r="AS11" i="1"/>
  <c r="AT11" i="1" s="1"/>
  <c r="AS10" i="1"/>
  <c r="AT10" i="1" s="1"/>
  <c r="AS9" i="1"/>
  <c r="AT9" i="1" s="1"/>
  <c r="AS8" i="1"/>
  <c r="AS7" i="1"/>
  <c r="AT7" i="1" s="1"/>
  <c r="AS6" i="1"/>
  <c r="AT6" i="1" s="1"/>
  <c r="AS5" i="1"/>
  <c r="AT5" i="1" s="1"/>
  <c r="AS4" i="1"/>
  <c r="AS3" i="1"/>
  <c r="AT3" i="1" s="1"/>
  <c r="AS2" i="1"/>
  <c r="AT2" i="1" s="1"/>
  <c r="AQ2" i="1"/>
  <c r="AR2" i="1"/>
  <c r="AQ3" i="1"/>
  <c r="AR3" i="1"/>
  <c r="AQ4" i="1"/>
  <c r="AR4" i="1"/>
  <c r="AQ5" i="1"/>
  <c r="AR5" i="1"/>
  <c r="AQ6" i="1"/>
  <c r="AR6" i="1"/>
  <c r="AQ7" i="1"/>
  <c r="AR7" i="1"/>
  <c r="AQ8" i="1"/>
  <c r="AR8" i="1"/>
  <c r="AQ9" i="1"/>
  <c r="AR9" i="1"/>
  <c r="AQ10" i="1"/>
  <c r="AR10" i="1"/>
  <c r="AQ11" i="1"/>
  <c r="AR11" i="1"/>
  <c r="AQ12" i="1"/>
  <c r="AR12" i="1"/>
  <c r="AQ13" i="1"/>
  <c r="AR13" i="1"/>
  <c r="AQ14" i="1"/>
  <c r="AR14" i="1"/>
  <c r="AQ15" i="1"/>
  <c r="AR15" i="1"/>
  <c r="AQ16" i="1"/>
  <c r="AR16" i="1"/>
  <c r="AQ17" i="1"/>
  <c r="AR17" i="1"/>
  <c r="AQ18" i="1"/>
  <c r="AR18" i="1"/>
  <c r="AQ19" i="1"/>
  <c r="AR19" i="1"/>
  <c r="AQ20" i="1"/>
  <c r="AR20" i="1"/>
  <c r="AQ21" i="1"/>
  <c r="AR21" i="1"/>
  <c r="AQ22" i="1"/>
  <c r="AR22" i="1"/>
  <c r="AQ23" i="1"/>
  <c r="AR23" i="1"/>
  <c r="AQ24" i="1"/>
  <c r="AR24" i="1"/>
  <c r="AG8" i="3" l="1"/>
  <c r="AH8" i="3" s="1"/>
  <c r="AI8" i="3" s="1"/>
  <c r="AG24" i="3"/>
  <c r="AH24" i="3" s="1"/>
  <c r="AG5" i="3"/>
  <c r="AH5" i="3" s="1"/>
  <c r="AG19" i="3"/>
  <c r="AH19" i="3" s="1"/>
  <c r="AI19" i="3" s="1"/>
  <c r="AG21" i="3"/>
  <c r="AH21" i="3" s="1"/>
  <c r="AG2" i="3"/>
  <c r="AH2" i="3" s="1"/>
  <c r="AI2" i="3" s="1"/>
  <c r="AG16" i="3"/>
  <c r="AH16" i="3" s="1"/>
  <c r="AI16" i="3" s="1"/>
  <c r="AG11" i="3"/>
  <c r="AH11" i="3" s="1"/>
  <c r="AI11" i="3" s="1"/>
  <c r="AG13" i="3"/>
  <c r="AH13" i="3" s="1"/>
  <c r="AG4" i="3"/>
  <c r="AH4" i="3" s="1"/>
  <c r="AI4" i="3" s="1"/>
  <c r="AG7" i="3"/>
  <c r="AH7" i="3" s="1"/>
  <c r="AI7" i="3" s="1"/>
  <c r="AG9" i="3"/>
  <c r="AH9" i="3" s="1"/>
  <c r="AI9" i="3" s="1"/>
  <c r="AG12" i="3"/>
  <c r="AH12" i="3" s="1"/>
  <c r="AI12" i="3" s="1"/>
  <c r="AG17" i="3"/>
  <c r="AH17" i="3" s="1"/>
  <c r="AG20" i="3"/>
  <c r="AH20" i="3" s="1"/>
  <c r="AG6" i="3"/>
  <c r="AH6" i="3" s="1"/>
  <c r="AI6" i="3" s="1"/>
  <c r="AI13" i="3"/>
  <c r="AI17" i="3"/>
  <c r="AI20" i="3"/>
  <c r="AI21" i="3"/>
  <c r="AI24" i="3"/>
  <c r="AI5" i="3"/>
  <c r="AG3" i="3"/>
  <c r="AH3" i="3" s="1"/>
  <c r="AG14" i="3"/>
  <c r="AH14" i="3" s="1"/>
  <c r="AG22" i="3"/>
  <c r="AH22" i="3" s="1"/>
  <c r="AG10" i="3"/>
  <c r="AH10" i="3" s="1"/>
  <c r="AG15" i="3"/>
  <c r="AH15" i="3" s="1"/>
  <c r="AG18" i="3"/>
  <c r="AH18" i="3" s="1"/>
  <c r="AG23" i="3"/>
  <c r="AH23" i="3" s="1"/>
  <c r="AI10" i="3" l="1"/>
  <c r="AI23" i="3"/>
  <c r="AI22" i="3"/>
  <c r="AI18" i="3"/>
  <c r="AI14" i="3"/>
  <c r="AI15" i="3"/>
  <c r="AI3" i="3"/>
</calcChain>
</file>

<file path=xl/sharedStrings.xml><?xml version="1.0" encoding="utf-8"?>
<sst xmlns="http://schemas.openxmlformats.org/spreadsheetml/2006/main" count="528" uniqueCount="110">
  <si>
    <t>SNDG</t>
  </si>
  <si>
    <t>IND_3</t>
  </si>
  <si>
    <t>FLG_BLOCKED_ACCOUNT</t>
  </si>
  <si>
    <t>IND_211</t>
  </si>
  <si>
    <t>LOANS_DELINQUENCY_DAYS</t>
  </si>
  <si>
    <t>MISSING_VAL_IND_211</t>
  </si>
  <si>
    <t>IND_212_TMP</t>
  </si>
  <si>
    <t>IND_212</t>
  </si>
  <si>
    <t>BLOCKADE_ENTRIES_TWELVE</t>
  </si>
  <si>
    <t>MISSING_VAL_IND_212</t>
  </si>
  <si>
    <t>VAL_MAX_IND_212</t>
  </si>
  <si>
    <t>IND_13</t>
  </si>
  <si>
    <t>ACCOUNT_BALANCE_M0</t>
  </si>
  <si>
    <t>ACCOUNT_BALANCE_M1</t>
  </si>
  <si>
    <t>ACCOUNT_BALANCE_M2</t>
  </si>
  <si>
    <t>ACCOUNT_BALANCE_M3</t>
  </si>
  <si>
    <t>ACCOUNT_BALANCE_M4</t>
  </si>
  <si>
    <t>ACCOUNT_BALANCE_M5</t>
  </si>
  <si>
    <t>ACCOUNT_BALANCE_M6</t>
  </si>
  <si>
    <t>ACCOUNT_BALANCE_M7</t>
  </si>
  <si>
    <t>ACCOUNT_BALANCE_M8</t>
  </si>
  <si>
    <t>ACCOUNT_BALANCE_M9</t>
  </si>
  <si>
    <t>ACCOUNT_BALANCE_M10</t>
  </si>
  <si>
    <t>ACCOUNT_BALANCE_M11</t>
  </si>
  <si>
    <t>MISSING_VAL_IND_13</t>
  </si>
  <si>
    <t>VAL_MAX_IND_13</t>
  </si>
  <si>
    <t>IND_40</t>
  </si>
  <si>
    <t>TOTAL_COLLATERAL</t>
  </si>
  <si>
    <t>APPROVED_LOANS</t>
  </si>
  <si>
    <t>MISSING_VAL_IND_40</t>
  </si>
  <si>
    <t>IND_44</t>
  </si>
  <si>
    <t>PAST_DUE_AMOUNT</t>
  </si>
  <si>
    <t>MISSING_VAL_IND_44</t>
  </si>
  <si>
    <t>VAL_MAX_IND_44</t>
  </si>
  <si>
    <t>?</t>
  </si>
  <si>
    <t>1</t>
  </si>
  <si>
    <t>7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</si>
  <si>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</si>
  <si>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</si>
  <si>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</si>
  <si>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</si>
  <si>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</si>
  <si>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</si>
  <si>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</si>
  <si>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</si>
  <si>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</si>
  <si>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</si>
  <si>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</si>
  <si>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</si>
  <si>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</si>
  <si>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</si>
  <si>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</si>
  <si>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</si>
  <si>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</si>
  <si>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</si>
  <si>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</si>
  <si>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</si>
  <si>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</si>
  <si>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FLAG</t>
  </si>
  <si>
    <t>INTERI</t>
  </si>
  <si>
    <t>OVERDRAFT_AMOUNT_M0</t>
  </si>
  <si>
    <t>IND_51</t>
  </si>
  <si>
    <t>FLG_MISSING_FIN_STAT</t>
  </si>
  <si>
    <t>IND_20</t>
  </si>
  <si>
    <t>DECIMAL</t>
  </si>
  <si>
    <t>IND_13_TMP</t>
  </si>
  <si>
    <t>0000000078298444</t>
  </si>
  <si>
    <t>0000000078239970</t>
  </si>
  <si>
    <t>0000000090875918</t>
  </si>
  <si>
    <t>0000000078237589</t>
  </si>
  <si>
    <t>0000000081734171</t>
  </si>
  <si>
    <t>0000000090879400</t>
  </si>
  <si>
    <t>0000000087569606</t>
  </si>
  <si>
    <t>0000000083205314</t>
  </si>
  <si>
    <t>0000000078260235</t>
  </si>
  <si>
    <t>0000000078238340</t>
  </si>
  <si>
    <t>0000000078373772</t>
  </si>
  <si>
    <t>0000000078275663</t>
  </si>
  <si>
    <t>0000000083947477</t>
  </si>
  <si>
    <t>0000000078367700</t>
  </si>
  <si>
    <t>0000000078239059</t>
  </si>
  <si>
    <t>0000000078319849</t>
  </si>
  <si>
    <t>0000000078296955</t>
  </si>
  <si>
    <t>0000000078334848</t>
  </si>
  <si>
    <t>0000000082596385</t>
  </si>
  <si>
    <t>0000000078374487</t>
  </si>
  <si>
    <t>0000000078294067</t>
  </si>
  <si>
    <t>0000000078373151</t>
  </si>
  <si>
    <t>0000000078380147</t>
  </si>
  <si>
    <t>IND_44_TMP</t>
  </si>
  <si>
    <t>Retail</t>
  </si>
  <si>
    <t>Segment</t>
  </si>
  <si>
    <t>Corporate</t>
  </si>
  <si>
    <t>formula</t>
  </si>
  <si>
    <t>controllo</t>
  </si>
  <si>
    <t>controllo_m0</t>
  </si>
  <si>
    <t>controllo_m1</t>
  </si>
  <si>
    <t>controllo_m2</t>
  </si>
  <si>
    <t>controllo_m3</t>
  </si>
  <si>
    <t>controllo_m4</t>
  </si>
  <si>
    <t>controllo_m5</t>
  </si>
  <si>
    <t>controllo_m6</t>
  </si>
  <si>
    <t>controllo_m7</t>
  </si>
  <si>
    <t>controllo_m8</t>
  </si>
  <si>
    <t>controllo_m9</t>
  </si>
  <si>
    <t>controllo_m10</t>
  </si>
  <si>
    <t>controllo_m11</t>
  </si>
  <si>
    <t>tmp</t>
  </si>
  <si>
    <t>controllo_ind</t>
  </si>
  <si>
    <t>ind_fin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</si>
</sst>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-* #,##0.000000_-;\-* #,##0.000000_-;_-* &quot;-&quot;??_-;_-@_-"/>
    <numFmt numFmtId="165" formatCode="_-* #,##0.000000_-;\-* #,##0.000000_-;_-* &quot;-&quot;????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49" fontId="0" fillId="5" borderId="0" xfId="0" applyNumberFormat="1" applyFill="1"/>
    <xf numFmtId="0" fontId="0" fillId="0" borderId="0" xfId="0" applyNumberFormat="1"/>
    <xf numFmtId="4" fontId="0" fillId="0" borderId="0" xfId="0" applyNumberFormat="1"/>
    <xf numFmtId="3" fontId="0" fillId="0" borderId="0" xfId="0" applyNumberFormat="1"/>
    <xf numFmtId="43" fontId="0" fillId="0" borderId="0" xfId="1" applyFont="1"/>
    <xf numFmtId="164" fontId="0" fillId="0" borderId="0" xfId="1" applyNumberFormat="1" applyFont="1"/>
    <xf numFmtId="165" fontId="0" fillId="0" borderId="0" xfId="0" applyNumberFormat="1"/>
    <xf numFmtId="49" fontId="0" fillId="6" borderId="0" xfId="0" applyNumberFormat="1" applyFill="1"/>
    <xf numFmtId="0" fontId="0" fillId="6" borderId="0" xfId="0" applyNumberFormat="1" applyFill="1"/>
    <xf numFmtId="4" fontId="0" fillId="6" borderId="0" xfId="0" applyNumberFormat="1" applyFill="1"/>
    <xf numFmtId="43" fontId="0" fillId="6" borderId="0" xfId="1" applyFont="1" applyFill="1"/>
    <xf numFmtId="164" fontId="0" fillId="6" borderId="0" xfId="1" applyNumberFormat="1" applyFont="1" applyFill="1"/>
    <xf numFmtId="165" fontId="0" fillId="6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31"/>
  <sheetViews>
    <sheetView topLeftCell="AB1" zoomScaleNormal="100" workbookViewId="0">
      <selection activeCell="AB1" sqref="AB1"/>
    </sheetView>
  </sheetViews>
  <sheetFormatPr defaultRowHeight="14.4" x14ac:dyDescent="0.3"/>
  <cols>
    <col min="1" max="1" width="3" style="1" bestFit="1" customWidth="1"/>
    <col min="2" max="2" width="17.21875" style="1" bestFit="1" customWidth="1"/>
    <col min="3" max="3" width="17.21875" style="1" customWidth="1"/>
    <col min="4" max="4" width="7.109375" style="1" bestFit="1" customWidth="1"/>
    <col min="5" max="5" width="21.109375" style="1" bestFit="1" customWidth="1"/>
    <col min="6" max="6" width="6.109375" style="1" bestFit="1" customWidth="1"/>
    <col min="7" max="7" width="22.33203125" style="1" bestFit="1" customWidth="1"/>
    <col min="8" max="8" width="7.109375" style="1" bestFit="1" customWidth="1"/>
    <col min="9" max="9" width="23.6640625" style="1" bestFit="1" customWidth="1"/>
    <col min="10" max="10" width="11.77734375" style="1" bestFit="1" customWidth="1"/>
    <col min="11" max="11" width="25.21875" style="1" bestFit="1" customWidth="1"/>
    <col min="12" max="12" width="20.5546875" style="1" bestFit="1" customWidth="1"/>
    <col min="13" max="13" width="12.77734375" style="1" bestFit="1" customWidth="1"/>
    <col min="14" max="14" width="8.109375" style="1" bestFit="1" customWidth="1"/>
    <col min="15" max="15" width="25.88671875" style="1" bestFit="1" customWidth="1"/>
    <col min="16" max="16" width="20.5546875" style="1" bestFit="1" customWidth="1"/>
    <col min="17" max="17" width="17.21875" style="1" bestFit="1" customWidth="1"/>
    <col min="18" max="19" width="14.109375" style="1" bestFit="1" customWidth="1"/>
    <col min="20" max="29" width="22" style="1" bestFit="1" customWidth="1"/>
    <col min="30" max="31" width="23" style="1" bestFit="1" customWidth="1"/>
    <col min="32" max="32" width="19.5546875" style="1" bestFit="1" customWidth="1"/>
    <col min="33" max="33" width="16.109375" style="1" bestFit="1" customWidth="1"/>
    <col min="34" max="34" width="7.44140625" style="1" bestFit="1" customWidth="1"/>
    <col min="35" max="35" width="18" style="1" bestFit="1" customWidth="1"/>
    <col min="36" max="36" width="16.5546875" style="1" bestFit="1" customWidth="1"/>
    <col min="37" max="37" width="19.5546875" style="1" bestFit="1" customWidth="1"/>
    <col min="38" max="38" width="8.44140625" style="1" bestFit="1" customWidth="1"/>
    <col min="39" max="39" width="11.77734375" style="1" bestFit="1" customWidth="1"/>
    <col min="40" max="40" width="18.5546875" style="1" bestFit="1" customWidth="1"/>
    <col min="41" max="41" width="19.5546875" style="1" bestFit="1" customWidth="1"/>
    <col min="42" max="42" width="16.109375" style="1" bestFit="1" customWidth="1"/>
    <col min="43" max="44" width="5.44140625" style="6" bestFit="1" customWidth="1"/>
    <col min="45" max="45" width="9" style="6" bestFit="1" customWidth="1"/>
    <col min="46" max="46" width="18.5546875" style="6" bestFit="1" customWidth="1"/>
    <col min="47" max="63" width="8.88671875" style="6"/>
    <col min="64" max="64" width="11.33203125" style="9" bestFit="1" customWidth="1"/>
    <col min="65" max="65" width="15.44140625" style="9" bestFit="1" customWidth="1"/>
    <col min="66" max="66" width="8.88671875" style="6"/>
    <col min="67" max="67" width="9.77734375" style="6" bestFit="1" customWidth="1"/>
    <col min="68" max="90" width="8.88671875" style="6"/>
    <col min="91" max="16384" width="8.88671875" style="1"/>
  </cols>
  <sheetData>
    <row r="1" spans="1:71" x14ac:dyDescent="0.3">
      <c r="B1" s="1" t="s">
        <v>0</v>
      </c>
      <c r="C1" s="1" t="s">
        <v>91</v>
      </c>
      <c r="D1" s="4" t="s">
        <v>63</v>
      </c>
      <c r="E1" s="4" t="s">
        <v>62</v>
      </c>
      <c r="F1" s="4" t="s">
        <v>1</v>
      </c>
      <c r="G1" s="4" t="s">
        <v>2</v>
      </c>
      <c r="H1" s="4" t="s">
        <v>61</v>
      </c>
      <c r="I1" s="4" t="s">
        <v>60</v>
      </c>
      <c r="J1" s="3" t="s">
        <v>3</v>
      </c>
      <c r="K1" s="3" t="s">
        <v>4</v>
      </c>
      <c r="L1" s="3" t="s">
        <v>5</v>
      </c>
      <c r="M1" s="3" t="s">
        <v>6</v>
      </c>
      <c r="N1" s="3" t="s">
        <v>7</v>
      </c>
      <c r="O1" s="3" t="s">
        <v>8</v>
      </c>
      <c r="P1" s="3" t="s">
        <v>9</v>
      </c>
      <c r="Q1" s="3" t="s">
        <v>10</v>
      </c>
      <c r="R1" s="5" t="s">
        <v>11</v>
      </c>
      <c r="S1" s="5" t="s">
        <v>65</v>
      </c>
      <c r="T1" s="5" t="s">
        <v>12</v>
      </c>
      <c r="U1" s="5" t="s">
        <v>13</v>
      </c>
      <c r="V1" s="5" t="s">
        <v>14</v>
      </c>
      <c r="W1" s="5" t="s">
        <v>15</v>
      </c>
      <c r="X1" s="5" t="s">
        <v>16</v>
      </c>
      <c r="Y1" s="5" t="s">
        <v>17</v>
      </c>
      <c r="Z1" s="5" t="s">
        <v>18</v>
      </c>
      <c r="AA1" s="5" t="s">
        <v>19</v>
      </c>
      <c r="AB1" s="5" t="s">
        <v>20</v>
      </c>
      <c r="AC1" s="5" t="s">
        <v>21</v>
      </c>
      <c r="AD1" s="5" t="s">
        <v>22</v>
      </c>
      <c r="AE1" s="5" t="s">
        <v>23</v>
      </c>
      <c r="AF1" s="5" t="s">
        <v>24</v>
      </c>
      <c r="AG1" s="5" t="s">
        <v>25</v>
      </c>
      <c r="AH1" s="5" t="s">
        <v>26</v>
      </c>
      <c r="AI1" s="5" t="s">
        <v>27</v>
      </c>
      <c r="AJ1" s="5" t="s">
        <v>28</v>
      </c>
      <c r="AK1" s="5" t="s">
        <v>29</v>
      </c>
      <c r="AL1" s="5" t="s">
        <v>30</v>
      </c>
      <c r="AM1" s="5" t="s">
        <v>89</v>
      </c>
      <c r="AN1" s="5" t="s">
        <v>31</v>
      </c>
      <c r="AO1" s="5" t="s">
        <v>32</v>
      </c>
      <c r="AP1" s="5" t="s">
        <v>33</v>
      </c>
    </row>
    <row r="2" spans="1:71" x14ac:dyDescent="0.3">
      <c r="A2" s="1" t="s">
        <v>35</v>
      </c>
      <c r="B2" s="1" t="s">
        <v>66</v>
      </c>
      <c r="C2" s="1" t="s">
        <v>90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1" t="s">
        <v>34</v>
      </c>
      <c r="J2" s="6">
        <v>0</v>
      </c>
      <c r="K2" s="1" t="s">
        <v>34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7</v>
      </c>
      <c r="R2" s="6">
        <v>15.218999999999999</v>
      </c>
      <c r="S2" s="6">
        <v>15.218999999999999</v>
      </c>
      <c r="T2" s="6">
        <v>2.6981999999999999</v>
      </c>
      <c r="U2" s="6">
        <v>2.7959999999999998</v>
      </c>
      <c r="V2" s="6">
        <v>3.2456999999999998</v>
      </c>
      <c r="W2" s="6">
        <v>0.21510000000000001</v>
      </c>
      <c r="X2" s="6">
        <v>54.325899999999997</v>
      </c>
      <c r="Y2" s="6">
        <v>2.0724999999999998</v>
      </c>
      <c r="Z2" s="6">
        <v>0.75280000000000002</v>
      </c>
      <c r="AA2" s="6">
        <v>2.9035000000000002</v>
      </c>
      <c r="AB2" s="6">
        <v>4.0571000000000002</v>
      </c>
      <c r="AC2" s="6">
        <v>46.348599999999998</v>
      </c>
      <c r="AD2" s="6">
        <v>9.9032</v>
      </c>
      <c r="AE2" s="6">
        <v>53.309199999999997</v>
      </c>
      <c r="AF2" s="6">
        <v>145.21431000000001</v>
      </c>
      <c r="AG2" s="7">
        <v>29135.72</v>
      </c>
      <c r="AH2" s="1" t="s">
        <v>34</v>
      </c>
      <c r="AI2" s="1" t="s">
        <v>34</v>
      </c>
      <c r="AJ2" s="7">
        <v>7952.5369000000001</v>
      </c>
      <c r="AK2" s="6">
        <v>0.58823532000000001</v>
      </c>
      <c r="AL2" s="6">
        <v>0</v>
      </c>
      <c r="AM2" s="6">
        <v>0</v>
      </c>
      <c r="AN2" s="6">
        <v>0</v>
      </c>
      <c r="AO2" s="6">
        <v>0</v>
      </c>
      <c r="AP2" s="1" t="s">
        <v>34</v>
      </c>
      <c r="AQ2" s="6" t="b">
        <f>D2=E2</f>
        <v>1</v>
      </c>
      <c r="AR2" s="6" t="b">
        <f t="shared" ref="AR2:AR24" si="0">F2=G2</f>
        <v>1</v>
      </c>
      <c r="AS2" s="6">
        <f>IF(I2="?",,I2)</f>
        <v>0</v>
      </c>
      <c r="AT2" s="6" t="b">
        <f>IF(AS2&gt;0,1,0)=H2</f>
        <v>1</v>
      </c>
      <c r="AU2" s="6" t="b">
        <f>IF(K2="?",L2,K2)=J2</f>
        <v>1</v>
      </c>
      <c r="AV2" s="6">
        <f>IF(O2="?",P2,O2)</f>
        <v>0</v>
      </c>
      <c r="AW2" s="6">
        <f>IF(C2="Retail",IF(AV2&gt;Q2,Q2,AV2),AV2)</f>
        <v>0</v>
      </c>
      <c r="AX2" s="6" t="b">
        <f>AW2=N2</f>
        <v>1</v>
      </c>
      <c r="AY2" s="6">
        <f>AVERAGE(T2:AE2)</f>
        <v>15.218983333333332</v>
      </c>
      <c r="AZ2" s="6">
        <f>IF(T2="?",100,0)</f>
        <v>0</v>
      </c>
      <c r="BA2" s="6">
        <f t="shared" ref="BA2:BK2" si="1">IF(U2="?",100,0)</f>
        <v>0</v>
      </c>
      <c r="BB2" s="6">
        <f t="shared" si="1"/>
        <v>0</v>
      </c>
      <c r="BC2" s="6">
        <f t="shared" si="1"/>
        <v>0</v>
      </c>
      <c r="BD2" s="6">
        <f t="shared" si="1"/>
        <v>0</v>
      </c>
      <c r="BE2" s="6">
        <f t="shared" si="1"/>
        <v>0</v>
      </c>
      <c r="BF2" s="6">
        <f t="shared" si="1"/>
        <v>0</v>
      </c>
      <c r="BG2" s="6">
        <f t="shared" si="1"/>
        <v>0</v>
      </c>
      <c r="BH2" s="6">
        <f t="shared" si="1"/>
        <v>0</v>
      </c>
      <c r="BI2" s="6">
        <f t="shared" si="1"/>
        <v>0</v>
      </c>
      <c r="BJ2" s="6">
        <f t="shared" si="1"/>
        <v>0</v>
      </c>
      <c r="BK2" s="6">
        <f t="shared" si="1"/>
        <v>0</v>
      </c>
      <c r="BL2" s="9">
        <f>IF(SUM(AZ2:BK2)&gt;0,AF2,AY2)</f>
        <v>15.218983333333332</v>
      </c>
      <c r="BM2" s="10">
        <f>IF(BL2&gt;AG2,AG2,BL2)</f>
        <v>15.218983333333332</v>
      </c>
      <c r="BN2" s="6" t="b">
        <f>BM2=R2</f>
        <v>0</v>
      </c>
      <c r="BO2" s="11">
        <f>BM2-R2</f>
        <v>-1.6666666667219943E-5</v>
      </c>
      <c r="BP2" s="6">
        <f>IF(AI2="?",AK2,AJ2/AI2)</f>
        <v>0.58823532000000001</v>
      </c>
      <c r="BQ2" s="6" t="b">
        <f>BP2=AH2</f>
        <v>0</v>
      </c>
      <c r="BR2" s="6">
        <f>IF(AN2="?",,IF(AN2&gt;AP2,AP2,AN2))</f>
        <v>0</v>
      </c>
      <c r="BS2" s="6" t="b">
        <f>BR2=AL2</f>
        <v>1</v>
      </c>
    </row>
    <row r="3" spans="1:71" x14ac:dyDescent="0.3">
      <c r="A3" s="1" t="s">
        <v>37</v>
      </c>
      <c r="B3" s="1" t="s">
        <v>67</v>
      </c>
      <c r="C3" s="1" t="s">
        <v>90</v>
      </c>
      <c r="D3" s="6">
        <v>1</v>
      </c>
      <c r="E3" s="6">
        <v>1</v>
      </c>
      <c r="F3" s="6">
        <v>0</v>
      </c>
      <c r="G3" s="6">
        <v>0</v>
      </c>
      <c r="H3" s="6">
        <v>0</v>
      </c>
      <c r="I3" s="1" t="s">
        <v>34</v>
      </c>
      <c r="J3" s="6">
        <v>0</v>
      </c>
      <c r="K3" s="1" t="s">
        <v>34</v>
      </c>
      <c r="L3" s="6">
        <v>0</v>
      </c>
      <c r="M3" s="6">
        <v>6</v>
      </c>
      <c r="N3" s="6">
        <v>6</v>
      </c>
      <c r="O3" s="6">
        <v>6</v>
      </c>
      <c r="P3" s="6">
        <v>0</v>
      </c>
      <c r="Q3" s="6">
        <v>7</v>
      </c>
      <c r="R3" s="6">
        <v>12.4198</v>
      </c>
      <c r="S3" s="6">
        <v>12.4198</v>
      </c>
      <c r="T3" s="6">
        <v>1.4273</v>
      </c>
      <c r="U3" s="6">
        <v>0</v>
      </c>
      <c r="V3" s="6">
        <v>110.2454</v>
      </c>
      <c r="W3" s="6">
        <v>0</v>
      </c>
      <c r="X3" s="6">
        <v>2.4929000000000001</v>
      </c>
      <c r="Y3" s="6">
        <v>11.2425</v>
      </c>
      <c r="Z3" s="6">
        <v>0</v>
      </c>
      <c r="AA3" s="6">
        <v>3.4510000000000001</v>
      </c>
      <c r="AB3" s="6">
        <v>20.177900000000001</v>
      </c>
      <c r="AC3" s="6">
        <v>0</v>
      </c>
      <c r="AD3" s="6">
        <v>0</v>
      </c>
      <c r="AE3" s="6">
        <v>0</v>
      </c>
      <c r="AF3" s="6">
        <v>145.21431000000001</v>
      </c>
      <c r="AG3" s="7">
        <v>29135.72</v>
      </c>
      <c r="AH3" s="1" t="s">
        <v>34</v>
      </c>
      <c r="AI3" s="1" t="s">
        <v>34</v>
      </c>
      <c r="AJ3" s="1" t="s">
        <v>34</v>
      </c>
      <c r="AK3" s="6">
        <v>0.58823532000000001</v>
      </c>
      <c r="AL3" s="6">
        <v>0</v>
      </c>
      <c r="AM3" s="6">
        <v>0</v>
      </c>
      <c r="AN3" s="1" t="s">
        <v>34</v>
      </c>
      <c r="AO3" s="6">
        <v>0</v>
      </c>
      <c r="AP3" s="1" t="s">
        <v>34</v>
      </c>
      <c r="AQ3" s="6" t="b">
        <f t="shared" ref="AQ3:AQ24" si="2">D3=E3</f>
        <v>1</v>
      </c>
      <c r="AR3" s="6" t="b">
        <f t="shared" si="0"/>
        <v>1</v>
      </c>
      <c r="AS3" s="6">
        <f t="shared" ref="AS3:AS24" si="3">IF(I3="?",,I3)</f>
        <v>0</v>
      </c>
      <c r="AT3" s="6" t="b">
        <f t="shared" ref="AT3:AT24" si="4">IF(AS3&gt;0,1,0)=H3</f>
        <v>1</v>
      </c>
      <c r="AU3" s="6" t="b">
        <f t="shared" ref="AU3:AU24" si="5">IF(K3="?",L3,K3)=J3</f>
        <v>1</v>
      </c>
      <c r="AV3" s="6">
        <f t="shared" ref="AV3:AV24" si="6">IF(O3="?",P3,O3)</f>
        <v>6</v>
      </c>
      <c r="AW3" s="6">
        <f t="shared" ref="AW3:AW24" si="7">IF(C3="Retail",IF(AV3&gt;Q3,Q3,AV3),AV3)</f>
        <v>6</v>
      </c>
      <c r="AX3" s="6" t="b">
        <f t="shared" ref="AX3:AX24" si="8">AW3=N3</f>
        <v>1</v>
      </c>
      <c r="AY3" s="6">
        <f t="shared" ref="AY3:AY24" si="9">AVERAGE(T3:AE3)</f>
        <v>12.419750000000001</v>
      </c>
      <c r="AZ3" s="6">
        <f t="shared" ref="AZ3:AZ24" si="10">IF(T3="?",100,0)</f>
        <v>0</v>
      </c>
      <c r="BA3" s="6">
        <f t="shared" ref="BA3:BA24" si="11">IF(U3="?",100,0)</f>
        <v>0</v>
      </c>
      <c r="BB3" s="6">
        <f t="shared" ref="BB3:BB24" si="12">IF(V3="?",100,0)</f>
        <v>0</v>
      </c>
      <c r="BC3" s="6">
        <f t="shared" ref="BC3:BC24" si="13">IF(W3="?",100,0)</f>
        <v>0</v>
      </c>
      <c r="BD3" s="6">
        <f t="shared" ref="BD3:BD24" si="14">IF(X3="?",100,0)</f>
        <v>0</v>
      </c>
      <c r="BE3" s="6">
        <f t="shared" ref="BE3:BE24" si="15">IF(Y3="?",100,0)</f>
        <v>0</v>
      </c>
      <c r="BF3" s="6">
        <f t="shared" ref="BF3:BF24" si="16">IF(Z3="?",100,0)</f>
        <v>0</v>
      </c>
      <c r="BG3" s="6">
        <f t="shared" ref="BG3:BG24" si="17">IF(AA3="?",100,0)</f>
        <v>0</v>
      </c>
      <c r="BH3" s="6">
        <f t="shared" ref="BH3:BH24" si="18">IF(AB3="?",100,0)</f>
        <v>0</v>
      </c>
      <c r="BI3" s="6">
        <f t="shared" ref="BI3:BI24" si="19">IF(AC3="?",100,0)</f>
        <v>0</v>
      </c>
      <c r="BJ3" s="6">
        <f t="shared" ref="BJ3:BJ24" si="20">IF(AD3="?",100,0)</f>
        <v>0</v>
      </c>
      <c r="BK3" s="6">
        <f t="shared" ref="BK3:BK24" si="21">IF(AE3="?",100,0)</f>
        <v>0</v>
      </c>
      <c r="BL3" s="9">
        <f t="shared" ref="BL3:BL24" si="22">IF(SUM(AZ3:BK3)&gt;0,AF3,AY3)</f>
        <v>12.419750000000001</v>
      </c>
      <c r="BM3" s="10">
        <f t="shared" ref="BM3:BM24" si="23">IF(BL3&gt;AG3,AG3,BL3)</f>
        <v>12.419750000000001</v>
      </c>
      <c r="BN3" s="6" t="b">
        <f t="shared" ref="BN3:BN24" si="24">BM3=R3</f>
        <v>0</v>
      </c>
      <c r="BO3" s="11">
        <f t="shared" ref="BO3:BO24" si="25">BM3-R3</f>
        <v>-4.9999999999883471E-5</v>
      </c>
      <c r="BP3" s="6">
        <f t="shared" ref="BP3:BP24" si="26">IF(AI3="?",AK3,AJ3/AI3)</f>
        <v>0.58823532000000001</v>
      </c>
      <c r="BQ3" s="6" t="b">
        <f t="shared" ref="BQ3:BQ24" si="27">BP3=AH3</f>
        <v>0</v>
      </c>
      <c r="BR3" s="6">
        <f t="shared" ref="BR3:BR24" si="28">IF(AN3="?",,IF(AN3&gt;AP3,AP3,AN3))</f>
        <v>0</v>
      </c>
      <c r="BS3" s="6" t="b">
        <f t="shared" ref="BS3:BS24" si="29">BR3=AL3</f>
        <v>1</v>
      </c>
    </row>
    <row r="4" spans="1:71" x14ac:dyDescent="0.3">
      <c r="A4" s="1" t="s">
        <v>38</v>
      </c>
      <c r="B4" s="1" t="s">
        <v>68</v>
      </c>
      <c r="C4" s="1" t="s">
        <v>90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1" t="s">
        <v>34</v>
      </c>
      <c r="J4" s="8">
        <v>-999999999</v>
      </c>
      <c r="K4" s="8">
        <v>-999999999</v>
      </c>
      <c r="L4" s="6">
        <v>0</v>
      </c>
      <c r="M4" s="6">
        <v>0</v>
      </c>
      <c r="N4" s="6">
        <v>0</v>
      </c>
      <c r="O4" s="1" t="s">
        <v>34</v>
      </c>
      <c r="P4" s="6">
        <v>0</v>
      </c>
      <c r="Q4" s="6">
        <v>7</v>
      </c>
      <c r="R4" s="6">
        <v>145.21431000000001</v>
      </c>
      <c r="S4" s="6">
        <v>145.21431000000001</v>
      </c>
      <c r="T4" s="7">
        <v>2834.3631</v>
      </c>
      <c r="U4" s="7">
        <v>5312.1517000000003</v>
      </c>
      <c r="V4" s="7">
        <v>3643.4450999999999</v>
      </c>
      <c r="W4" s="7">
        <v>1873.4577999999999</v>
      </c>
      <c r="X4" s="6">
        <v>357.15120000000002</v>
      </c>
      <c r="Y4" s="1" t="s">
        <v>34</v>
      </c>
      <c r="Z4" s="1" t="s">
        <v>34</v>
      </c>
      <c r="AA4" s="1" t="s">
        <v>34</v>
      </c>
      <c r="AB4" s="1" t="s">
        <v>34</v>
      </c>
      <c r="AC4" s="1" t="s">
        <v>34</v>
      </c>
      <c r="AD4" s="1" t="s">
        <v>34</v>
      </c>
      <c r="AE4" s="1" t="s">
        <v>34</v>
      </c>
      <c r="AF4" s="6">
        <v>145.21431000000001</v>
      </c>
      <c r="AG4" s="7">
        <v>29135.72</v>
      </c>
      <c r="AH4" s="1" t="s">
        <v>34</v>
      </c>
      <c r="AI4" s="1" t="s">
        <v>34</v>
      </c>
      <c r="AJ4" s="1" t="s">
        <v>34</v>
      </c>
      <c r="AK4" s="6">
        <v>0.58823532000000001</v>
      </c>
      <c r="AL4" s="6">
        <v>0</v>
      </c>
      <c r="AM4" s="6">
        <v>0</v>
      </c>
      <c r="AN4" s="1" t="s">
        <v>34</v>
      </c>
      <c r="AO4" s="6">
        <v>0</v>
      </c>
      <c r="AP4" s="1" t="s">
        <v>34</v>
      </c>
      <c r="AQ4" s="6" t="b">
        <f t="shared" si="2"/>
        <v>1</v>
      </c>
      <c r="AR4" s="6" t="b">
        <f t="shared" si="0"/>
        <v>1</v>
      </c>
      <c r="AS4" s="6">
        <f t="shared" si="3"/>
        <v>0</v>
      </c>
      <c r="AT4" s="6" t="b">
        <f t="shared" si="4"/>
        <v>1</v>
      </c>
      <c r="AU4" s="6" t="b">
        <f t="shared" si="5"/>
        <v>1</v>
      </c>
      <c r="AV4" s="6">
        <f t="shared" si="6"/>
        <v>0</v>
      </c>
      <c r="AW4" s="6">
        <f t="shared" si="7"/>
        <v>0</v>
      </c>
      <c r="AX4" s="6" t="b">
        <f t="shared" si="8"/>
        <v>1</v>
      </c>
      <c r="AY4" s="6">
        <f t="shared" si="9"/>
        <v>2804.1137800000006</v>
      </c>
      <c r="AZ4" s="6">
        <f t="shared" si="10"/>
        <v>0</v>
      </c>
      <c r="BA4" s="6">
        <f t="shared" si="11"/>
        <v>0</v>
      </c>
      <c r="BB4" s="6">
        <f t="shared" si="12"/>
        <v>0</v>
      </c>
      <c r="BC4" s="6">
        <f t="shared" si="13"/>
        <v>0</v>
      </c>
      <c r="BD4" s="6">
        <f t="shared" si="14"/>
        <v>0</v>
      </c>
      <c r="BE4" s="6">
        <f t="shared" si="15"/>
        <v>100</v>
      </c>
      <c r="BF4" s="6">
        <f t="shared" si="16"/>
        <v>100</v>
      </c>
      <c r="BG4" s="6">
        <f t="shared" si="17"/>
        <v>100</v>
      </c>
      <c r="BH4" s="6">
        <f t="shared" si="18"/>
        <v>100</v>
      </c>
      <c r="BI4" s="6">
        <f t="shared" si="19"/>
        <v>100</v>
      </c>
      <c r="BJ4" s="6">
        <f t="shared" si="20"/>
        <v>100</v>
      </c>
      <c r="BK4" s="6">
        <f t="shared" si="21"/>
        <v>100</v>
      </c>
      <c r="BL4" s="9">
        <f t="shared" si="22"/>
        <v>145.21431000000001</v>
      </c>
      <c r="BM4" s="10">
        <f t="shared" si="23"/>
        <v>145.21431000000001</v>
      </c>
      <c r="BN4" s="6" t="b">
        <f t="shared" si="24"/>
        <v>1</v>
      </c>
      <c r="BO4" s="11">
        <f t="shared" si="25"/>
        <v>0</v>
      </c>
      <c r="BP4" s="6">
        <f t="shared" si="26"/>
        <v>0.58823532000000001</v>
      </c>
      <c r="BQ4" s="6" t="b">
        <f t="shared" si="27"/>
        <v>0</v>
      </c>
      <c r="BR4" s="6">
        <f t="shared" si="28"/>
        <v>0</v>
      </c>
      <c r="BS4" s="6" t="b">
        <f t="shared" si="29"/>
        <v>1</v>
      </c>
    </row>
    <row r="5" spans="1:71" x14ac:dyDescent="0.3">
      <c r="A5" s="1" t="s">
        <v>39</v>
      </c>
      <c r="B5" s="1" t="s">
        <v>69</v>
      </c>
      <c r="C5" s="1" t="s">
        <v>90</v>
      </c>
      <c r="D5" s="6">
        <v>1</v>
      </c>
      <c r="E5" s="6">
        <v>1</v>
      </c>
      <c r="F5" s="6">
        <v>0</v>
      </c>
      <c r="G5" s="6">
        <v>0</v>
      </c>
      <c r="H5" s="6">
        <v>0</v>
      </c>
      <c r="I5" s="1" t="s">
        <v>34</v>
      </c>
      <c r="J5" s="6">
        <v>0</v>
      </c>
      <c r="K5" s="1" t="s">
        <v>34</v>
      </c>
      <c r="L5" s="6">
        <v>0</v>
      </c>
      <c r="M5" s="6">
        <v>0</v>
      </c>
      <c r="N5" s="6">
        <v>0</v>
      </c>
      <c r="O5" s="1" t="s">
        <v>34</v>
      </c>
      <c r="P5" s="6">
        <v>0</v>
      </c>
      <c r="Q5" s="6">
        <v>7</v>
      </c>
      <c r="R5" s="7">
        <v>1584.4233999999999</v>
      </c>
      <c r="S5" s="7">
        <v>1584.4233999999999</v>
      </c>
      <c r="T5" s="7">
        <v>4902.4147000000003</v>
      </c>
      <c r="U5" s="7">
        <v>2801.5446000000002</v>
      </c>
      <c r="V5" s="7">
        <v>1294.105</v>
      </c>
      <c r="W5" s="6">
        <v>332.2808</v>
      </c>
      <c r="X5" s="6">
        <v>921.61500000000001</v>
      </c>
      <c r="Y5" s="6">
        <v>160.3578</v>
      </c>
      <c r="Z5" s="7">
        <v>2473.3600999999999</v>
      </c>
      <c r="AA5" s="6">
        <v>629.00580000000002</v>
      </c>
      <c r="AB5" s="7">
        <v>3248.1768000000002</v>
      </c>
      <c r="AC5" s="6">
        <v>585.52160000000003</v>
      </c>
      <c r="AD5" s="6">
        <v>301.28070000000002</v>
      </c>
      <c r="AE5" s="7">
        <v>1363.4177</v>
      </c>
      <c r="AF5" s="6">
        <v>145.21431000000001</v>
      </c>
      <c r="AG5" s="7">
        <v>29135.72</v>
      </c>
      <c r="AH5" s="1" t="s">
        <v>34</v>
      </c>
      <c r="AI5" s="1" t="s">
        <v>34</v>
      </c>
      <c r="AJ5" s="7">
        <v>58656.760199999997</v>
      </c>
      <c r="AK5" s="6">
        <v>0.58823532000000001</v>
      </c>
      <c r="AL5" s="6">
        <v>0</v>
      </c>
      <c r="AM5" s="6">
        <v>0</v>
      </c>
      <c r="AN5" s="6">
        <v>0</v>
      </c>
      <c r="AO5" s="6">
        <v>0</v>
      </c>
      <c r="AP5" s="1" t="s">
        <v>34</v>
      </c>
      <c r="AQ5" s="6" t="b">
        <f t="shared" si="2"/>
        <v>1</v>
      </c>
      <c r="AR5" s="6" t="b">
        <f t="shared" si="0"/>
        <v>1</v>
      </c>
      <c r="AS5" s="6">
        <f t="shared" si="3"/>
        <v>0</v>
      </c>
      <c r="AT5" s="6" t="b">
        <f t="shared" si="4"/>
        <v>1</v>
      </c>
      <c r="AU5" s="6" t="b">
        <f t="shared" si="5"/>
        <v>1</v>
      </c>
      <c r="AV5" s="6">
        <f t="shared" si="6"/>
        <v>0</v>
      </c>
      <c r="AW5" s="6">
        <f t="shared" si="7"/>
        <v>0</v>
      </c>
      <c r="AX5" s="6" t="b">
        <f t="shared" si="8"/>
        <v>1</v>
      </c>
      <c r="AY5" s="6">
        <f t="shared" si="9"/>
        <v>1584.4233833333335</v>
      </c>
      <c r="AZ5" s="6">
        <f t="shared" si="10"/>
        <v>0</v>
      </c>
      <c r="BA5" s="6">
        <f t="shared" si="11"/>
        <v>0</v>
      </c>
      <c r="BB5" s="6">
        <f t="shared" si="12"/>
        <v>0</v>
      </c>
      <c r="BC5" s="6">
        <f t="shared" si="13"/>
        <v>0</v>
      </c>
      <c r="BD5" s="6">
        <f t="shared" si="14"/>
        <v>0</v>
      </c>
      <c r="BE5" s="6">
        <f t="shared" si="15"/>
        <v>0</v>
      </c>
      <c r="BF5" s="6">
        <f t="shared" si="16"/>
        <v>0</v>
      </c>
      <c r="BG5" s="6">
        <f t="shared" si="17"/>
        <v>0</v>
      </c>
      <c r="BH5" s="6">
        <f t="shared" si="18"/>
        <v>0</v>
      </c>
      <c r="BI5" s="6">
        <f t="shared" si="19"/>
        <v>0</v>
      </c>
      <c r="BJ5" s="6">
        <f t="shared" si="20"/>
        <v>0</v>
      </c>
      <c r="BK5" s="6">
        <f t="shared" si="21"/>
        <v>0</v>
      </c>
      <c r="BL5" s="9">
        <f t="shared" si="22"/>
        <v>1584.4233833333335</v>
      </c>
      <c r="BM5" s="10">
        <f t="shared" si="23"/>
        <v>1584.4233833333335</v>
      </c>
      <c r="BN5" s="6" t="b">
        <f t="shared" si="24"/>
        <v>0</v>
      </c>
      <c r="BO5" s="11">
        <f t="shared" si="25"/>
        <v>-1.6666666397213703E-5</v>
      </c>
      <c r="BP5" s="6">
        <f t="shared" si="26"/>
        <v>0.58823532000000001</v>
      </c>
      <c r="BQ5" s="6" t="b">
        <f t="shared" si="27"/>
        <v>0</v>
      </c>
      <c r="BR5" s="6">
        <f t="shared" si="28"/>
        <v>0</v>
      </c>
      <c r="BS5" s="6" t="b">
        <f t="shared" si="29"/>
        <v>1</v>
      </c>
    </row>
    <row r="6" spans="1:71" x14ac:dyDescent="0.3">
      <c r="A6" s="1" t="s">
        <v>40</v>
      </c>
      <c r="B6" s="1" t="s">
        <v>70</v>
      </c>
      <c r="C6" s="1" t="s">
        <v>90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1" t="s">
        <v>34</v>
      </c>
      <c r="J6" s="6">
        <v>0</v>
      </c>
      <c r="K6" s="1" t="s">
        <v>34</v>
      </c>
      <c r="L6" s="6">
        <v>0</v>
      </c>
      <c r="M6" s="6">
        <v>0</v>
      </c>
      <c r="N6" s="6">
        <v>0</v>
      </c>
      <c r="O6" s="1" t="s">
        <v>34</v>
      </c>
      <c r="P6" s="6">
        <v>0</v>
      </c>
      <c r="Q6" s="6">
        <v>7</v>
      </c>
      <c r="R6" s="7">
        <v>1915.3803</v>
      </c>
      <c r="S6" s="7">
        <v>1915.3803</v>
      </c>
      <c r="T6" s="7">
        <v>1215.3680999999999</v>
      </c>
      <c r="U6" s="7">
        <v>2754.1695</v>
      </c>
      <c r="V6" s="7">
        <v>2984.5243999999998</v>
      </c>
      <c r="W6" s="7">
        <v>1976.3320000000001</v>
      </c>
      <c r="X6" s="7">
        <v>1413.2466999999999</v>
      </c>
      <c r="Y6" s="7">
        <v>1246.6908000000001</v>
      </c>
      <c r="Z6" s="7">
        <v>1541.7147</v>
      </c>
      <c r="AA6" s="7">
        <v>2238.1758</v>
      </c>
      <c r="AB6" s="7">
        <v>2055.7532999999999</v>
      </c>
      <c r="AC6" s="7">
        <v>1903.4119000000001</v>
      </c>
      <c r="AD6" s="7">
        <v>1636.8267000000001</v>
      </c>
      <c r="AE6" s="7">
        <v>2018.3498</v>
      </c>
      <c r="AF6" s="6">
        <v>145.21431000000001</v>
      </c>
      <c r="AG6" s="7">
        <v>29135.72</v>
      </c>
      <c r="AH6" s="1" t="s">
        <v>34</v>
      </c>
      <c r="AI6" s="1" t="s">
        <v>34</v>
      </c>
      <c r="AJ6" s="7">
        <v>1955.2253000000001</v>
      </c>
      <c r="AK6" s="6">
        <v>0.58823532000000001</v>
      </c>
      <c r="AL6" s="6">
        <v>0</v>
      </c>
      <c r="AM6" s="6">
        <v>0</v>
      </c>
      <c r="AN6" s="1" t="s">
        <v>34</v>
      </c>
      <c r="AO6" s="6">
        <v>0</v>
      </c>
      <c r="AP6" s="1" t="s">
        <v>34</v>
      </c>
      <c r="AQ6" s="6" t="b">
        <f t="shared" si="2"/>
        <v>1</v>
      </c>
      <c r="AR6" s="6" t="b">
        <f t="shared" si="0"/>
        <v>1</v>
      </c>
      <c r="AS6" s="6">
        <f t="shared" si="3"/>
        <v>0</v>
      </c>
      <c r="AT6" s="6" t="b">
        <f t="shared" si="4"/>
        <v>1</v>
      </c>
      <c r="AU6" s="6" t="b">
        <f t="shared" si="5"/>
        <v>1</v>
      </c>
      <c r="AV6" s="6">
        <f t="shared" si="6"/>
        <v>0</v>
      </c>
      <c r="AW6" s="6">
        <f t="shared" si="7"/>
        <v>0</v>
      </c>
      <c r="AX6" s="6" t="b">
        <f t="shared" si="8"/>
        <v>1</v>
      </c>
      <c r="AY6" s="6">
        <f t="shared" si="9"/>
        <v>1915.3803083333335</v>
      </c>
      <c r="AZ6" s="6">
        <f t="shared" si="10"/>
        <v>0</v>
      </c>
      <c r="BA6" s="6">
        <f t="shared" si="11"/>
        <v>0</v>
      </c>
      <c r="BB6" s="6">
        <f t="shared" si="12"/>
        <v>0</v>
      </c>
      <c r="BC6" s="6">
        <f t="shared" si="13"/>
        <v>0</v>
      </c>
      <c r="BD6" s="6">
        <f t="shared" si="14"/>
        <v>0</v>
      </c>
      <c r="BE6" s="6">
        <f t="shared" si="15"/>
        <v>0</v>
      </c>
      <c r="BF6" s="6">
        <f t="shared" si="16"/>
        <v>0</v>
      </c>
      <c r="BG6" s="6">
        <f t="shared" si="17"/>
        <v>0</v>
      </c>
      <c r="BH6" s="6">
        <f t="shared" si="18"/>
        <v>0</v>
      </c>
      <c r="BI6" s="6">
        <f t="shared" si="19"/>
        <v>0</v>
      </c>
      <c r="BJ6" s="6">
        <f t="shared" si="20"/>
        <v>0</v>
      </c>
      <c r="BK6" s="6">
        <f t="shared" si="21"/>
        <v>0</v>
      </c>
      <c r="BL6" s="9">
        <f t="shared" si="22"/>
        <v>1915.3803083333335</v>
      </c>
      <c r="BM6" s="10">
        <f t="shared" si="23"/>
        <v>1915.3803083333335</v>
      </c>
      <c r="BN6" s="6" t="b">
        <f t="shared" si="24"/>
        <v>0</v>
      </c>
      <c r="BO6" s="11">
        <f t="shared" si="25"/>
        <v>8.333333425980527E-6</v>
      </c>
      <c r="BP6" s="6">
        <f t="shared" si="26"/>
        <v>0.58823532000000001</v>
      </c>
      <c r="BQ6" s="6" t="b">
        <f t="shared" si="27"/>
        <v>0</v>
      </c>
      <c r="BR6" s="6">
        <f t="shared" si="28"/>
        <v>0</v>
      </c>
      <c r="BS6" s="6" t="b">
        <f t="shared" si="29"/>
        <v>1</v>
      </c>
    </row>
    <row r="7" spans="1:71" x14ac:dyDescent="0.3">
      <c r="A7" s="1" t="s">
        <v>41</v>
      </c>
      <c r="B7" s="1" t="s">
        <v>71</v>
      </c>
      <c r="C7" s="1" t="s">
        <v>90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1" t="s">
        <v>34</v>
      </c>
      <c r="J7" s="6">
        <v>0</v>
      </c>
      <c r="K7" s="1" t="s">
        <v>34</v>
      </c>
      <c r="L7" s="6">
        <v>0</v>
      </c>
      <c r="M7" s="6">
        <v>0</v>
      </c>
      <c r="N7" s="6">
        <v>0</v>
      </c>
      <c r="O7" s="1" t="s">
        <v>34</v>
      </c>
      <c r="P7" s="6">
        <v>0</v>
      </c>
      <c r="Q7" s="6">
        <v>7</v>
      </c>
      <c r="R7" s="6">
        <v>145.21431000000001</v>
      </c>
      <c r="S7" s="6">
        <v>145.21431000000001</v>
      </c>
      <c r="T7" s="6">
        <v>49.105499999999999</v>
      </c>
      <c r="U7" s="6">
        <v>0.4204</v>
      </c>
      <c r="V7" s="6">
        <v>55.166699999999999</v>
      </c>
      <c r="W7" s="6">
        <v>145.13640000000001</v>
      </c>
      <c r="X7" s="7">
        <v>1240.5123000000001</v>
      </c>
      <c r="Y7" s="1" t="s">
        <v>34</v>
      </c>
      <c r="Z7" s="1" t="s">
        <v>34</v>
      </c>
      <c r="AA7" s="1" t="s">
        <v>34</v>
      </c>
      <c r="AB7" s="1" t="s">
        <v>34</v>
      </c>
      <c r="AC7" s="1" t="s">
        <v>34</v>
      </c>
      <c r="AD7" s="1" t="s">
        <v>34</v>
      </c>
      <c r="AE7" s="1" t="s">
        <v>34</v>
      </c>
      <c r="AF7" s="6">
        <v>145.21431000000001</v>
      </c>
      <c r="AG7" s="7">
        <v>29135.72</v>
      </c>
      <c r="AH7" s="1" t="s">
        <v>34</v>
      </c>
      <c r="AI7" s="1" t="s">
        <v>34</v>
      </c>
      <c r="AJ7" s="1" t="s">
        <v>34</v>
      </c>
      <c r="AK7" s="6">
        <v>0.58823532000000001</v>
      </c>
      <c r="AL7" s="6">
        <v>0</v>
      </c>
      <c r="AM7" s="6">
        <v>0</v>
      </c>
      <c r="AN7" s="1" t="s">
        <v>34</v>
      </c>
      <c r="AO7" s="6">
        <v>0</v>
      </c>
      <c r="AP7" s="1" t="s">
        <v>34</v>
      </c>
      <c r="AQ7" s="6" t="b">
        <f t="shared" si="2"/>
        <v>1</v>
      </c>
      <c r="AR7" s="6" t="b">
        <f t="shared" si="0"/>
        <v>1</v>
      </c>
      <c r="AS7" s="6">
        <f t="shared" si="3"/>
        <v>0</v>
      </c>
      <c r="AT7" s="6" t="b">
        <f t="shared" si="4"/>
        <v>1</v>
      </c>
      <c r="AU7" s="6" t="b">
        <f t="shared" si="5"/>
        <v>1</v>
      </c>
      <c r="AV7" s="6">
        <f t="shared" si="6"/>
        <v>0</v>
      </c>
      <c r="AW7" s="6">
        <f t="shared" si="7"/>
        <v>0</v>
      </c>
      <c r="AX7" s="6" t="b">
        <f t="shared" si="8"/>
        <v>1</v>
      </c>
      <c r="AY7" s="6">
        <f t="shared" si="9"/>
        <v>298.06826000000001</v>
      </c>
      <c r="AZ7" s="6">
        <f t="shared" si="10"/>
        <v>0</v>
      </c>
      <c r="BA7" s="6">
        <f t="shared" si="11"/>
        <v>0</v>
      </c>
      <c r="BB7" s="6">
        <f t="shared" si="12"/>
        <v>0</v>
      </c>
      <c r="BC7" s="6">
        <f t="shared" si="13"/>
        <v>0</v>
      </c>
      <c r="BD7" s="6">
        <f t="shared" si="14"/>
        <v>0</v>
      </c>
      <c r="BE7" s="6">
        <f t="shared" si="15"/>
        <v>100</v>
      </c>
      <c r="BF7" s="6">
        <f t="shared" si="16"/>
        <v>100</v>
      </c>
      <c r="BG7" s="6">
        <f t="shared" si="17"/>
        <v>100</v>
      </c>
      <c r="BH7" s="6">
        <f t="shared" si="18"/>
        <v>100</v>
      </c>
      <c r="BI7" s="6">
        <f t="shared" si="19"/>
        <v>100</v>
      </c>
      <c r="BJ7" s="6">
        <f t="shared" si="20"/>
        <v>100</v>
      </c>
      <c r="BK7" s="6">
        <f t="shared" si="21"/>
        <v>100</v>
      </c>
      <c r="BL7" s="9">
        <f t="shared" si="22"/>
        <v>145.21431000000001</v>
      </c>
      <c r="BM7" s="10">
        <f t="shared" si="23"/>
        <v>145.21431000000001</v>
      </c>
      <c r="BN7" s="6" t="b">
        <f t="shared" si="24"/>
        <v>1</v>
      </c>
      <c r="BO7" s="11">
        <f t="shared" si="25"/>
        <v>0</v>
      </c>
      <c r="BP7" s="6">
        <f t="shared" si="26"/>
        <v>0.58823532000000001</v>
      </c>
      <c r="BQ7" s="6" t="b">
        <f t="shared" si="27"/>
        <v>0</v>
      </c>
      <c r="BR7" s="6">
        <f t="shared" si="28"/>
        <v>0</v>
      </c>
      <c r="BS7" s="6" t="b">
        <f t="shared" si="29"/>
        <v>1</v>
      </c>
    </row>
    <row r="8" spans="1:71" x14ac:dyDescent="0.3">
      <c r="A8" s="1" t="s">
        <v>36</v>
      </c>
      <c r="B8" s="1" t="s">
        <v>72</v>
      </c>
      <c r="C8" s="1" t="s">
        <v>90</v>
      </c>
      <c r="D8" s="6">
        <v>1</v>
      </c>
      <c r="E8" s="6">
        <v>1</v>
      </c>
      <c r="F8" s="6">
        <v>0</v>
      </c>
      <c r="G8" s="6">
        <v>0</v>
      </c>
      <c r="H8" s="6">
        <v>1</v>
      </c>
      <c r="I8" s="7">
        <v>2932.8380000000002</v>
      </c>
      <c r="J8" s="6">
        <v>0</v>
      </c>
      <c r="K8" s="1" t="s">
        <v>34</v>
      </c>
      <c r="L8" s="6">
        <v>0</v>
      </c>
      <c r="M8" s="6">
        <v>0</v>
      </c>
      <c r="N8" s="6">
        <v>0</v>
      </c>
      <c r="O8" s="1" t="s">
        <v>34</v>
      </c>
      <c r="P8" s="6">
        <v>0</v>
      </c>
      <c r="Q8" s="6">
        <v>7</v>
      </c>
      <c r="R8" s="6">
        <v>75.135199999999998</v>
      </c>
      <c r="S8" s="6">
        <v>75.135199999999998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20.099699999999999</v>
      </c>
      <c r="Z8" s="6">
        <v>327.3732</v>
      </c>
      <c r="AA8" s="6">
        <v>113.1489</v>
      </c>
      <c r="AB8" s="6">
        <v>234.82259999999999</v>
      </c>
      <c r="AC8" s="6">
        <v>47.375100000000003</v>
      </c>
      <c r="AD8" s="6">
        <v>46.788499999999999</v>
      </c>
      <c r="AE8" s="6">
        <v>112.0149</v>
      </c>
      <c r="AF8" s="6">
        <v>145.21431000000001</v>
      </c>
      <c r="AG8" s="7">
        <v>29135.72</v>
      </c>
      <c r="AH8" s="1" t="s">
        <v>34</v>
      </c>
      <c r="AI8" s="1" t="s">
        <v>34</v>
      </c>
      <c r="AJ8" s="7">
        <v>6843.2887000000001</v>
      </c>
      <c r="AK8" s="6">
        <v>0.58823532000000001</v>
      </c>
      <c r="AL8" s="6">
        <v>0</v>
      </c>
      <c r="AM8" s="6">
        <v>0</v>
      </c>
      <c r="AN8" s="6">
        <v>0</v>
      </c>
      <c r="AO8" s="6">
        <v>0</v>
      </c>
      <c r="AP8" s="1" t="s">
        <v>34</v>
      </c>
      <c r="AQ8" s="6" t="b">
        <f t="shared" si="2"/>
        <v>1</v>
      </c>
      <c r="AR8" s="6" t="b">
        <f t="shared" si="0"/>
        <v>1</v>
      </c>
      <c r="AS8" s="6">
        <f t="shared" si="3"/>
        <v>2932.8380000000002</v>
      </c>
      <c r="AT8" s="6" t="b">
        <f t="shared" si="4"/>
        <v>1</v>
      </c>
      <c r="AU8" s="6" t="b">
        <f t="shared" si="5"/>
        <v>1</v>
      </c>
      <c r="AV8" s="6">
        <f t="shared" si="6"/>
        <v>0</v>
      </c>
      <c r="AW8" s="6">
        <f t="shared" si="7"/>
        <v>0</v>
      </c>
      <c r="AX8" s="6" t="b">
        <f t="shared" si="8"/>
        <v>1</v>
      </c>
      <c r="AY8" s="6">
        <f t="shared" si="9"/>
        <v>75.135241666666658</v>
      </c>
      <c r="AZ8" s="6">
        <f t="shared" si="10"/>
        <v>0</v>
      </c>
      <c r="BA8" s="6">
        <f t="shared" si="11"/>
        <v>0</v>
      </c>
      <c r="BB8" s="6">
        <f t="shared" si="12"/>
        <v>0</v>
      </c>
      <c r="BC8" s="6">
        <f t="shared" si="13"/>
        <v>0</v>
      </c>
      <c r="BD8" s="6">
        <f t="shared" si="14"/>
        <v>0</v>
      </c>
      <c r="BE8" s="6">
        <f t="shared" si="15"/>
        <v>0</v>
      </c>
      <c r="BF8" s="6">
        <f t="shared" si="16"/>
        <v>0</v>
      </c>
      <c r="BG8" s="6">
        <f t="shared" si="17"/>
        <v>0</v>
      </c>
      <c r="BH8" s="6">
        <f t="shared" si="18"/>
        <v>0</v>
      </c>
      <c r="BI8" s="6">
        <f t="shared" si="19"/>
        <v>0</v>
      </c>
      <c r="BJ8" s="6">
        <f t="shared" si="20"/>
        <v>0</v>
      </c>
      <c r="BK8" s="6">
        <f t="shared" si="21"/>
        <v>0</v>
      </c>
      <c r="BL8" s="9">
        <f t="shared" si="22"/>
        <v>75.135241666666658</v>
      </c>
      <c r="BM8" s="10">
        <f t="shared" si="23"/>
        <v>75.135241666666658</v>
      </c>
      <c r="BN8" s="6" t="b">
        <f t="shared" si="24"/>
        <v>0</v>
      </c>
      <c r="BO8" s="11">
        <f t="shared" si="25"/>
        <v>4.1666666660944429E-5</v>
      </c>
      <c r="BP8" s="6">
        <f t="shared" si="26"/>
        <v>0.58823532000000001</v>
      </c>
      <c r="BQ8" s="6" t="b">
        <f t="shared" si="27"/>
        <v>0</v>
      </c>
      <c r="BR8" s="6">
        <f t="shared" si="28"/>
        <v>0</v>
      </c>
      <c r="BS8" s="6" t="b">
        <f t="shared" si="29"/>
        <v>1</v>
      </c>
    </row>
    <row r="9" spans="1:71" x14ac:dyDescent="0.3">
      <c r="A9" s="1" t="s">
        <v>42</v>
      </c>
      <c r="B9" s="1" t="s">
        <v>73</v>
      </c>
      <c r="C9" s="1" t="s">
        <v>90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1" t="s">
        <v>34</v>
      </c>
      <c r="J9" s="6">
        <v>0</v>
      </c>
      <c r="K9" s="1" t="s">
        <v>34</v>
      </c>
      <c r="L9" s="6">
        <v>0</v>
      </c>
      <c r="M9" s="6">
        <v>0</v>
      </c>
      <c r="N9" s="6">
        <v>0</v>
      </c>
      <c r="O9" s="1" t="s">
        <v>34</v>
      </c>
      <c r="P9" s="6">
        <v>0</v>
      </c>
      <c r="Q9" s="6">
        <v>7</v>
      </c>
      <c r="R9" s="6">
        <v>435.66820000000001</v>
      </c>
      <c r="S9" s="6">
        <v>435.66820000000001</v>
      </c>
      <c r="T9" s="6">
        <v>2.9523999999999999</v>
      </c>
      <c r="U9" s="6">
        <v>2.9523999999999999</v>
      </c>
      <c r="V9" s="6">
        <v>755.71410000000003</v>
      </c>
      <c r="W9" s="6">
        <v>7.7915999999999999</v>
      </c>
      <c r="X9" s="6">
        <v>47.609699999999997</v>
      </c>
      <c r="Y9" s="6">
        <v>3.8616000000000001</v>
      </c>
      <c r="Z9" s="6">
        <v>3.8616000000000001</v>
      </c>
      <c r="AA9" s="6">
        <v>59.0869</v>
      </c>
      <c r="AB9" s="6">
        <v>62.557400000000001</v>
      </c>
      <c r="AC9" s="6">
        <v>176.4982</v>
      </c>
      <c r="AD9" s="7">
        <v>3368.1396</v>
      </c>
      <c r="AE9" s="6">
        <v>736.99289999999996</v>
      </c>
      <c r="AF9" s="6">
        <v>145.21431000000001</v>
      </c>
      <c r="AG9" s="7">
        <v>29135.72</v>
      </c>
      <c r="AH9" s="1" t="s">
        <v>34</v>
      </c>
      <c r="AI9" s="1" t="s">
        <v>34</v>
      </c>
      <c r="AJ9" s="1" t="s">
        <v>34</v>
      </c>
      <c r="AK9" s="6">
        <v>0.58823532000000001</v>
      </c>
      <c r="AL9" s="6">
        <v>0</v>
      </c>
      <c r="AM9" s="6">
        <v>0</v>
      </c>
      <c r="AN9" s="1" t="s">
        <v>34</v>
      </c>
      <c r="AO9" s="6">
        <v>0</v>
      </c>
      <c r="AP9" s="1" t="s">
        <v>34</v>
      </c>
      <c r="AQ9" s="6" t="b">
        <f t="shared" si="2"/>
        <v>1</v>
      </c>
      <c r="AR9" s="6" t="b">
        <f t="shared" si="0"/>
        <v>1</v>
      </c>
      <c r="AS9" s="6">
        <f t="shared" si="3"/>
        <v>0</v>
      </c>
      <c r="AT9" s="6" t="b">
        <f t="shared" si="4"/>
        <v>1</v>
      </c>
      <c r="AU9" s="6" t="b">
        <f t="shared" si="5"/>
        <v>1</v>
      </c>
      <c r="AV9" s="6">
        <f t="shared" si="6"/>
        <v>0</v>
      </c>
      <c r="AW9" s="6">
        <f t="shared" si="7"/>
        <v>0</v>
      </c>
      <c r="AX9" s="6" t="b">
        <f t="shared" si="8"/>
        <v>1</v>
      </c>
      <c r="AY9" s="6">
        <f t="shared" si="9"/>
        <v>435.66820000000001</v>
      </c>
      <c r="AZ9" s="6">
        <f t="shared" si="10"/>
        <v>0</v>
      </c>
      <c r="BA9" s="6">
        <f t="shared" si="11"/>
        <v>0</v>
      </c>
      <c r="BB9" s="6">
        <f t="shared" si="12"/>
        <v>0</v>
      </c>
      <c r="BC9" s="6">
        <f t="shared" si="13"/>
        <v>0</v>
      </c>
      <c r="BD9" s="6">
        <f t="shared" si="14"/>
        <v>0</v>
      </c>
      <c r="BE9" s="6">
        <f t="shared" si="15"/>
        <v>0</v>
      </c>
      <c r="BF9" s="6">
        <f t="shared" si="16"/>
        <v>0</v>
      </c>
      <c r="BG9" s="6">
        <f t="shared" si="17"/>
        <v>0</v>
      </c>
      <c r="BH9" s="6">
        <f t="shared" si="18"/>
        <v>0</v>
      </c>
      <c r="BI9" s="6">
        <f t="shared" si="19"/>
        <v>0</v>
      </c>
      <c r="BJ9" s="6">
        <f t="shared" si="20"/>
        <v>0</v>
      </c>
      <c r="BK9" s="6">
        <f t="shared" si="21"/>
        <v>0</v>
      </c>
      <c r="BL9" s="9">
        <f t="shared" si="22"/>
        <v>435.66820000000001</v>
      </c>
      <c r="BM9" s="10">
        <f t="shared" si="23"/>
        <v>435.66820000000001</v>
      </c>
      <c r="BN9" s="6" t="b">
        <f t="shared" si="24"/>
        <v>1</v>
      </c>
      <c r="BO9" s="11">
        <f t="shared" si="25"/>
        <v>0</v>
      </c>
      <c r="BP9" s="6">
        <f t="shared" si="26"/>
        <v>0.58823532000000001</v>
      </c>
      <c r="BQ9" s="6" t="b">
        <f t="shared" si="27"/>
        <v>0</v>
      </c>
      <c r="BR9" s="6">
        <f t="shared" si="28"/>
        <v>0</v>
      </c>
      <c r="BS9" s="6" t="b">
        <f t="shared" si="29"/>
        <v>1</v>
      </c>
    </row>
    <row r="10" spans="1:71" x14ac:dyDescent="0.3">
      <c r="A10" s="1" t="s">
        <v>43</v>
      </c>
      <c r="B10" s="1" t="s">
        <v>74</v>
      </c>
      <c r="C10" s="1" t="s">
        <v>90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1" t="s">
        <v>34</v>
      </c>
      <c r="J10" s="6">
        <v>0</v>
      </c>
      <c r="K10" s="1" t="s">
        <v>34</v>
      </c>
      <c r="L10" s="6">
        <v>0</v>
      </c>
      <c r="M10" s="6">
        <v>0</v>
      </c>
      <c r="N10" s="6">
        <v>0</v>
      </c>
      <c r="O10" s="1" t="s">
        <v>34</v>
      </c>
      <c r="P10" s="6">
        <v>0</v>
      </c>
      <c r="Q10" s="6">
        <v>7</v>
      </c>
      <c r="R10" s="6">
        <v>125.2363</v>
      </c>
      <c r="S10" s="6">
        <v>125.2363</v>
      </c>
      <c r="T10" s="6">
        <v>25.6526</v>
      </c>
      <c r="U10" s="6">
        <v>35.311399999999999</v>
      </c>
      <c r="V10" s="6">
        <v>410.23559999999998</v>
      </c>
      <c r="W10" s="6">
        <v>34.089399999999998</v>
      </c>
      <c r="X10" s="6">
        <v>2.2974000000000001</v>
      </c>
      <c r="Y10" s="6">
        <v>22.729500000000002</v>
      </c>
      <c r="Z10" s="6">
        <v>18.515999999999998</v>
      </c>
      <c r="AA10" s="6">
        <v>74.885099999999994</v>
      </c>
      <c r="AB10" s="6">
        <v>286.4307</v>
      </c>
      <c r="AC10" s="6">
        <v>432.29050000000001</v>
      </c>
      <c r="AD10" s="6">
        <v>0.26400000000000001</v>
      </c>
      <c r="AE10" s="6">
        <v>160.13300000000001</v>
      </c>
      <c r="AF10" s="6">
        <v>145.21431000000001</v>
      </c>
      <c r="AG10" s="7">
        <v>29135.72</v>
      </c>
      <c r="AH10" s="1" t="s">
        <v>34</v>
      </c>
      <c r="AI10" s="1" t="s">
        <v>34</v>
      </c>
      <c r="AJ10" s="1" t="s">
        <v>34</v>
      </c>
      <c r="AK10" s="6">
        <v>0.58823532000000001</v>
      </c>
      <c r="AL10" s="6">
        <v>0</v>
      </c>
      <c r="AM10" s="6">
        <v>0</v>
      </c>
      <c r="AN10" s="1" t="s">
        <v>34</v>
      </c>
      <c r="AO10" s="6">
        <v>0</v>
      </c>
      <c r="AP10" s="1" t="s">
        <v>34</v>
      </c>
      <c r="AQ10" s="6" t="b">
        <f t="shared" si="2"/>
        <v>1</v>
      </c>
      <c r="AR10" s="6" t="b">
        <f t="shared" si="0"/>
        <v>1</v>
      </c>
      <c r="AS10" s="6">
        <f t="shared" si="3"/>
        <v>0</v>
      </c>
      <c r="AT10" s="6" t="b">
        <f t="shared" si="4"/>
        <v>1</v>
      </c>
      <c r="AU10" s="6" t="b">
        <f t="shared" si="5"/>
        <v>1</v>
      </c>
      <c r="AV10" s="6">
        <f t="shared" si="6"/>
        <v>0</v>
      </c>
      <c r="AW10" s="6">
        <f t="shared" si="7"/>
        <v>0</v>
      </c>
      <c r="AX10" s="6" t="b">
        <f t="shared" si="8"/>
        <v>1</v>
      </c>
      <c r="AY10" s="6">
        <f t="shared" si="9"/>
        <v>125.23626666666665</v>
      </c>
      <c r="AZ10" s="6">
        <f t="shared" si="10"/>
        <v>0</v>
      </c>
      <c r="BA10" s="6">
        <f t="shared" si="11"/>
        <v>0</v>
      </c>
      <c r="BB10" s="6">
        <f t="shared" si="12"/>
        <v>0</v>
      </c>
      <c r="BC10" s="6">
        <f t="shared" si="13"/>
        <v>0</v>
      </c>
      <c r="BD10" s="6">
        <f t="shared" si="14"/>
        <v>0</v>
      </c>
      <c r="BE10" s="6">
        <f t="shared" si="15"/>
        <v>0</v>
      </c>
      <c r="BF10" s="6">
        <f t="shared" si="16"/>
        <v>0</v>
      </c>
      <c r="BG10" s="6">
        <f t="shared" si="17"/>
        <v>0</v>
      </c>
      <c r="BH10" s="6">
        <f t="shared" si="18"/>
        <v>0</v>
      </c>
      <c r="BI10" s="6">
        <f t="shared" si="19"/>
        <v>0</v>
      </c>
      <c r="BJ10" s="6">
        <f t="shared" si="20"/>
        <v>0</v>
      </c>
      <c r="BK10" s="6">
        <f t="shared" si="21"/>
        <v>0</v>
      </c>
      <c r="BL10" s="9">
        <f t="shared" si="22"/>
        <v>125.23626666666665</v>
      </c>
      <c r="BM10" s="10">
        <f t="shared" si="23"/>
        <v>125.23626666666665</v>
      </c>
      <c r="BN10" s="6" t="b">
        <f t="shared" si="24"/>
        <v>0</v>
      </c>
      <c r="BO10" s="11">
        <f t="shared" si="25"/>
        <v>-3.333333334865074E-5</v>
      </c>
      <c r="BP10" s="6">
        <f t="shared" si="26"/>
        <v>0.58823532000000001</v>
      </c>
      <c r="BQ10" s="6" t="b">
        <f t="shared" si="27"/>
        <v>0</v>
      </c>
      <c r="BR10" s="6">
        <f t="shared" si="28"/>
        <v>0</v>
      </c>
      <c r="BS10" s="6" t="b">
        <f t="shared" si="29"/>
        <v>1</v>
      </c>
    </row>
    <row r="11" spans="1:71" x14ac:dyDescent="0.3">
      <c r="A11" s="1" t="s">
        <v>44</v>
      </c>
      <c r="B11" s="1" t="s">
        <v>75</v>
      </c>
      <c r="C11" s="1" t="s">
        <v>90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1" t="s">
        <v>34</v>
      </c>
      <c r="J11" s="6">
        <v>0</v>
      </c>
      <c r="K11" s="1" t="s">
        <v>34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7</v>
      </c>
      <c r="R11" s="7">
        <v>1743.5404000000001</v>
      </c>
      <c r="S11" s="7">
        <v>1743.5404000000001</v>
      </c>
      <c r="T11" s="6">
        <v>36.122799999999998</v>
      </c>
      <c r="U11" s="6">
        <v>36.122799999999998</v>
      </c>
      <c r="V11" s="6">
        <v>362.89960000000002</v>
      </c>
      <c r="W11" s="6">
        <v>613.19780000000003</v>
      </c>
      <c r="X11" s="6">
        <v>741.5779</v>
      </c>
      <c r="Y11" s="7">
        <v>1947.6586</v>
      </c>
      <c r="Z11" s="7">
        <v>2557.4346999999998</v>
      </c>
      <c r="AA11" s="7">
        <v>3534.0111000000002</v>
      </c>
      <c r="AB11" s="7">
        <v>3846.3681999999999</v>
      </c>
      <c r="AC11" s="7">
        <v>3445.4980999999998</v>
      </c>
      <c r="AD11" s="7">
        <v>2553.3679000000002</v>
      </c>
      <c r="AE11" s="7">
        <v>1248.2256</v>
      </c>
      <c r="AF11" s="6">
        <v>145.21431000000001</v>
      </c>
      <c r="AG11" s="7">
        <v>29135.72</v>
      </c>
      <c r="AH11" s="1" t="s">
        <v>34</v>
      </c>
      <c r="AI11" s="1" t="s">
        <v>34</v>
      </c>
      <c r="AJ11" s="1" t="s">
        <v>34</v>
      </c>
      <c r="AK11" s="6">
        <v>0.58823532000000001</v>
      </c>
      <c r="AL11" s="6">
        <v>0</v>
      </c>
      <c r="AM11" s="6">
        <v>0</v>
      </c>
      <c r="AN11" s="1" t="s">
        <v>34</v>
      </c>
      <c r="AO11" s="6">
        <v>0</v>
      </c>
      <c r="AP11" s="1" t="s">
        <v>34</v>
      </c>
      <c r="AQ11" s="6" t="b">
        <f t="shared" si="2"/>
        <v>1</v>
      </c>
      <c r="AR11" s="6" t="b">
        <f t="shared" si="0"/>
        <v>1</v>
      </c>
      <c r="AS11" s="6">
        <f t="shared" si="3"/>
        <v>0</v>
      </c>
      <c r="AT11" s="6" t="b">
        <f t="shared" si="4"/>
        <v>1</v>
      </c>
      <c r="AU11" s="6" t="b">
        <f t="shared" si="5"/>
        <v>1</v>
      </c>
      <c r="AV11" s="6">
        <f t="shared" si="6"/>
        <v>0</v>
      </c>
      <c r="AW11" s="6">
        <f t="shared" si="7"/>
        <v>0</v>
      </c>
      <c r="AX11" s="6" t="b">
        <f t="shared" si="8"/>
        <v>1</v>
      </c>
      <c r="AY11" s="6">
        <f t="shared" si="9"/>
        <v>1743.5404250000001</v>
      </c>
      <c r="AZ11" s="6">
        <f t="shared" si="10"/>
        <v>0</v>
      </c>
      <c r="BA11" s="6">
        <f t="shared" si="11"/>
        <v>0</v>
      </c>
      <c r="BB11" s="6">
        <f t="shared" si="12"/>
        <v>0</v>
      </c>
      <c r="BC11" s="6">
        <f t="shared" si="13"/>
        <v>0</v>
      </c>
      <c r="BD11" s="6">
        <f t="shared" si="14"/>
        <v>0</v>
      </c>
      <c r="BE11" s="6">
        <f t="shared" si="15"/>
        <v>0</v>
      </c>
      <c r="BF11" s="6">
        <f t="shared" si="16"/>
        <v>0</v>
      </c>
      <c r="BG11" s="6">
        <f t="shared" si="17"/>
        <v>0</v>
      </c>
      <c r="BH11" s="6">
        <f t="shared" si="18"/>
        <v>0</v>
      </c>
      <c r="BI11" s="6">
        <f t="shared" si="19"/>
        <v>0</v>
      </c>
      <c r="BJ11" s="6">
        <f t="shared" si="20"/>
        <v>0</v>
      </c>
      <c r="BK11" s="6">
        <f t="shared" si="21"/>
        <v>0</v>
      </c>
      <c r="BL11" s="9">
        <f t="shared" si="22"/>
        <v>1743.5404250000001</v>
      </c>
      <c r="BM11" s="10">
        <f t="shared" si="23"/>
        <v>1743.5404250000001</v>
      </c>
      <c r="BN11" s="6" t="b">
        <f t="shared" si="24"/>
        <v>0</v>
      </c>
      <c r="BO11" s="11">
        <f t="shared" si="25"/>
        <v>2.5000000050567905E-5</v>
      </c>
      <c r="BP11" s="6">
        <f t="shared" si="26"/>
        <v>0.58823532000000001</v>
      </c>
      <c r="BQ11" s="6" t="b">
        <f t="shared" si="27"/>
        <v>0</v>
      </c>
      <c r="BR11" s="6">
        <f t="shared" si="28"/>
        <v>0</v>
      </c>
      <c r="BS11" s="6" t="b">
        <f t="shared" si="29"/>
        <v>1</v>
      </c>
    </row>
    <row r="12" spans="1:71" x14ac:dyDescent="0.3">
      <c r="A12" s="1" t="s">
        <v>45</v>
      </c>
      <c r="B12" s="1" t="s">
        <v>76</v>
      </c>
      <c r="C12" s="1" t="s">
        <v>90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1" t="s">
        <v>34</v>
      </c>
      <c r="J12" s="6">
        <v>0</v>
      </c>
      <c r="K12" s="1" t="s">
        <v>34</v>
      </c>
      <c r="L12" s="6">
        <v>0</v>
      </c>
      <c r="M12" s="6">
        <v>0</v>
      </c>
      <c r="N12" s="6">
        <v>0</v>
      </c>
      <c r="O12" s="1" t="s">
        <v>34</v>
      </c>
      <c r="P12" s="6">
        <v>0</v>
      </c>
      <c r="Q12" s="6">
        <v>7</v>
      </c>
      <c r="R12" s="6">
        <v>139.8597</v>
      </c>
      <c r="S12" s="6">
        <v>139.8597</v>
      </c>
      <c r="T12" s="6">
        <v>32.222099999999998</v>
      </c>
      <c r="U12" s="6">
        <v>32.222099999999998</v>
      </c>
      <c r="V12" s="6">
        <v>32.222099999999998</v>
      </c>
      <c r="W12" s="6">
        <v>29.729199999999999</v>
      </c>
      <c r="X12" s="6">
        <v>29.729199999999999</v>
      </c>
      <c r="Y12" s="6">
        <v>29.729199999999999</v>
      </c>
      <c r="Z12" s="6">
        <v>33.522300000000001</v>
      </c>
      <c r="AA12" s="6">
        <v>33.522300000000001</v>
      </c>
      <c r="AB12" s="6">
        <v>680.76059999999995</v>
      </c>
      <c r="AC12" s="6">
        <v>328.1943</v>
      </c>
      <c r="AD12" s="6">
        <v>387.58429999999998</v>
      </c>
      <c r="AE12" s="6">
        <v>28.878699999999998</v>
      </c>
      <c r="AF12" s="6">
        <v>145.21431000000001</v>
      </c>
      <c r="AG12" s="7">
        <v>29135.72</v>
      </c>
      <c r="AH12" s="1" t="s">
        <v>34</v>
      </c>
      <c r="AI12" s="1" t="s">
        <v>34</v>
      </c>
      <c r="AJ12" s="1" t="s">
        <v>34</v>
      </c>
      <c r="AK12" s="6">
        <v>0.58823532000000001</v>
      </c>
      <c r="AL12" s="6">
        <v>0</v>
      </c>
      <c r="AM12" s="6">
        <v>0</v>
      </c>
      <c r="AN12" s="1" t="s">
        <v>34</v>
      </c>
      <c r="AO12" s="6">
        <v>0</v>
      </c>
      <c r="AP12" s="1" t="s">
        <v>34</v>
      </c>
      <c r="AQ12" s="6" t="b">
        <f t="shared" si="2"/>
        <v>1</v>
      </c>
      <c r="AR12" s="6" t="b">
        <f t="shared" si="0"/>
        <v>1</v>
      </c>
      <c r="AS12" s="6">
        <f t="shared" si="3"/>
        <v>0</v>
      </c>
      <c r="AT12" s="6" t="b">
        <f t="shared" si="4"/>
        <v>1</v>
      </c>
      <c r="AU12" s="6" t="b">
        <f t="shared" si="5"/>
        <v>1</v>
      </c>
      <c r="AV12" s="6">
        <f t="shared" si="6"/>
        <v>0</v>
      </c>
      <c r="AW12" s="6">
        <f t="shared" si="7"/>
        <v>0</v>
      </c>
      <c r="AX12" s="6" t="b">
        <f t="shared" si="8"/>
        <v>1</v>
      </c>
      <c r="AY12" s="6">
        <f t="shared" si="9"/>
        <v>139.8597</v>
      </c>
      <c r="AZ12" s="6">
        <f t="shared" si="10"/>
        <v>0</v>
      </c>
      <c r="BA12" s="6">
        <f t="shared" si="11"/>
        <v>0</v>
      </c>
      <c r="BB12" s="6">
        <f t="shared" si="12"/>
        <v>0</v>
      </c>
      <c r="BC12" s="6">
        <f t="shared" si="13"/>
        <v>0</v>
      </c>
      <c r="BD12" s="6">
        <f t="shared" si="14"/>
        <v>0</v>
      </c>
      <c r="BE12" s="6">
        <f t="shared" si="15"/>
        <v>0</v>
      </c>
      <c r="BF12" s="6">
        <f t="shared" si="16"/>
        <v>0</v>
      </c>
      <c r="BG12" s="6">
        <f t="shared" si="17"/>
        <v>0</v>
      </c>
      <c r="BH12" s="6">
        <f t="shared" si="18"/>
        <v>0</v>
      </c>
      <c r="BI12" s="6">
        <f t="shared" si="19"/>
        <v>0</v>
      </c>
      <c r="BJ12" s="6">
        <f t="shared" si="20"/>
        <v>0</v>
      </c>
      <c r="BK12" s="6">
        <f t="shared" si="21"/>
        <v>0</v>
      </c>
      <c r="BL12" s="9">
        <f t="shared" si="22"/>
        <v>139.8597</v>
      </c>
      <c r="BM12" s="10">
        <f t="shared" si="23"/>
        <v>139.8597</v>
      </c>
      <c r="BN12" s="6" t="b">
        <f t="shared" si="24"/>
        <v>1</v>
      </c>
      <c r="BO12" s="11">
        <f t="shared" si="25"/>
        <v>0</v>
      </c>
      <c r="BP12" s="6">
        <f t="shared" si="26"/>
        <v>0.58823532000000001</v>
      </c>
      <c r="BQ12" s="6" t="b">
        <f t="shared" si="27"/>
        <v>0</v>
      </c>
      <c r="BR12" s="6">
        <f t="shared" si="28"/>
        <v>0</v>
      </c>
      <c r="BS12" s="6" t="b">
        <f t="shared" si="29"/>
        <v>1</v>
      </c>
    </row>
    <row r="13" spans="1:71" x14ac:dyDescent="0.3">
      <c r="A13" s="1" t="s">
        <v>46</v>
      </c>
      <c r="B13" s="1" t="s">
        <v>77</v>
      </c>
      <c r="C13" s="1" t="s">
        <v>90</v>
      </c>
      <c r="D13" s="6">
        <v>1</v>
      </c>
      <c r="E13" s="6">
        <v>1</v>
      </c>
      <c r="F13" s="6">
        <v>0</v>
      </c>
      <c r="G13" s="6">
        <v>0</v>
      </c>
      <c r="H13" s="6">
        <v>1</v>
      </c>
      <c r="I13" s="6">
        <v>850.52300000000002</v>
      </c>
      <c r="J13" s="6">
        <v>0</v>
      </c>
      <c r="K13" s="1" t="s">
        <v>34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7</v>
      </c>
      <c r="R13" s="6">
        <v>30.505600000000001</v>
      </c>
      <c r="S13" s="6">
        <v>30.505600000000001</v>
      </c>
      <c r="T13" s="6">
        <v>0.6452</v>
      </c>
      <c r="U13" s="6">
        <v>0.6452</v>
      </c>
      <c r="V13" s="6">
        <v>0.6452</v>
      </c>
      <c r="W13" s="6">
        <v>0.6452</v>
      </c>
      <c r="X13" s="6">
        <v>0.6452</v>
      </c>
      <c r="Y13" s="6">
        <v>194.7893</v>
      </c>
      <c r="Z13" s="6">
        <v>0.6452</v>
      </c>
      <c r="AA13" s="6">
        <v>0.6452</v>
      </c>
      <c r="AB13" s="6">
        <v>0.6452</v>
      </c>
      <c r="AC13" s="6">
        <v>0.6452</v>
      </c>
      <c r="AD13" s="6">
        <v>61.609200000000001</v>
      </c>
      <c r="AE13" s="6">
        <v>103.8616</v>
      </c>
      <c r="AF13" s="6">
        <v>145.21431000000001</v>
      </c>
      <c r="AG13" s="7">
        <v>29135.72</v>
      </c>
      <c r="AH13" s="1" t="s">
        <v>34</v>
      </c>
      <c r="AI13" s="1" t="s">
        <v>34</v>
      </c>
      <c r="AJ13" s="7">
        <v>3598.3869</v>
      </c>
      <c r="AK13" s="6">
        <v>0.58823532000000001</v>
      </c>
      <c r="AL13" s="6">
        <v>0</v>
      </c>
      <c r="AM13" s="6">
        <v>0</v>
      </c>
      <c r="AN13" s="6">
        <v>0</v>
      </c>
      <c r="AO13" s="6">
        <v>0</v>
      </c>
      <c r="AP13" s="1" t="s">
        <v>34</v>
      </c>
      <c r="AQ13" s="6" t="b">
        <f t="shared" si="2"/>
        <v>1</v>
      </c>
      <c r="AR13" s="6" t="b">
        <f t="shared" si="0"/>
        <v>1</v>
      </c>
      <c r="AS13" s="6">
        <f t="shared" si="3"/>
        <v>850.52300000000002</v>
      </c>
      <c r="AT13" s="6" t="b">
        <f t="shared" si="4"/>
        <v>1</v>
      </c>
      <c r="AU13" s="6" t="b">
        <f t="shared" si="5"/>
        <v>1</v>
      </c>
      <c r="AV13" s="6">
        <f t="shared" si="6"/>
        <v>0</v>
      </c>
      <c r="AW13" s="6">
        <f t="shared" si="7"/>
        <v>0</v>
      </c>
      <c r="AX13" s="6" t="b">
        <f t="shared" si="8"/>
        <v>1</v>
      </c>
      <c r="AY13" s="6">
        <f t="shared" si="9"/>
        <v>30.505574999999997</v>
      </c>
      <c r="AZ13" s="6">
        <f t="shared" si="10"/>
        <v>0</v>
      </c>
      <c r="BA13" s="6">
        <f t="shared" si="11"/>
        <v>0</v>
      </c>
      <c r="BB13" s="6">
        <f t="shared" si="12"/>
        <v>0</v>
      </c>
      <c r="BC13" s="6">
        <f t="shared" si="13"/>
        <v>0</v>
      </c>
      <c r="BD13" s="6">
        <f t="shared" si="14"/>
        <v>0</v>
      </c>
      <c r="BE13" s="6">
        <f t="shared" si="15"/>
        <v>0</v>
      </c>
      <c r="BF13" s="6">
        <f t="shared" si="16"/>
        <v>0</v>
      </c>
      <c r="BG13" s="6">
        <f t="shared" si="17"/>
        <v>0</v>
      </c>
      <c r="BH13" s="6">
        <f t="shared" si="18"/>
        <v>0</v>
      </c>
      <c r="BI13" s="6">
        <f t="shared" si="19"/>
        <v>0</v>
      </c>
      <c r="BJ13" s="6">
        <f t="shared" si="20"/>
        <v>0</v>
      </c>
      <c r="BK13" s="6">
        <f t="shared" si="21"/>
        <v>0</v>
      </c>
      <c r="BL13" s="9">
        <f t="shared" si="22"/>
        <v>30.505574999999997</v>
      </c>
      <c r="BM13" s="10">
        <f t="shared" si="23"/>
        <v>30.505574999999997</v>
      </c>
      <c r="BN13" s="6" t="b">
        <f t="shared" si="24"/>
        <v>0</v>
      </c>
      <c r="BO13" s="11">
        <f t="shared" si="25"/>
        <v>-2.5000000004382628E-5</v>
      </c>
      <c r="BP13" s="6">
        <f t="shared" si="26"/>
        <v>0.58823532000000001</v>
      </c>
      <c r="BQ13" s="6" t="b">
        <f t="shared" si="27"/>
        <v>0</v>
      </c>
      <c r="BR13" s="6">
        <f t="shared" si="28"/>
        <v>0</v>
      </c>
      <c r="BS13" s="6" t="b">
        <f t="shared" si="29"/>
        <v>1</v>
      </c>
    </row>
    <row r="14" spans="1:71" x14ac:dyDescent="0.3">
      <c r="A14" s="1" t="s">
        <v>47</v>
      </c>
      <c r="B14" s="1" t="s">
        <v>78</v>
      </c>
      <c r="C14" s="1" t="s">
        <v>90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1" t="s">
        <v>34</v>
      </c>
      <c r="J14" s="6">
        <v>0</v>
      </c>
      <c r="K14" s="1" t="s">
        <v>34</v>
      </c>
      <c r="L14" s="6">
        <v>0</v>
      </c>
      <c r="M14" s="6">
        <v>0</v>
      </c>
      <c r="N14" s="6">
        <v>0</v>
      </c>
      <c r="O14" s="1" t="s">
        <v>34</v>
      </c>
      <c r="P14" s="6">
        <v>0</v>
      </c>
      <c r="Q14" s="6">
        <v>7</v>
      </c>
      <c r="R14" s="6">
        <v>145.21431000000001</v>
      </c>
      <c r="S14" s="6">
        <v>145.21431000000001</v>
      </c>
      <c r="T14" s="6">
        <v>43.142000000000003</v>
      </c>
      <c r="U14" s="6">
        <v>43.142000000000003</v>
      </c>
      <c r="V14" s="6">
        <v>3.4411999999999998</v>
      </c>
      <c r="W14" s="6">
        <v>3.4411999999999998</v>
      </c>
      <c r="X14" s="6">
        <v>13.5595</v>
      </c>
      <c r="Y14" s="6">
        <v>13.5595</v>
      </c>
      <c r="Z14" s="6">
        <v>83.5077</v>
      </c>
      <c r="AA14" s="7">
        <v>2813.1098000000002</v>
      </c>
      <c r="AB14" s="7">
        <v>1887.6723</v>
      </c>
      <c r="AC14" s="7">
        <v>1498.0741</v>
      </c>
      <c r="AD14" s="7">
        <v>5892.8145000000004</v>
      </c>
      <c r="AE14" s="1" t="s">
        <v>34</v>
      </c>
      <c r="AF14" s="6">
        <v>145.21431000000001</v>
      </c>
      <c r="AG14" s="7">
        <v>29135.72</v>
      </c>
      <c r="AH14" s="1" t="s">
        <v>34</v>
      </c>
      <c r="AI14" s="1" t="s">
        <v>34</v>
      </c>
      <c r="AJ14" s="1" t="s">
        <v>34</v>
      </c>
      <c r="AK14" s="6">
        <v>0.58823532000000001</v>
      </c>
      <c r="AL14" s="6">
        <v>0</v>
      </c>
      <c r="AM14" s="6">
        <v>0</v>
      </c>
      <c r="AN14" s="1" t="s">
        <v>34</v>
      </c>
      <c r="AO14" s="6">
        <v>0</v>
      </c>
      <c r="AP14" s="1" t="s">
        <v>34</v>
      </c>
      <c r="AQ14" s="6" t="b">
        <f t="shared" si="2"/>
        <v>1</v>
      </c>
      <c r="AR14" s="6" t="b">
        <f t="shared" si="0"/>
        <v>1</v>
      </c>
      <c r="AS14" s="6">
        <f t="shared" si="3"/>
        <v>0</v>
      </c>
      <c r="AT14" s="6" t="b">
        <f t="shared" si="4"/>
        <v>1</v>
      </c>
      <c r="AU14" s="6" t="b">
        <f t="shared" si="5"/>
        <v>1</v>
      </c>
      <c r="AV14" s="6">
        <f t="shared" si="6"/>
        <v>0</v>
      </c>
      <c r="AW14" s="6">
        <f t="shared" si="7"/>
        <v>0</v>
      </c>
      <c r="AX14" s="6" t="b">
        <f t="shared" si="8"/>
        <v>1</v>
      </c>
      <c r="AY14" s="6">
        <f t="shared" si="9"/>
        <v>1117.7694363636365</v>
      </c>
      <c r="AZ14" s="6">
        <f t="shared" si="10"/>
        <v>0</v>
      </c>
      <c r="BA14" s="6">
        <f t="shared" si="11"/>
        <v>0</v>
      </c>
      <c r="BB14" s="6">
        <f t="shared" si="12"/>
        <v>0</v>
      </c>
      <c r="BC14" s="6">
        <f t="shared" si="13"/>
        <v>0</v>
      </c>
      <c r="BD14" s="6">
        <f t="shared" si="14"/>
        <v>0</v>
      </c>
      <c r="BE14" s="6">
        <f t="shared" si="15"/>
        <v>0</v>
      </c>
      <c r="BF14" s="6">
        <f t="shared" si="16"/>
        <v>0</v>
      </c>
      <c r="BG14" s="6">
        <f t="shared" si="17"/>
        <v>0</v>
      </c>
      <c r="BH14" s="6">
        <f t="shared" si="18"/>
        <v>0</v>
      </c>
      <c r="BI14" s="6">
        <f t="shared" si="19"/>
        <v>0</v>
      </c>
      <c r="BJ14" s="6">
        <f t="shared" si="20"/>
        <v>0</v>
      </c>
      <c r="BK14" s="6">
        <f t="shared" si="21"/>
        <v>100</v>
      </c>
      <c r="BL14" s="9">
        <f t="shared" si="22"/>
        <v>145.21431000000001</v>
      </c>
      <c r="BM14" s="10">
        <f t="shared" si="23"/>
        <v>145.21431000000001</v>
      </c>
      <c r="BN14" s="6" t="b">
        <f t="shared" si="24"/>
        <v>1</v>
      </c>
      <c r="BO14" s="11">
        <f t="shared" si="25"/>
        <v>0</v>
      </c>
      <c r="BP14" s="6">
        <f t="shared" si="26"/>
        <v>0.58823532000000001</v>
      </c>
      <c r="BQ14" s="6" t="b">
        <f t="shared" si="27"/>
        <v>0</v>
      </c>
      <c r="BR14" s="6">
        <f t="shared" si="28"/>
        <v>0</v>
      </c>
      <c r="BS14" s="6" t="b">
        <f t="shared" si="29"/>
        <v>1</v>
      </c>
    </row>
    <row r="15" spans="1:71" x14ac:dyDescent="0.3">
      <c r="A15" s="1" t="s">
        <v>48</v>
      </c>
      <c r="B15" s="1" t="s">
        <v>79</v>
      </c>
      <c r="C15" s="1" t="s">
        <v>90</v>
      </c>
      <c r="D15" s="6">
        <v>1</v>
      </c>
      <c r="E15" s="6">
        <v>1</v>
      </c>
      <c r="F15" s="6">
        <v>0</v>
      </c>
      <c r="G15" s="6">
        <v>0</v>
      </c>
      <c r="H15" s="6">
        <v>1</v>
      </c>
      <c r="I15" s="7">
        <v>3421.6442999999999</v>
      </c>
      <c r="J15" s="8">
        <v>-888888888</v>
      </c>
      <c r="K15" s="8">
        <v>-888888888</v>
      </c>
      <c r="L15" s="6">
        <v>0</v>
      </c>
      <c r="M15" s="6">
        <v>0</v>
      </c>
      <c r="N15" s="6">
        <v>0</v>
      </c>
      <c r="O15" s="1" t="s">
        <v>34</v>
      </c>
      <c r="P15" s="6">
        <v>0</v>
      </c>
      <c r="Q15" s="6">
        <v>7</v>
      </c>
      <c r="R15" s="6">
        <v>38.474800000000002</v>
      </c>
      <c r="S15" s="6">
        <v>38.474800000000002</v>
      </c>
      <c r="T15" s="6">
        <v>0</v>
      </c>
      <c r="U15" s="6">
        <v>0</v>
      </c>
      <c r="V15" s="6">
        <v>226.18049999999999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235.51669999999999</v>
      </c>
      <c r="AC15" s="6">
        <v>0</v>
      </c>
      <c r="AD15" s="6">
        <v>0</v>
      </c>
      <c r="AE15" s="6">
        <v>0</v>
      </c>
      <c r="AF15" s="6">
        <v>145.21431000000001</v>
      </c>
      <c r="AG15" s="7">
        <v>29135.72</v>
      </c>
      <c r="AH15" s="1" t="s">
        <v>34</v>
      </c>
      <c r="AI15" s="1" t="s">
        <v>34</v>
      </c>
      <c r="AJ15" s="1" t="s">
        <v>34</v>
      </c>
      <c r="AK15" s="6">
        <v>0.58823532000000001</v>
      </c>
      <c r="AL15" s="6">
        <v>0</v>
      </c>
      <c r="AM15" s="6">
        <v>0</v>
      </c>
      <c r="AN15" s="1" t="s">
        <v>34</v>
      </c>
      <c r="AO15" s="6">
        <v>0</v>
      </c>
      <c r="AP15" s="1" t="s">
        <v>34</v>
      </c>
      <c r="AQ15" s="6" t="b">
        <f t="shared" si="2"/>
        <v>1</v>
      </c>
      <c r="AR15" s="6" t="b">
        <f t="shared" si="0"/>
        <v>1</v>
      </c>
      <c r="AS15" s="6">
        <f t="shared" si="3"/>
        <v>3421.6442999999999</v>
      </c>
      <c r="AT15" s="6" t="b">
        <f t="shared" si="4"/>
        <v>1</v>
      </c>
      <c r="AU15" s="6" t="b">
        <f t="shared" si="5"/>
        <v>1</v>
      </c>
      <c r="AV15" s="6">
        <f t="shared" si="6"/>
        <v>0</v>
      </c>
      <c r="AW15" s="6">
        <f t="shared" si="7"/>
        <v>0</v>
      </c>
      <c r="AX15" s="6" t="b">
        <f t="shared" si="8"/>
        <v>1</v>
      </c>
      <c r="AY15" s="6">
        <f t="shared" si="9"/>
        <v>38.47476666666666</v>
      </c>
      <c r="AZ15" s="6">
        <f t="shared" si="10"/>
        <v>0</v>
      </c>
      <c r="BA15" s="6">
        <f t="shared" si="11"/>
        <v>0</v>
      </c>
      <c r="BB15" s="6">
        <f t="shared" si="12"/>
        <v>0</v>
      </c>
      <c r="BC15" s="6">
        <f t="shared" si="13"/>
        <v>0</v>
      </c>
      <c r="BD15" s="6">
        <f t="shared" si="14"/>
        <v>0</v>
      </c>
      <c r="BE15" s="6">
        <f t="shared" si="15"/>
        <v>0</v>
      </c>
      <c r="BF15" s="6">
        <f t="shared" si="16"/>
        <v>0</v>
      </c>
      <c r="BG15" s="6">
        <f t="shared" si="17"/>
        <v>0</v>
      </c>
      <c r="BH15" s="6">
        <f t="shared" si="18"/>
        <v>0</v>
      </c>
      <c r="BI15" s="6">
        <f t="shared" si="19"/>
        <v>0</v>
      </c>
      <c r="BJ15" s="6">
        <f t="shared" si="20"/>
        <v>0</v>
      </c>
      <c r="BK15" s="6">
        <f t="shared" si="21"/>
        <v>0</v>
      </c>
      <c r="BL15" s="9">
        <f t="shared" si="22"/>
        <v>38.47476666666666</v>
      </c>
      <c r="BM15" s="10">
        <f t="shared" si="23"/>
        <v>38.47476666666666</v>
      </c>
      <c r="BN15" s="6" t="b">
        <f t="shared" si="24"/>
        <v>0</v>
      </c>
      <c r="BO15" s="11">
        <f t="shared" si="25"/>
        <v>-3.3333333341545313E-5</v>
      </c>
      <c r="BP15" s="6">
        <f t="shared" si="26"/>
        <v>0.58823532000000001</v>
      </c>
      <c r="BQ15" s="6" t="b">
        <f t="shared" si="27"/>
        <v>0</v>
      </c>
      <c r="BR15" s="6">
        <f t="shared" si="28"/>
        <v>0</v>
      </c>
      <c r="BS15" s="6" t="b">
        <f t="shared" si="29"/>
        <v>1</v>
      </c>
    </row>
    <row r="16" spans="1:71" x14ac:dyDescent="0.3">
      <c r="A16" s="1" t="s">
        <v>49</v>
      </c>
      <c r="B16" s="1" t="s">
        <v>80</v>
      </c>
      <c r="C16" s="1" t="s">
        <v>90</v>
      </c>
      <c r="D16" s="6">
        <v>1</v>
      </c>
      <c r="E16" s="6">
        <v>1</v>
      </c>
      <c r="F16" s="6">
        <v>0</v>
      </c>
      <c r="G16" s="6">
        <v>0</v>
      </c>
      <c r="H16" s="6">
        <v>0</v>
      </c>
      <c r="I16" s="1" t="s">
        <v>34</v>
      </c>
      <c r="J16" s="6">
        <v>0</v>
      </c>
      <c r="K16" s="1" t="s">
        <v>34</v>
      </c>
      <c r="L16" s="6">
        <v>0</v>
      </c>
      <c r="M16" s="6">
        <v>10</v>
      </c>
      <c r="N16" s="6">
        <v>7</v>
      </c>
      <c r="O16" s="6">
        <v>10</v>
      </c>
      <c r="P16" s="6">
        <v>0</v>
      </c>
      <c r="Q16" s="6">
        <v>7</v>
      </c>
      <c r="R16" s="6">
        <v>676.47540000000004</v>
      </c>
      <c r="S16" s="6">
        <v>676.47540000000004</v>
      </c>
      <c r="T16" s="6">
        <v>335.06700000000001</v>
      </c>
      <c r="U16" s="6">
        <v>344.53030000000001</v>
      </c>
      <c r="V16" s="6">
        <v>523.31610000000001</v>
      </c>
      <c r="W16" s="7">
        <v>1789.2951</v>
      </c>
      <c r="X16" s="7">
        <v>1412.1125999999999</v>
      </c>
      <c r="Y16" s="6">
        <v>210.9786</v>
      </c>
      <c r="Z16" s="7">
        <v>1019.3763</v>
      </c>
      <c r="AA16" s="6">
        <v>169.29320000000001</v>
      </c>
      <c r="AB16" s="6">
        <v>639.06539999999995</v>
      </c>
      <c r="AC16" s="6">
        <v>262.93869999999998</v>
      </c>
      <c r="AD16" s="6">
        <v>113.9799</v>
      </c>
      <c r="AE16" s="7">
        <v>1297.7515000000001</v>
      </c>
      <c r="AF16" s="6">
        <v>145.21431000000001</v>
      </c>
      <c r="AG16" s="7">
        <v>29135.72</v>
      </c>
      <c r="AH16" s="1" t="s">
        <v>34</v>
      </c>
      <c r="AI16" s="1" t="s">
        <v>34</v>
      </c>
      <c r="AJ16" s="7">
        <v>53279.890500000001</v>
      </c>
      <c r="AK16" s="6">
        <v>0.58823532000000001</v>
      </c>
      <c r="AL16" s="6">
        <v>0</v>
      </c>
      <c r="AM16" s="6">
        <v>0</v>
      </c>
      <c r="AN16" s="1" t="s">
        <v>34</v>
      </c>
      <c r="AO16" s="6">
        <v>0</v>
      </c>
      <c r="AP16" s="1" t="s">
        <v>34</v>
      </c>
      <c r="AQ16" s="6" t="b">
        <f t="shared" si="2"/>
        <v>1</v>
      </c>
      <c r="AR16" s="6" t="b">
        <f t="shared" si="0"/>
        <v>1</v>
      </c>
      <c r="AS16" s="6">
        <f t="shared" si="3"/>
        <v>0</v>
      </c>
      <c r="AT16" s="6" t="b">
        <f t="shared" si="4"/>
        <v>1</v>
      </c>
      <c r="AU16" s="6" t="b">
        <f t="shared" si="5"/>
        <v>1</v>
      </c>
      <c r="AV16" s="6">
        <f t="shared" si="6"/>
        <v>10</v>
      </c>
      <c r="AW16" s="6">
        <f t="shared" si="7"/>
        <v>7</v>
      </c>
      <c r="AX16" s="6" t="b">
        <f t="shared" si="8"/>
        <v>1</v>
      </c>
      <c r="AY16" s="6">
        <f t="shared" si="9"/>
        <v>676.47539166666661</v>
      </c>
      <c r="AZ16" s="6">
        <f t="shared" si="10"/>
        <v>0</v>
      </c>
      <c r="BA16" s="6">
        <f t="shared" si="11"/>
        <v>0</v>
      </c>
      <c r="BB16" s="6">
        <f t="shared" si="12"/>
        <v>0</v>
      </c>
      <c r="BC16" s="6">
        <f t="shared" si="13"/>
        <v>0</v>
      </c>
      <c r="BD16" s="6">
        <f t="shared" si="14"/>
        <v>0</v>
      </c>
      <c r="BE16" s="6">
        <f t="shared" si="15"/>
        <v>0</v>
      </c>
      <c r="BF16" s="6">
        <f t="shared" si="16"/>
        <v>0</v>
      </c>
      <c r="BG16" s="6">
        <f t="shared" si="17"/>
        <v>0</v>
      </c>
      <c r="BH16" s="6">
        <f t="shared" si="18"/>
        <v>0</v>
      </c>
      <c r="BI16" s="6">
        <f t="shared" si="19"/>
        <v>0</v>
      </c>
      <c r="BJ16" s="6">
        <f t="shared" si="20"/>
        <v>0</v>
      </c>
      <c r="BK16" s="6">
        <f t="shared" si="21"/>
        <v>0</v>
      </c>
      <c r="BL16" s="9">
        <f t="shared" si="22"/>
        <v>676.47539166666661</v>
      </c>
      <c r="BM16" s="10">
        <f t="shared" si="23"/>
        <v>676.47539166666661</v>
      </c>
      <c r="BN16" s="6" t="b">
        <f t="shared" si="24"/>
        <v>0</v>
      </c>
      <c r="BO16" s="11">
        <f t="shared" si="25"/>
        <v>-8.333333425980527E-6</v>
      </c>
      <c r="BP16" s="6">
        <f t="shared" si="26"/>
        <v>0.58823532000000001</v>
      </c>
      <c r="BQ16" s="6" t="b">
        <f t="shared" si="27"/>
        <v>0</v>
      </c>
      <c r="BR16" s="6">
        <f t="shared" si="28"/>
        <v>0</v>
      </c>
      <c r="BS16" s="6" t="b">
        <f t="shared" si="29"/>
        <v>1</v>
      </c>
    </row>
    <row r="17" spans="1:90" x14ac:dyDescent="0.3">
      <c r="A17" s="1" t="s">
        <v>50</v>
      </c>
      <c r="B17" s="1" t="s">
        <v>81</v>
      </c>
      <c r="C17" s="1" t="s">
        <v>90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1" t="s">
        <v>34</v>
      </c>
      <c r="J17" s="6">
        <v>0</v>
      </c>
      <c r="K17" s="1" t="s">
        <v>34</v>
      </c>
      <c r="L17" s="6">
        <v>0</v>
      </c>
      <c r="M17" s="6">
        <v>8</v>
      </c>
      <c r="N17" s="6">
        <v>7</v>
      </c>
      <c r="O17" s="6">
        <v>8</v>
      </c>
      <c r="P17" s="6">
        <v>0</v>
      </c>
      <c r="Q17" s="6">
        <v>7</v>
      </c>
      <c r="R17" s="6">
        <v>5.8494000000000002</v>
      </c>
      <c r="S17" s="6">
        <v>5.8494000000000002</v>
      </c>
      <c r="T17" s="6">
        <v>2.1312000000000002</v>
      </c>
      <c r="U17" s="6">
        <v>1.4762</v>
      </c>
      <c r="V17" s="6">
        <v>0.12709999999999999</v>
      </c>
      <c r="W17" s="6">
        <v>4.6241000000000003</v>
      </c>
      <c r="X17" s="6">
        <v>30.726400000000002</v>
      </c>
      <c r="Y17" s="6">
        <v>6.8400000000000002E-2</v>
      </c>
      <c r="Z17" s="6">
        <v>8.1532999999999998</v>
      </c>
      <c r="AA17" s="6">
        <v>0</v>
      </c>
      <c r="AB17" s="6">
        <v>17.802299999999999</v>
      </c>
      <c r="AC17" s="6">
        <v>2.6787000000000001</v>
      </c>
      <c r="AD17" s="6">
        <v>2.4049</v>
      </c>
      <c r="AE17" s="6">
        <v>0</v>
      </c>
      <c r="AF17" s="6">
        <v>145.21431000000001</v>
      </c>
      <c r="AG17" s="7">
        <v>29135.72</v>
      </c>
      <c r="AH17" s="1" t="s">
        <v>34</v>
      </c>
      <c r="AI17" s="1" t="s">
        <v>34</v>
      </c>
      <c r="AJ17" s="1" t="s">
        <v>34</v>
      </c>
      <c r="AK17" s="6">
        <v>0.58823532000000001</v>
      </c>
      <c r="AL17" s="6">
        <v>0</v>
      </c>
      <c r="AM17" s="6">
        <v>0</v>
      </c>
      <c r="AN17" s="1" t="s">
        <v>34</v>
      </c>
      <c r="AO17" s="6">
        <v>0</v>
      </c>
      <c r="AP17" s="1" t="s">
        <v>34</v>
      </c>
      <c r="AQ17" s="6" t="b">
        <f t="shared" si="2"/>
        <v>1</v>
      </c>
      <c r="AR17" s="6" t="b">
        <f t="shared" si="0"/>
        <v>1</v>
      </c>
      <c r="AS17" s="6">
        <f t="shared" si="3"/>
        <v>0</v>
      </c>
      <c r="AT17" s="6" t="b">
        <f t="shared" si="4"/>
        <v>1</v>
      </c>
      <c r="AU17" s="6" t="b">
        <f t="shared" si="5"/>
        <v>1</v>
      </c>
      <c r="AV17" s="6">
        <f t="shared" si="6"/>
        <v>8</v>
      </c>
      <c r="AW17" s="6">
        <f t="shared" si="7"/>
        <v>7</v>
      </c>
      <c r="AX17" s="6" t="b">
        <f t="shared" si="8"/>
        <v>1</v>
      </c>
      <c r="AY17" s="6">
        <f t="shared" si="9"/>
        <v>5.8493833333333329</v>
      </c>
      <c r="AZ17" s="6">
        <f t="shared" si="10"/>
        <v>0</v>
      </c>
      <c r="BA17" s="6">
        <f t="shared" si="11"/>
        <v>0</v>
      </c>
      <c r="BB17" s="6">
        <f t="shared" si="12"/>
        <v>0</v>
      </c>
      <c r="BC17" s="6">
        <f t="shared" si="13"/>
        <v>0</v>
      </c>
      <c r="BD17" s="6">
        <f t="shared" si="14"/>
        <v>0</v>
      </c>
      <c r="BE17" s="6">
        <f t="shared" si="15"/>
        <v>0</v>
      </c>
      <c r="BF17" s="6">
        <f t="shared" si="16"/>
        <v>0</v>
      </c>
      <c r="BG17" s="6">
        <f t="shared" si="17"/>
        <v>0</v>
      </c>
      <c r="BH17" s="6">
        <f t="shared" si="18"/>
        <v>0</v>
      </c>
      <c r="BI17" s="6">
        <f t="shared" si="19"/>
        <v>0</v>
      </c>
      <c r="BJ17" s="6">
        <f t="shared" si="20"/>
        <v>0</v>
      </c>
      <c r="BK17" s="6">
        <f t="shared" si="21"/>
        <v>0</v>
      </c>
      <c r="BL17" s="9">
        <f t="shared" si="22"/>
        <v>5.8493833333333329</v>
      </c>
      <c r="BM17" s="10">
        <f t="shared" si="23"/>
        <v>5.8493833333333329</v>
      </c>
      <c r="BN17" s="6" t="b">
        <f t="shared" si="24"/>
        <v>0</v>
      </c>
      <c r="BO17" s="11">
        <f t="shared" si="25"/>
        <v>-1.6666666667219943E-5</v>
      </c>
      <c r="BP17" s="6">
        <f t="shared" si="26"/>
        <v>0.58823532000000001</v>
      </c>
      <c r="BQ17" s="6" t="b">
        <f t="shared" si="27"/>
        <v>0</v>
      </c>
      <c r="BR17" s="6">
        <f t="shared" si="28"/>
        <v>0</v>
      </c>
      <c r="BS17" s="6" t="b">
        <f t="shared" si="29"/>
        <v>1</v>
      </c>
    </row>
    <row r="18" spans="1:90" x14ac:dyDescent="0.3">
      <c r="A18" s="1" t="s">
        <v>51</v>
      </c>
      <c r="B18" s="1" t="s">
        <v>82</v>
      </c>
      <c r="C18" s="1" t="s">
        <v>90</v>
      </c>
      <c r="D18" s="6">
        <v>1</v>
      </c>
      <c r="E18" s="6">
        <v>1</v>
      </c>
      <c r="F18" s="6">
        <v>0</v>
      </c>
      <c r="G18" s="6">
        <v>0</v>
      </c>
      <c r="H18" s="6">
        <v>0</v>
      </c>
      <c r="I18" s="1" t="s">
        <v>34</v>
      </c>
      <c r="J18" s="6">
        <v>0</v>
      </c>
      <c r="K18" s="1" t="s">
        <v>34</v>
      </c>
      <c r="L18" s="6">
        <v>0</v>
      </c>
      <c r="M18" s="6">
        <v>8</v>
      </c>
      <c r="N18" s="6">
        <v>7</v>
      </c>
      <c r="O18" s="6">
        <v>8</v>
      </c>
      <c r="P18" s="6">
        <v>0</v>
      </c>
      <c r="Q18" s="6">
        <v>7</v>
      </c>
      <c r="R18" s="6">
        <v>75.9084</v>
      </c>
      <c r="S18" s="6">
        <v>75.9084</v>
      </c>
      <c r="T18" s="6">
        <v>10.8515</v>
      </c>
      <c r="U18" s="6">
        <v>5.1520000000000001</v>
      </c>
      <c r="V18" s="6">
        <v>171.35589999999999</v>
      </c>
      <c r="W18" s="6">
        <v>2.7178</v>
      </c>
      <c r="X18" s="6">
        <v>3.0404</v>
      </c>
      <c r="Y18" s="6">
        <v>11.066599999999999</v>
      </c>
      <c r="Z18" s="6">
        <v>189.90129999999999</v>
      </c>
      <c r="AA18" s="6">
        <v>13.432399999999999</v>
      </c>
      <c r="AB18" s="6">
        <v>502.35599999999999</v>
      </c>
      <c r="AC18" s="6">
        <v>0</v>
      </c>
      <c r="AD18" s="6">
        <v>1.0265</v>
      </c>
      <c r="AE18" s="6">
        <v>0</v>
      </c>
      <c r="AF18" s="6">
        <v>145.21431000000001</v>
      </c>
      <c r="AG18" s="7">
        <v>29135.72</v>
      </c>
      <c r="AH18" s="1" t="s">
        <v>34</v>
      </c>
      <c r="AI18" s="1" t="s">
        <v>34</v>
      </c>
      <c r="AJ18" s="1" t="s">
        <v>34</v>
      </c>
      <c r="AK18" s="6">
        <v>0.58823532000000001</v>
      </c>
      <c r="AL18" s="6">
        <v>0</v>
      </c>
      <c r="AM18" s="6">
        <v>0</v>
      </c>
      <c r="AN18" s="1" t="s">
        <v>34</v>
      </c>
      <c r="AO18" s="6">
        <v>0</v>
      </c>
      <c r="AP18" s="1" t="s">
        <v>34</v>
      </c>
      <c r="AQ18" s="6" t="b">
        <f t="shared" si="2"/>
        <v>1</v>
      </c>
      <c r="AR18" s="6" t="b">
        <f t="shared" si="0"/>
        <v>1</v>
      </c>
      <c r="AS18" s="6">
        <f t="shared" si="3"/>
        <v>0</v>
      </c>
      <c r="AT18" s="6" t="b">
        <f t="shared" si="4"/>
        <v>1</v>
      </c>
      <c r="AU18" s="6" t="b">
        <f t="shared" si="5"/>
        <v>1</v>
      </c>
      <c r="AV18" s="6">
        <f t="shared" si="6"/>
        <v>8</v>
      </c>
      <c r="AW18" s="6">
        <f t="shared" si="7"/>
        <v>7</v>
      </c>
      <c r="AX18" s="6" t="b">
        <f t="shared" si="8"/>
        <v>1</v>
      </c>
      <c r="AY18" s="6">
        <f t="shared" si="9"/>
        <v>75.90836666666668</v>
      </c>
      <c r="AZ18" s="6">
        <f t="shared" si="10"/>
        <v>0</v>
      </c>
      <c r="BA18" s="6">
        <f t="shared" si="11"/>
        <v>0</v>
      </c>
      <c r="BB18" s="6">
        <f t="shared" si="12"/>
        <v>0</v>
      </c>
      <c r="BC18" s="6">
        <f t="shared" si="13"/>
        <v>0</v>
      </c>
      <c r="BD18" s="6">
        <f t="shared" si="14"/>
        <v>0</v>
      </c>
      <c r="BE18" s="6">
        <f t="shared" si="15"/>
        <v>0</v>
      </c>
      <c r="BF18" s="6">
        <f t="shared" si="16"/>
        <v>0</v>
      </c>
      <c r="BG18" s="6">
        <f t="shared" si="17"/>
        <v>0</v>
      </c>
      <c r="BH18" s="6">
        <f t="shared" si="18"/>
        <v>0</v>
      </c>
      <c r="BI18" s="6">
        <f t="shared" si="19"/>
        <v>0</v>
      </c>
      <c r="BJ18" s="6">
        <f t="shared" si="20"/>
        <v>0</v>
      </c>
      <c r="BK18" s="6">
        <f t="shared" si="21"/>
        <v>0</v>
      </c>
      <c r="BL18" s="9">
        <f t="shared" si="22"/>
        <v>75.90836666666668</v>
      </c>
      <c r="BM18" s="10">
        <f t="shared" si="23"/>
        <v>75.90836666666668</v>
      </c>
      <c r="BN18" s="6" t="b">
        <f t="shared" si="24"/>
        <v>0</v>
      </c>
      <c r="BO18" s="11">
        <f t="shared" si="25"/>
        <v>-3.3333333320229031E-5</v>
      </c>
      <c r="BP18" s="6">
        <f t="shared" si="26"/>
        <v>0.58823532000000001</v>
      </c>
      <c r="BQ18" s="6" t="b">
        <f t="shared" si="27"/>
        <v>0</v>
      </c>
      <c r="BR18" s="6">
        <f t="shared" si="28"/>
        <v>0</v>
      </c>
      <c r="BS18" s="6" t="b">
        <f t="shared" si="29"/>
        <v>1</v>
      </c>
    </row>
    <row r="19" spans="1:90" x14ac:dyDescent="0.3">
      <c r="A19" s="1" t="s">
        <v>52</v>
      </c>
      <c r="B19" s="1" t="s">
        <v>83</v>
      </c>
      <c r="C19" s="1" t="s">
        <v>90</v>
      </c>
      <c r="D19" s="6">
        <v>1</v>
      </c>
      <c r="E19" s="6">
        <v>1</v>
      </c>
      <c r="F19" s="6">
        <v>1</v>
      </c>
      <c r="G19" s="6">
        <v>1</v>
      </c>
      <c r="H19" s="6">
        <v>0</v>
      </c>
      <c r="I19" s="1" t="s">
        <v>34</v>
      </c>
      <c r="J19" s="6">
        <v>0</v>
      </c>
      <c r="K19" s="1" t="s">
        <v>34</v>
      </c>
      <c r="L19" s="6">
        <v>0</v>
      </c>
      <c r="M19" s="6">
        <v>8</v>
      </c>
      <c r="N19" s="6">
        <v>7</v>
      </c>
      <c r="O19" s="6">
        <v>8</v>
      </c>
      <c r="P19" s="6">
        <v>0</v>
      </c>
      <c r="Q19" s="6">
        <v>7</v>
      </c>
      <c r="R19" s="6">
        <v>216.50290000000001</v>
      </c>
      <c r="S19" s="6">
        <v>216.50290000000001</v>
      </c>
      <c r="T19" s="6">
        <v>0</v>
      </c>
      <c r="U19" s="6">
        <v>0.1857</v>
      </c>
      <c r="V19" s="6">
        <v>6.6966000000000001</v>
      </c>
      <c r="W19" s="6">
        <v>201.0069</v>
      </c>
      <c r="X19" s="6">
        <v>154.26730000000001</v>
      </c>
      <c r="Y19" s="6">
        <v>319.58159999999998</v>
      </c>
      <c r="Z19" s="6">
        <v>115.5343</v>
      </c>
      <c r="AA19" s="6">
        <v>161.75579999999999</v>
      </c>
      <c r="AB19" s="6">
        <v>9.1992999999999991</v>
      </c>
      <c r="AC19" s="6">
        <v>838.06820000000005</v>
      </c>
      <c r="AD19" s="6">
        <v>791.55340000000001</v>
      </c>
      <c r="AE19" s="6">
        <v>0.1857</v>
      </c>
      <c r="AF19" s="6">
        <v>145.21431000000001</v>
      </c>
      <c r="AG19" s="7">
        <v>29135.72</v>
      </c>
      <c r="AH19" s="1" t="s">
        <v>34</v>
      </c>
      <c r="AI19" s="1" t="s">
        <v>34</v>
      </c>
      <c r="AJ19" s="7">
        <v>2932.8380000000002</v>
      </c>
      <c r="AK19" s="6">
        <v>0.58823532000000001</v>
      </c>
      <c r="AL19" s="6">
        <v>6.4816000000000003</v>
      </c>
      <c r="AM19" s="6">
        <v>6.4816000000000003</v>
      </c>
      <c r="AN19" s="6">
        <v>6.4816000000000003</v>
      </c>
      <c r="AO19" s="6">
        <v>0</v>
      </c>
      <c r="AP19" s="1" t="s">
        <v>34</v>
      </c>
      <c r="AQ19" s="6" t="b">
        <f t="shared" si="2"/>
        <v>1</v>
      </c>
      <c r="AR19" s="6" t="b">
        <f t="shared" si="0"/>
        <v>1</v>
      </c>
      <c r="AS19" s="6">
        <f t="shared" si="3"/>
        <v>0</v>
      </c>
      <c r="AT19" s="6" t="b">
        <f t="shared" si="4"/>
        <v>1</v>
      </c>
      <c r="AU19" s="6" t="b">
        <f t="shared" si="5"/>
        <v>1</v>
      </c>
      <c r="AV19" s="6">
        <f t="shared" si="6"/>
        <v>8</v>
      </c>
      <c r="AW19" s="6">
        <f t="shared" si="7"/>
        <v>7</v>
      </c>
      <c r="AX19" s="6" t="b">
        <f t="shared" si="8"/>
        <v>1</v>
      </c>
      <c r="AY19" s="6">
        <f t="shared" si="9"/>
        <v>216.50290000000004</v>
      </c>
      <c r="AZ19" s="6">
        <f t="shared" si="10"/>
        <v>0</v>
      </c>
      <c r="BA19" s="6">
        <f t="shared" si="11"/>
        <v>0</v>
      </c>
      <c r="BB19" s="6">
        <f t="shared" si="12"/>
        <v>0</v>
      </c>
      <c r="BC19" s="6">
        <f t="shared" si="13"/>
        <v>0</v>
      </c>
      <c r="BD19" s="6">
        <f t="shared" si="14"/>
        <v>0</v>
      </c>
      <c r="BE19" s="6">
        <f t="shared" si="15"/>
        <v>0</v>
      </c>
      <c r="BF19" s="6">
        <f t="shared" si="16"/>
        <v>0</v>
      </c>
      <c r="BG19" s="6">
        <f t="shared" si="17"/>
        <v>0</v>
      </c>
      <c r="BH19" s="6">
        <f t="shared" si="18"/>
        <v>0</v>
      </c>
      <c r="BI19" s="6">
        <f t="shared" si="19"/>
        <v>0</v>
      </c>
      <c r="BJ19" s="6">
        <f t="shared" si="20"/>
        <v>0</v>
      </c>
      <c r="BK19" s="6">
        <f t="shared" si="21"/>
        <v>0</v>
      </c>
      <c r="BL19" s="9">
        <f t="shared" si="22"/>
        <v>216.50290000000004</v>
      </c>
      <c r="BM19" s="10">
        <f t="shared" si="23"/>
        <v>216.50290000000004</v>
      </c>
      <c r="BN19" s="6" t="b">
        <f t="shared" si="24"/>
        <v>1</v>
      </c>
      <c r="BO19" s="11">
        <f t="shared" si="25"/>
        <v>0</v>
      </c>
      <c r="BP19" s="6">
        <f t="shared" si="26"/>
        <v>0.58823532000000001</v>
      </c>
      <c r="BQ19" s="6" t="b">
        <f t="shared" si="27"/>
        <v>0</v>
      </c>
      <c r="BR19" s="6">
        <f t="shared" si="28"/>
        <v>6.4816000000000003</v>
      </c>
      <c r="BS19" s="6" t="b">
        <f t="shared" si="29"/>
        <v>1</v>
      </c>
    </row>
    <row r="20" spans="1:90" x14ac:dyDescent="0.3">
      <c r="A20" s="1" t="s">
        <v>53</v>
      </c>
      <c r="B20" s="1" t="s">
        <v>84</v>
      </c>
      <c r="C20" s="1" t="s">
        <v>90</v>
      </c>
      <c r="D20" s="6">
        <v>0</v>
      </c>
      <c r="E20" s="6">
        <v>0</v>
      </c>
      <c r="F20" s="6">
        <v>1</v>
      </c>
      <c r="G20" s="6">
        <v>1</v>
      </c>
      <c r="H20" s="6">
        <v>0</v>
      </c>
      <c r="I20" s="1" t="s">
        <v>34</v>
      </c>
      <c r="J20" s="6">
        <v>0</v>
      </c>
      <c r="K20" s="1" t="s">
        <v>34</v>
      </c>
      <c r="L20" s="6">
        <v>0</v>
      </c>
      <c r="M20" s="6">
        <v>7</v>
      </c>
      <c r="N20" s="6">
        <v>7</v>
      </c>
      <c r="O20" s="6">
        <v>7</v>
      </c>
      <c r="P20" s="6">
        <v>0</v>
      </c>
      <c r="Q20" s="6">
        <v>7</v>
      </c>
      <c r="R20" s="6">
        <v>81.748000000000005</v>
      </c>
      <c r="S20" s="6">
        <v>81.748000000000005</v>
      </c>
      <c r="T20" s="6">
        <v>0</v>
      </c>
      <c r="U20" s="6">
        <v>0</v>
      </c>
      <c r="V20" s="6">
        <v>3.1577000000000002</v>
      </c>
      <c r="W20" s="6">
        <v>46.905900000000003</v>
      </c>
      <c r="X20" s="6">
        <v>23.550699999999999</v>
      </c>
      <c r="Y20" s="6">
        <v>0.83099999999999996</v>
      </c>
      <c r="Z20" s="6">
        <v>27.9695</v>
      </c>
      <c r="AA20" s="6">
        <v>2.2387000000000001</v>
      </c>
      <c r="AB20" s="6">
        <v>825.39840000000004</v>
      </c>
      <c r="AC20" s="6">
        <v>0</v>
      </c>
      <c r="AD20" s="6">
        <v>18.9755</v>
      </c>
      <c r="AE20" s="6">
        <v>31.948399999999999</v>
      </c>
      <c r="AF20" s="6">
        <v>145.21431000000001</v>
      </c>
      <c r="AG20" s="7">
        <v>29135.72</v>
      </c>
      <c r="AH20" s="1" t="s">
        <v>34</v>
      </c>
      <c r="AI20" s="1" t="s">
        <v>34</v>
      </c>
      <c r="AJ20" s="7">
        <v>5865.6760000000004</v>
      </c>
      <c r="AK20" s="6">
        <v>0.58823532000000001</v>
      </c>
      <c r="AL20" s="6">
        <v>0</v>
      </c>
      <c r="AM20" s="6">
        <v>0</v>
      </c>
      <c r="AN20" s="6">
        <v>0</v>
      </c>
      <c r="AO20" s="6">
        <v>0</v>
      </c>
      <c r="AP20" s="1" t="s">
        <v>34</v>
      </c>
      <c r="AQ20" s="6" t="b">
        <f t="shared" si="2"/>
        <v>1</v>
      </c>
      <c r="AR20" s="6" t="b">
        <f t="shared" si="0"/>
        <v>1</v>
      </c>
      <c r="AS20" s="6">
        <f t="shared" si="3"/>
        <v>0</v>
      </c>
      <c r="AT20" s="6" t="b">
        <f t="shared" si="4"/>
        <v>1</v>
      </c>
      <c r="AU20" s="6" t="b">
        <f t="shared" si="5"/>
        <v>1</v>
      </c>
      <c r="AV20" s="6">
        <f t="shared" si="6"/>
        <v>7</v>
      </c>
      <c r="AW20" s="6">
        <f t="shared" si="7"/>
        <v>7</v>
      </c>
      <c r="AX20" s="6" t="b">
        <f t="shared" si="8"/>
        <v>1</v>
      </c>
      <c r="AY20" s="6">
        <f t="shared" si="9"/>
        <v>81.747983333333337</v>
      </c>
      <c r="AZ20" s="6">
        <f t="shared" si="10"/>
        <v>0</v>
      </c>
      <c r="BA20" s="6">
        <f t="shared" si="11"/>
        <v>0</v>
      </c>
      <c r="BB20" s="6">
        <f t="shared" si="12"/>
        <v>0</v>
      </c>
      <c r="BC20" s="6">
        <f t="shared" si="13"/>
        <v>0</v>
      </c>
      <c r="BD20" s="6">
        <f t="shared" si="14"/>
        <v>0</v>
      </c>
      <c r="BE20" s="6">
        <f t="shared" si="15"/>
        <v>0</v>
      </c>
      <c r="BF20" s="6">
        <f t="shared" si="16"/>
        <v>0</v>
      </c>
      <c r="BG20" s="6">
        <f t="shared" si="17"/>
        <v>0</v>
      </c>
      <c r="BH20" s="6">
        <f t="shared" si="18"/>
        <v>0</v>
      </c>
      <c r="BI20" s="6">
        <f t="shared" si="19"/>
        <v>0</v>
      </c>
      <c r="BJ20" s="6">
        <f t="shared" si="20"/>
        <v>0</v>
      </c>
      <c r="BK20" s="6">
        <f t="shared" si="21"/>
        <v>0</v>
      </c>
      <c r="BL20" s="9">
        <f t="shared" si="22"/>
        <v>81.747983333333337</v>
      </c>
      <c r="BM20" s="10">
        <f t="shared" si="23"/>
        <v>81.747983333333337</v>
      </c>
      <c r="BN20" s="6" t="b">
        <f t="shared" si="24"/>
        <v>0</v>
      </c>
      <c r="BO20" s="11">
        <f t="shared" si="25"/>
        <v>-1.6666666667219943E-5</v>
      </c>
      <c r="BP20" s="6">
        <f t="shared" si="26"/>
        <v>0.58823532000000001</v>
      </c>
      <c r="BQ20" s="6" t="b">
        <f t="shared" si="27"/>
        <v>0</v>
      </c>
      <c r="BR20" s="6">
        <f t="shared" si="28"/>
        <v>0</v>
      </c>
      <c r="BS20" s="6" t="b">
        <f t="shared" si="29"/>
        <v>1</v>
      </c>
    </row>
    <row r="21" spans="1:90" s="12" customFormat="1" x14ac:dyDescent="0.3">
      <c r="A21" s="12" t="s">
        <v>54</v>
      </c>
      <c r="B21" s="12" t="s">
        <v>85</v>
      </c>
      <c r="C21" s="12" t="s">
        <v>92</v>
      </c>
      <c r="D21" s="13">
        <v>1</v>
      </c>
      <c r="E21" s="13">
        <v>1</v>
      </c>
      <c r="F21" s="13">
        <v>1</v>
      </c>
      <c r="G21" s="13">
        <v>1</v>
      </c>
      <c r="H21" s="13">
        <v>0</v>
      </c>
      <c r="I21" s="12" t="s">
        <v>34</v>
      </c>
      <c r="J21" s="13">
        <v>0</v>
      </c>
      <c r="K21" s="12" t="s">
        <v>34</v>
      </c>
      <c r="L21" s="13">
        <v>0</v>
      </c>
      <c r="M21" s="13">
        <v>8</v>
      </c>
      <c r="N21" s="13">
        <v>8</v>
      </c>
      <c r="O21" s="13">
        <v>8</v>
      </c>
      <c r="P21" s="13">
        <v>0</v>
      </c>
      <c r="Q21" s="12" t="s">
        <v>34</v>
      </c>
      <c r="R21" s="14">
        <v>3422.6260000000002</v>
      </c>
      <c r="S21" s="14">
        <v>3422.6260000000002</v>
      </c>
      <c r="T21" s="13">
        <v>0</v>
      </c>
      <c r="U21" s="13">
        <v>614.69349999999997</v>
      </c>
      <c r="V21" s="13">
        <v>971.98159999999996</v>
      </c>
      <c r="W21" s="13">
        <v>0</v>
      </c>
      <c r="X21" s="13">
        <v>615.14319999999998</v>
      </c>
      <c r="Y21" s="13">
        <v>267.4846</v>
      </c>
      <c r="Z21" s="13">
        <v>13.031599999999999</v>
      </c>
      <c r="AA21" s="13">
        <v>0</v>
      </c>
      <c r="AB21" s="13">
        <v>462.05889999999999</v>
      </c>
      <c r="AC21" s="14">
        <v>36592.237800000003</v>
      </c>
      <c r="AD21" s="13">
        <v>624.23500000000001</v>
      </c>
      <c r="AE21" s="13">
        <v>910.64620000000002</v>
      </c>
      <c r="AF21" s="14">
        <v>6058.6854999999996</v>
      </c>
      <c r="AG21" s="14">
        <v>221617.1</v>
      </c>
      <c r="AH21" s="13">
        <v>48.168900000000001</v>
      </c>
      <c r="AI21" s="12" t="s">
        <v>34</v>
      </c>
      <c r="AJ21" s="12" t="s">
        <v>34</v>
      </c>
      <c r="AK21" s="13">
        <v>0.79426788999999998</v>
      </c>
      <c r="AL21" s="13">
        <v>0</v>
      </c>
      <c r="AM21" s="13">
        <v>0</v>
      </c>
      <c r="AN21" s="12" t="s">
        <v>34</v>
      </c>
      <c r="AO21" s="13">
        <v>0</v>
      </c>
      <c r="AP21" s="14">
        <v>91717.19</v>
      </c>
      <c r="AQ21" s="13" t="b">
        <f t="shared" si="2"/>
        <v>1</v>
      </c>
      <c r="AR21" s="13" t="b">
        <f t="shared" si="0"/>
        <v>1</v>
      </c>
      <c r="AS21" s="13">
        <f t="shared" si="3"/>
        <v>0</v>
      </c>
      <c r="AT21" s="13" t="b">
        <f t="shared" si="4"/>
        <v>1</v>
      </c>
      <c r="AU21" s="13" t="b">
        <f t="shared" si="5"/>
        <v>1</v>
      </c>
      <c r="AV21" s="13">
        <f t="shared" si="6"/>
        <v>8</v>
      </c>
      <c r="AW21" s="13">
        <f t="shared" si="7"/>
        <v>8</v>
      </c>
      <c r="AX21" s="13" t="b">
        <f t="shared" si="8"/>
        <v>1</v>
      </c>
      <c r="AY21" s="13">
        <f t="shared" si="9"/>
        <v>3422.6260333333339</v>
      </c>
      <c r="AZ21" s="13">
        <f t="shared" si="10"/>
        <v>0</v>
      </c>
      <c r="BA21" s="13">
        <f t="shared" si="11"/>
        <v>0</v>
      </c>
      <c r="BB21" s="13">
        <f t="shared" si="12"/>
        <v>0</v>
      </c>
      <c r="BC21" s="13">
        <f t="shared" si="13"/>
        <v>0</v>
      </c>
      <c r="BD21" s="13">
        <f t="shared" si="14"/>
        <v>0</v>
      </c>
      <c r="BE21" s="13">
        <f t="shared" si="15"/>
        <v>0</v>
      </c>
      <c r="BF21" s="13">
        <f t="shared" si="16"/>
        <v>0</v>
      </c>
      <c r="BG21" s="13">
        <f t="shared" si="17"/>
        <v>0</v>
      </c>
      <c r="BH21" s="13">
        <f t="shared" si="18"/>
        <v>0</v>
      </c>
      <c r="BI21" s="13">
        <f t="shared" si="19"/>
        <v>0</v>
      </c>
      <c r="BJ21" s="13">
        <f t="shared" si="20"/>
        <v>0</v>
      </c>
      <c r="BK21" s="13">
        <f t="shared" si="21"/>
        <v>0</v>
      </c>
      <c r="BL21" s="15">
        <f t="shared" si="22"/>
        <v>3422.6260333333339</v>
      </c>
      <c r="BM21" s="16">
        <f t="shared" si="23"/>
        <v>3422.6260333333339</v>
      </c>
      <c r="BN21" s="13" t="b">
        <f t="shared" si="24"/>
        <v>0</v>
      </c>
      <c r="BO21" s="17">
        <f t="shared" si="25"/>
        <v>3.3333333703922108E-5</v>
      </c>
      <c r="BP21" s="6">
        <f t="shared" si="26"/>
        <v>0.79426788999999998</v>
      </c>
      <c r="BQ21" s="6" t="b">
        <f t="shared" si="27"/>
        <v>0</v>
      </c>
      <c r="BR21" s="6">
        <f t="shared" si="28"/>
        <v>0</v>
      </c>
      <c r="BS21" s="6" t="b">
        <f t="shared" si="29"/>
        <v>1</v>
      </c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</row>
    <row r="22" spans="1:90" x14ac:dyDescent="0.3">
      <c r="A22" s="1" t="s">
        <v>55</v>
      </c>
      <c r="B22" s="1" t="s">
        <v>86</v>
      </c>
      <c r="C22" s="1" t="s">
        <v>90</v>
      </c>
      <c r="D22" s="6">
        <v>1</v>
      </c>
      <c r="E22" s="6">
        <v>1</v>
      </c>
      <c r="F22" s="6">
        <v>0</v>
      </c>
      <c r="G22" s="6">
        <v>0</v>
      </c>
      <c r="H22" s="6">
        <v>0</v>
      </c>
      <c r="I22" s="1" t="s">
        <v>34</v>
      </c>
      <c r="J22" s="6">
        <v>0</v>
      </c>
      <c r="K22" s="1" t="s">
        <v>34</v>
      </c>
      <c r="L22" s="6">
        <v>0</v>
      </c>
      <c r="M22" s="6">
        <v>0</v>
      </c>
      <c r="N22" s="6">
        <v>0</v>
      </c>
      <c r="O22" s="1" t="s">
        <v>34</v>
      </c>
      <c r="P22" s="6">
        <v>0</v>
      </c>
      <c r="Q22" s="6">
        <v>7</v>
      </c>
      <c r="R22" s="7">
        <v>29135.72</v>
      </c>
      <c r="S22" s="7">
        <v>39578.022400000002</v>
      </c>
      <c r="T22" s="7">
        <v>39410.607100000001</v>
      </c>
      <c r="U22" s="7">
        <v>42142.320899999999</v>
      </c>
      <c r="V22" s="7">
        <v>40265.607600000003</v>
      </c>
      <c r="W22" s="7">
        <v>43620.226799999997</v>
      </c>
      <c r="X22" s="7">
        <v>45270.212099999997</v>
      </c>
      <c r="Y22" s="7">
        <v>38950.591500000002</v>
      </c>
      <c r="Z22" s="7">
        <v>35914.292699999998</v>
      </c>
      <c r="AA22" s="7">
        <v>41559.018499999998</v>
      </c>
      <c r="AB22" s="7">
        <v>38506.4522</v>
      </c>
      <c r="AC22" s="7">
        <v>36702.072500000002</v>
      </c>
      <c r="AD22" s="7">
        <v>32352.175200000001</v>
      </c>
      <c r="AE22" s="7">
        <v>40242.692300000002</v>
      </c>
      <c r="AF22" s="6">
        <v>145.21431000000001</v>
      </c>
      <c r="AG22" s="7">
        <v>29135.72</v>
      </c>
      <c r="AH22" s="1" t="s">
        <v>34</v>
      </c>
      <c r="AI22" s="1" t="s">
        <v>34</v>
      </c>
      <c r="AJ22" s="1" t="s">
        <v>34</v>
      </c>
      <c r="AK22" s="6">
        <v>0.58823532000000001</v>
      </c>
      <c r="AL22" s="6">
        <v>0</v>
      </c>
      <c r="AM22" s="6">
        <v>0</v>
      </c>
      <c r="AN22" s="1" t="s">
        <v>34</v>
      </c>
      <c r="AO22" s="6">
        <v>0</v>
      </c>
      <c r="AP22" s="1" t="s">
        <v>34</v>
      </c>
      <c r="AQ22" s="6" t="b">
        <f t="shared" si="2"/>
        <v>1</v>
      </c>
      <c r="AR22" s="6" t="b">
        <f t="shared" si="0"/>
        <v>1</v>
      </c>
      <c r="AS22" s="6">
        <f t="shared" si="3"/>
        <v>0</v>
      </c>
      <c r="AT22" s="6" t="b">
        <f t="shared" si="4"/>
        <v>1</v>
      </c>
      <c r="AU22" s="6" t="b">
        <f t="shared" si="5"/>
        <v>1</v>
      </c>
      <c r="AV22" s="6">
        <f t="shared" si="6"/>
        <v>0</v>
      </c>
      <c r="AW22" s="6">
        <f t="shared" si="7"/>
        <v>0</v>
      </c>
      <c r="AX22" s="6" t="b">
        <f t="shared" si="8"/>
        <v>1</v>
      </c>
      <c r="AY22" s="6">
        <f t="shared" si="9"/>
        <v>39578.022450000004</v>
      </c>
      <c r="AZ22" s="6">
        <f t="shared" si="10"/>
        <v>0</v>
      </c>
      <c r="BA22" s="6">
        <f t="shared" si="11"/>
        <v>0</v>
      </c>
      <c r="BB22" s="6">
        <f t="shared" si="12"/>
        <v>0</v>
      </c>
      <c r="BC22" s="6">
        <f t="shared" si="13"/>
        <v>0</v>
      </c>
      <c r="BD22" s="6">
        <f t="shared" si="14"/>
        <v>0</v>
      </c>
      <c r="BE22" s="6">
        <f t="shared" si="15"/>
        <v>0</v>
      </c>
      <c r="BF22" s="6">
        <f t="shared" si="16"/>
        <v>0</v>
      </c>
      <c r="BG22" s="6">
        <f t="shared" si="17"/>
        <v>0</v>
      </c>
      <c r="BH22" s="6">
        <f t="shared" si="18"/>
        <v>0</v>
      </c>
      <c r="BI22" s="6">
        <f t="shared" si="19"/>
        <v>0</v>
      </c>
      <c r="BJ22" s="6">
        <f t="shared" si="20"/>
        <v>0</v>
      </c>
      <c r="BK22" s="6">
        <f t="shared" si="21"/>
        <v>0</v>
      </c>
      <c r="BL22" s="9">
        <f t="shared" si="22"/>
        <v>39578.022450000004</v>
      </c>
      <c r="BM22" s="10">
        <f t="shared" si="23"/>
        <v>29135.72</v>
      </c>
      <c r="BN22" s="6" t="b">
        <f t="shared" si="24"/>
        <v>1</v>
      </c>
      <c r="BO22" s="11">
        <f t="shared" si="25"/>
        <v>0</v>
      </c>
      <c r="BP22" s="6">
        <f t="shared" si="26"/>
        <v>0.58823532000000001</v>
      </c>
      <c r="BQ22" s="6" t="b">
        <f t="shared" si="27"/>
        <v>0</v>
      </c>
      <c r="BR22" s="6">
        <f t="shared" si="28"/>
        <v>0</v>
      </c>
      <c r="BS22" s="6" t="b">
        <f t="shared" si="29"/>
        <v>1</v>
      </c>
    </row>
    <row r="23" spans="1:90" x14ac:dyDescent="0.3">
      <c r="A23" s="1" t="s">
        <v>56</v>
      </c>
      <c r="B23" s="1" t="s">
        <v>87</v>
      </c>
      <c r="C23" s="1" t="s">
        <v>90</v>
      </c>
      <c r="D23" s="6">
        <v>1</v>
      </c>
      <c r="E23" s="6">
        <v>1</v>
      </c>
      <c r="F23" s="6">
        <v>0</v>
      </c>
      <c r="G23" s="6">
        <v>0</v>
      </c>
      <c r="H23" s="6">
        <v>0</v>
      </c>
      <c r="I23" s="1" t="s">
        <v>34</v>
      </c>
      <c r="J23" s="8">
        <v>-888888888</v>
      </c>
      <c r="K23" s="8">
        <v>-888888888</v>
      </c>
      <c r="L23" s="6">
        <v>0</v>
      </c>
      <c r="M23" s="6">
        <v>0</v>
      </c>
      <c r="N23" s="6">
        <v>0</v>
      </c>
      <c r="O23" s="1" t="s">
        <v>34</v>
      </c>
      <c r="P23" s="6">
        <v>0</v>
      </c>
      <c r="Q23" s="6">
        <v>7</v>
      </c>
      <c r="R23" s="7">
        <v>29135.72</v>
      </c>
      <c r="S23" s="7">
        <v>67774.017500000002</v>
      </c>
      <c r="T23" s="7">
        <v>6595.982</v>
      </c>
      <c r="U23" s="7">
        <v>9605.9634000000005</v>
      </c>
      <c r="V23" s="7">
        <v>151567.21090000001</v>
      </c>
      <c r="W23" s="7">
        <v>350287.21279999998</v>
      </c>
      <c r="X23" s="7">
        <v>265854.16950000002</v>
      </c>
      <c r="Y23" s="6">
        <v>185.4727</v>
      </c>
      <c r="Z23" s="7">
        <v>9222.0745000000006</v>
      </c>
      <c r="AA23" s="7">
        <v>5444.9603999999999</v>
      </c>
      <c r="AB23" s="6">
        <v>107.205</v>
      </c>
      <c r="AC23" s="7">
        <v>2015.1921</v>
      </c>
      <c r="AD23" s="7">
        <v>9985.7073</v>
      </c>
      <c r="AE23" s="7">
        <v>2417.0592999999999</v>
      </c>
      <c r="AF23" s="6">
        <v>145.21431000000001</v>
      </c>
      <c r="AG23" s="7">
        <v>29135.72</v>
      </c>
      <c r="AH23" s="1" t="s">
        <v>34</v>
      </c>
      <c r="AI23" s="1" t="s">
        <v>34</v>
      </c>
      <c r="AJ23" s="7">
        <v>256922.54370000001</v>
      </c>
      <c r="AK23" s="6">
        <v>0.58823532000000001</v>
      </c>
      <c r="AL23" s="6">
        <v>1.8379000000000001</v>
      </c>
      <c r="AM23" s="6">
        <v>1.8379000000000001</v>
      </c>
      <c r="AN23" s="6">
        <v>1.8379000000000001</v>
      </c>
      <c r="AO23" s="6">
        <v>0</v>
      </c>
      <c r="AP23" s="1" t="s">
        <v>34</v>
      </c>
      <c r="AQ23" s="6" t="b">
        <f t="shared" si="2"/>
        <v>1</v>
      </c>
      <c r="AR23" s="6" t="b">
        <f t="shared" si="0"/>
        <v>1</v>
      </c>
      <c r="AS23" s="6">
        <f t="shared" si="3"/>
        <v>0</v>
      </c>
      <c r="AT23" s="6" t="b">
        <f t="shared" si="4"/>
        <v>1</v>
      </c>
      <c r="AU23" s="6" t="b">
        <f t="shared" si="5"/>
        <v>1</v>
      </c>
      <c r="AV23" s="6">
        <f t="shared" si="6"/>
        <v>0</v>
      </c>
      <c r="AW23" s="6">
        <f t="shared" si="7"/>
        <v>0</v>
      </c>
      <c r="AX23" s="6" t="b">
        <f t="shared" si="8"/>
        <v>1</v>
      </c>
      <c r="AY23" s="6">
        <f t="shared" si="9"/>
        <v>67774.017491666673</v>
      </c>
      <c r="AZ23" s="6">
        <f t="shared" si="10"/>
        <v>0</v>
      </c>
      <c r="BA23" s="6">
        <f t="shared" si="11"/>
        <v>0</v>
      </c>
      <c r="BB23" s="6">
        <f t="shared" si="12"/>
        <v>0</v>
      </c>
      <c r="BC23" s="6">
        <f t="shared" si="13"/>
        <v>0</v>
      </c>
      <c r="BD23" s="6">
        <f t="shared" si="14"/>
        <v>0</v>
      </c>
      <c r="BE23" s="6">
        <f t="shared" si="15"/>
        <v>0</v>
      </c>
      <c r="BF23" s="6">
        <f t="shared" si="16"/>
        <v>0</v>
      </c>
      <c r="BG23" s="6">
        <f t="shared" si="17"/>
        <v>0</v>
      </c>
      <c r="BH23" s="6">
        <f t="shared" si="18"/>
        <v>0</v>
      </c>
      <c r="BI23" s="6">
        <f t="shared" si="19"/>
        <v>0</v>
      </c>
      <c r="BJ23" s="6">
        <f t="shared" si="20"/>
        <v>0</v>
      </c>
      <c r="BK23" s="6">
        <f t="shared" si="21"/>
        <v>0</v>
      </c>
      <c r="BL23" s="9">
        <f t="shared" si="22"/>
        <v>67774.017491666673</v>
      </c>
      <c r="BM23" s="10">
        <f t="shared" si="23"/>
        <v>29135.72</v>
      </c>
      <c r="BN23" s="6" t="b">
        <f t="shared" si="24"/>
        <v>1</v>
      </c>
      <c r="BO23" s="11">
        <f t="shared" si="25"/>
        <v>0</v>
      </c>
      <c r="BP23" s="6">
        <f t="shared" si="26"/>
        <v>0.58823532000000001</v>
      </c>
      <c r="BQ23" s="6" t="b">
        <f t="shared" si="27"/>
        <v>0</v>
      </c>
      <c r="BR23" s="6">
        <f t="shared" si="28"/>
        <v>1.8379000000000001</v>
      </c>
      <c r="BS23" s="6" t="b">
        <f t="shared" si="29"/>
        <v>1</v>
      </c>
    </row>
    <row r="24" spans="1:90" s="12" customFormat="1" x14ac:dyDescent="0.3">
      <c r="A24" s="12" t="s">
        <v>57</v>
      </c>
      <c r="B24" s="12" t="s">
        <v>88</v>
      </c>
      <c r="C24" s="12" t="s">
        <v>92</v>
      </c>
      <c r="D24" s="13">
        <v>1</v>
      </c>
      <c r="E24" s="13">
        <v>1</v>
      </c>
      <c r="F24" s="13">
        <v>0</v>
      </c>
      <c r="G24" s="13">
        <v>0</v>
      </c>
      <c r="H24" s="13">
        <v>0</v>
      </c>
      <c r="I24" s="12" t="s">
        <v>34</v>
      </c>
      <c r="J24" s="13">
        <v>0</v>
      </c>
      <c r="K24" s="12" t="s">
        <v>34</v>
      </c>
      <c r="L24" s="13">
        <v>0</v>
      </c>
      <c r="M24" s="13">
        <v>0</v>
      </c>
      <c r="N24" s="13">
        <v>0</v>
      </c>
      <c r="O24" s="12" t="s">
        <v>34</v>
      </c>
      <c r="P24" s="13">
        <v>0</v>
      </c>
      <c r="Q24" s="12" t="s">
        <v>34</v>
      </c>
      <c r="R24" s="14">
        <v>221617.1</v>
      </c>
      <c r="S24" s="14">
        <v>339556.09220000001</v>
      </c>
      <c r="T24" s="14">
        <v>4958.3244000000004</v>
      </c>
      <c r="U24" s="14">
        <v>110852.664</v>
      </c>
      <c r="V24" s="14">
        <v>527878.86399999994</v>
      </c>
      <c r="W24" s="14">
        <v>378659.36060000001</v>
      </c>
      <c r="X24" s="14">
        <v>641399.17879999999</v>
      </c>
      <c r="Y24" s="14">
        <v>466583.25349999999</v>
      </c>
      <c r="Z24" s="14">
        <v>267209.55129999999</v>
      </c>
      <c r="AA24" s="14">
        <v>499189.25599999999</v>
      </c>
      <c r="AB24" s="14">
        <v>487971.6004</v>
      </c>
      <c r="AC24" s="14">
        <v>331936.55290000001</v>
      </c>
      <c r="AD24" s="14">
        <v>292834.25550000003</v>
      </c>
      <c r="AE24" s="14">
        <v>65200.244400000003</v>
      </c>
      <c r="AF24" s="14">
        <v>6058.6854999999996</v>
      </c>
      <c r="AG24" s="14">
        <v>221617.1</v>
      </c>
      <c r="AH24" s="13">
        <v>48.168900000000001</v>
      </c>
      <c r="AI24" s="12" t="s">
        <v>34</v>
      </c>
      <c r="AJ24" s="14">
        <v>1745955.1470999999</v>
      </c>
      <c r="AK24" s="13">
        <v>0.79426788999999998</v>
      </c>
      <c r="AL24" s="13">
        <v>0</v>
      </c>
      <c r="AM24" s="13">
        <v>0</v>
      </c>
      <c r="AN24" s="13">
        <v>0</v>
      </c>
      <c r="AO24" s="13">
        <v>0</v>
      </c>
      <c r="AP24" s="14">
        <v>91717.19</v>
      </c>
      <c r="AQ24" s="13" t="b">
        <f t="shared" si="2"/>
        <v>1</v>
      </c>
      <c r="AR24" s="13" t="b">
        <f t="shared" si="0"/>
        <v>1</v>
      </c>
      <c r="AS24" s="13">
        <f t="shared" si="3"/>
        <v>0</v>
      </c>
      <c r="AT24" s="13" t="b">
        <f t="shared" si="4"/>
        <v>1</v>
      </c>
      <c r="AU24" s="13" t="b">
        <f t="shared" si="5"/>
        <v>1</v>
      </c>
      <c r="AV24" s="13">
        <f t="shared" si="6"/>
        <v>0</v>
      </c>
      <c r="AW24" s="13">
        <f t="shared" si="7"/>
        <v>0</v>
      </c>
      <c r="AX24" s="13" t="b">
        <f t="shared" si="8"/>
        <v>1</v>
      </c>
      <c r="AY24" s="13">
        <f t="shared" si="9"/>
        <v>339556.09214999998</v>
      </c>
      <c r="AZ24" s="13">
        <f t="shared" si="10"/>
        <v>0</v>
      </c>
      <c r="BA24" s="13">
        <f t="shared" si="11"/>
        <v>0</v>
      </c>
      <c r="BB24" s="13">
        <f t="shared" si="12"/>
        <v>0</v>
      </c>
      <c r="BC24" s="13">
        <f t="shared" si="13"/>
        <v>0</v>
      </c>
      <c r="BD24" s="13">
        <f t="shared" si="14"/>
        <v>0</v>
      </c>
      <c r="BE24" s="13">
        <f t="shared" si="15"/>
        <v>0</v>
      </c>
      <c r="BF24" s="13">
        <f t="shared" si="16"/>
        <v>0</v>
      </c>
      <c r="BG24" s="13">
        <f t="shared" si="17"/>
        <v>0</v>
      </c>
      <c r="BH24" s="13">
        <f t="shared" si="18"/>
        <v>0</v>
      </c>
      <c r="BI24" s="13">
        <f t="shared" si="19"/>
        <v>0</v>
      </c>
      <c r="BJ24" s="13">
        <f t="shared" si="20"/>
        <v>0</v>
      </c>
      <c r="BK24" s="13">
        <f t="shared" si="21"/>
        <v>0</v>
      </c>
      <c r="BL24" s="15">
        <f t="shared" si="22"/>
        <v>339556.09214999998</v>
      </c>
      <c r="BM24" s="16">
        <f t="shared" si="23"/>
        <v>221617.1</v>
      </c>
      <c r="BN24" s="13" t="b">
        <f t="shared" si="24"/>
        <v>1</v>
      </c>
      <c r="BO24" s="17">
        <f t="shared" si="25"/>
        <v>0</v>
      </c>
      <c r="BP24" s="6">
        <f t="shared" si="26"/>
        <v>0.79426788999999998</v>
      </c>
      <c r="BQ24" s="6" t="b">
        <f t="shared" si="27"/>
        <v>0</v>
      </c>
      <c r="BR24" s="6">
        <f t="shared" si="28"/>
        <v>0</v>
      </c>
      <c r="BS24" s="6" t="b">
        <f t="shared" si="29"/>
        <v>1</v>
      </c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</row>
    <row r="29" spans="1:90" x14ac:dyDescent="0.3">
      <c r="E29" s="2" t="s">
        <v>58</v>
      </c>
    </row>
    <row r="30" spans="1:90" x14ac:dyDescent="0.3">
      <c r="E30" s="3" t="s">
        <v>59</v>
      </c>
    </row>
    <row r="31" spans="1:90" x14ac:dyDescent="0.3">
      <c r="E31" s="5" t="s">
        <v>64</v>
      </c>
    </row>
  </sheetData>
  <pageMargins left="0.7" right="0.7" top="0.75" bottom="0.75" header="0.3" footer="0.3"/>
  <ignoredErrors>
    <ignoredError sqref="AY2:AY2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4"/>
  <sheetViews>
    <sheetView zoomScaleNormal="100" workbookViewId="0">
      <selection activeCell="D1" sqref="D1"/>
    </sheetView>
  </sheetViews>
  <sheetFormatPr defaultRowHeight="14.4" x14ac:dyDescent="0.3"/>
  <cols>
    <col min="1" max="1" width="3" style="1" bestFit="1" customWidth="1"/>
    <col min="2" max="2" width="17.21875" style="1" bestFit="1" customWidth="1"/>
    <col min="3" max="3" width="17.21875" style="1" customWidth="1"/>
    <col min="4" max="4" width="7.44140625" style="1" bestFit="1" customWidth="1"/>
    <col min="5" max="5" width="18" style="1" bestFit="1" customWidth="1"/>
    <col min="6" max="6" width="16.5546875" style="1" bestFit="1" customWidth="1"/>
    <col min="7" max="7" width="19.5546875" style="1" bestFit="1" customWidth="1"/>
    <col min="8" max="28" width="8.88671875" style="6"/>
    <col min="29" max="16384" width="8.88671875" style="1"/>
  </cols>
  <sheetData>
    <row r="1" spans="1:10" x14ac:dyDescent="0.3">
      <c r="B1" s="1" t="s">
        <v>0</v>
      </c>
      <c r="C1" s="1" t="s">
        <v>91</v>
      </c>
      <c r="D1" s="5" t="s">
        <v>26</v>
      </c>
      <c r="E1" s="5" t="s">
        <v>27</v>
      </c>
      <c r="F1" s="5" t="s">
        <v>28</v>
      </c>
      <c r="G1" s="5" t="s">
        <v>29</v>
      </c>
      <c r="H1" s="5" t="s">
        <v>93</v>
      </c>
      <c r="I1" s="5" t="s">
        <v>94</v>
      </c>
    </row>
    <row r="2" spans="1:10" x14ac:dyDescent="0.3">
      <c r="A2" s="1" t="s">
        <v>35</v>
      </c>
      <c r="B2" s="1" t="s">
        <v>66</v>
      </c>
      <c r="C2" s="1" t="s">
        <v>90</v>
      </c>
      <c r="D2" s="1" t="s">
        <v>34</v>
      </c>
      <c r="E2" s="1" t="s">
        <v>34</v>
      </c>
      <c r="F2" s="7">
        <v>7952.5369000000001</v>
      </c>
      <c r="G2" s="6">
        <v>0.58823532000000001</v>
      </c>
      <c r="H2" s="6">
        <f t="shared" ref="H2:H24" si="0">IF(E2="?",G2,F2/E2)</f>
        <v>0.58823532000000001</v>
      </c>
      <c r="I2" s="6" t="b">
        <f t="shared" ref="I2:I24" si="1">H2=D2</f>
        <v>0</v>
      </c>
      <c r="J2" s="6">
        <f>LEN(B2)</f>
        <v>16</v>
      </c>
    </row>
    <row r="3" spans="1:10" x14ac:dyDescent="0.3">
      <c r="A3" s="1" t="s">
        <v>37</v>
      </c>
      <c r="B3" s="1" t="s">
        <v>67</v>
      </c>
      <c r="C3" s="1" t="s">
        <v>90</v>
      </c>
      <c r="D3" s="1" t="s">
        <v>34</v>
      </c>
      <c r="E3" s="1" t="s">
        <v>34</v>
      </c>
      <c r="F3" s="1" t="s">
        <v>34</v>
      </c>
      <c r="G3" s="6">
        <v>0.58823532000000001</v>
      </c>
      <c r="H3" s="6">
        <f t="shared" si="0"/>
        <v>0.58823532000000001</v>
      </c>
      <c r="I3" s="6" t="b">
        <f t="shared" si="1"/>
        <v>0</v>
      </c>
    </row>
    <row r="4" spans="1:10" x14ac:dyDescent="0.3">
      <c r="A4" s="1" t="s">
        <v>38</v>
      </c>
      <c r="B4" s="1" t="s">
        <v>68</v>
      </c>
      <c r="C4" s="1" t="s">
        <v>90</v>
      </c>
      <c r="D4" s="1" t="s">
        <v>34</v>
      </c>
      <c r="E4" s="1" t="s">
        <v>34</v>
      </c>
      <c r="F4" s="1" t="s">
        <v>34</v>
      </c>
      <c r="G4" s="6">
        <v>0.58823532000000001</v>
      </c>
      <c r="H4" s="6">
        <f t="shared" si="0"/>
        <v>0.58823532000000001</v>
      </c>
      <c r="I4" s="6" t="b">
        <f t="shared" si="1"/>
        <v>0</v>
      </c>
    </row>
    <row r="5" spans="1:10" x14ac:dyDescent="0.3">
      <c r="A5" s="1" t="s">
        <v>39</v>
      </c>
      <c r="B5" s="1" t="s">
        <v>69</v>
      </c>
      <c r="C5" s="1" t="s">
        <v>90</v>
      </c>
      <c r="D5" s="1" t="s">
        <v>34</v>
      </c>
      <c r="E5" s="1" t="s">
        <v>34</v>
      </c>
      <c r="F5" s="7">
        <v>58656.760199999997</v>
      </c>
      <c r="G5" s="6">
        <v>0.58823532000000001</v>
      </c>
      <c r="H5" s="6">
        <f t="shared" si="0"/>
        <v>0.58823532000000001</v>
      </c>
      <c r="I5" s="6" t="b">
        <f t="shared" si="1"/>
        <v>0</v>
      </c>
    </row>
    <row r="6" spans="1:10" x14ac:dyDescent="0.3">
      <c r="A6" s="1" t="s">
        <v>40</v>
      </c>
      <c r="B6" s="1" t="s">
        <v>70</v>
      </c>
      <c r="C6" s="1" t="s">
        <v>90</v>
      </c>
      <c r="D6" s="1" t="s">
        <v>34</v>
      </c>
      <c r="E6" s="1" t="s">
        <v>34</v>
      </c>
      <c r="F6" s="7">
        <v>1955.2253000000001</v>
      </c>
      <c r="G6" s="6">
        <v>0.58823532000000001</v>
      </c>
      <c r="H6" s="6">
        <f t="shared" si="0"/>
        <v>0.58823532000000001</v>
      </c>
      <c r="I6" s="6" t="b">
        <f t="shared" si="1"/>
        <v>0</v>
      </c>
    </row>
    <row r="7" spans="1:10" x14ac:dyDescent="0.3">
      <c r="A7" s="1" t="s">
        <v>41</v>
      </c>
      <c r="B7" s="1" t="s">
        <v>71</v>
      </c>
      <c r="C7" s="1" t="s">
        <v>90</v>
      </c>
      <c r="D7" s="1" t="s">
        <v>34</v>
      </c>
      <c r="E7" s="1" t="s">
        <v>34</v>
      </c>
      <c r="F7" s="1" t="s">
        <v>34</v>
      </c>
      <c r="G7" s="6">
        <v>0.58823532000000001</v>
      </c>
      <c r="H7" s="6">
        <f t="shared" si="0"/>
        <v>0.58823532000000001</v>
      </c>
      <c r="I7" s="6" t="b">
        <f t="shared" si="1"/>
        <v>0</v>
      </c>
    </row>
    <row r="8" spans="1:10" x14ac:dyDescent="0.3">
      <c r="A8" s="1" t="s">
        <v>36</v>
      </c>
      <c r="B8" s="1" t="s">
        <v>72</v>
      </c>
      <c r="C8" s="1" t="s">
        <v>90</v>
      </c>
      <c r="D8" s="1" t="s">
        <v>34</v>
      </c>
      <c r="E8" s="1" t="s">
        <v>34</v>
      </c>
      <c r="F8" s="7">
        <v>6843.2887000000001</v>
      </c>
      <c r="G8" s="6">
        <v>0.58823532000000001</v>
      </c>
      <c r="H8" s="6">
        <f t="shared" si="0"/>
        <v>0.58823532000000001</v>
      </c>
      <c r="I8" s="6" t="b">
        <f t="shared" si="1"/>
        <v>0</v>
      </c>
    </row>
    <row r="9" spans="1:10" x14ac:dyDescent="0.3">
      <c r="A9" s="1" t="s">
        <v>42</v>
      </c>
      <c r="B9" s="1" t="s">
        <v>73</v>
      </c>
      <c r="C9" s="1" t="s">
        <v>90</v>
      </c>
      <c r="D9" s="1" t="s">
        <v>34</v>
      </c>
      <c r="E9" s="1" t="s">
        <v>34</v>
      </c>
      <c r="F9" s="1" t="s">
        <v>34</v>
      </c>
      <c r="G9" s="6">
        <v>0.58823532000000001</v>
      </c>
      <c r="H9" s="6">
        <f t="shared" si="0"/>
        <v>0.58823532000000001</v>
      </c>
      <c r="I9" s="6" t="b">
        <f t="shared" si="1"/>
        <v>0</v>
      </c>
    </row>
    <row r="10" spans="1:10" x14ac:dyDescent="0.3">
      <c r="A10" s="1" t="s">
        <v>43</v>
      </c>
      <c r="B10" s="1" t="s">
        <v>74</v>
      </c>
      <c r="C10" s="1" t="s">
        <v>90</v>
      </c>
      <c r="D10" s="1" t="s">
        <v>34</v>
      </c>
      <c r="E10" s="1" t="s">
        <v>34</v>
      </c>
      <c r="F10" s="1" t="s">
        <v>34</v>
      </c>
      <c r="G10" s="6">
        <v>0.58823532000000001</v>
      </c>
      <c r="H10" s="6">
        <f t="shared" si="0"/>
        <v>0.58823532000000001</v>
      </c>
      <c r="I10" s="6" t="b">
        <f t="shared" si="1"/>
        <v>0</v>
      </c>
    </row>
    <row r="11" spans="1:10" x14ac:dyDescent="0.3">
      <c r="A11" s="1" t="s">
        <v>44</v>
      </c>
      <c r="B11" s="1" t="s">
        <v>75</v>
      </c>
      <c r="C11" s="1" t="s">
        <v>90</v>
      </c>
      <c r="D11" s="1" t="s">
        <v>34</v>
      </c>
      <c r="E11" s="1" t="s">
        <v>34</v>
      </c>
      <c r="F11" s="1" t="s">
        <v>34</v>
      </c>
      <c r="G11" s="6">
        <v>0.58823532000000001</v>
      </c>
      <c r="H11" s="6">
        <f t="shared" si="0"/>
        <v>0.58823532000000001</v>
      </c>
      <c r="I11" s="6" t="b">
        <f t="shared" si="1"/>
        <v>0</v>
      </c>
    </row>
    <row r="12" spans="1:10" x14ac:dyDescent="0.3">
      <c r="A12" s="1" t="s">
        <v>45</v>
      </c>
      <c r="B12" s="1" t="s">
        <v>76</v>
      </c>
      <c r="C12" s="1" t="s">
        <v>90</v>
      </c>
      <c r="D12" s="1" t="s">
        <v>34</v>
      </c>
      <c r="E12" s="1" t="s">
        <v>34</v>
      </c>
      <c r="F12" s="1" t="s">
        <v>34</v>
      </c>
      <c r="G12" s="6">
        <v>0.58823532000000001</v>
      </c>
      <c r="H12" s="6">
        <f t="shared" si="0"/>
        <v>0.58823532000000001</v>
      </c>
      <c r="I12" s="6" t="b">
        <f t="shared" si="1"/>
        <v>0</v>
      </c>
    </row>
    <row r="13" spans="1:10" x14ac:dyDescent="0.3">
      <c r="A13" s="1" t="s">
        <v>46</v>
      </c>
      <c r="B13" s="1" t="s">
        <v>77</v>
      </c>
      <c r="C13" s="1" t="s">
        <v>90</v>
      </c>
      <c r="D13" s="1" t="s">
        <v>34</v>
      </c>
      <c r="E13" s="1" t="s">
        <v>34</v>
      </c>
      <c r="F13" s="7">
        <v>3598.3869</v>
      </c>
      <c r="G13" s="6">
        <v>0.58823532000000001</v>
      </c>
      <c r="H13" s="6">
        <f t="shared" si="0"/>
        <v>0.58823532000000001</v>
      </c>
      <c r="I13" s="6" t="b">
        <f t="shared" si="1"/>
        <v>0</v>
      </c>
    </row>
    <row r="14" spans="1:10" x14ac:dyDescent="0.3">
      <c r="A14" s="1" t="s">
        <v>47</v>
      </c>
      <c r="B14" s="1" t="s">
        <v>78</v>
      </c>
      <c r="C14" s="1" t="s">
        <v>90</v>
      </c>
      <c r="D14" s="1" t="s">
        <v>34</v>
      </c>
      <c r="E14" s="1" t="s">
        <v>34</v>
      </c>
      <c r="F14" s="1" t="s">
        <v>34</v>
      </c>
      <c r="G14" s="6">
        <v>0.58823532000000001</v>
      </c>
      <c r="H14" s="6">
        <f t="shared" si="0"/>
        <v>0.58823532000000001</v>
      </c>
      <c r="I14" s="6" t="b">
        <f t="shared" si="1"/>
        <v>0</v>
      </c>
    </row>
    <row r="15" spans="1:10" x14ac:dyDescent="0.3">
      <c r="A15" s="1" t="s">
        <v>48</v>
      </c>
      <c r="B15" s="1" t="s">
        <v>79</v>
      </c>
      <c r="C15" s="1" t="s">
        <v>90</v>
      </c>
      <c r="D15" s="1" t="s">
        <v>34</v>
      </c>
      <c r="E15" s="1" t="s">
        <v>34</v>
      </c>
      <c r="F15" s="1" t="s">
        <v>34</v>
      </c>
      <c r="G15" s="6">
        <v>0.58823532000000001</v>
      </c>
      <c r="H15" s="6">
        <f t="shared" si="0"/>
        <v>0.58823532000000001</v>
      </c>
      <c r="I15" s="6" t="b">
        <f t="shared" si="1"/>
        <v>0</v>
      </c>
    </row>
    <row r="16" spans="1:10" x14ac:dyDescent="0.3">
      <c r="A16" s="1" t="s">
        <v>49</v>
      </c>
      <c r="B16" s="1" t="s">
        <v>80</v>
      </c>
      <c r="C16" s="1" t="s">
        <v>90</v>
      </c>
      <c r="D16" s="1" t="s">
        <v>34</v>
      </c>
      <c r="E16" s="1" t="s">
        <v>34</v>
      </c>
      <c r="F16" s="7">
        <v>53279.890500000001</v>
      </c>
      <c r="G16" s="6">
        <v>0.58823532000000001</v>
      </c>
      <c r="H16" s="6">
        <f t="shared" si="0"/>
        <v>0.58823532000000001</v>
      </c>
      <c r="I16" s="6" t="b">
        <f t="shared" si="1"/>
        <v>0</v>
      </c>
    </row>
    <row r="17" spans="1:28" x14ac:dyDescent="0.3">
      <c r="A17" s="1" t="s">
        <v>50</v>
      </c>
      <c r="B17" s="1" t="s">
        <v>81</v>
      </c>
      <c r="C17" s="1" t="s">
        <v>90</v>
      </c>
      <c r="D17" s="1" t="s">
        <v>34</v>
      </c>
      <c r="E17" s="1" t="s">
        <v>34</v>
      </c>
      <c r="F17" s="1" t="s">
        <v>34</v>
      </c>
      <c r="G17" s="6">
        <v>0.58823532000000001</v>
      </c>
      <c r="H17" s="6">
        <f t="shared" si="0"/>
        <v>0.58823532000000001</v>
      </c>
      <c r="I17" s="6" t="b">
        <f t="shared" si="1"/>
        <v>0</v>
      </c>
    </row>
    <row r="18" spans="1:28" x14ac:dyDescent="0.3">
      <c r="A18" s="1" t="s">
        <v>51</v>
      </c>
      <c r="B18" s="1" t="s">
        <v>82</v>
      </c>
      <c r="C18" s="1" t="s">
        <v>90</v>
      </c>
      <c r="D18" s="1" t="s">
        <v>34</v>
      </c>
      <c r="E18" s="1" t="s">
        <v>34</v>
      </c>
      <c r="F18" s="1" t="s">
        <v>34</v>
      </c>
      <c r="G18" s="6">
        <v>0.58823532000000001</v>
      </c>
      <c r="H18" s="6">
        <f t="shared" si="0"/>
        <v>0.58823532000000001</v>
      </c>
      <c r="I18" s="6" t="b">
        <f t="shared" si="1"/>
        <v>0</v>
      </c>
    </row>
    <row r="19" spans="1:28" x14ac:dyDescent="0.3">
      <c r="A19" s="1" t="s">
        <v>52</v>
      </c>
      <c r="B19" s="1" t="s">
        <v>83</v>
      </c>
      <c r="C19" s="1" t="s">
        <v>90</v>
      </c>
      <c r="D19" s="1" t="s">
        <v>34</v>
      </c>
      <c r="E19" s="1" t="s">
        <v>34</v>
      </c>
      <c r="F19" s="7">
        <v>2932.8380000000002</v>
      </c>
      <c r="G19" s="6">
        <v>0.58823532000000001</v>
      </c>
      <c r="H19" s="6">
        <f t="shared" si="0"/>
        <v>0.58823532000000001</v>
      </c>
      <c r="I19" s="6" t="b">
        <f t="shared" si="1"/>
        <v>0</v>
      </c>
    </row>
    <row r="20" spans="1:28" x14ac:dyDescent="0.3">
      <c r="A20" s="1" t="s">
        <v>53</v>
      </c>
      <c r="B20" s="1" t="s">
        <v>84</v>
      </c>
      <c r="C20" s="1" t="s">
        <v>90</v>
      </c>
      <c r="D20" s="1" t="s">
        <v>34</v>
      </c>
      <c r="E20" s="1" t="s">
        <v>34</v>
      </c>
      <c r="F20" s="7">
        <v>5865.6760000000004</v>
      </c>
      <c r="G20" s="6">
        <v>0.58823532000000001</v>
      </c>
      <c r="H20" s="6">
        <f t="shared" si="0"/>
        <v>0.58823532000000001</v>
      </c>
      <c r="I20" s="6" t="b">
        <f t="shared" si="1"/>
        <v>0</v>
      </c>
    </row>
    <row r="21" spans="1:28" s="12" customFormat="1" x14ac:dyDescent="0.3">
      <c r="A21" s="12" t="s">
        <v>54</v>
      </c>
      <c r="B21" s="12" t="s">
        <v>85</v>
      </c>
      <c r="C21" s="12" t="s">
        <v>92</v>
      </c>
      <c r="D21" s="13">
        <v>48.168900000000001</v>
      </c>
      <c r="E21" s="12" t="s">
        <v>34</v>
      </c>
      <c r="F21" s="12" t="s">
        <v>34</v>
      </c>
      <c r="G21" s="13">
        <v>0.79426788999999998</v>
      </c>
      <c r="H21" s="6">
        <f t="shared" si="0"/>
        <v>0.79426788999999998</v>
      </c>
      <c r="I21" s="6" t="b">
        <f t="shared" si="1"/>
        <v>0</v>
      </c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</row>
    <row r="22" spans="1:28" x14ac:dyDescent="0.3">
      <c r="A22" s="1" t="s">
        <v>55</v>
      </c>
      <c r="B22" s="1" t="s">
        <v>86</v>
      </c>
      <c r="C22" s="1" t="s">
        <v>90</v>
      </c>
      <c r="D22" s="1" t="s">
        <v>34</v>
      </c>
      <c r="E22" s="1" t="s">
        <v>34</v>
      </c>
      <c r="F22" s="1" t="s">
        <v>34</v>
      </c>
      <c r="G22" s="6">
        <v>0.58823532000000001</v>
      </c>
      <c r="H22" s="6">
        <f t="shared" si="0"/>
        <v>0.58823532000000001</v>
      </c>
      <c r="I22" s="6" t="b">
        <f t="shared" si="1"/>
        <v>0</v>
      </c>
    </row>
    <row r="23" spans="1:28" x14ac:dyDescent="0.3">
      <c r="A23" s="1" t="s">
        <v>56</v>
      </c>
      <c r="B23" s="1" t="s">
        <v>87</v>
      </c>
      <c r="C23" s="1" t="s">
        <v>90</v>
      </c>
      <c r="D23" s="1" t="s">
        <v>34</v>
      </c>
      <c r="E23" s="1" t="s">
        <v>34</v>
      </c>
      <c r="F23" s="7">
        <v>256922.54370000001</v>
      </c>
      <c r="G23" s="6">
        <v>0.58823532000000001</v>
      </c>
      <c r="H23" s="6">
        <f t="shared" si="0"/>
        <v>0.58823532000000001</v>
      </c>
      <c r="I23" s="6" t="b">
        <f t="shared" si="1"/>
        <v>0</v>
      </c>
    </row>
    <row r="24" spans="1:28" s="12" customFormat="1" x14ac:dyDescent="0.3">
      <c r="A24" s="12" t="s">
        <v>57</v>
      </c>
      <c r="B24" s="12" t="s">
        <v>88</v>
      </c>
      <c r="C24" s="12" t="s">
        <v>92</v>
      </c>
      <c r="D24" s="13">
        <v>48.168900000000001</v>
      </c>
      <c r="E24" s="12" t="s">
        <v>34</v>
      </c>
      <c r="F24" s="14">
        <v>1745955.1470999999</v>
      </c>
      <c r="G24" s="13">
        <v>0.79426788999999998</v>
      </c>
      <c r="H24" s="6">
        <f t="shared" si="0"/>
        <v>0.79426788999999998</v>
      </c>
      <c r="I24" s="6" t="b">
        <f t="shared" si="1"/>
        <v>0</v>
      </c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4"/>
  <sheetViews>
    <sheetView tabSelected="1" zoomScaleNormal="100" workbookViewId="0">
      <selection activeCell="A2" sqref="A2"/>
    </sheetView>
  </sheetViews>
  <sheetFormatPr defaultRowHeight="14.4" x14ac:dyDescent="0.3"/>
  <cols>
    <col min="1" max="1" width="3" style="1" bestFit="1" customWidth="1"/>
    <col min="2" max="2" width="17.21875" style="1" bestFit="1" customWidth="1"/>
    <col min="3" max="3" width="9.33203125" style="1" bestFit="1" customWidth="1"/>
    <col min="4" max="4" width="10" style="1" bestFit="1" customWidth="1"/>
    <col min="5" max="5" width="11.77734375" style="1" bestFit="1" customWidth="1"/>
    <col min="6" max="15" width="22" style="1" bestFit="1" customWidth="1"/>
    <col min="16" max="17" width="23" style="1" bestFit="1" customWidth="1"/>
    <col min="18" max="18" width="19.5546875" style="1" bestFit="1" customWidth="1"/>
    <col min="19" max="19" width="16.109375" style="1" bestFit="1" customWidth="1"/>
    <col min="20" max="30" width="12" style="6" bestFit="1" customWidth="1"/>
    <col min="31" max="32" width="13.109375" style="6" bestFit="1" customWidth="1"/>
    <col min="33" max="33" width="11.33203125" style="9" bestFit="1" customWidth="1"/>
    <col min="34" max="34" width="15.44140625" style="9" bestFit="1" customWidth="1"/>
    <col min="35" max="35" width="11.88671875" style="6" bestFit="1" customWidth="1"/>
    <col min="36" max="54" width="8.88671875" style="6"/>
    <col min="55" max="16384" width="8.88671875" style="1"/>
  </cols>
  <sheetData>
    <row r="1" spans="1:35" x14ac:dyDescent="0.3">
      <c r="B1" s="1" t="s">
        <v>0</v>
      </c>
      <c r="C1" s="1" t="s">
        <v>91</v>
      </c>
      <c r="D1" s="5" t="s">
        <v>11</v>
      </c>
      <c r="E1" s="5" t="s">
        <v>65</v>
      </c>
      <c r="F1" s="5" t="s">
        <v>12</v>
      </c>
      <c r="G1" s="5" t="s">
        <v>13</v>
      </c>
      <c r="H1" s="5" t="s">
        <v>14</v>
      </c>
      <c r="I1" s="5" t="s">
        <v>15</v>
      </c>
      <c r="J1" s="5" t="s">
        <v>16</v>
      </c>
      <c r="K1" s="5" t="s">
        <v>17</v>
      </c>
      <c r="L1" s="5" t="s">
        <v>18</v>
      </c>
      <c r="M1" s="5" t="s">
        <v>19</v>
      </c>
      <c r="N1" s="5" t="s">
        <v>20</v>
      </c>
      <c r="O1" s="5" t="s">
        <v>21</v>
      </c>
      <c r="P1" s="5" t="s">
        <v>22</v>
      </c>
      <c r="Q1" s="5" t="s">
        <v>23</v>
      </c>
      <c r="R1" s="5" t="s">
        <v>24</v>
      </c>
      <c r="S1" s="5" t="s">
        <v>25</v>
      </c>
      <c r="T1" s="5" t="s">
        <v>93</v>
      </c>
      <c r="U1" s="5" t="s">
        <v>95</v>
      </c>
      <c r="V1" s="5" t="s">
        <v>96</v>
      </c>
      <c r="W1" s="5" t="s">
        <v>97</v>
      </c>
      <c r="X1" s="5" t="s">
        <v>98</v>
      </c>
      <c r="Y1" s="5" t="s">
        <v>99</v>
      </c>
      <c r="Z1" s="5" t="s">
        <v>100</v>
      </c>
      <c r="AA1" s="5" t="s">
        <v>101</v>
      </c>
      <c r="AB1" s="5" t="s">
        <v>102</v>
      </c>
      <c r="AC1" s="5" t="s">
        <v>103</v>
      </c>
      <c r="AD1" s="5" t="s">
        <v>104</v>
      </c>
      <c r="AE1" s="5" t="s">
        <v>105</v>
      </c>
      <c r="AF1" s="5" t="s">
        <v>106</v>
      </c>
      <c r="AG1" s="5" t="s">
        <v>107</v>
      </c>
      <c r="AH1" s="5" t="s">
        <v>109</v>
      </c>
      <c r="AI1" s="5" t="s">
        <v>108</v>
      </c>
    </row>
    <row r="2" spans="1:35" x14ac:dyDescent="0.3">
      <c r="A2" s="1" t="s">
        <v>35</v>
      </c>
      <c r="B2" s="1" t="s">
        <v>66</v>
      </c>
      <c r="C2" s="1" t="s">
        <v>90</v>
      </c>
      <c r="D2" s="6">
        <v>15.218999999999999</v>
      </c>
      <c r="E2" s="6">
        <v>15.218999999999999</v>
      </c>
      <c r="F2" s="6">
        <v>2.6981999999999999</v>
      </c>
      <c r="G2" s="6">
        <v>2.7959999999999998</v>
      </c>
      <c r="H2" s="6">
        <v>3.2456999999999998</v>
      </c>
      <c r="I2" s="6">
        <v>0.21510000000000001</v>
      </c>
      <c r="J2" s="6">
        <v>54.325899999999997</v>
      </c>
      <c r="K2" s="6">
        <v>2.0724999999999998</v>
      </c>
      <c r="L2" s="6">
        <v>0.75280000000000002</v>
      </c>
      <c r="M2" s="6">
        <v>2.9035000000000002</v>
      </c>
      <c r="N2" s="6">
        <v>4.0571000000000002</v>
      </c>
      <c r="O2" s="6">
        <v>46.348599999999998</v>
      </c>
      <c r="P2" s="6">
        <v>9.9032</v>
      </c>
      <c r="Q2" s="6">
        <v>53.309199999999997</v>
      </c>
      <c r="R2" s="6">
        <v>145.21431000000001</v>
      </c>
      <c r="S2" s="7">
        <v>29135.72</v>
      </c>
      <c r="T2" s="6">
        <f t="shared" ref="T2:T24" si="0">AVERAGE(F2:Q2)</f>
        <v>15.218983333333332</v>
      </c>
      <c r="U2" s="6">
        <f t="shared" ref="U2:U24" si="1">IF(F2="?",100,0)</f>
        <v>0</v>
      </c>
      <c r="V2" s="6">
        <f t="shared" ref="V2:V24" si="2">IF(G2="?",100,0)</f>
        <v>0</v>
      </c>
      <c r="W2" s="6">
        <f t="shared" ref="W2:W24" si="3">IF(H2="?",100,0)</f>
        <v>0</v>
      </c>
      <c r="X2" s="6">
        <f t="shared" ref="X2:X24" si="4">IF(I2="?",100,0)</f>
        <v>0</v>
      </c>
      <c r="Y2" s="6">
        <f t="shared" ref="Y2:Y24" si="5">IF(J2="?",100,0)</f>
        <v>0</v>
      </c>
      <c r="Z2" s="6">
        <f t="shared" ref="Z2:Z24" si="6">IF(K2="?",100,0)</f>
        <v>0</v>
      </c>
      <c r="AA2" s="6">
        <f t="shared" ref="AA2:AA24" si="7">IF(L2="?",100,0)</f>
        <v>0</v>
      </c>
      <c r="AB2" s="6">
        <f t="shared" ref="AB2:AB24" si="8">IF(M2="?",100,0)</f>
        <v>0</v>
      </c>
      <c r="AC2" s="6">
        <f t="shared" ref="AC2:AC24" si="9">IF(N2="?",100,0)</f>
        <v>0</v>
      </c>
      <c r="AD2" s="6">
        <f t="shared" ref="AD2:AD24" si="10">IF(O2="?",100,0)</f>
        <v>0</v>
      </c>
      <c r="AE2" s="6">
        <f t="shared" ref="AE2:AE24" si="11">IF(P2="?",100,0)</f>
        <v>0</v>
      </c>
      <c r="AF2" s="6">
        <f t="shared" ref="AF2:AF24" si="12">IF(Q2="?",100,0)</f>
        <v>0</v>
      </c>
      <c r="AG2" s="9">
        <f t="shared" ref="AG2:AG24" si="13">IF(SUM(U2:AF2)&gt;0,R2,T2)</f>
        <v>15.218983333333332</v>
      </c>
      <c r="AH2" s="10">
        <f t="shared" ref="AH2:AH24" si="14">IF(AG2&gt;S2,S2,AG2)</f>
        <v>15.218983333333332</v>
      </c>
      <c r="AI2" s="6" t="b">
        <f t="shared" ref="AI2:AI24" si="15">AH2=D2</f>
        <v>0</v>
      </c>
    </row>
    <row r="3" spans="1:35" x14ac:dyDescent="0.3">
      <c r="A3" s="1" t="s">
        <v>37</v>
      </c>
      <c r="B3" s="1" t="s">
        <v>67</v>
      </c>
      <c r="C3" s="1" t="s">
        <v>90</v>
      </c>
      <c r="D3" s="6">
        <v>12.4198</v>
      </c>
      <c r="E3" s="6">
        <v>12.4198</v>
      </c>
      <c r="F3" s="6">
        <v>1.4273</v>
      </c>
      <c r="G3" s="6">
        <v>0</v>
      </c>
      <c r="H3" s="6">
        <v>110.2454</v>
      </c>
      <c r="I3" s="6">
        <v>0</v>
      </c>
      <c r="J3" s="6">
        <v>2.4929000000000001</v>
      </c>
      <c r="K3" s="6">
        <v>11.2425</v>
      </c>
      <c r="L3" s="6">
        <v>0</v>
      </c>
      <c r="M3" s="6">
        <v>3.4510000000000001</v>
      </c>
      <c r="N3" s="6">
        <v>20.177900000000001</v>
      </c>
      <c r="O3" s="6">
        <v>0</v>
      </c>
      <c r="P3" s="6">
        <v>0</v>
      </c>
      <c r="Q3" s="6">
        <v>0</v>
      </c>
      <c r="R3" s="6">
        <v>145.21431000000001</v>
      </c>
      <c r="S3" s="7">
        <v>29135.72</v>
      </c>
      <c r="T3" s="6">
        <f t="shared" si="0"/>
        <v>12.419750000000001</v>
      </c>
      <c r="U3" s="6">
        <f t="shared" si="1"/>
        <v>0</v>
      </c>
      <c r="V3" s="6">
        <f t="shared" si="2"/>
        <v>0</v>
      </c>
      <c r="W3" s="6">
        <f t="shared" si="3"/>
        <v>0</v>
      </c>
      <c r="X3" s="6">
        <f t="shared" si="4"/>
        <v>0</v>
      </c>
      <c r="Y3" s="6">
        <f t="shared" si="5"/>
        <v>0</v>
      </c>
      <c r="Z3" s="6">
        <f t="shared" si="6"/>
        <v>0</v>
      </c>
      <c r="AA3" s="6">
        <f t="shared" si="7"/>
        <v>0</v>
      </c>
      <c r="AB3" s="6">
        <f t="shared" si="8"/>
        <v>0</v>
      </c>
      <c r="AC3" s="6">
        <f t="shared" si="9"/>
        <v>0</v>
      </c>
      <c r="AD3" s="6">
        <f t="shared" si="10"/>
        <v>0</v>
      </c>
      <c r="AE3" s="6">
        <f t="shared" si="11"/>
        <v>0</v>
      </c>
      <c r="AF3" s="6">
        <f t="shared" si="12"/>
        <v>0</v>
      </c>
      <c r="AG3" s="9">
        <f t="shared" si="13"/>
        <v>12.419750000000001</v>
      </c>
      <c r="AH3" s="10">
        <f t="shared" si="14"/>
        <v>12.419750000000001</v>
      </c>
      <c r="AI3" s="6" t="b">
        <f t="shared" si="15"/>
        <v>0</v>
      </c>
    </row>
    <row r="4" spans="1:35" x14ac:dyDescent="0.3">
      <c r="A4" s="1" t="s">
        <v>38</v>
      </c>
      <c r="B4" s="1" t="s">
        <v>68</v>
      </c>
      <c r="C4" s="1" t="s">
        <v>90</v>
      </c>
      <c r="D4" s="6">
        <v>145.21431000000001</v>
      </c>
      <c r="E4" s="6">
        <v>145.21431000000001</v>
      </c>
      <c r="F4" s="7">
        <v>2834.3631</v>
      </c>
      <c r="G4" s="7">
        <v>5312.1517000000003</v>
      </c>
      <c r="H4" s="7">
        <v>3643.4450999999999</v>
      </c>
      <c r="I4" s="7">
        <v>1873.4577999999999</v>
      </c>
      <c r="J4" s="6">
        <v>357.15120000000002</v>
      </c>
      <c r="K4" s="1" t="s">
        <v>34</v>
      </c>
      <c r="L4" s="1" t="s">
        <v>34</v>
      </c>
      <c r="M4" s="1" t="s">
        <v>34</v>
      </c>
      <c r="N4" s="1" t="s">
        <v>34</v>
      </c>
      <c r="O4" s="1" t="s">
        <v>34</v>
      </c>
      <c r="P4" s="1" t="s">
        <v>34</v>
      </c>
      <c r="Q4" s="1" t="s">
        <v>34</v>
      </c>
      <c r="R4" s="6">
        <v>145.21431000000001</v>
      </c>
      <c r="S4" s="7">
        <v>29135.72</v>
      </c>
      <c r="T4" s="6">
        <f t="shared" si="0"/>
        <v>2804.1137800000006</v>
      </c>
      <c r="U4" s="6">
        <f t="shared" si="1"/>
        <v>0</v>
      </c>
      <c r="V4" s="6">
        <f t="shared" si="2"/>
        <v>0</v>
      </c>
      <c r="W4" s="6">
        <f t="shared" si="3"/>
        <v>0</v>
      </c>
      <c r="X4" s="6">
        <f t="shared" si="4"/>
        <v>0</v>
      </c>
      <c r="Y4" s="6">
        <f t="shared" si="5"/>
        <v>0</v>
      </c>
      <c r="Z4" s="6">
        <f t="shared" si="6"/>
        <v>100</v>
      </c>
      <c r="AA4" s="6">
        <f t="shared" si="7"/>
        <v>100</v>
      </c>
      <c r="AB4" s="6">
        <f t="shared" si="8"/>
        <v>100</v>
      </c>
      <c r="AC4" s="6">
        <f t="shared" si="9"/>
        <v>100</v>
      </c>
      <c r="AD4" s="6">
        <f t="shared" si="10"/>
        <v>100</v>
      </c>
      <c r="AE4" s="6">
        <f t="shared" si="11"/>
        <v>100</v>
      </c>
      <c r="AF4" s="6">
        <f t="shared" si="12"/>
        <v>100</v>
      </c>
      <c r="AG4" s="9">
        <f t="shared" si="13"/>
        <v>145.21431000000001</v>
      </c>
      <c r="AH4" s="10">
        <f t="shared" si="14"/>
        <v>145.21431000000001</v>
      </c>
      <c r="AI4" s="6" t="b">
        <f t="shared" si="15"/>
        <v>1</v>
      </c>
    </row>
    <row r="5" spans="1:35" x14ac:dyDescent="0.3">
      <c r="A5" s="1" t="s">
        <v>39</v>
      </c>
      <c r="B5" s="1" t="s">
        <v>69</v>
      </c>
      <c r="C5" s="1" t="s">
        <v>90</v>
      </c>
      <c r="D5" s="7">
        <v>1584.4233999999999</v>
      </c>
      <c r="E5" s="7">
        <v>1584.4233999999999</v>
      </c>
      <c r="F5" s="7">
        <v>4902.4147000000003</v>
      </c>
      <c r="G5" s="7">
        <v>2801.5446000000002</v>
      </c>
      <c r="H5" s="7">
        <v>1294.105</v>
      </c>
      <c r="I5" s="6">
        <v>332.2808</v>
      </c>
      <c r="J5" s="6">
        <v>921.61500000000001</v>
      </c>
      <c r="K5" s="6">
        <v>160.3578</v>
      </c>
      <c r="L5" s="7">
        <v>2473.3600999999999</v>
      </c>
      <c r="M5" s="6">
        <v>629.00580000000002</v>
      </c>
      <c r="N5" s="7">
        <v>3248.1768000000002</v>
      </c>
      <c r="O5" s="6">
        <v>585.52160000000003</v>
      </c>
      <c r="P5" s="6">
        <v>301.28070000000002</v>
      </c>
      <c r="Q5" s="7">
        <v>1363.4177</v>
      </c>
      <c r="R5" s="6">
        <v>145.21431000000001</v>
      </c>
      <c r="S5" s="7">
        <v>29135.72</v>
      </c>
      <c r="T5" s="6">
        <f t="shared" si="0"/>
        <v>1584.4233833333335</v>
      </c>
      <c r="U5" s="6">
        <f t="shared" si="1"/>
        <v>0</v>
      </c>
      <c r="V5" s="6">
        <f t="shared" si="2"/>
        <v>0</v>
      </c>
      <c r="W5" s="6">
        <f t="shared" si="3"/>
        <v>0</v>
      </c>
      <c r="X5" s="6">
        <f t="shared" si="4"/>
        <v>0</v>
      </c>
      <c r="Y5" s="6">
        <f t="shared" si="5"/>
        <v>0</v>
      </c>
      <c r="Z5" s="6">
        <f t="shared" si="6"/>
        <v>0</v>
      </c>
      <c r="AA5" s="6">
        <f t="shared" si="7"/>
        <v>0</v>
      </c>
      <c r="AB5" s="6">
        <f t="shared" si="8"/>
        <v>0</v>
      </c>
      <c r="AC5" s="6">
        <f t="shared" si="9"/>
        <v>0</v>
      </c>
      <c r="AD5" s="6">
        <f t="shared" si="10"/>
        <v>0</v>
      </c>
      <c r="AE5" s="6">
        <f t="shared" si="11"/>
        <v>0</v>
      </c>
      <c r="AF5" s="6">
        <f t="shared" si="12"/>
        <v>0</v>
      </c>
      <c r="AG5" s="9">
        <f t="shared" si="13"/>
        <v>1584.4233833333335</v>
      </c>
      <c r="AH5" s="10">
        <f t="shared" si="14"/>
        <v>1584.4233833333335</v>
      </c>
      <c r="AI5" s="6" t="b">
        <f t="shared" si="15"/>
        <v>0</v>
      </c>
    </row>
    <row r="6" spans="1:35" x14ac:dyDescent="0.3">
      <c r="A6" s="1" t="s">
        <v>40</v>
      </c>
      <c r="B6" s="1" t="s">
        <v>70</v>
      </c>
      <c r="C6" s="1" t="s">
        <v>90</v>
      </c>
      <c r="D6" s="7">
        <v>1915.3803</v>
      </c>
      <c r="E6" s="7">
        <v>1915.3803</v>
      </c>
      <c r="F6" s="7">
        <v>1215.3680999999999</v>
      </c>
      <c r="G6" s="7">
        <v>2754.1695</v>
      </c>
      <c r="H6" s="7">
        <v>2984.5243999999998</v>
      </c>
      <c r="I6" s="7">
        <v>1976.3320000000001</v>
      </c>
      <c r="J6" s="7">
        <v>1413.2466999999999</v>
      </c>
      <c r="K6" s="7">
        <v>1246.6908000000001</v>
      </c>
      <c r="L6" s="7">
        <v>1541.7147</v>
      </c>
      <c r="M6" s="7">
        <v>2238.1758</v>
      </c>
      <c r="N6" s="7">
        <v>2055.7532999999999</v>
      </c>
      <c r="O6" s="7">
        <v>1903.4119000000001</v>
      </c>
      <c r="P6" s="7">
        <v>1636.8267000000001</v>
      </c>
      <c r="Q6" s="7">
        <v>2018.3498</v>
      </c>
      <c r="R6" s="6">
        <v>145.21431000000001</v>
      </c>
      <c r="S6" s="7">
        <v>29135.72</v>
      </c>
      <c r="T6" s="6">
        <f t="shared" si="0"/>
        <v>1915.3803083333335</v>
      </c>
      <c r="U6" s="6">
        <f t="shared" si="1"/>
        <v>0</v>
      </c>
      <c r="V6" s="6">
        <f t="shared" si="2"/>
        <v>0</v>
      </c>
      <c r="W6" s="6">
        <f t="shared" si="3"/>
        <v>0</v>
      </c>
      <c r="X6" s="6">
        <f t="shared" si="4"/>
        <v>0</v>
      </c>
      <c r="Y6" s="6">
        <f t="shared" si="5"/>
        <v>0</v>
      </c>
      <c r="Z6" s="6">
        <f t="shared" si="6"/>
        <v>0</v>
      </c>
      <c r="AA6" s="6">
        <f t="shared" si="7"/>
        <v>0</v>
      </c>
      <c r="AB6" s="6">
        <f t="shared" si="8"/>
        <v>0</v>
      </c>
      <c r="AC6" s="6">
        <f t="shared" si="9"/>
        <v>0</v>
      </c>
      <c r="AD6" s="6">
        <f t="shared" si="10"/>
        <v>0</v>
      </c>
      <c r="AE6" s="6">
        <f t="shared" si="11"/>
        <v>0</v>
      </c>
      <c r="AF6" s="6">
        <f t="shared" si="12"/>
        <v>0</v>
      </c>
      <c r="AG6" s="9">
        <f t="shared" si="13"/>
        <v>1915.3803083333335</v>
      </c>
      <c r="AH6" s="10">
        <f t="shared" si="14"/>
        <v>1915.3803083333335</v>
      </c>
      <c r="AI6" s="6" t="b">
        <f t="shared" si="15"/>
        <v>0</v>
      </c>
    </row>
    <row r="7" spans="1:35" x14ac:dyDescent="0.3">
      <c r="A7" s="1" t="s">
        <v>41</v>
      </c>
      <c r="B7" s="1" t="s">
        <v>71</v>
      </c>
      <c r="C7" s="1" t="s">
        <v>90</v>
      </c>
      <c r="D7" s="6">
        <v>145.21431000000001</v>
      </c>
      <c r="E7" s="6">
        <v>145.21431000000001</v>
      </c>
      <c r="F7" s="6">
        <v>49.105499999999999</v>
      </c>
      <c r="G7" s="6">
        <v>0.4204</v>
      </c>
      <c r="H7" s="6">
        <v>55.166699999999999</v>
      </c>
      <c r="I7" s="6">
        <v>145.13640000000001</v>
      </c>
      <c r="J7" s="7">
        <v>1240.5123000000001</v>
      </c>
      <c r="K7" s="1" t="s">
        <v>34</v>
      </c>
      <c r="L7" s="1" t="s">
        <v>34</v>
      </c>
      <c r="M7" s="1" t="s">
        <v>34</v>
      </c>
      <c r="N7" s="1" t="s">
        <v>34</v>
      </c>
      <c r="O7" s="1" t="s">
        <v>34</v>
      </c>
      <c r="P7" s="1" t="s">
        <v>34</v>
      </c>
      <c r="Q7" s="1" t="s">
        <v>34</v>
      </c>
      <c r="R7" s="6">
        <v>145.21431000000001</v>
      </c>
      <c r="S7" s="7">
        <v>29135.72</v>
      </c>
      <c r="T7" s="6">
        <f t="shared" si="0"/>
        <v>298.06826000000001</v>
      </c>
      <c r="U7" s="6">
        <f t="shared" si="1"/>
        <v>0</v>
      </c>
      <c r="V7" s="6">
        <f t="shared" si="2"/>
        <v>0</v>
      </c>
      <c r="W7" s="6">
        <f t="shared" si="3"/>
        <v>0</v>
      </c>
      <c r="X7" s="6">
        <f t="shared" si="4"/>
        <v>0</v>
      </c>
      <c r="Y7" s="6">
        <f t="shared" si="5"/>
        <v>0</v>
      </c>
      <c r="Z7" s="6">
        <f t="shared" si="6"/>
        <v>100</v>
      </c>
      <c r="AA7" s="6">
        <f t="shared" si="7"/>
        <v>100</v>
      </c>
      <c r="AB7" s="6">
        <f t="shared" si="8"/>
        <v>100</v>
      </c>
      <c r="AC7" s="6">
        <f t="shared" si="9"/>
        <v>100</v>
      </c>
      <c r="AD7" s="6">
        <f t="shared" si="10"/>
        <v>100</v>
      </c>
      <c r="AE7" s="6">
        <f t="shared" si="11"/>
        <v>100</v>
      </c>
      <c r="AF7" s="6">
        <f t="shared" si="12"/>
        <v>100</v>
      </c>
      <c r="AG7" s="9">
        <f t="shared" si="13"/>
        <v>145.21431000000001</v>
      </c>
      <c r="AH7" s="10">
        <f t="shared" si="14"/>
        <v>145.21431000000001</v>
      </c>
      <c r="AI7" s="6" t="b">
        <f t="shared" si="15"/>
        <v>1</v>
      </c>
    </row>
    <row r="8" spans="1:35" x14ac:dyDescent="0.3">
      <c r="A8" s="1" t="s">
        <v>36</v>
      </c>
      <c r="B8" s="1" t="s">
        <v>72</v>
      </c>
      <c r="C8" s="1" t="s">
        <v>90</v>
      </c>
      <c r="D8" s="6">
        <v>75.135199999999998</v>
      </c>
      <c r="E8" s="6">
        <v>75.135199999999998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20.099699999999999</v>
      </c>
      <c r="L8" s="6">
        <v>327.3732</v>
      </c>
      <c r="M8" s="6">
        <v>113.1489</v>
      </c>
      <c r="N8" s="6">
        <v>234.82259999999999</v>
      </c>
      <c r="O8" s="6">
        <v>47.375100000000003</v>
      </c>
      <c r="P8" s="6">
        <v>46.788499999999999</v>
      </c>
      <c r="Q8" s="6">
        <v>112.0149</v>
      </c>
      <c r="R8" s="6">
        <v>145.21431000000001</v>
      </c>
      <c r="S8" s="7">
        <v>29135.72</v>
      </c>
      <c r="T8" s="6">
        <f t="shared" si="0"/>
        <v>75.135241666666658</v>
      </c>
      <c r="U8" s="6">
        <f t="shared" si="1"/>
        <v>0</v>
      </c>
      <c r="V8" s="6">
        <f t="shared" si="2"/>
        <v>0</v>
      </c>
      <c r="W8" s="6">
        <f t="shared" si="3"/>
        <v>0</v>
      </c>
      <c r="X8" s="6">
        <f t="shared" si="4"/>
        <v>0</v>
      </c>
      <c r="Y8" s="6">
        <f t="shared" si="5"/>
        <v>0</v>
      </c>
      <c r="Z8" s="6">
        <f t="shared" si="6"/>
        <v>0</v>
      </c>
      <c r="AA8" s="6">
        <f t="shared" si="7"/>
        <v>0</v>
      </c>
      <c r="AB8" s="6">
        <f t="shared" si="8"/>
        <v>0</v>
      </c>
      <c r="AC8" s="6">
        <f t="shared" si="9"/>
        <v>0</v>
      </c>
      <c r="AD8" s="6">
        <f t="shared" si="10"/>
        <v>0</v>
      </c>
      <c r="AE8" s="6">
        <f t="shared" si="11"/>
        <v>0</v>
      </c>
      <c r="AF8" s="6">
        <f t="shared" si="12"/>
        <v>0</v>
      </c>
      <c r="AG8" s="9">
        <f t="shared" si="13"/>
        <v>75.135241666666658</v>
      </c>
      <c r="AH8" s="10">
        <f t="shared" si="14"/>
        <v>75.135241666666658</v>
      </c>
      <c r="AI8" s="6" t="b">
        <f t="shared" si="15"/>
        <v>0</v>
      </c>
    </row>
    <row r="9" spans="1:35" x14ac:dyDescent="0.3">
      <c r="A9" s="1" t="s">
        <v>42</v>
      </c>
      <c r="B9" s="1" t="s">
        <v>73</v>
      </c>
      <c r="C9" s="1" t="s">
        <v>90</v>
      </c>
      <c r="D9" s="6">
        <v>435.66820000000001</v>
      </c>
      <c r="E9" s="6">
        <v>435.66820000000001</v>
      </c>
      <c r="F9" s="6">
        <v>2.9523999999999999</v>
      </c>
      <c r="G9" s="6">
        <v>2.9523999999999999</v>
      </c>
      <c r="H9" s="6">
        <v>755.71410000000003</v>
      </c>
      <c r="I9" s="6">
        <v>7.7915999999999999</v>
      </c>
      <c r="J9" s="6">
        <v>47.609699999999997</v>
      </c>
      <c r="K9" s="6">
        <v>3.8616000000000001</v>
      </c>
      <c r="L9" s="6">
        <v>3.8616000000000001</v>
      </c>
      <c r="M9" s="6">
        <v>59.0869</v>
      </c>
      <c r="N9" s="6">
        <v>62.557400000000001</v>
      </c>
      <c r="O9" s="6">
        <v>176.4982</v>
      </c>
      <c r="P9" s="7">
        <v>3368.1396</v>
      </c>
      <c r="Q9" s="6">
        <v>736.99289999999996</v>
      </c>
      <c r="R9" s="6">
        <v>145.21431000000001</v>
      </c>
      <c r="S9" s="7">
        <v>29135.72</v>
      </c>
      <c r="T9" s="6">
        <f t="shared" si="0"/>
        <v>435.66820000000001</v>
      </c>
      <c r="U9" s="6">
        <f t="shared" si="1"/>
        <v>0</v>
      </c>
      <c r="V9" s="6">
        <f t="shared" si="2"/>
        <v>0</v>
      </c>
      <c r="W9" s="6">
        <f t="shared" si="3"/>
        <v>0</v>
      </c>
      <c r="X9" s="6">
        <f t="shared" si="4"/>
        <v>0</v>
      </c>
      <c r="Y9" s="6">
        <f t="shared" si="5"/>
        <v>0</v>
      </c>
      <c r="Z9" s="6">
        <f t="shared" si="6"/>
        <v>0</v>
      </c>
      <c r="AA9" s="6">
        <f t="shared" si="7"/>
        <v>0</v>
      </c>
      <c r="AB9" s="6">
        <f t="shared" si="8"/>
        <v>0</v>
      </c>
      <c r="AC9" s="6">
        <f t="shared" si="9"/>
        <v>0</v>
      </c>
      <c r="AD9" s="6">
        <f t="shared" si="10"/>
        <v>0</v>
      </c>
      <c r="AE9" s="6">
        <f t="shared" si="11"/>
        <v>0</v>
      </c>
      <c r="AF9" s="6">
        <f t="shared" si="12"/>
        <v>0</v>
      </c>
      <c r="AG9" s="9">
        <f t="shared" si="13"/>
        <v>435.66820000000001</v>
      </c>
      <c r="AH9" s="10">
        <f t="shared" si="14"/>
        <v>435.66820000000001</v>
      </c>
      <c r="AI9" s="6" t="b">
        <f t="shared" si="15"/>
        <v>1</v>
      </c>
    </row>
    <row r="10" spans="1:35" x14ac:dyDescent="0.3">
      <c r="A10" s="1" t="s">
        <v>43</v>
      </c>
      <c r="B10" s="1" t="s">
        <v>74</v>
      </c>
      <c r="C10" s="1" t="s">
        <v>90</v>
      </c>
      <c r="D10" s="6">
        <v>125.2363</v>
      </c>
      <c r="E10" s="6">
        <v>125.2363</v>
      </c>
      <c r="F10" s="6">
        <v>25.6526</v>
      </c>
      <c r="G10" s="6">
        <v>35.311399999999999</v>
      </c>
      <c r="H10" s="6">
        <v>410.23559999999998</v>
      </c>
      <c r="I10" s="6">
        <v>34.089399999999998</v>
      </c>
      <c r="J10" s="6">
        <v>2.2974000000000001</v>
      </c>
      <c r="K10" s="6">
        <v>22.729500000000002</v>
      </c>
      <c r="L10" s="6">
        <v>18.515999999999998</v>
      </c>
      <c r="M10" s="6">
        <v>74.885099999999994</v>
      </c>
      <c r="N10" s="6">
        <v>286.4307</v>
      </c>
      <c r="O10" s="6">
        <v>432.29050000000001</v>
      </c>
      <c r="P10" s="6">
        <v>0.26400000000000001</v>
      </c>
      <c r="Q10" s="6">
        <v>160.13300000000001</v>
      </c>
      <c r="R10" s="6">
        <v>145.21431000000001</v>
      </c>
      <c r="S10" s="7">
        <v>29135.72</v>
      </c>
      <c r="T10" s="6">
        <f t="shared" si="0"/>
        <v>125.23626666666665</v>
      </c>
      <c r="U10" s="6">
        <f t="shared" si="1"/>
        <v>0</v>
      </c>
      <c r="V10" s="6">
        <f t="shared" si="2"/>
        <v>0</v>
      </c>
      <c r="W10" s="6">
        <f t="shared" si="3"/>
        <v>0</v>
      </c>
      <c r="X10" s="6">
        <f t="shared" si="4"/>
        <v>0</v>
      </c>
      <c r="Y10" s="6">
        <f t="shared" si="5"/>
        <v>0</v>
      </c>
      <c r="Z10" s="6">
        <f t="shared" si="6"/>
        <v>0</v>
      </c>
      <c r="AA10" s="6">
        <f t="shared" si="7"/>
        <v>0</v>
      </c>
      <c r="AB10" s="6">
        <f t="shared" si="8"/>
        <v>0</v>
      </c>
      <c r="AC10" s="6">
        <f t="shared" si="9"/>
        <v>0</v>
      </c>
      <c r="AD10" s="6">
        <f t="shared" si="10"/>
        <v>0</v>
      </c>
      <c r="AE10" s="6">
        <f t="shared" si="11"/>
        <v>0</v>
      </c>
      <c r="AF10" s="6">
        <f t="shared" si="12"/>
        <v>0</v>
      </c>
      <c r="AG10" s="9">
        <f t="shared" si="13"/>
        <v>125.23626666666665</v>
      </c>
      <c r="AH10" s="10">
        <f t="shared" si="14"/>
        <v>125.23626666666665</v>
      </c>
      <c r="AI10" s="6" t="b">
        <f t="shared" si="15"/>
        <v>0</v>
      </c>
    </row>
    <row r="11" spans="1:35" x14ac:dyDescent="0.3">
      <c r="A11" s="1" t="s">
        <v>44</v>
      </c>
      <c r="B11" s="1" t="s">
        <v>75</v>
      </c>
      <c r="C11" s="1" t="s">
        <v>90</v>
      </c>
      <c r="D11" s="7">
        <v>1743.5404000000001</v>
      </c>
      <c r="E11" s="7">
        <v>1743.5404000000001</v>
      </c>
      <c r="F11" s="6">
        <v>36.122799999999998</v>
      </c>
      <c r="G11" s="6">
        <v>36.122799999999998</v>
      </c>
      <c r="H11" s="6">
        <v>362.89960000000002</v>
      </c>
      <c r="I11" s="6">
        <v>613.19780000000003</v>
      </c>
      <c r="J11" s="6">
        <v>741.5779</v>
      </c>
      <c r="K11" s="7">
        <v>1947.6586</v>
      </c>
      <c r="L11" s="7">
        <v>2557.4346999999998</v>
      </c>
      <c r="M11" s="7">
        <v>3534.0111000000002</v>
      </c>
      <c r="N11" s="7">
        <v>3846.3681999999999</v>
      </c>
      <c r="O11" s="7">
        <v>3445.4980999999998</v>
      </c>
      <c r="P11" s="7">
        <v>2553.3679000000002</v>
      </c>
      <c r="Q11" s="7">
        <v>1248.2256</v>
      </c>
      <c r="R11" s="6">
        <v>145.21431000000001</v>
      </c>
      <c r="S11" s="7">
        <v>29135.72</v>
      </c>
      <c r="T11" s="6">
        <f t="shared" si="0"/>
        <v>1743.5404250000001</v>
      </c>
      <c r="U11" s="6">
        <f t="shared" si="1"/>
        <v>0</v>
      </c>
      <c r="V11" s="6">
        <f t="shared" si="2"/>
        <v>0</v>
      </c>
      <c r="W11" s="6">
        <f t="shared" si="3"/>
        <v>0</v>
      </c>
      <c r="X11" s="6">
        <f t="shared" si="4"/>
        <v>0</v>
      </c>
      <c r="Y11" s="6">
        <f t="shared" si="5"/>
        <v>0</v>
      </c>
      <c r="Z11" s="6">
        <f t="shared" si="6"/>
        <v>0</v>
      </c>
      <c r="AA11" s="6">
        <f t="shared" si="7"/>
        <v>0</v>
      </c>
      <c r="AB11" s="6">
        <f t="shared" si="8"/>
        <v>0</v>
      </c>
      <c r="AC11" s="6">
        <f t="shared" si="9"/>
        <v>0</v>
      </c>
      <c r="AD11" s="6">
        <f t="shared" si="10"/>
        <v>0</v>
      </c>
      <c r="AE11" s="6">
        <f t="shared" si="11"/>
        <v>0</v>
      </c>
      <c r="AF11" s="6">
        <f t="shared" si="12"/>
        <v>0</v>
      </c>
      <c r="AG11" s="9">
        <f t="shared" si="13"/>
        <v>1743.5404250000001</v>
      </c>
      <c r="AH11" s="10">
        <f t="shared" si="14"/>
        <v>1743.5404250000001</v>
      </c>
      <c r="AI11" s="6" t="b">
        <f t="shared" si="15"/>
        <v>0</v>
      </c>
    </row>
    <row r="12" spans="1:35" x14ac:dyDescent="0.3">
      <c r="A12" s="1" t="s">
        <v>45</v>
      </c>
      <c r="B12" s="1" t="s">
        <v>76</v>
      </c>
      <c r="C12" s="1" t="s">
        <v>90</v>
      </c>
      <c r="D12" s="6">
        <v>139.8597</v>
      </c>
      <c r="E12" s="6">
        <v>139.8597</v>
      </c>
      <c r="F12" s="6">
        <v>32.222099999999998</v>
      </c>
      <c r="G12" s="6">
        <v>32.222099999999998</v>
      </c>
      <c r="H12" s="6">
        <v>32.222099999999998</v>
      </c>
      <c r="I12" s="6">
        <v>29.729199999999999</v>
      </c>
      <c r="J12" s="6">
        <v>29.729199999999999</v>
      </c>
      <c r="K12" s="6">
        <v>29.729199999999999</v>
      </c>
      <c r="L12" s="6">
        <v>33.522300000000001</v>
      </c>
      <c r="M12" s="6">
        <v>33.522300000000001</v>
      </c>
      <c r="N12" s="6">
        <v>680.76059999999995</v>
      </c>
      <c r="O12" s="6">
        <v>328.1943</v>
      </c>
      <c r="P12" s="6">
        <v>387.58429999999998</v>
      </c>
      <c r="Q12" s="6">
        <v>28.878699999999998</v>
      </c>
      <c r="R12" s="6">
        <v>145.21431000000001</v>
      </c>
      <c r="S12" s="7">
        <v>29135.72</v>
      </c>
      <c r="T12" s="6">
        <f t="shared" si="0"/>
        <v>139.8597</v>
      </c>
      <c r="U12" s="6">
        <f t="shared" si="1"/>
        <v>0</v>
      </c>
      <c r="V12" s="6">
        <f t="shared" si="2"/>
        <v>0</v>
      </c>
      <c r="W12" s="6">
        <f t="shared" si="3"/>
        <v>0</v>
      </c>
      <c r="X12" s="6">
        <f t="shared" si="4"/>
        <v>0</v>
      </c>
      <c r="Y12" s="6">
        <f t="shared" si="5"/>
        <v>0</v>
      </c>
      <c r="Z12" s="6">
        <f t="shared" si="6"/>
        <v>0</v>
      </c>
      <c r="AA12" s="6">
        <f t="shared" si="7"/>
        <v>0</v>
      </c>
      <c r="AB12" s="6">
        <f t="shared" si="8"/>
        <v>0</v>
      </c>
      <c r="AC12" s="6">
        <f t="shared" si="9"/>
        <v>0</v>
      </c>
      <c r="AD12" s="6">
        <f t="shared" si="10"/>
        <v>0</v>
      </c>
      <c r="AE12" s="6">
        <f t="shared" si="11"/>
        <v>0</v>
      </c>
      <c r="AF12" s="6">
        <f t="shared" si="12"/>
        <v>0</v>
      </c>
      <c r="AG12" s="9">
        <f t="shared" si="13"/>
        <v>139.8597</v>
      </c>
      <c r="AH12" s="10">
        <f t="shared" si="14"/>
        <v>139.8597</v>
      </c>
      <c r="AI12" s="6" t="b">
        <f t="shared" si="15"/>
        <v>1</v>
      </c>
    </row>
    <row r="13" spans="1:35" x14ac:dyDescent="0.3">
      <c r="A13" s="1" t="s">
        <v>46</v>
      </c>
      <c r="B13" s="1" t="s">
        <v>77</v>
      </c>
      <c r="C13" s="1" t="s">
        <v>90</v>
      </c>
      <c r="D13" s="6">
        <v>30.505600000000001</v>
      </c>
      <c r="E13" s="6">
        <v>30.505600000000001</v>
      </c>
      <c r="F13" s="6">
        <v>0.6452</v>
      </c>
      <c r="G13" s="6">
        <v>0.6452</v>
      </c>
      <c r="H13" s="6">
        <v>0.6452</v>
      </c>
      <c r="I13" s="6">
        <v>0.6452</v>
      </c>
      <c r="J13" s="6">
        <v>0.6452</v>
      </c>
      <c r="K13" s="6">
        <v>194.7893</v>
      </c>
      <c r="L13" s="6">
        <v>0.6452</v>
      </c>
      <c r="M13" s="6">
        <v>0.6452</v>
      </c>
      <c r="N13" s="6">
        <v>0.6452</v>
      </c>
      <c r="O13" s="6">
        <v>0.6452</v>
      </c>
      <c r="P13" s="6">
        <v>61.609200000000001</v>
      </c>
      <c r="Q13" s="6">
        <v>103.8616</v>
      </c>
      <c r="R13" s="6">
        <v>145.21431000000001</v>
      </c>
      <c r="S13" s="7">
        <v>29135.72</v>
      </c>
      <c r="T13" s="6">
        <f t="shared" si="0"/>
        <v>30.505574999999997</v>
      </c>
      <c r="U13" s="6">
        <f t="shared" si="1"/>
        <v>0</v>
      </c>
      <c r="V13" s="6">
        <f t="shared" si="2"/>
        <v>0</v>
      </c>
      <c r="W13" s="6">
        <f t="shared" si="3"/>
        <v>0</v>
      </c>
      <c r="X13" s="6">
        <f t="shared" si="4"/>
        <v>0</v>
      </c>
      <c r="Y13" s="6">
        <f t="shared" si="5"/>
        <v>0</v>
      </c>
      <c r="Z13" s="6">
        <f t="shared" si="6"/>
        <v>0</v>
      </c>
      <c r="AA13" s="6">
        <f t="shared" si="7"/>
        <v>0</v>
      </c>
      <c r="AB13" s="6">
        <f t="shared" si="8"/>
        <v>0</v>
      </c>
      <c r="AC13" s="6">
        <f t="shared" si="9"/>
        <v>0</v>
      </c>
      <c r="AD13" s="6">
        <f t="shared" si="10"/>
        <v>0</v>
      </c>
      <c r="AE13" s="6">
        <f t="shared" si="11"/>
        <v>0</v>
      </c>
      <c r="AF13" s="6">
        <f t="shared" si="12"/>
        <v>0</v>
      </c>
      <c r="AG13" s="9">
        <f t="shared" si="13"/>
        <v>30.505574999999997</v>
      </c>
      <c r="AH13" s="10">
        <f t="shared" si="14"/>
        <v>30.505574999999997</v>
      </c>
      <c r="AI13" s="6" t="b">
        <f t="shared" si="15"/>
        <v>0</v>
      </c>
    </row>
    <row r="14" spans="1:35" x14ac:dyDescent="0.3">
      <c r="A14" s="1" t="s">
        <v>47</v>
      </c>
      <c r="B14" s="1" t="s">
        <v>78</v>
      </c>
      <c r="C14" s="1" t="s">
        <v>90</v>
      </c>
      <c r="D14" s="6">
        <v>145.21431000000001</v>
      </c>
      <c r="E14" s="6">
        <v>145.21431000000001</v>
      </c>
      <c r="F14" s="6">
        <v>43.142000000000003</v>
      </c>
      <c r="G14" s="6">
        <v>43.142000000000003</v>
      </c>
      <c r="H14" s="6">
        <v>3.4411999999999998</v>
      </c>
      <c r="I14" s="6">
        <v>3.4411999999999998</v>
      </c>
      <c r="J14" s="6">
        <v>13.5595</v>
      </c>
      <c r="K14" s="6">
        <v>13.5595</v>
      </c>
      <c r="L14" s="6">
        <v>83.5077</v>
      </c>
      <c r="M14" s="7">
        <v>2813.1098000000002</v>
      </c>
      <c r="N14" s="7">
        <v>1887.6723</v>
      </c>
      <c r="O14" s="7">
        <v>1498.0741</v>
      </c>
      <c r="P14" s="7">
        <v>5892.8145000000004</v>
      </c>
      <c r="Q14" s="1" t="s">
        <v>34</v>
      </c>
      <c r="R14" s="6">
        <v>145.21431000000001</v>
      </c>
      <c r="S14" s="7">
        <v>29135.72</v>
      </c>
      <c r="T14" s="6">
        <f t="shared" si="0"/>
        <v>1117.7694363636365</v>
      </c>
      <c r="U14" s="6">
        <f t="shared" si="1"/>
        <v>0</v>
      </c>
      <c r="V14" s="6">
        <f t="shared" si="2"/>
        <v>0</v>
      </c>
      <c r="W14" s="6">
        <f t="shared" si="3"/>
        <v>0</v>
      </c>
      <c r="X14" s="6">
        <f t="shared" si="4"/>
        <v>0</v>
      </c>
      <c r="Y14" s="6">
        <f t="shared" si="5"/>
        <v>0</v>
      </c>
      <c r="Z14" s="6">
        <f t="shared" si="6"/>
        <v>0</v>
      </c>
      <c r="AA14" s="6">
        <f t="shared" si="7"/>
        <v>0</v>
      </c>
      <c r="AB14" s="6">
        <f t="shared" si="8"/>
        <v>0</v>
      </c>
      <c r="AC14" s="6">
        <f t="shared" si="9"/>
        <v>0</v>
      </c>
      <c r="AD14" s="6">
        <f t="shared" si="10"/>
        <v>0</v>
      </c>
      <c r="AE14" s="6">
        <f t="shared" si="11"/>
        <v>0</v>
      </c>
      <c r="AF14" s="6">
        <f t="shared" si="12"/>
        <v>100</v>
      </c>
      <c r="AG14" s="9">
        <f t="shared" si="13"/>
        <v>145.21431000000001</v>
      </c>
      <c r="AH14" s="10">
        <f t="shared" si="14"/>
        <v>145.21431000000001</v>
      </c>
      <c r="AI14" s="6" t="b">
        <f t="shared" si="15"/>
        <v>1</v>
      </c>
    </row>
    <row r="15" spans="1:35" x14ac:dyDescent="0.3">
      <c r="A15" s="1" t="s">
        <v>48</v>
      </c>
      <c r="B15" s="1" t="s">
        <v>79</v>
      </c>
      <c r="C15" s="1" t="s">
        <v>90</v>
      </c>
      <c r="D15" s="6">
        <v>38.474800000000002</v>
      </c>
      <c r="E15" s="6">
        <v>38.474800000000002</v>
      </c>
      <c r="F15" s="6">
        <v>0</v>
      </c>
      <c r="G15" s="6">
        <v>0</v>
      </c>
      <c r="H15" s="6">
        <v>226.18049999999999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235.51669999999999</v>
      </c>
      <c r="O15" s="6">
        <v>0</v>
      </c>
      <c r="P15" s="6">
        <v>0</v>
      </c>
      <c r="Q15" s="6">
        <v>0</v>
      </c>
      <c r="R15" s="6">
        <v>145.21431000000001</v>
      </c>
      <c r="S15" s="7">
        <v>29135.72</v>
      </c>
      <c r="T15" s="6">
        <f t="shared" si="0"/>
        <v>38.47476666666666</v>
      </c>
      <c r="U15" s="6">
        <f t="shared" si="1"/>
        <v>0</v>
      </c>
      <c r="V15" s="6">
        <f t="shared" si="2"/>
        <v>0</v>
      </c>
      <c r="W15" s="6">
        <f t="shared" si="3"/>
        <v>0</v>
      </c>
      <c r="X15" s="6">
        <f t="shared" si="4"/>
        <v>0</v>
      </c>
      <c r="Y15" s="6">
        <f t="shared" si="5"/>
        <v>0</v>
      </c>
      <c r="Z15" s="6">
        <f t="shared" si="6"/>
        <v>0</v>
      </c>
      <c r="AA15" s="6">
        <f t="shared" si="7"/>
        <v>0</v>
      </c>
      <c r="AB15" s="6">
        <f t="shared" si="8"/>
        <v>0</v>
      </c>
      <c r="AC15" s="6">
        <f t="shared" si="9"/>
        <v>0</v>
      </c>
      <c r="AD15" s="6">
        <f t="shared" si="10"/>
        <v>0</v>
      </c>
      <c r="AE15" s="6">
        <f t="shared" si="11"/>
        <v>0</v>
      </c>
      <c r="AF15" s="6">
        <f t="shared" si="12"/>
        <v>0</v>
      </c>
      <c r="AG15" s="9">
        <f t="shared" si="13"/>
        <v>38.47476666666666</v>
      </c>
      <c r="AH15" s="10">
        <f t="shared" si="14"/>
        <v>38.47476666666666</v>
      </c>
      <c r="AI15" s="6" t="b">
        <f t="shared" si="15"/>
        <v>0</v>
      </c>
    </row>
    <row r="16" spans="1:35" x14ac:dyDescent="0.3">
      <c r="A16" s="1" t="s">
        <v>49</v>
      </c>
      <c r="B16" s="1" t="s">
        <v>80</v>
      </c>
      <c r="C16" s="1" t="s">
        <v>90</v>
      </c>
      <c r="D16" s="6">
        <v>676.47540000000004</v>
      </c>
      <c r="E16" s="6">
        <v>676.47540000000004</v>
      </c>
      <c r="F16" s="6">
        <v>335.06700000000001</v>
      </c>
      <c r="G16" s="6">
        <v>344.53030000000001</v>
      </c>
      <c r="H16" s="6">
        <v>523.31610000000001</v>
      </c>
      <c r="I16" s="7">
        <v>1789.2951</v>
      </c>
      <c r="J16" s="7">
        <v>1412.1125999999999</v>
      </c>
      <c r="K16" s="6">
        <v>210.9786</v>
      </c>
      <c r="L16" s="7">
        <v>1019.3763</v>
      </c>
      <c r="M16" s="6">
        <v>169.29320000000001</v>
      </c>
      <c r="N16" s="6">
        <v>639.06539999999995</v>
      </c>
      <c r="O16" s="6">
        <v>262.93869999999998</v>
      </c>
      <c r="P16" s="6">
        <v>113.9799</v>
      </c>
      <c r="Q16" s="7">
        <v>1297.7515000000001</v>
      </c>
      <c r="R16" s="6">
        <v>145.21431000000001</v>
      </c>
      <c r="S16" s="7">
        <v>29135.72</v>
      </c>
      <c r="T16" s="6">
        <f t="shared" si="0"/>
        <v>676.47539166666661</v>
      </c>
      <c r="U16" s="6">
        <f t="shared" si="1"/>
        <v>0</v>
      </c>
      <c r="V16" s="6">
        <f t="shared" si="2"/>
        <v>0</v>
      </c>
      <c r="W16" s="6">
        <f t="shared" si="3"/>
        <v>0</v>
      </c>
      <c r="X16" s="6">
        <f t="shared" si="4"/>
        <v>0</v>
      </c>
      <c r="Y16" s="6">
        <f t="shared" si="5"/>
        <v>0</v>
      </c>
      <c r="Z16" s="6">
        <f t="shared" si="6"/>
        <v>0</v>
      </c>
      <c r="AA16" s="6">
        <f t="shared" si="7"/>
        <v>0</v>
      </c>
      <c r="AB16" s="6">
        <f t="shared" si="8"/>
        <v>0</v>
      </c>
      <c r="AC16" s="6">
        <f t="shared" si="9"/>
        <v>0</v>
      </c>
      <c r="AD16" s="6">
        <f t="shared" si="10"/>
        <v>0</v>
      </c>
      <c r="AE16" s="6">
        <f t="shared" si="11"/>
        <v>0</v>
      </c>
      <c r="AF16" s="6">
        <f t="shared" si="12"/>
        <v>0</v>
      </c>
      <c r="AG16" s="9">
        <f t="shared" si="13"/>
        <v>676.47539166666661</v>
      </c>
      <c r="AH16" s="10">
        <f t="shared" si="14"/>
        <v>676.47539166666661</v>
      </c>
      <c r="AI16" s="6" t="b">
        <f t="shared" si="15"/>
        <v>0</v>
      </c>
    </row>
    <row r="17" spans="1:54" x14ac:dyDescent="0.3">
      <c r="A17" s="1" t="s">
        <v>50</v>
      </c>
      <c r="B17" s="1" t="s">
        <v>81</v>
      </c>
      <c r="C17" s="1" t="s">
        <v>90</v>
      </c>
      <c r="D17" s="6">
        <v>5.8494000000000002</v>
      </c>
      <c r="E17" s="6">
        <v>5.8494000000000002</v>
      </c>
      <c r="F17" s="6">
        <v>2.1312000000000002</v>
      </c>
      <c r="G17" s="6">
        <v>1.4762</v>
      </c>
      <c r="H17" s="6">
        <v>0.12709999999999999</v>
      </c>
      <c r="I17" s="6">
        <v>4.6241000000000003</v>
      </c>
      <c r="J17" s="6">
        <v>30.726400000000002</v>
      </c>
      <c r="K17" s="6">
        <v>6.8400000000000002E-2</v>
      </c>
      <c r="L17" s="6">
        <v>8.1532999999999998</v>
      </c>
      <c r="M17" s="6">
        <v>0</v>
      </c>
      <c r="N17" s="6">
        <v>17.802299999999999</v>
      </c>
      <c r="O17" s="6">
        <v>2.6787000000000001</v>
      </c>
      <c r="P17" s="6">
        <v>2.4049</v>
      </c>
      <c r="Q17" s="6">
        <v>0</v>
      </c>
      <c r="R17" s="6">
        <v>145.21431000000001</v>
      </c>
      <c r="S17" s="7">
        <v>29135.72</v>
      </c>
      <c r="T17" s="6">
        <f t="shared" si="0"/>
        <v>5.8493833333333329</v>
      </c>
      <c r="U17" s="6">
        <f t="shared" si="1"/>
        <v>0</v>
      </c>
      <c r="V17" s="6">
        <f t="shared" si="2"/>
        <v>0</v>
      </c>
      <c r="W17" s="6">
        <f t="shared" si="3"/>
        <v>0</v>
      </c>
      <c r="X17" s="6">
        <f t="shared" si="4"/>
        <v>0</v>
      </c>
      <c r="Y17" s="6">
        <f t="shared" si="5"/>
        <v>0</v>
      </c>
      <c r="Z17" s="6">
        <f t="shared" si="6"/>
        <v>0</v>
      </c>
      <c r="AA17" s="6">
        <f t="shared" si="7"/>
        <v>0</v>
      </c>
      <c r="AB17" s="6">
        <f t="shared" si="8"/>
        <v>0</v>
      </c>
      <c r="AC17" s="6">
        <f t="shared" si="9"/>
        <v>0</v>
      </c>
      <c r="AD17" s="6">
        <f t="shared" si="10"/>
        <v>0</v>
      </c>
      <c r="AE17" s="6">
        <f t="shared" si="11"/>
        <v>0</v>
      </c>
      <c r="AF17" s="6">
        <f t="shared" si="12"/>
        <v>0</v>
      </c>
      <c r="AG17" s="9">
        <f t="shared" si="13"/>
        <v>5.8493833333333329</v>
      </c>
      <c r="AH17" s="10">
        <f t="shared" si="14"/>
        <v>5.8493833333333329</v>
      </c>
      <c r="AI17" s="6" t="b">
        <f t="shared" si="15"/>
        <v>0</v>
      </c>
    </row>
    <row r="18" spans="1:54" x14ac:dyDescent="0.3">
      <c r="A18" s="1" t="s">
        <v>51</v>
      </c>
      <c r="B18" s="1" t="s">
        <v>82</v>
      </c>
      <c r="C18" s="1" t="s">
        <v>90</v>
      </c>
      <c r="D18" s="6">
        <v>75.9084</v>
      </c>
      <c r="E18" s="6">
        <v>75.9084</v>
      </c>
      <c r="F18" s="6">
        <v>10.8515</v>
      </c>
      <c r="G18" s="6">
        <v>5.1520000000000001</v>
      </c>
      <c r="H18" s="6">
        <v>171.35589999999999</v>
      </c>
      <c r="I18" s="6">
        <v>2.7178</v>
      </c>
      <c r="J18" s="6">
        <v>3.0404</v>
      </c>
      <c r="K18" s="6">
        <v>11.066599999999999</v>
      </c>
      <c r="L18" s="6">
        <v>189.90129999999999</v>
      </c>
      <c r="M18" s="6">
        <v>13.432399999999999</v>
      </c>
      <c r="N18" s="6">
        <v>502.35599999999999</v>
      </c>
      <c r="O18" s="6">
        <v>0</v>
      </c>
      <c r="P18" s="6">
        <v>1.0265</v>
      </c>
      <c r="Q18" s="6">
        <v>0</v>
      </c>
      <c r="R18" s="6">
        <v>145.21431000000001</v>
      </c>
      <c r="S18" s="7">
        <v>29135.72</v>
      </c>
      <c r="T18" s="6">
        <f t="shared" si="0"/>
        <v>75.90836666666668</v>
      </c>
      <c r="U18" s="6">
        <f t="shared" si="1"/>
        <v>0</v>
      </c>
      <c r="V18" s="6">
        <f t="shared" si="2"/>
        <v>0</v>
      </c>
      <c r="W18" s="6">
        <f t="shared" si="3"/>
        <v>0</v>
      </c>
      <c r="X18" s="6">
        <f t="shared" si="4"/>
        <v>0</v>
      </c>
      <c r="Y18" s="6">
        <f t="shared" si="5"/>
        <v>0</v>
      </c>
      <c r="Z18" s="6">
        <f t="shared" si="6"/>
        <v>0</v>
      </c>
      <c r="AA18" s="6">
        <f t="shared" si="7"/>
        <v>0</v>
      </c>
      <c r="AB18" s="6">
        <f t="shared" si="8"/>
        <v>0</v>
      </c>
      <c r="AC18" s="6">
        <f t="shared" si="9"/>
        <v>0</v>
      </c>
      <c r="AD18" s="6">
        <f t="shared" si="10"/>
        <v>0</v>
      </c>
      <c r="AE18" s="6">
        <f t="shared" si="11"/>
        <v>0</v>
      </c>
      <c r="AF18" s="6">
        <f t="shared" si="12"/>
        <v>0</v>
      </c>
      <c r="AG18" s="9">
        <f t="shared" si="13"/>
        <v>75.90836666666668</v>
      </c>
      <c r="AH18" s="10">
        <f t="shared" si="14"/>
        <v>75.90836666666668</v>
      </c>
      <c r="AI18" s="6" t="b">
        <f t="shared" si="15"/>
        <v>0</v>
      </c>
    </row>
    <row r="19" spans="1:54" x14ac:dyDescent="0.3">
      <c r="A19" s="1" t="s">
        <v>52</v>
      </c>
      <c r="B19" s="1" t="s">
        <v>83</v>
      </c>
      <c r="C19" s="1" t="s">
        <v>90</v>
      </c>
      <c r="D19" s="6">
        <v>216.50290000000001</v>
      </c>
      <c r="E19" s="6">
        <v>216.50290000000001</v>
      </c>
      <c r="F19" s="6">
        <v>0</v>
      </c>
      <c r="G19" s="6">
        <v>0.1857</v>
      </c>
      <c r="H19" s="6">
        <v>6.6966000000000001</v>
      </c>
      <c r="I19" s="6">
        <v>201.0069</v>
      </c>
      <c r="J19" s="6">
        <v>154.26730000000001</v>
      </c>
      <c r="K19" s="6">
        <v>319.58159999999998</v>
      </c>
      <c r="L19" s="6">
        <v>115.5343</v>
      </c>
      <c r="M19" s="6">
        <v>161.75579999999999</v>
      </c>
      <c r="N19" s="6">
        <v>9.1992999999999991</v>
      </c>
      <c r="O19" s="6">
        <v>838.06820000000005</v>
      </c>
      <c r="P19" s="6">
        <v>791.55340000000001</v>
      </c>
      <c r="Q19" s="6">
        <v>0.1857</v>
      </c>
      <c r="R19" s="6">
        <v>145.21431000000001</v>
      </c>
      <c r="S19" s="7">
        <v>29135.72</v>
      </c>
      <c r="T19" s="6">
        <f t="shared" si="0"/>
        <v>216.50290000000004</v>
      </c>
      <c r="U19" s="6">
        <f t="shared" si="1"/>
        <v>0</v>
      </c>
      <c r="V19" s="6">
        <f t="shared" si="2"/>
        <v>0</v>
      </c>
      <c r="W19" s="6">
        <f t="shared" si="3"/>
        <v>0</v>
      </c>
      <c r="X19" s="6">
        <f t="shared" si="4"/>
        <v>0</v>
      </c>
      <c r="Y19" s="6">
        <f t="shared" si="5"/>
        <v>0</v>
      </c>
      <c r="Z19" s="6">
        <f t="shared" si="6"/>
        <v>0</v>
      </c>
      <c r="AA19" s="6">
        <f t="shared" si="7"/>
        <v>0</v>
      </c>
      <c r="AB19" s="6">
        <f t="shared" si="8"/>
        <v>0</v>
      </c>
      <c r="AC19" s="6">
        <f t="shared" si="9"/>
        <v>0</v>
      </c>
      <c r="AD19" s="6">
        <f t="shared" si="10"/>
        <v>0</v>
      </c>
      <c r="AE19" s="6">
        <f t="shared" si="11"/>
        <v>0</v>
      </c>
      <c r="AF19" s="6">
        <f t="shared" si="12"/>
        <v>0</v>
      </c>
      <c r="AG19" s="9">
        <f t="shared" si="13"/>
        <v>216.50290000000004</v>
      </c>
      <c r="AH19" s="10">
        <f t="shared" si="14"/>
        <v>216.50290000000004</v>
      </c>
      <c r="AI19" s="6" t="b">
        <f t="shared" si="15"/>
        <v>1</v>
      </c>
    </row>
    <row r="20" spans="1:54" x14ac:dyDescent="0.3">
      <c r="A20" s="1" t="s">
        <v>53</v>
      </c>
      <c r="B20" s="1" t="s">
        <v>84</v>
      </c>
      <c r="C20" s="1" t="s">
        <v>90</v>
      </c>
      <c r="D20" s="6">
        <v>81.748000000000005</v>
      </c>
      <c r="E20" s="6">
        <v>81.748000000000005</v>
      </c>
      <c r="F20" s="6">
        <v>0</v>
      </c>
      <c r="G20" s="6">
        <v>0</v>
      </c>
      <c r="H20" s="6">
        <v>3.1577000000000002</v>
      </c>
      <c r="I20" s="6">
        <v>46.905900000000003</v>
      </c>
      <c r="J20" s="6">
        <v>23.550699999999999</v>
      </c>
      <c r="K20" s="6">
        <v>0.83099999999999996</v>
      </c>
      <c r="L20" s="6">
        <v>27.9695</v>
      </c>
      <c r="M20" s="6">
        <v>2.2387000000000001</v>
      </c>
      <c r="N20" s="6">
        <v>825.39840000000004</v>
      </c>
      <c r="O20" s="6">
        <v>0</v>
      </c>
      <c r="P20" s="6">
        <v>18.9755</v>
      </c>
      <c r="Q20" s="6">
        <v>31.948399999999999</v>
      </c>
      <c r="R20" s="6">
        <v>145.21431000000001</v>
      </c>
      <c r="S20" s="7">
        <v>29135.72</v>
      </c>
      <c r="T20" s="6">
        <f t="shared" si="0"/>
        <v>81.747983333333337</v>
      </c>
      <c r="U20" s="6">
        <f t="shared" si="1"/>
        <v>0</v>
      </c>
      <c r="V20" s="6">
        <f t="shared" si="2"/>
        <v>0</v>
      </c>
      <c r="W20" s="6">
        <f t="shared" si="3"/>
        <v>0</v>
      </c>
      <c r="X20" s="6">
        <f t="shared" si="4"/>
        <v>0</v>
      </c>
      <c r="Y20" s="6">
        <f t="shared" si="5"/>
        <v>0</v>
      </c>
      <c r="Z20" s="6">
        <f t="shared" si="6"/>
        <v>0</v>
      </c>
      <c r="AA20" s="6">
        <f t="shared" si="7"/>
        <v>0</v>
      </c>
      <c r="AB20" s="6">
        <f t="shared" si="8"/>
        <v>0</v>
      </c>
      <c r="AC20" s="6">
        <f t="shared" si="9"/>
        <v>0</v>
      </c>
      <c r="AD20" s="6">
        <f t="shared" si="10"/>
        <v>0</v>
      </c>
      <c r="AE20" s="6">
        <f t="shared" si="11"/>
        <v>0</v>
      </c>
      <c r="AF20" s="6">
        <f t="shared" si="12"/>
        <v>0</v>
      </c>
      <c r="AG20" s="9">
        <f t="shared" si="13"/>
        <v>81.747983333333337</v>
      </c>
      <c r="AH20" s="10">
        <f t="shared" si="14"/>
        <v>81.747983333333337</v>
      </c>
      <c r="AI20" s="6" t="b">
        <f t="shared" si="15"/>
        <v>0</v>
      </c>
    </row>
    <row r="21" spans="1:54" s="12" customFormat="1" x14ac:dyDescent="0.3">
      <c r="A21" s="12" t="s">
        <v>54</v>
      </c>
      <c r="B21" s="12" t="s">
        <v>85</v>
      </c>
      <c r="C21" s="12" t="s">
        <v>92</v>
      </c>
      <c r="D21" s="14">
        <v>3422.6260000000002</v>
      </c>
      <c r="E21" s="14">
        <v>3422.6260000000002</v>
      </c>
      <c r="F21" s="13">
        <v>0</v>
      </c>
      <c r="G21" s="13">
        <v>614.69349999999997</v>
      </c>
      <c r="H21" s="13">
        <v>971.98159999999996</v>
      </c>
      <c r="I21" s="13">
        <v>0</v>
      </c>
      <c r="J21" s="13">
        <v>615.14319999999998</v>
      </c>
      <c r="K21" s="13">
        <v>267.4846</v>
      </c>
      <c r="L21" s="13">
        <v>13.031599999999999</v>
      </c>
      <c r="M21" s="13">
        <v>0</v>
      </c>
      <c r="N21" s="13">
        <v>462.05889999999999</v>
      </c>
      <c r="O21" s="14">
        <v>36592.237800000003</v>
      </c>
      <c r="P21" s="13">
        <v>624.23500000000001</v>
      </c>
      <c r="Q21" s="13">
        <v>910.64620000000002</v>
      </c>
      <c r="R21" s="14">
        <v>6058.6854999999996</v>
      </c>
      <c r="S21" s="14">
        <v>221617.1</v>
      </c>
      <c r="T21" s="13">
        <f t="shared" si="0"/>
        <v>3422.6260333333339</v>
      </c>
      <c r="U21" s="13">
        <f t="shared" si="1"/>
        <v>0</v>
      </c>
      <c r="V21" s="13">
        <f t="shared" si="2"/>
        <v>0</v>
      </c>
      <c r="W21" s="13">
        <f t="shared" si="3"/>
        <v>0</v>
      </c>
      <c r="X21" s="13">
        <f t="shared" si="4"/>
        <v>0</v>
      </c>
      <c r="Y21" s="13">
        <f t="shared" si="5"/>
        <v>0</v>
      </c>
      <c r="Z21" s="13">
        <f t="shared" si="6"/>
        <v>0</v>
      </c>
      <c r="AA21" s="13">
        <f t="shared" si="7"/>
        <v>0</v>
      </c>
      <c r="AB21" s="13">
        <f t="shared" si="8"/>
        <v>0</v>
      </c>
      <c r="AC21" s="13">
        <f t="shared" si="9"/>
        <v>0</v>
      </c>
      <c r="AD21" s="13">
        <f t="shared" si="10"/>
        <v>0</v>
      </c>
      <c r="AE21" s="13">
        <f t="shared" si="11"/>
        <v>0</v>
      </c>
      <c r="AF21" s="13">
        <f t="shared" si="12"/>
        <v>0</v>
      </c>
      <c r="AG21" s="15">
        <f t="shared" si="13"/>
        <v>3422.6260333333339</v>
      </c>
      <c r="AH21" s="16">
        <f t="shared" si="14"/>
        <v>3422.6260333333339</v>
      </c>
      <c r="AI21" s="13" t="b">
        <f t="shared" si="15"/>
        <v>0</v>
      </c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</row>
    <row r="22" spans="1:54" x14ac:dyDescent="0.3">
      <c r="A22" s="1" t="s">
        <v>55</v>
      </c>
      <c r="B22" s="1" t="s">
        <v>86</v>
      </c>
      <c r="C22" s="1" t="s">
        <v>90</v>
      </c>
      <c r="D22" s="7">
        <v>29135.72</v>
      </c>
      <c r="E22" s="7">
        <v>39578.022400000002</v>
      </c>
      <c r="F22" s="7">
        <v>39410.607100000001</v>
      </c>
      <c r="G22" s="7">
        <v>42142.320899999999</v>
      </c>
      <c r="H22" s="7">
        <v>40265.607600000003</v>
      </c>
      <c r="I22" s="7">
        <v>43620.226799999997</v>
      </c>
      <c r="J22" s="7">
        <v>45270.212099999997</v>
      </c>
      <c r="K22" s="7">
        <v>38950.591500000002</v>
      </c>
      <c r="L22" s="7">
        <v>35914.292699999998</v>
      </c>
      <c r="M22" s="7">
        <v>41559.018499999998</v>
      </c>
      <c r="N22" s="7">
        <v>38506.4522</v>
      </c>
      <c r="O22" s="7">
        <v>36702.072500000002</v>
      </c>
      <c r="P22" s="7">
        <v>32352.175200000001</v>
      </c>
      <c r="Q22" s="7">
        <v>40242.692300000002</v>
      </c>
      <c r="R22" s="6">
        <v>145.21431000000001</v>
      </c>
      <c r="S22" s="7">
        <v>29135.72</v>
      </c>
      <c r="T22" s="6">
        <f t="shared" si="0"/>
        <v>39578.022450000004</v>
      </c>
      <c r="U22" s="6">
        <f t="shared" si="1"/>
        <v>0</v>
      </c>
      <c r="V22" s="6">
        <f t="shared" si="2"/>
        <v>0</v>
      </c>
      <c r="W22" s="6">
        <f t="shared" si="3"/>
        <v>0</v>
      </c>
      <c r="X22" s="6">
        <f t="shared" si="4"/>
        <v>0</v>
      </c>
      <c r="Y22" s="6">
        <f t="shared" si="5"/>
        <v>0</v>
      </c>
      <c r="Z22" s="6">
        <f t="shared" si="6"/>
        <v>0</v>
      </c>
      <c r="AA22" s="6">
        <f t="shared" si="7"/>
        <v>0</v>
      </c>
      <c r="AB22" s="6">
        <f t="shared" si="8"/>
        <v>0</v>
      </c>
      <c r="AC22" s="6">
        <f t="shared" si="9"/>
        <v>0</v>
      </c>
      <c r="AD22" s="6">
        <f t="shared" si="10"/>
        <v>0</v>
      </c>
      <c r="AE22" s="6">
        <f t="shared" si="11"/>
        <v>0</v>
      </c>
      <c r="AF22" s="6">
        <f t="shared" si="12"/>
        <v>0</v>
      </c>
      <c r="AG22" s="9">
        <f t="shared" si="13"/>
        <v>39578.022450000004</v>
      </c>
      <c r="AH22" s="10">
        <f t="shared" si="14"/>
        <v>29135.72</v>
      </c>
      <c r="AI22" s="6" t="b">
        <f t="shared" si="15"/>
        <v>1</v>
      </c>
    </row>
    <row r="23" spans="1:54" x14ac:dyDescent="0.3">
      <c r="A23" s="1" t="s">
        <v>56</v>
      </c>
      <c r="B23" s="1" t="s">
        <v>87</v>
      </c>
      <c r="C23" s="1" t="s">
        <v>90</v>
      </c>
      <c r="D23" s="7">
        <v>29135.72</v>
      </c>
      <c r="E23" s="7">
        <v>67774.017500000002</v>
      </c>
      <c r="F23" s="7">
        <v>6595.982</v>
      </c>
      <c r="G23" s="7">
        <v>9605.9634000000005</v>
      </c>
      <c r="H23" s="7">
        <v>151567.21090000001</v>
      </c>
      <c r="I23" s="7">
        <v>350287.21279999998</v>
      </c>
      <c r="J23" s="7">
        <v>265854.16950000002</v>
      </c>
      <c r="K23" s="6">
        <v>185.4727</v>
      </c>
      <c r="L23" s="7">
        <v>9222.0745000000006</v>
      </c>
      <c r="M23" s="7">
        <v>5444.9603999999999</v>
      </c>
      <c r="N23" s="6">
        <v>107.205</v>
      </c>
      <c r="O23" s="7">
        <v>2015.1921</v>
      </c>
      <c r="P23" s="7">
        <v>9985.7073</v>
      </c>
      <c r="Q23" s="7">
        <v>2417.0592999999999</v>
      </c>
      <c r="R23" s="6">
        <v>145.21431000000001</v>
      </c>
      <c r="S23" s="7">
        <v>29135.72</v>
      </c>
      <c r="T23" s="6">
        <f t="shared" si="0"/>
        <v>67774.017491666673</v>
      </c>
      <c r="U23" s="6">
        <f t="shared" si="1"/>
        <v>0</v>
      </c>
      <c r="V23" s="6">
        <f t="shared" si="2"/>
        <v>0</v>
      </c>
      <c r="W23" s="6">
        <f t="shared" si="3"/>
        <v>0</v>
      </c>
      <c r="X23" s="6">
        <f t="shared" si="4"/>
        <v>0</v>
      </c>
      <c r="Y23" s="6">
        <f t="shared" si="5"/>
        <v>0</v>
      </c>
      <c r="Z23" s="6">
        <f t="shared" si="6"/>
        <v>0</v>
      </c>
      <c r="AA23" s="6">
        <f t="shared" si="7"/>
        <v>0</v>
      </c>
      <c r="AB23" s="6">
        <f t="shared" si="8"/>
        <v>0</v>
      </c>
      <c r="AC23" s="6">
        <f t="shared" si="9"/>
        <v>0</v>
      </c>
      <c r="AD23" s="6">
        <f t="shared" si="10"/>
        <v>0</v>
      </c>
      <c r="AE23" s="6">
        <f t="shared" si="11"/>
        <v>0</v>
      </c>
      <c r="AF23" s="6">
        <f t="shared" si="12"/>
        <v>0</v>
      </c>
      <c r="AG23" s="9">
        <f t="shared" si="13"/>
        <v>67774.017491666673</v>
      </c>
      <c r="AH23" s="10">
        <f t="shared" si="14"/>
        <v>29135.72</v>
      </c>
      <c r="AI23" s="6" t="b">
        <f t="shared" si="15"/>
        <v>1</v>
      </c>
    </row>
    <row r="24" spans="1:54" s="12" customFormat="1" x14ac:dyDescent="0.3">
      <c r="A24" s="12" t="s">
        <v>57</v>
      </c>
      <c r="B24" s="12" t="s">
        <v>88</v>
      </c>
      <c r="C24" s="12" t="s">
        <v>92</v>
      </c>
      <c r="D24" s="14">
        <v>221617.1</v>
      </c>
      <c r="E24" s="14">
        <v>339556.09220000001</v>
      </c>
      <c r="F24" s="14">
        <v>4958.3244000000004</v>
      </c>
      <c r="G24" s="14">
        <v>110852.664</v>
      </c>
      <c r="H24" s="14">
        <v>527878.86399999994</v>
      </c>
      <c r="I24" s="14">
        <v>378659.36060000001</v>
      </c>
      <c r="J24" s="14">
        <v>641399.17879999999</v>
      </c>
      <c r="K24" s="14">
        <v>466583.25349999999</v>
      </c>
      <c r="L24" s="14">
        <v>267209.55129999999</v>
      </c>
      <c r="M24" s="14">
        <v>499189.25599999999</v>
      </c>
      <c r="N24" s="14">
        <v>487971.6004</v>
      </c>
      <c r="O24" s="14">
        <v>331936.55290000001</v>
      </c>
      <c r="P24" s="14">
        <v>292834.25550000003</v>
      </c>
      <c r="Q24" s="14">
        <v>65200.244400000003</v>
      </c>
      <c r="R24" s="14">
        <v>6058.6854999999996</v>
      </c>
      <c r="S24" s="14">
        <v>221617.1</v>
      </c>
      <c r="T24" s="13">
        <f t="shared" si="0"/>
        <v>339556.09214999998</v>
      </c>
      <c r="U24" s="13">
        <f t="shared" si="1"/>
        <v>0</v>
      </c>
      <c r="V24" s="13">
        <f t="shared" si="2"/>
        <v>0</v>
      </c>
      <c r="W24" s="13">
        <f t="shared" si="3"/>
        <v>0</v>
      </c>
      <c r="X24" s="13">
        <f t="shared" si="4"/>
        <v>0</v>
      </c>
      <c r="Y24" s="13">
        <f t="shared" si="5"/>
        <v>0</v>
      </c>
      <c r="Z24" s="13">
        <f t="shared" si="6"/>
        <v>0</v>
      </c>
      <c r="AA24" s="13">
        <f t="shared" si="7"/>
        <v>0</v>
      </c>
      <c r="AB24" s="13">
        <f t="shared" si="8"/>
        <v>0</v>
      </c>
      <c r="AC24" s="13">
        <f t="shared" si="9"/>
        <v>0</v>
      </c>
      <c r="AD24" s="13">
        <f t="shared" si="10"/>
        <v>0</v>
      </c>
      <c r="AE24" s="13">
        <f t="shared" si="11"/>
        <v>0</v>
      </c>
      <c r="AF24" s="13">
        <f t="shared" si="12"/>
        <v>0</v>
      </c>
      <c r="AG24" s="15">
        <f t="shared" si="13"/>
        <v>339556.09214999998</v>
      </c>
      <c r="AH24" s="16">
        <f t="shared" si="14"/>
        <v>221617.1</v>
      </c>
      <c r="AI24" s="13" t="b">
        <f t="shared" si="15"/>
        <v>1</v>
      </c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Foglio1</vt:lpstr>
      <vt:lpstr>ind40</vt:lpstr>
      <vt:lpstr>Foglio1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2016-05-24T09:35:24Z</dcterms:modified>
</cp:coreProperties>
</file>